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2405" windowHeight="8085"/>
  </bookViews>
  <sheets>
    <sheet name="Billing" sheetId="1" r:id="rId1"/>
    <sheet name="Warehouse" sheetId="6" r:id="rId2"/>
    <sheet name="Student Print" sheetId="2" r:id="rId3"/>
    <sheet name="DSC" sheetId="7" r:id="rId4"/>
    <sheet name="Devices" sheetId="5" r:id="rId5"/>
  </sheets>
  <externalReferences>
    <externalReference r:id="rId6"/>
  </externalReferences>
  <definedNames>
    <definedName name="_xlnm._FilterDatabase" localSheetId="0" hidden="1">Billing!#REF!</definedName>
    <definedName name="_xlnm._FilterDatabase" localSheetId="4" hidden="1">Devices!#REF!</definedName>
  </definedNames>
  <calcPr calcId="125725"/>
</workbook>
</file>

<file path=xl/calcChain.xml><?xml version="1.0" encoding="utf-8"?>
<calcChain xmlns="http://schemas.openxmlformats.org/spreadsheetml/2006/main">
  <c r="W2287" i="1"/>
  <c r="W2253"/>
  <c r="W2233"/>
  <c r="W2178"/>
  <c r="W2154"/>
  <c r="W2150"/>
  <c r="W2113"/>
  <c r="W2096"/>
  <c r="W2095"/>
  <c r="W2076"/>
  <c r="W2063"/>
  <c r="W2047"/>
  <c r="W2043"/>
  <c r="W2030"/>
  <c r="W2013"/>
  <c r="W1984"/>
  <c r="W1973"/>
  <c r="W1963"/>
  <c r="W1925"/>
  <c r="W1913"/>
  <c r="W1872"/>
  <c r="W1854"/>
  <c r="W1838"/>
  <c r="W1813"/>
  <c r="W1806"/>
  <c r="W1769"/>
  <c r="W1760"/>
  <c r="W1756"/>
  <c r="W1755"/>
  <c r="W1754"/>
  <c r="W1742"/>
  <c r="W1731"/>
  <c r="W1730"/>
  <c r="W1712"/>
  <c r="W1708"/>
  <c r="W1699"/>
  <c r="W1694"/>
  <c r="W1687"/>
  <c r="W1670"/>
  <c r="W1664"/>
  <c r="W1663"/>
  <c r="W1653"/>
  <c r="W1616"/>
  <c r="W1610"/>
  <c r="W1590"/>
  <c r="W1578"/>
  <c r="W1572"/>
  <c r="W1570"/>
  <c r="W1551"/>
  <c r="W1543"/>
  <c r="W1536"/>
  <c r="W1535"/>
  <c r="W1527"/>
  <c r="W1516"/>
  <c r="W1513"/>
  <c r="W1374"/>
  <c r="W1342"/>
  <c r="W1327"/>
  <c r="W1325"/>
  <c r="W1318"/>
  <c r="W1311"/>
  <c r="W1285"/>
  <c r="W1265"/>
  <c r="W1255"/>
  <c r="W1252"/>
  <c r="W1251"/>
  <c r="W1250"/>
  <c r="W1246"/>
  <c r="W1163"/>
  <c r="W1125"/>
  <c r="W1122"/>
  <c r="W1113"/>
  <c r="W1059"/>
  <c r="W1055"/>
  <c r="W1031"/>
  <c r="W1012"/>
  <c r="W954"/>
  <c r="W936"/>
  <c r="W915"/>
  <c r="W914"/>
  <c r="W907"/>
  <c r="W905"/>
  <c r="W896"/>
  <c r="W895"/>
  <c r="W891"/>
  <c r="W873"/>
  <c r="W864"/>
  <c r="W863"/>
  <c r="W848"/>
  <c r="W847"/>
  <c r="W844"/>
  <c r="W824"/>
  <c r="W815"/>
  <c r="W814"/>
  <c r="W813"/>
  <c r="W812"/>
  <c r="W811"/>
  <c r="W806"/>
  <c r="W794"/>
  <c r="W788"/>
  <c r="W785"/>
  <c r="W784"/>
  <c r="W772"/>
  <c r="W771"/>
  <c r="W757"/>
  <c r="W706"/>
  <c r="W695"/>
  <c r="W682"/>
  <c r="W681"/>
  <c r="W677"/>
  <c r="W676"/>
  <c r="W674"/>
  <c r="W671"/>
  <c r="W664"/>
  <c r="W653"/>
  <c r="W647"/>
  <c r="W630"/>
  <c r="W612"/>
  <c r="W593"/>
  <c r="W572"/>
  <c r="W562"/>
  <c r="W557"/>
  <c r="W550"/>
  <c r="W535"/>
  <c r="W502"/>
  <c r="W467"/>
  <c r="W439"/>
  <c r="W437"/>
  <c r="W427"/>
  <c r="W418"/>
  <c r="W383"/>
  <c r="W382"/>
  <c r="W381"/>
  <c r="W380"/>
  <c r="W378"/>
  <c r="W377"/>
  <c r="W376"/>
  <c r="W375"/>
  <c r="W374"/>
  <c r="W373"/>
  <c r="W372"/>
  <c r="W330"/>
  <c r="W329"/>
  <c r="W328"/>
  <c r="W323"/>
  <c r="W280"/>
  <c r="W276"/>
  <c r="W272"/>
  <c r="W266"/>
  <c r="W256"/>
  <c r="W254"/>
  <c r="W241"/>
  <c r="W198"/>
  <c r="W184"/>
  <c r="W181"/>
  <c r="W178"/>
  <c r="W177"/>
  <c r="W174"/>
  <c r="W171"/>
  <c r="W148"/>
  <c r="W138"/>
  <c r="W136"/>
  <c r="W133"/>
  <c r="W131"/>
  <c r="W130"/>
  <c r="W129"/>
  <c r="W128"/>
  <c r="W127"/>
  <c r="W126"/>
  <c r="W125"/>
  <c r="W111"/>
  <c r="W102"/>
  <c r="W75"/>
  <c r="W72"/>
  <c r="W71"/>
  <c r="W69"/>
  <c r="W54"/>
  <c r="W37"/>
  <c r="Q2287"/>
  <c r="Q2253"/>
  <c r="Q2233"/>
  <c r="Q2178"/>
  <c r="Q2154"/>
  <c r="Q2150"/>
  <c r="Q2113"/>
  <c r="Q2096"/>
  <c r="Q2095"/>
  <c r="Q2076"/>
  <c r="Q2063"/>
  <c r="Q2047"/>
  <c r="Q2043"/>
  <c r="Q2030"/>
  <c r="Q2013"/>
  <c r="Q1984"/>
  <c r="Q1973"/>
  <c r="Q1963"/>
  <c r="Q1925"/>
  <c r="Q1913"/>
  <c r="Q1872"/>
  <c r="Q1854"/>
  <c r="Q1838"/>
  <c r="Q1813"/>
  <c r="Q1806"/>
  <c r="Q1769"/>
  <c r="Q1760"/>
  <c r="Q1756"/>
  <c r="Q1755"/>
  <c r="Q1754"/>
  <c r="Q1742"/>
  <c r="Q1731"/>
  <c r="Q1730"/>
  <c r="Q1712"/>
  <c r="Q1708"/>
  <c r="Q1699"/>
  <c r="Q1694"/>
  <c r="Q1687"/>
  <c r="Q1670"/>
  <c r="Q1664"/>
  <c r="Q1663"/>
  <c r="Q1653"/>
  <c r="Q1616"/>
  <c r="Q1610"/>
  <c r="Q1590"/>
  <c r="Q1578"/>
  <c r="Q1572"/>
  <c r="Q1570"/>
  <c r="Q1551"/>
  <c r="Q1543"/>
  <c r="Q1536"/>
  <c r="Q1535"/>
  <c r="Q1527"/>
  <c r="Q1516"/>
  <c r="Q1513"/>
  <c r="Q1374"/>
  <c r="Q1342"/>
  <c r="Q1327"/>
  <c r="Q1325"/>
  <c r="Q1318"/>
  <c r="Q1311"/>
  <c r="Q1265"/>
  <c r="Q1255"/>
  <c r="Q1252"/>
  <c r="Q1251"/>
  <c r="Q1250"/>
  <c r="Q1246"/>
  <c r="Q1163"/>
  <c r="Q1125"/>
  <c r="Q1122"/>
  <c r="Q1113"/>
  <c r="Q1059"/>
  <c r="Q1055"/>
  <c r="Q1031"/>
  <c r="Q1012"/>
  <c r="Q954"/>
  <c r="Q936"/>
  <c r="Q915"/>
  <c r="Q914"/>
  <c r="Q907"/>
  <c r="Q905"/>
  <c r="Q896"/>
  <c r="Q895"/>
  <c r="Q891"/>
  <c r="Q873"/>
  <c r="Q864"/>
  <c r="Q863"/>
  <c r="Q848"/>
  <c r="Q847"/>
  <c r="Q844"/>
  <c r="Q824"/>
  <c r="Q815"/>
  <c r="Q814"/>
  <c r="Q813"/>
  <c r="Q812"/>
  <c r="Q811"/>
  <c r="Q806"/>
  <c r="Q794"/>
  <c r="Q788"/>
  <c r="Q785"/>
  <c r="Q784"/>
  <c r="Q772"/>
  <c r="Q771"/>
  <c r="Q757"/>
  <c r="Q706"/>
  <c r="Q682"/>
  <c r="Q681"/>
  <c r="Q677"/>
  <c r="Q676"/>
  <c r="Q674"/>
  <c r="Q671"/>
  <c r="Q664"/>
  <c r="Q653"/>
  <c r="Q647"/>
  <c r="Q630"/>
  <c r="Q612"/>
  <c r="Q593"/>
  <c r="Q572"/>
  <c r="Q562"/>
  <c r="Q557"/>
  <c r="Q550"/>
  <c r="Q535"/>
  <c r="Q502"/>
  <c r="Q467"/>
  <c r="Q439"/>
  <c r="Q437"/>
  <c r="Q427"/>
  <c r="Q418"/>
  <c r="Q383"/>
  <c r="Q382"/>
  <c r="Q381"/>
  <c r="Q380"/>
  <c r="Q378"/>
  <c r="Q377"/>
  <c r="Q376"/>
  <c r="Q375"/>
  <c r="Q374"/>
  <c r="Q373"/>
  <c r="Q372"/>
  <c r="Q330"/>
  <c r="Q329"/>
  <c r="Q328"/>
  <c r="Q323"/>
  <c r="Q280"/>
  <c r="Q276"/>
  <c r="Q272"/>
  <c r="Q266"/>
  <c r="Q256"/>
  <c r="Q254"/>
  <c r="Q241"/>
  <c r="Q198"/>
  <c r="Q184"/>
  <c r="Q181"/>
  <c r="Q178"/>
  <c r="Q177"/>
  <c r="Q174"/>
  <c r="Q171"/>
  <c r="Q148"/>
  <c r="Q138"/>
  <c r="Q136"/>
  <c r="Q133"/>
  <c r="Q131"/>
  <c r="Q130"/>
  <c r="Q129"/>
  <c r="Q128"/>
  <c r="Q127"/>
  <c r="Q126"/>
  <c r="Q125"/>
  <c r="Q111"/>
  <c r="Q102"/>
  <c r="Q75"/>
  <c r="Q72"/>
  <c r="Q71"/>
  <c r="Q69"/>
  <c r="Q54"/>
  <c r="Q37"/>
  <c r="W2304"/>
  <c r="W2303"/>
  <c r="W2302"/>
  <c r="W2301"/>
  <c r="W2300"/>
  <c r="W2299"/>
  <c r="W2298"/>
  <c r="W2297"/>
  <c r="W2296"/>
  <c r="W2295"/>
  <c r="W2294"/>
  <c r="W2289"/>
  <c r="W2286"/>
  <c r="W2285"/>
  <c r="W2284"/>
  <c r="W2282"/>
  <c r="W2281"/>
  <c r="W2279"/>
  <c r="W2278"/>
  <c r="W2277"/>
  <c r="W2276"/>
  <c r="W2275"/>
  <c r="W2273"/>
  <c r="W2268"/>
  <c r="W2267"/>
  <c r="W2266"/>
  <c r="W2264"/>
  <c r="W2263"/>
  <c r="W2256"/>
  <c r="W2255"/>
  <c r="W2254"/>
  <c r="W2252"/>
  <c r="W2251"/>
  <c r="W2250"/>
  <c r="W2248"/>
  <c r="W2247"/>
  <c r="W2245"/>
  <c r="W2243"/>
  <c r="W2241"/>
  <c r="W2240"/>
  <c r="W2239"/>
  <c r="W2238"/>
  <c r="W2236"/>
  <c r="W2235"/>
  <c r="W2234"/>
  <c r="W2232"/>
  <c r="W2231"/>
  <c r="W2228"/>
  <c r="W2227"/>
  <c r="W2226"/>
  <c r="W2225"/>
  <c r="W2224"/>
  <c r="W2223"/>
  <c r="W2219"/>
  <c r="W2218"/>
  <c r="W2217"/>
  <c r="W2214"/>
  <c r="W2213"/>
  <c r="W2208"/>
  <c r="W2207"/>
  <c r="W2206"/>
  <c r="W2205"/>
  <c r="W2194"/>
  <c r="W2185"/>
  <c r="W2184"/>
  <c r="W2183"/>
  <c r="W2182"/>
  <c r="W2181"/>
  <c r="W2179"/>
  <c r="W2175"/>
  <c r="W2173"/>
  <c r="W2171"/>
  <c r="W2169"/>
  <c r="W2161"/>
  <c r="W2160"/>
  <c r="W2159"/>
  <c r="W2158"/>
  <c r="W2157"/>
  <c r="W2156"/>
  <c r="W2148"/>
  <c r="W2146"/>
  <c r="W2110"/>
  <c r="W2109"/>
  <c r="W2106"/>
  <c r="W2104"/>
  <c r="W2103"/>
  <c r="W2102"/>
  <c r="W2101"/>
  <c r="W2100"/>
  <c r="W2099"/>
  <c r="W2098"/>
  <c r="W2097"/>
  <c r="W2091"/>
  <c r="W2090"/>
  <c r="W2089"/>
  <c r="W2088"/>
  <c r="W2087"/>
  <c r="W2086"/>
  <c r="W2085"/>
  <c r="W2084"/>
  <c r="W2083"/>
  <c r="W2082"/>
  <c r="W2081"/>
  <c r="W2080"/>
  <c r="W2079"/>
  <c r="W2078"/>
  <c r="W2077"/>
  <c r="W2074"/>
  <c r="W2073"/>
  <c r="W2072"/>
  <c r="W2071"/>
  <c r="W2070"/>
  <c r="W2069"/>
  <c r="W2068"/>
  <c r="W2067"/>
  <c r="W2064"/>
  <c r="W2062"/>
  <c r="W2061"/>
  <c r="W2060"/>
  <c r="W2059"/>
  <c r="W2058"/>
  <c r="W2057"/>
  <c r="W2049"/>
  <c r="W2048"/>
  <c r="W2041"/>
  <c r="W2040"/>
  <c r="W2039"/>
  <c r="W2034"/>
  <c r="W2033"/>
  <c r="W2029"/>
  <c r="W2028"/>
  <c r="W2024"/>
  <c r="W2021"/>
  <c r="W2019"/>
  <c r="W2009"/>
  <c r="W2006"/>
  <c r="W2005"/>
  <c r="W2004"/>
  <c r="W2002"/>
  <c r="W2001"/>
  <c r="W2000"/>
  <c r="W1999"/>
  <c r="W1997"/>
  <c r="W1996"/>
  <c r="W1994"/>
  <c r="W1993"/>
  <c r="W1992"/>
  <c r="W1989"/>
  <c r="W1988"/>
  <c r="W1987"/>
  <c r="W1986"/>
  <c r="W1985"/>
  <c r="W1983"/>
  <c r="W1982"/>
  <c r="W1981"/>
  <c r="W1980"/>
  <c r="W1977"/>
  <c r="W1976"/>
  <c r="W1975"/>
  <c r="W1974"/>
  <c r="W1972"/>
  <c r="W1971"/>
  <c r="W1970"/>
  <c r="W1969"/>
  <c r="W1968"/>
  <c r="W1967"/>
  <c r="W1965"/>
  <c r="W1964"/>
  <c r="W1962"/>
  <c r="W1958"/>
  <c r="W1942"/>
  <c r="W1936"/>
  <c r="W1935"/>
  <c r="W1932"/>
  <c r="W1931"/>
  <c r="W1930"/>
  <c r="W1929"/>
  <c r="W1928"/>
  <c r="W1927"/>
  <c r="W1926"/>
  <c r="W1924"/>
  <c r="W1923"/>
  <c r="W1921"/>
  <c r="W1920"/>
  <c r="W1919"/>
  <c r="W1918"/>
  <c r="W1917"/>
  <c r="W1916"/>
  <c r="W1915"/>
  <c r="W1910"/>
  <c r="W1909"/>
  <c r="W1902"/>
  <c r="W1900"/>
  <c r="W1899"/>
  <c r="W1898"/>
  <c r="W1894"/>
  <c r="W1893"/>
  <c r="W1886"/>
  <c r="W1885"/>
  <c r="W1884"/>
  <c r="W1883"/>
  <c r="W1882"/>
  <c r="W1881"/>
  <c r="W1880"/>
  <c r="W1879"/>
  <c r="W1878"/>
  <c r="W1877"/>
  <c r="W1874"/>
  <c r="W1871"/>
  <c r="W1865"/>
  <c r="W1860"/>
  <c r="W1857"/>
  <c r="W1856"/>
  <c r="W1855"/>
  <c r="W1853"/>
  <c r="W1852"/>
  <c r="W1851"/>
  <c r="W1850"/>
  <c r="W1849"/>
  <c r="W1848"/>
  <c r="W1847"/>
  <c r="W1845"/>
  <c r="W1844"/>
  <c r="W1843"/>
  <c r="W1842"/>
  <c r="W1841"/>
  <c r="W1840"/>
  <c r="W1839"/>
  <c r="W1837"/>
  <c r="W1836"/>
  <c r="W1835"/>
  <c r="W1834"/>
  <c r="W1833"/>
  <c r="W1831"/>
  <c r="W1829"/>
  <c r="W1828"/>
  <c r="W1827"/>
  <c r="W1826"/>
  <c r="W1824"/>
  <c r="W1820"/>
  <c r="W1816"/>
  <c r="W1815"/>
  <c r="W1812"/>
  <c r="W1811"/>
  <c r="W1793"/>
  <c r="W1792"/>
  <c r="W1791"/>
  <c r="W1790"/>
  <c r="W1789"/>
  <c r="W1787"/>
  <c r="W1786"/>
  <c r="W1785"/>
  <c r="W1784"/>
  <c r="W1783"/>
  <c r="W1782"/>
  <c r="W1778"/>
  <c r="W1775"/>
  <c r="W1774"/>
  <c r="W1773"/>
  <c r="W1770"/>
  <c r="W1768"/>
  <c r="W1767"/>
  <c r="W1766"/>
  <c r="W1763"/>
  <c r="W1759"/>
  <c r="W1758"/>
  <c r="W1757"/>
  <c r="W1753"/>
  <c r="W1752"/>
  <c r="W1751"/>
  <c r="W1750"/>
  <c r="W1749"/>
  <c r="W1748"/>
  <c r="W1747"/>
  <c r="W1746"/>
  <c r="W1745"/>
  <c r="W1744"/>
  <c r="W1743"/>
  <c r="W1741"/>
  <c r="W1740"/>
  <c r="W1739"/>
  <c r="W1738"/>
  <c r="W1737"/>
  <c r="W1736"/>
  <c r="W1734"/>
  <c r="W1733"/>
  <c r="W1732"/>
  <c r="W1729"/>
  <c r="W1728"/>
  <c r="W1727"/>
  <c r="W1724"/>
  <c r="W1721"/>
  <c r="W1720"/>
  <c r="W1719"/>
  <c r="W1718"/>
  <c r="W1716"/>
  <c r="W1715"/>
  <c r="W1714"/>
  <c r="W1713"/>
  <c r="W1710"/>
  <c r="W1709"/>
  <c r="W1703"/>
  <c r="W1702"/>
  <c r="W1697"/>
  <c r="W1693"/>
  <c r="W1686"/>
  <c r="W1685"/>
  <c r="W1684"/>
  <c r="W1683"/>
  <c r="W1682"/>
  <c r="W1681"/>
  <c r="W1680"/>
  <c r="W1679"/>
  <c r="W1678"/>
  <c r="W1677"/>
  <c r="W1676"/>
  <c r="W1675"/>
  <c r="W1674"/>
  <c r="W1673"/>
  <c r="W1669"/>
  <c r="W1668"/>
  <c r="W1667"/>
  <c r="W1666"/>
  <c r="W1661"/>
  <c r="W1660"/>
  <c r="W1659"/>
  <c r="W1657"/>
  <c r="W1656"/>
  <c r="W1655"/>
  <c r="W1654"/>
  <c r="W1652"/>
  <c r="W1651"/>
  <c r="W1650"/>
  <c r="W1649"/>
  <c r="W1647"/>
  <c r="W1646"/>
  <c r="W1645"/>
  <c r="W1644"/>
  <c r="W1643"/>
  <c r="W1642"/>
  <c r="W1641"/>
  <c r="W1640"/>
  <c r="W1639"/>
  <c r="W1635"/>
  <c r="W1634"/>
  <c r="W1633"/>
  <c r="W1632"/>
  <c r="W1631"/>
  <c r="W1630"/>
  <c r="W1629"/>
  <c r="W1628"/>
  <c r="W1627"/>
  <c r="W1626"/>
  <c r="W1625"/>
  <c r="W1624"/>
  <c r="W1623"/>
  <c r="W1622"/>
  <c r="W1621"/>
  <c r="W1607"/>
  <c r="W1604"/>
  <c r="W1603"/>
  <c r="W1602"/>
  <c r="W1601"/>
  <c r="W1599"/>
  <c r="W1597"/>
  <c r="W1596"/>
  <c r="W1594"/>
  <c r="W1593"/>
  <c r="W1592"/>
  <c r="W1591"/>
  <c r="W1587"/>
  <c r="W1586"/>
  <c r="W1585"/>
  <c r="W1584"/>
  <c r="W1577"/>
  <c r="W1576"/>
  <c r="W1575"/>
  <c r="W1571"/>
  <c r="W1569"/>
  <c r="W1565"/>
  <c r="W1561"/>
  <c r="W1557"/>
  <c r="W1553"/>
  <c r="W1552"/>
  <c r="W1550"/>
  <c r="W1546"/>
  <c r="W1545"/>
  <c r="W1541"/>
  <c r="W1540"/>
  <c r="W1538"/>
  <c r="W1537"/>
  <c r="W1534"/>
  <c r="W1530"/>
  <c r="W1529"/>
  <c r="W1523"/>
  <c r="W1522"/>
  <c r="W1521"/>
  <c r="W1518"/>
  <c r="W1517"/>
  <c r="W1515"/>
  <c r="W1511"/>
  <c r="W1510"/>
  <c r="W1509"/>
  <c r="W1505"/>
  <c r="W1500"/>
  <c r="W1498"/>
  <c r="W1489"/>
  <c r="W1485"/>
  <c r="W1475"/>
  <c r="W1472"/>
  <c r="W1467"/>
  <c r="W1465"/>
  <c r="W1457"/>
  <c r="W1453"/>
  <c r="W1445"/>
  <c r="W1442"/>
  <c r="W1441"/>
  <c r="W1440"/>
  <c r="W1439"/>
  <c r="W1438"/>
  <c r="W1437"/>
  <c r="W1432"/>
  <c r="W1431"/>
  <c r="W1430"/>
  <c r="W1429"/>
  <c r="W1428"/>
  <c r="W1427"/>
  <c r="W1426"/>
  <c r="W1418"/>
  <c r="W1415"/>
  <c r="W1414"/>
  <c r="W1413"/>
  <c r="W1412"/>
  <c r="W1411"/>
  <c r="W1409"/>
  <c r="W1407"/>
  <c r="W1406"/>
  <c r="W1405"/>
  <c r="W1404"/>
  <c r="W1403"/>
  <c r="W1398"/>
  <c r="W1395"/>
  <c r="W1394"/>
  <c r="W1391"/>
  <c r="W1388"/>
  <c r="W1387"/>
  <c r="W1381"/>
  <c r="W1373"/>
  <c r="W1372"/>
  <c r="W1371"/>
  <c r="W1370"/>
  <c r="W1367"/>
  <c r="W1365"/>
  <c r="W1364"/>
  <c r="W1346"/>
  <c r="W1344"/>
  <c r="W1343"/>
  <c r="W1341"/>
  <c r="W1338"/>
  <c r="W1337"/>
  <c r="W1334"/>
  <c r="W1333"/>
  <c r="W1330"/>
  <c r="W1329"/>
  <c r="W1328"/>
  <c r="W1324"/>
  <c r="W1323"/>
  <c r="W1322"/>
  <c r="W1321"/>
  <c r="W1313"/>
  <c r="W1312"/>
  <c r="W1306"/>
  <c r="W1302"/>
  <c r="W1301"/>
  <c r="W1299"/>
  <c r="W1279"/>
  <c r="W1277"/>
  <c r="W1276"/>
  <c r="W1275"/>
  <c r="W1274"/>
  <c r="W1273"/>
  <c r="W1272"/>
  <c r="W1271"/>
  <c r="W1264"/>
  <c r="W1263"/>
  <c r="W1262"/>
  <c r="W1261"/>
  <c r="W1260"/>
  <c r="W1259"/>
  <c r="W1258"/>
  <c r="W1257"/>
  <c r="W1254"/>
  <c r="W1253"/>
  <c r="W1249"/>
  <c r="W1248"/>
  <c r="W1245"/>
  <c r="W1244"/>
  <c r="W1243"/>
  <c r="W1242"/>
  <c r="W1237"/>
  <c r="W1235"/>
  <c r="W1234"/>
  <c r="W1233"/>
  <c r="W1232"/>
  <c r="W1231"/>
  <c r="W1228"/>
  <c r="W1227"/>
  <c r="W1223"/>
  <c r="W1222"/>
  <c r="W1221"/>
  <c r="W1220"/>
  <c r="W1219"/>
  <c r="W1218"/>
  <c r="W1217"/>
  <c r="W1209"/>
  <c r="W1208"/>
  <c r="W1207"/>
  <c r="W1206"/>
  <c r="W1205"/>
  <c r="W1204"/>
  <c r="W1203"/>
  <c r="W1198"/>
  <c r="W1196"/>
  <c r="W1195"/>
  <c r="W1194"/>
  <c r="W1190"/>
  <c r="W1187"/>
  <c r="W1182"/>
  <c r="W1181"/>
  <c r="W1178"/>
  <c r="W1177"/>
  <c r="W1176"/>
  <c r="W1174"/>
  <c r="W1170"/>
  <c r="W1169"/>
  <c r="W1168"/>
  <c r="W1161"/>
  <c r="W1160"/>
  <c r="W1159"/>
  <c r="W1158"/>
  <c r="W1157"/>
  <c r="W1156"/>
  <c r="W1155"/>
  <c r="W1154"/>
  <c r="W1152"/>
  <c r="W1151"/>
  <c r="W1150"/>
  <c r="W1149"/>
  <c r="W1148"/>
  <c r="W1145"/>
  <c r="W1144"/>
  <c r="W1143"/>
  <c r="W1142"/>
  <c r="W1141"/>
  <c r="W1140"/>
  <c r="W1139"/>
  <c r="W1138"/>
  <c r="W1137"/>
  <c r="W1136"/>
  <c r="W1135"/>
  <c r="W1134"/>
  <c r="W1133"/>
  <c r="W1132"/>
  <c r="W1131"/>
  <c r="W1130"/>
  <c r="W1129"/>
  <c r="W1128"/>
  <c r="W1116"/>
  <c r="W1114"/>
  <c r="W1107"/>
  <c r="W1104"/>
  <c r="W1102"/>
  <c r="W1101"/>
  <c r="W1080"/>
  <c r="W1076"/>
  <c r="W1075"/>
  <c r="W1065"/>
  <c r="W1061"/>
  <c r="W1060"/>
  <c r="W1058"/>
  <c r="W1056"/>
  <c r="W1053"/>
  <c r="W1050"/>
  <c r="W1040"/>
  <c r="W1039"/>
  <c r="W1037"/>
  <c r="W1036"/>
  <c r="W1034"/>
  <c r="W1033"/>
  <c r="W1032"/>
  <c r="W1025"/>
  <c r="W1022"/>
  <c r="W1017"/>
  <c r="W1016"/>
  <c r="W1015"/>
  <c r="W1014"/>
  <c r="W1013"/>
  <c r="W1011"/>
  <c r="W1009"/>
  <c r="W1008"/>
  <c r="W1006"/>
  <c r="W1005"/>
  <c r="W1004"/>
  <c r="W1003"/>
  <c r="W1002"/>
  <c r="W1001"/>
  <c r="W1000"/>
  <c r="W999"/>
  <c r="W998"/>
  <c r="W997"/>
  <c r="W995"/>
  <c r="W992"/>
  <c r="W990"/>
  <c r="W989"/>
  <c r="W988"/>
  <c r="W987"/>
  <c r="W986"/>
  <c r="W985"/>
  <c r="W984"/>
  <c r="W983"/>
  <c r="W982"/>
  <c r="W981"/>
  <c r="W978"/>
  <c r="W976"/>
  <c r="W975"/>
  <c r="W974"/>
  <c r="W973"/>
  <c r="W972"/>
  <c r="W971"/>
  <c r="W970"/>
  <c r="W969"/>
  <c r="W968"/>
  <c r="W967"/>
  <c r="W966"/>
  <c r="W965"/>
  <c r="W964"/>
  <c r="W963"/>
  <c r="W961"/>
  <c r="W959"/>
  <c r="W957"/>
  <c r="W956"/>
  <c r="W955"/>
  <c r="W951"/>
  <c r="W949"/>
  <c r="W948"/>
  <c r="W947"/>
  <c r="W946"/>
  <c r="W945"/>
  <c r="W944"/>
  <c r="W943"/>
  <c r="W942"/>
  <c r="W941"/>
  <c r="W935"/>
  <c r="W934"/>
  <c r="W933"/>
  <c r="W932"/>
  <c r="W931"/>
  <c r="W930"/>
  <c r="W929"/>
  <c r="W928"/>
  <c r="W927"/>
  <c r="W926"/>
  <c r="W925"/>
  <c r="W924"/>
  <c r="W923"/>
  <c r="W922"/>
  <c r="W920"/>
  <c r="W919"/>
  <c r="W918"/>
  <c r="W917"/>
  <c r="W913"/>
  <c r="W912"/>
  <c r="W911"/>
  <c r="W910"/>
  <c r="W909"/>
  <c r="W908"/>
  <c r="W906"/>
  <c r="W904"/>
  <c r="W903"/>
  <c r="W902"/>
  <c r="W901"/>
  <c r="W900"/>
  <c r="W897"/>
  <c r="W894"/>
  <c r="W893"/>
  <c r="W890"/>
  <c r="W889"/>
  <c r="W888"/>
  <c r="W887"/>
  <c r="W886"/>
  <c r="W885"/>
  <c r="W884"/>
  <c r="W883"/>
  <c r="W882"/>
  <c r="W881"/>
  <c r="W878"/>
  <c r="W877"/>
  <c r="W876"/>
  <c r="W874"/>
  <c r="W871"/>
  <c r="W870"/>
  <c r="W868"/>
  <c r="W867"/>
  <c r="W866"/>
  <c r="W865"/>
  <c r="W861"/>
  <c r="W860"/>
  <c r="W859"/>
  <c r="W858"/>
  <c r="W857"/>
  <c r="W855"/>
  <c r="W854"/>
  <c r="W853"/>
  <c r="W852"/>
  <c r="W851"/>
  <c r="W850"/>
  <c r="W849"/>
  <c r="W846"/>
  <c r="W845"/>
  <c r="W843"/>
  <c r="W841"/>
  <c r="W840"/>
  <c r="W838"/>
  <c r="W837"/>
  <c r="W836"/>
  <c r="W834"/>
  <c r="W831"/>
  <c r="W829"/>
  <c r="W828"/>
  <c r="W817"/>
  <c r="W816"/>
  <c r="W801"/>
  <c r="W800"/>
  <c r="W798"/>
  <c r="W797"/>
  <c r="W796"/>
  <c r="W795"/>
  <c r="W782"/>
  <c r="W774"/>
  <c r="W773"/>
  <c r="W754"/>
  <c r="W753"/>
  <c r="W752"/>
  <c r="W751"/>
  <c r="W750"/>
  <c r="W739"/>
  <c r="W736"/>
  <c r="W735"/>
  <c r="W734"/>
  <c r="W733"/>
  <c r="W732"/>
  <c r="W713"/>
  <c r="W710"/>
  <c r="W705"/>
  <c r="W703"/>
  <c r="W702"/>
  <c r="W701"/>
  <c r="W700"/>
  <c r="W699"/>
  <c r="W698"/>
  <c r="W697"/>
  <c r="W696"/>
  <c r="W694"/>
  <c r="W693"/>
  <c r="W692"/>
  <c r="W690"/>
  <c r="W689"/>
  <c r="W685"/>
  <c r="W684"/>
  <c r="W683"/>
  <c r="W680"/>
  <c r="W673"/>
  <c r="W670"/>
  <c r="W642"/>
  <c r="W637"/>
  <c r="W634"/>
  <c r="W623"/>
  <c r="W621"/>
  <c r="W620"/>
  <c r="W619"/>
  <c r="W614"/>
  <c r="W610"/>
  <c r="W609"/>
  <c r="W608"/>
  <c r="W603"/>
  <c r="W601"/>
  <c r="W599"/>
  <c r="W598"/>
  <c r="W596"/>
  <c r="W595"/>
  <c r="W586"/>
  <c r="W585"/>
  <c r="W584"/>
  <c r="W583"/>
  <c r="W582"/>
  <c r="W577"/>
  <c r="W576"/>
  <c r="W570"/>
  <c r="W566"/>
  <c r="W565"/>
  <c r="W559"/>
  <c r="W554"/>
  <c r="W552"/>
  <c r="W551"/>
  <c r="W549"/>
  <c r="W548"/>
  <c r="W547"/>
  <c r="W503"/>
  <c r="W500"/>
  <c r="W495"/>
  <c r="W493"/>
  <c r="W490"/>
  <c r="W487"/>
  <c r="W483"/>
  <c r="W480"/>
  <c r="W477"/>
  <c r="W469"/>
  <c r="W465"/>
  <c r="W464"/>
  <c r="W462"/>
  <c r="W458"/>
  <c r="W456"/>
  <c r="W443"/>
  <c r="W442"/>
  <c r="W440"/>
  <c r="W436"/>
  <c r="W435"/>
  <c r="W432"/>
  <c r="W430"/>
  <c r="W429"/>
  <c r="W428"/>
  <c r="W424"/>
  <c r="W423"/>
  <c r="W422"/>
  <c r="W421"/>
  <c r="W420"/>
  <c r="W419"/>
  <c r="W417"/>
  <c r="W416"/>
  <c r="W415"/>
  <c r="W414"/>
  <c r="W413"/>
  <c r="W412"/>
  <c r="W411"/>
  <c r="W410"/>
  <c r="W409"/>
  <c r="W408"/>
  <c r="W407"/>
  <c r="W406"/>
  <c r="W405"/>
  <c r="W402"/>
  <c r="W401"/>
  <c r="W400"/>
  <c r="W399"/>
  <c r="W398"/>
  <c r="W397"/>
  <c r="W396"/>
  <c r="W395"/>
  <c r="W394"/>
  <c r="W393"/>
  <c r="W392"/>
  <c r="W391"/>
  <c r="W390"/>
  <c r="W389"/>
  <c r="W388"/>
  <c r="W386"/>
  <c r="W385"/>
  <c r="W384"/>
  <c r="W371"/>
  <c r="W370"/>
  <c r="W369"/>
  <c r="W368"/>
  <c r="W365"/>
  <c r="W364"/>
  <c r="W363"/>
  <c r="W352"/>
  <c r="W348"/>
  <c r="W346"/>
  <c r="W344"/>
  <c r="W342"/>
  <c r="W341"/>
  <c r="W339"/>
  <c r="W337"/>
  <c r="W336"/>
  <c r="W331"/>
  <c r="W327"/>
  <c r="W326"/>
  <c r="W325"/>
  <c r="W321"/>
  <c r="W320"/>
  <c r="W319"/>
  <c r="W315"/>
  <c r="W311"/>
  <c r="W309"/>
  <c r="W308"/>
  <c r="W307"/>
  <c r="W304"/>
  <c r="W303"/>
  <c r="W302"/>
  <c r="W295"/>
  <c r="W294"/>
  <c r="W293"/>
  <c r="W292"/>
  <c r="W291"/>
  <c r="W290"/>
  <c r="W289"/>
  <c r="W288"/>
  <c r="W287"/>
  <c r="W286"/>
  <c r="W284"/>
  <c r="W283"/>
  <c r="W281"/>
  <c r="W279"/>
  <c r="W278"/>
  <c r="W271"/>
  <c r="W270"/>
  <c r="W269"/>
  <c r="W268"/>
  <c r="W267"/>
  <c r="W264"/>
  <c r="W263"/>
  <c r="W261"/>
  <c r="W259"/>
  <c r="W252"/>
  <c r="W251"/>
  <c r="W250"/>
  <c r="W248"/>
  <c r="W246"/>
  <c r="W245"/>
  <c r="W244"/>
  <c r="W242"/>
  <c r="W240"/>
  <c r="W239"/>
  <c r="W238"/>
  <c r="W236"/>
  <c r="W235"/>
  <c r="W234"/>
  <c r="W233"/>
  <c r="W230"/>
  <c r="W228"/>
  <c r="W223"/>
  <c r="W222"/>
  <c r="W221"/>
  <c r="W218"/>
  <c r="W217"/>
  <c r="W216"/>
  <c r="W215"/>
  <c r="W214"/>
  <c r="W212"/>
  <c r="W209"/>
  <c r="W192"/>
  <c r="W186"/>
  <c r="W180"/>
  <c r="W176"/>
  <c r="W175"/>
  <c r="W172"/>
  <c r="W165"/>
  <c r="W161"/>
  <c r="W160"/>
  <c r="W158"/>
  <c r="W154"/>
  <c r="W137"/>
  <c r="W134"/>
  <c r="W124"/>
  <c r="W123"/>
  <c r="W122"/>
  <c r="W120"/>
  <c r="W119"/>
  <c r="W118"/>
  <c r="W117"/>
  <c r="W116"/>
  <c r="W115"/>
  <c r="W114"/>
  <c r="W107"/>
  <c r="W106"/>
  <c r="W104"/>
  <c r="W97"/>
  <c r="W90"/>
  <c r="W89"/>
  <c r="W88"/>
  <c r="W87"/>
  <c r="W86"/>
  <c r="W85"/>
  <c r="W84"/>
  <c r="W83"/>
  <c r="W82"/>
  <c r="W79"/>
  <c r="W78"/>
  <c r="W77"/>
  <c r="W76"/>
  <c r="W73"/>
  <c r="W70"/>
  <c r="W68"/>
  <c r="W67"/>
  <c r="W65"/>
  <c r="W64"/>
  <c r="W59"/>
  <c r="W58"/>
  <c r="W55"/>
  <c r="W51"/>
  <c r="W49"/>
  <c r="W48"/>
  <c r="W47"/>
  <c r="W46"/>
  <c r="W45"/>
  <c r="W43"/>
  <c r="W39"/>
  <c r="W38"/>
  <c r="W36"/>
  <c r="W35"/>
  <c r="W34"/>
  <c r="W33"/>
  <c r="W32"/>
  <c r="W28"/>
  <c r="W27"/>
  <c r="W26"/>
  <c r="W24"/>
  <c r="W23"/>
  <c r="W22"/>
  <c r="W21"/>
  <c r="W20"/>
  <c r="W19"/>
  <c r="W18"/>
  <c r="W17"/>
  <c r="W15"/>
  <c r="W13"/>
  <c r="W12"/>
  <c r="W10"/>
  <c r="W9"/>
  <c r="W8"/>
  <c r="W5"/>
  <c r="W4"/>
  <c r="W3"/>
  <c r="Q2304"/>
  <c r="Q2303"/>
  <c r="Q2302"/>
  <c r="Q2301"/>
  <c r="Q2300"/>
  <c r="Q2299"/>
  <c r="Q2298"/>
  <c r="Q2297"/>
  <c r="Q2296"/>
  <c r="Q2295"/>
  <c r="Q2294"/>
  <c r="Q2293"/>
  <c r="Q2289"/>
  <c r="Q2288"/>
  <c r="Q2286"/>
  <c r="Q2285"/>
  <c r="Q2284"/>
  <c r="Q2283"/>
  <c r="Q2282"/>
  <c r="Q2281"/>
  <c r="Q2280"/>
  <c r="Q2279"/>
  <c r="Q2278"/>
  <c r="Q2277"/>
  <c r="Q2276"/>
  <c r="Q2275"/>
  <c r="Q2273"/>
  <c r="Q2272"/>
  <c r="Q2271"/>
  <c r="Q2270"/>
  <c r="Q2269"/>
  <c r="Q2268"/>
  <c r="Q2267"/>
  <c r="Q2266"/>
  <c r="Q2265"/>
  <c r="Q2264"/>
  <c r="Q2263"/>
  <c r="Q2262"/>
  <c r="Q2261"/>
  <c r="Q2260"/>
  <c r="Q2258"/>
  <c r="Q2257"/>
  <c r="Q2256"/>
  <c r="Q2255"/>
  <c r="Q2254"/>
  <c r="Q2252"/>
  <c r="Q2251"/>
  <c r="Q2250"/>
  <c r="Q2249"/>
  <c r="Q2248"/>
  <c r="Q2247"/>
  <c r="Q2246"/>
  <c r="Q2245"/>
  <c r="Q2243"/>
  <c r="Q2241"/>
  <c r="Q2240"/>
  <c r="Q2239"/>
  <c r="Q2238"/>
  <c r="Q2237"/>
  <c r="Q2236"/>
  <c r="Q2235"/>
  <c r="Q2234"/>
  <c r="Q2232"/>
  <c r="Q2231"/>
  <c r="Q2230"/>
  <c r="Q2229"/>
  <c r="Q2228"/>
  <c r="Q2227"/>
  <c r="Q2226"/>
  <c r="Q2225"/>
  <c r="Q2224"/>
  <c r="Q2223"/>
  <c r="Q2222"/>
  <c r="Q2221"/>
  <c r="Q2219"/>
  <c r="Q2218"/>
  <c r="Q2217"/>
  <c r="Q2214"/>
  <c r="Q2213"/>
  <c r="Q2208"/>
  <c r="Q2207"/>
  <c r="Q2206"/>
  <c r="Q2205"/>
  <c r="Q2204"/>
  <c r="Q2203"/>
  <c r="Q2202"/>
  <c r="Q2201"/>
  <c r="Q2200"/>
  <c r="Q2199"/>
  <c r="Q2198"/>
  <c r="Q2197"/>
  <c r="Q2196"/>
  <c r="Q2195"/>
  <c r="Q2194"/>
  <c r="Q2185"/>
  <c r="Q2184"/>
  <c r="Q2183"/>
  <c r="Q2182"/>
  <c r="Q2181"/>
  <c r="Q2179"/>
  <c r="Q2175"/>
  <c r="Q2173"/>
  <c r="Q2171"/>
  <c r="Q2169"/>
  <c r="Q2167"/>
  <c r="Q2166"/>
  <c r="Q2165"/>
  <c r="Q2164"/>
  <c r="Q2163"/>
  <c r="Q2162"/>
  <c r="Q2161"/>
  <c r="Q2160"/>
  <c r="Q2159"/>
  <c r="Q2158"/>
  <c r="Q2157"/>
  <c r="Q2156"/>
  <c r="Q2155"/>
  <c r="Q2153"/>
  <c r="Q2152"/>
  <c r="Q2151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0"/>
  <c r="Q2129"/>
  <c r="Q2128"/>
  <c r="Q2127"/>
  <c r="Q2126"/>
  <c r="Q2125"/>
  <c r="Q2124"/>
  <c r="Q2123"/>
  <c r="Q2122"/>
  <c r="Q2121"/>
  <c r="Q2120"/>
  <c r="Q2119"/>
  <c r="Q2118"/>
  <c r="Q2117"/>
  <c r="Q2116"/>
  <c r="Q2115"/>
  <c r="Q2114"/>
  <c r="Q2112"/>
  <c r="Q2111"/>
  <c r="Q2110"/>
  <c r="Q2109"/>
  <c r="Q2108"/>
  <c r="Q2107"/>
  <c r="Q2106"/>
  <c r="Q2104"/>
  <c r="Q2103"/>
  <c r="Q2102"/>
  <c r="Q2101"/>
  <c r="Q2100"/>
  <c r="Q2099"/>
  <c r="Q2098"/>
  <c r="Q2097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5"/>
  <c r="Q2074"/>
  <c r="Q2073"/>
  <c r="Q2072"/>
  <c r="Q2071"/>
  <c r="Q2070"/>
  <c r="Q2069"/>
  <c r="Q2068"/>
  <c r="Q2067"/>
  <c r="Q2066"/>
  <c r="Q2064"/>
  <c r="Q2062"/>
  <c r="Q2061"/>
  <c r="Q2060"/>
  <c r="Q2059"/>
  <c r="Q2058"/>
  <c r="Q2057"/>
  <c r="Q2056"/>
  <c r="Q2055"/>
  <c r="Q2054"/>
  <c r="Q2053"/>
  <c r="Q2052"/>
  <c r="Q2051"/>
  <c r="Q2050"/>
  <c r="Q2049"/>
  <c r="Q2048"/>
  <c r="Q2046"/>
  <c r="Q2045"/>
  <c r="Q2044"/>
  <c r="Q2042"/>
  <c r="Q2041"/>
  <c r="Q2040"/>
  <c r="Q2039"/>
  <c r="Q2038"/>
  <c r="Q2037"/>
  <c r="Q2036"/>
  <c r="Q2035"/>
  <c r="Q2034"/>
  <c r="Q2033"/>
  <c r="Q2032"/>
  <c r="Q2031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2"/>
  <c r="Q2010"/>
  <c r="Q2009"/>
  <c r="Q2008"/>
  <c r="Q2007"/>
  <c r="Q2006"/>
  <c r="Q2005"/>
  <c r="Q2004"/>
  <c r="Q2002"/>
  <c r="Q2001"/>
  <c r="Q2000"/>
  <c r="Q1999"/>
  <c r="Q1997"/>
  <c r="Q1996"/>
  <c r="Q1995"/>
  <c r="Q1994"/>
  <c r="Q1993"/>
  <c r="Q1992"/>
  <c r="Q1991"/>
  <c r="Q1990"/>
  <c r="Q1989"/>
  <c r="Q1988"/>
  <c r="Q1987"/>
  <c r="Q1986"/>
  <c r="Q1985"/>
  <c r="Q1983"/>
  <c r="Q1982"/>
  <c r="Q1981"/>
  <c r="Q1980"/>
  <c r="Q1979"/>
  <c r="Q1978"/>
  <c r="Q1977"/>
  <c r="Q1976"/>
  <c r="Q1975"/>
  <c r="Q1974"/>
  <c r="Q1972"/>
  <c r="Q1971"/>
  <c r="Q1970"/>
  <c r="Q1969"/>
  <c r="Q1968"/>
  <c r="Q1967"/>
  <c r="Q1966"/>
  <c r="Q1965"/>
  <c r="Q1964"/>
  <c r="Q1962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4"/>
  <c r="Q1923"/>
  <c r="Q1922"/>
  <c r="Q1921"/>
  <c r="Q1920"/>
  <c r="Q1919"/>
  <c r="Q1918"/>
  <c r="Q1917"/>
  <c r="Q1916"/>
  <c r="Q1915"/>
  <c r="Q1914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1"/>
  <c r="Q1869"/>
  <c r="Q1868"/>
  <c r="Q1866"/>
  <c r="Q1865"/>
  <c r="Q1864"/>
  <c r="Q1863"/>
  <c r="Q1862"/>
  <c r="Q1861"/>
  <c r="Q1860"/>
  <c r="Q1859"/>
  <c r="Q1858"/>
  <c r="Q1857"/>
  <c r="Q1856"/>
  <c r="Q1855"/>
  <c r="Q1853"/>
  <c r="Q1852"/>
  <c r="Q1851"/>
  <c r="Q1850"/>
  <c r="Q1849"/>
  <c r="Q1848"/>
  <c r="Q1847"/>
  <c r="Q1845"/>
  <c r="Q1844"/>
  <c r="Q1843"/>
  <c r="Q1842"/>
  <c r="Q1841"/>
  <c r="Q1840"/>
  <c r="Q1839"/>
  <c r="Q1837"/>
  <c r="Q1836"/>
  <c r="Q1835"/>
  <c r="Q1834"/>
  <c r="Q1833"/>
  <c r="Q1831"/>
  <c r="Q1829"/>
  <c r="Q1828"/>
  <c r="Q1827"/>
  <c r="Q1826"/>
  <c r="Q1825"/>
  <c r="Q1824"/>
  <c r="Q1823"/>
  <c r="Q1822"/>
  <c r="Q1821"/>
  <c r="Q1820"/>
  <c r="Q1819"/>
  <c r="Q1817"/>
  <c r="Q1816"/>
  <c r="Q1815"/>
  <c r="Q1814"/>
  <c r="Q1812"/>
  <c r="Q1811"/>
  <c r="Q1810"/>
  <c r="Q1809"/>
  <c r="Q1807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0"/>
  <c r="Q1768"/>
  <c r="Q1767"/>
  <c r="Q1766"/>
  <c r="Q1764"/>
  <c r="Q1763"/>
  <c r="Q1762"/>
  <c r="Q1761"/>
  <c r="Q1759"/>
  <c r="Q1758"/>
  <c r="Q1757"/>
  <c r="Q1753"/>
  <c r="Q1752"/>
  <c r="Q1751"/>
  <c r="Q1750"/>
  <c r="Q1749"/>
  <c r="Q1748"/>
  <c r="Q1747"/>
  <c r="Q1746"/>
  <c r="Q1745"/>
  <c r="Q1744"/>
  <c r="Q1743"/>
  <c r="Q1741"/>
  <c r="Q1740"/>
  <c r="Q1739"/>
  <c r="Q1738"/>
  <c r="Q1737"/>
  <c r="Q1736"/>
  <c r="Q1734"/>
  <c r="Q1733"/>
  <c r="Q1732"/>
  <c r="Q1729"/>
  <c r="Q1728"/>
  <c r="Q1727"/>
  <c r="Q1726"/>
  <c r="Q1724"/>
  <c r="Q1723"/>
  <c r="Q1722"/>
  <c r="Q1721"/>
  <c r="Q1720"/>
  <c r="Q1719"/>
  <c r="Q1718"/>
  <c r="Q1717"/>
  <c r="Q1716"/>
  <c r="Q1715"/>
  <c r="Q1714"/>
  <c r="Q1713"/>
  <c r="Q1711"/>
  <c r="Q1710"/>
  <c r="Q1709"/>
  <c r="Q1707"/>
  <c r="Q1706"/>
  <c r="Q1705"/>
  <c r="Q1704"/>
  <c r="Q1703"/>
  <c r="Q1702"/>
  <c r="Q1701"/>
  <c r="Q1700"/>
  <c r="Q1698"/>
  <c r="Q1697"/>
  <c r="Q1696"/>
  <c r="Q1693"/>
  <c r="Q1692"/>
  <c r="Q1691"/>
  <c r="Q1690"/>
  <c r="Q1689"/>
  <c r="Q1688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69"/>
  <c r="Q1668"/>
  <c r="Q1667"/>
  <c r="Q1666"/>
  <c r="Q1665"/>
  <c r="Q1662"/>
  <c r="Q1661"/>
  <c r="Q1660"/>
  <c r="Q1659"/>
  <c r="Q1658"/>
  <c r="Q1657"/>
  <c r="Q1656"/>
  <c r="Q1655"/>
  <c r="Q1654"/>
  <c r="Q1652"/>
  <c r="Q1651"/>
  <c r="Q1650"/>
  <c r="Q1649"/>
  <c r="Q1647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5"/>
  <c r="Q1614"/>
  <c r="Q1613"/>
  <c r="Q1612"/>
  <c r="Q1609"/>
  <c r="Q1608"/>
  <c r="Q1607"/>
  <c r="Q1606"/>
  <c r="Q1605"/>
  <c r="Q1604"/>
  <c r="Q1603"/>
  <c r="Q1602"/>
  <c r="Q1601"/>
  <c r="Q1600"/>
  <c r="Q1599"/>
  <c r="Q1598"/>
  <c r="Q1597"/>
  <c r="Q1596"/>
  <c r="Q1594"/>
  <c r="Q1593"/>
  <c r="Q1592"/>
  <c r="Q1591"/>
  <c r="Q1589"/>
  <c r="Q1588"/>
  <c r="Q1587"/>
  <c r="Q1586"/>
  <c r="Q1585"/>
  <c r="Q1584"/>
  <c r="Q1581"/>
  <c r="Q1580"/>
  <c r="Q1577"/>
  <c r="Q1576"/>
  <c r="Q1575"/>
  <c r="Q1574"/>
  <c r="Q1573"/>
  <c r="Q1571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0"/>
  <c r="Q1549"/>
  <c r="Q1548"/>
  <c r="Q1546"/>
  <c r="Q1545"/>
  <c r="Q1544"/>
  <c r="Q1542"/>
  <c r="Q1541"/>
  <c r="Q1540"/>
  <c r="Q1539"/>
  <c r="Q1538"/>
  <c r="Q1537"/>
  <c r="Q1534"/>
  <c r="Q1533"/>
  <c r="Q1532"/>
  <c r="Q1531"/>
  <c r="Q1530"/>
  <c r="Q1529"/>
  <c r="Q1528"/>
  <c r="Q1526"/>
  <c r="Q1525"/>
  <c r="Q1524"/>
  <c r="Q1523"/>
  <c r="Q1522"/>
  <c r="Q1521"/>
  <c r="Q1520"/>
  <c r="Q1519"/>
  <c r="Q1518"/>
  <c r="Q1517"/>
  <c r="Q1515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69"/>
  <c r="Q1468"/>
  <c r="Q1467"/>
  <c r="Q1466"/>
  <c r="Q1465"/>
  <c r="Q1464"/>
  <c r="Q1463"/>
  <c r="Q1462"/>
  <c r="Q1461"/>
  <c r="Q1460"/>
  <c r="Q1459"/>
  <c r="Q1458"/>
  <c r="Q1457"/>
  <c r="Q1456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3"/>
  <c r="Q1372"/>
  <c r="Q1371"/>
  <c r="Q1370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1"/>
  <c r="Q1339"/>
  <c r="Q1338"/>
  <c r="Q1337"/>
  <c r="Q1334"/>
  <c r="Q1333"/>
  <c r="Q1332"/>
  <c r="Q1331"/>
  <c r="Q1330"/>
  <c r="Q1329"/>
  <c r="Q1328"/>
  <c r="Q1326"/>
  <c r="Q1324"/>
  <c r="Q1323"/>
  <c r="Q1322"/>
  <c r="Q1321"/>
  <c r="Q1319"/>
  <c r="Q1317"/>
  <c r="Q1316"/>
  <c r="Q1315"/>
  <c r="Q1314"/>
  <c r="Q1313"/>
  <c r="Q1312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4"/>
  <c r="Q1283"/>
  <c r="Q1282"/>
  <c r="Q1281"/>
  <c r="Q1280"/>
  <c r="Q1279"/>
  <c r="Q1277"/>
  <c r="Q1276"/>
  <c r="Q1275"/>
  <c r="Q1274"/>
  <c r="Q1273"/>
  <c r="Q1272"/>
  <c r="Q1271"/>
  <c r="Q1270"/>
  <c r="Q1269"/>
  <c r="Q1268"/>
  <c r="Q1267"/>
  <c r="Q1266"/>
  <c r="Q1264"/>
  <c r="Q1263"/>
  <c r="Q1262"/>
  <c r="Q1261"/>
  <c r="Q1260"/>
  <c r="Q1259"/>
  <c r="Q1258"/>
  <c r="Q1257"/>
  <c r="Q1256"/>
  <c r="Q1254"/>
  <c r="Q1253"/>
  <c r="Q1249"/>
  <c r="Q1248"/>
  <c r="Q1247"/>
  <c r="Q1245"/>
  <c r="Q1244"/>
  <c r="Q1243"/>
  <c r="Q1242"/>
  <c r="Q1241"/>
  <c r="Q1240"/>
  <c r="Q1239"/>
  <c r="Q1238"/>
  <c r="Q1237"/>
  <c r="Q1235"/>
  <c r="Q1234"/>
  <c r="Q1233"/>
  <c r="Q1232"/>
  <c r="Q1231"/>
  <c r="Q1229"/>
  <c r="Q1228"/>
  <c r="Q1227"/>
  <c r="Q1226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5"/>
  <c r="Q1182"/>
  <c r="Q1181"/>
  <c r="Q1178"/>
  <c r="Q1177"/>
  <c r="Q1176"/>
  <c r="Q1174"/>
  <c r="Q1173"/>
  <c r="Q1172"/>
  <c r="Q1171"/>
  <c r="Q1170"/>
  <c r="Q1169"/>
  <c r="Q1168"/>
  <c r="Q1167"/>
  <c r="Q1166"/>
  <c r="Q1165"/>
  <c r="Q1164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4"/>
  <c r="Q1123"/>
  <c r="Q1121"/>
  <c r="Q1120"/>
  <c r="Q1119"/>
  <c r="Q1118"/>
  <c r="Q1117"/>
  <c r="Q1116"/>
  <c r="Q1115"/>
  <c r="Q1114"/>
  <c r="Q1112"/>
  <c r="Q1111"/>
  <c r="Q1110"/>
  <c r="Q1109"/>
  <c r="Q1108"/>
  <c r="Q1107"/>
  <c r="Q1106"/>
  <c r="Q1105"/>
  <c r="Q1104"/>
  <c r="Q1102"/>
  <c r="Q1101"/>
  <c r="Q1100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8"/>
  <c r="Q1057"/>
  <c r="Q1056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4"/>
  <c r="Q1033"/>
  <c r="Q1032"/>
  <c r="Q1030"/>
  <c r="Q1029"/>
  <c r="Q1028"/>
  <c r="Q1027"/>
  <c r="Q1026"/>
  <c r="Q1025"/>
  <c r="Q1024"/>
  <c r="Q1022"/>
  <c r="Q1021"/>
  <c r="Q1020"/>
  <c r="Q1019"/>
  <c r="Q1018"/>
  <c r="Q1017"/>
  <c r="Q1016"/>
  <c r="Q1015"/>
  <c r="Q1014"/>
  <c r="Q1013"/>
  <c r="Q1011"/>
  <c r="Q1009"/>
  <c r="Q1008"/>
  <c r="Q1007"/>
  <c r="Q1006"/>
  <c r="Q1005"/>
  <c r="Q1004"/>
  <c r="Q1003"/>
  <c r="Q1002"/>
  <c r="Q1001"/>
  <c r="Q1000"/>
  <c r="Q999"/>
  <c r="Q998"/>
  <c r="Q997"/>
  <c r="Q996"/>
  <c r="Q995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5"/>
  <c r="Q934"/>
  <c r="Q933"/>
  <c r="Q932"/>
  <c r="Q931"/>
  <c r="Q930"/>
  <c r="Q929"/>
  <c r="Q928"/>
  <c r="Q927"/>
  <c r="Q926"/>
  <c r="Q925"/>
  <c r="Q924"/>
  <c r="Q923"/>
  <c r="Q922"/>
  <c r="Q920"/>
  <c r="Q919"/>
  <c r="Q918"/>
  <c r="Q917"/>
  <c r="Q916"/>
  <c r="Q913"/>
  <c r="Q912"/>
  <c r="Q911"/>
  <c r="Q910"/>
  <c r="Q909"/>
  <c r="Q908"/>
  <c r="Q906"/>
  <c r="Q904"/>
  <c r="Q903"/>
  <c r="Q902"/>
  <c r="Q901"/>
  <c r="Q900"/>
  <c r="Q899"/>
  <c r="Q898"/>
  <c r="Q897"/>
  <c r="Q894"/>
  <c r="Q893"/>
  <c r="Q892"/>
  <c r="Q890"/>
  <c r="Q889"/>
  <c r="Q888"/>
  <c r="Q887"/>
  <c r="Q886"/>
  <c r="Q885"/>
  <c r="Q884"/>
  <c r="Q883"/>
  <c r="Q882"/>
  <c r="Q881"/>
  <c r="Q880"/>
  <c r="Q878"/>
  <c r="Q877"/>
  <c r="Q876"/>
  <c r="Q875"/>
  <c r="Q874"/>
  <c r="Q872"/>
  <c r="Q871"/>
  <c r="Q870"/>
  <c r="Q869"/>
  <c r="Q868"/>
  <c r="Q867"/>
  <c r="Q866"/>
  <c r="Q865"/>
  <c r="Q861"/>
  <c r="Q860"/>
  <c r="Q859"/>
  <c r="Q858"/>
  <c r="Q857"/>
  <c r="Q855"/>
  <c r="Q854"/>
  <c r="Q853"/>
  <c r="Q852"/>
  <c r="Q851"/>
  <c r="Q850"/>
  <c r="Q849"/>
  <c r="Q846"/>
  <c r="Q845"/>
  <c r="Q843"/>
  <c r="Q842"/>
  <c r="Q841"/>
  <c r="Q840"/>
  <c r="Q839"/>
  <c r="Q838"/>
  <c r="Q837"/>
  <c r="Q836"/>
  <c r="Q835"/>
  <c r="Q834"/>
  <c r="Q833"/>
  <c r="Q832"/>
  <c r="Q831"/>
  <c r="Q830"/>
  <c r="Q829"/>
  <c r="Q828"/>
  <c r="Q826"/>
  <c r="Q825"/>
  <c r="Q823"/>
  <c r="Q822"/>
  <c r="Q821"/>
  <c r="Q820"/>
  <c r="Q819"/>
  <c r="Q818"/>
  <c r="Q817"/>
  <c r="Q816"/>
  <c r="Q810"/>
  <c r="Q809"/>
  <c r="Q808"/>
  <c r="Q807"/>
  <c r="Q805"/>
  <c r="Q804"/>
  <c r="Q803"/>
  <c r="Q802"/>
  <c r="Q801"/>
  <c r="Q800"/>
  <c r="Q799"/>
  <c r="Q798"/>
  <c r="Q797"/>
  <c r="Q796"/>
  <c r="Q795"/>
  <c r="Q793"/>
  <c r="Q792"/>
  <c r="Q791"/>
  <c r="Q790"/>
  <c r="Q789"/>
  <c r="Q787"/>
  <c r="Q786"/>
  <c r="Q783"/>
  <c r="Q782"/>
  <c r="Q780"/>
  <c r="Q779"/>
  <c r="Q778"/>
  <c r="Q777"/>
  <c r="Q776"/>
  <c r="Q774"/>
  <c r="Q773"/>
  <c r="Q770"/>
  <c r="Q769"/>
  <c r="Q768"/>
  <c r="Q767"/>
  <c r="Q766"/>
  <c r="Q765"/>
  <c r="Q763"/>
  <c r="Q762"/>
  <c r="Q761"/>
  <c r="Q760"/>
  <c r="Q759"/>
  <c r="Q758"/>
  <c r="Q756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0"/>
  <c r="Q709"/>
  <c r="Q708"/>
  <c r="Q707"/>
  <c r="Q705"/>
  <c r="Q704"/>
  <c r="Q703"/>
  <c r="Q702"/>
  <c r="Q701"/>
  <c r="Q700"/>
  <c r="Q699"/>
  <c r="Q698"/>
  <c r="Q697"/>
  <c r="Q696"/>
  <c r="Q694"/>
  <c r="Q693"/>
  <c r="Q692"/>
  <c r="Q691"/>
  <c r="Q690"/>
  <c r="Q689"/>
  <c r="Q688"/>
  <c r="Q687"/>
  <c r="Q685"/>
  <c r="Q684"/>
  <c r="Q683"/>
  <c r="Q680"/>
  <c r="Q679"/>
  <c r="Q675"/>
  <c r="Q673"/>
  <c r="Q672"/>
  <c r="Q670"/>
  <c r="Q669"/>
  <c r="Q668"/>
  <c r="Q667"/>
  <c r="Q666"/>
  <c r="Q665"/>
  <c r="Q663"/>
  <c r="Q662"/>
  <c r="Q661"/>
  <c r="Q660"/>
  <c r="Q659"/>
  <c r="Q658"/>
  <c r="Q657"/>
  <c r="Q656"/>
  <c r="Q655"/>
  <c r="Q654"/>
  <c r="Q652"/>
  <c r="Q651"/>
  <c r="Q650"/>
  <c r="Q649"/>
  <c r="Q648"/>
  <c r="Q646"/>
  <c r="Q645"/>
  <c r="Q644"/>
  <c r="Q643"/>
  <c r="Q642"/>
  <c r="Q641"/>
  <c r="Q640"/>
  <c r="Q639"/>
  <c r="Q638"/>
  <c r="Q637"/>
  <c r="Q636"/>
  <c r="Q634"/>
  <c r="Q633"/>
  <c r="Q632"/>
  <c r="Q631"/>
  <c r="Q628"/>
  <c r="Q627"/>
  <c r="Q626"/>
  <c r="Q625"/>
  <c r="Q624"/>
  <c r="Q623"/>
  <c r="Q622"/>
  <c r="Q621"/>
  <c r="Q620"/>
  <c r="Q619"/>
  <c r="Q618"/>
  <c r="Q617"/>
  <c r="Q616"/>
  <c r="Q615"/>
  <c r="Q614"/>
  <c r="Q613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4"/>
  <c r="Q573"/>
  <c r="Q571"/>
  <c r="Q570"/>
  <c r="Q569"/>
  <c r="Q568"/>
  <c r="Q567"/>
  <c r="Q566"/>
  <c r="Q565"/>
  <c r="Q563"/>
  <c r="Q561"/>
  <c r="Q559"/>
  <c r="Q558"/>
  <c r="Q556"/>
  <c r="Q555"/>
  <c r="Q554"/>
  <c r="Q553"/>
  <c r="Q552"/>
  <c r="Q551"/>
  <c r="Q549"/>
  <c r="Q548"/>
  <c r="Q547"/>
  <c r="Q546"/>
  <c r="Q545"/>
  <c r="Q544"/>
  <c r="Q543"/>
  <c r="Q542"/>
  <c r="Q541"/>
  <c r="Q540"/>
  <c r="Q539"/>
  <c r="Q538"/>
  <c r="Q537"/>
  <c r="Q536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6"/>
  <c r="Q465"/>
  <c r="Q464"/>
  <c r="Q463"/>
  <c r="Q462"/>
  <c r="Q460"/>
  <c r="Q458"/>
  <c r="Q457"/>
  <c r="Q456"/>
  <c r="Q455"/>
  <c r="Q452"/>
  <c r="Q450"/>
  <c r="Q449"/>
  <c r="Q448"/>
  <c r="Q445"/>
  <c r="Q444"/>
  <c r="Q443"/>
  <c r="Q442"/>
  <c r="Q441"/>
  <c r="Q440"/>
  <c r="Q438"/>
  <c r="Q436"/>
  <c r="Q435"/>
  <c r="Q434"/>
  <c r="Q432"/>
  <c r="Q431"/>
  <c r="Q430"/>
  <c r="Q429"/>
  <c r="Q428"/>
  <c r="Q426"/>
  <c r="Q425"/>
  <c r="Q424"/>
  <c r="Q423"/>
  <c r="Q422"/>
  <c r="Q421"/>
  <c r="Q420"/>
  <c r="Q419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49"/>
  <c r="Q348"/>
  <c r="Q347"/>
  <c r="Q346"/>
  <c r="Q344"/>
  <c r="Q342"/>
  <c r="Q341"/>
  <c r="Q339"/>
  <c r="Q337"/>
  <c r="Q336"/>
  <c r="Q334"/>
  <c r="Q333"/>
  <c r="Q332"/>
  <c r="Q331"/>
  <c r="Q327"/>
  <c r="Q326"/>
  <c r="Q325"/>
  <c r="Q324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79"/>
  <c r="Q278"/>
  <c r="Q277"/>
  <c r="Q275"/>
  <c r="Q274"/>
  <c r="Q273"/>
  <c r="Q271"/>
  <c r="Q270"/>
  <c r="Q269"/>
  <c r="Q268"/>
  <c r="Q267"/>
  <c r="Q265"/>
  <c r="Q264"/>
  <c r="Q263"/>
  <c r="Q262"/>
  <c r="Q261"/>
  <c r="Q260"/>
  <c r="Q259"/>
  <c r="Q258"/>
  <c r="Q257"/>
  <c r="Q255"/>
  <c r="Q253"/>
  <c r="Q252"/>
  <c r="Q251"/>
  <c r="Q250"/>
  <c r="Q249"/>
  <c r="Q248"/>
  <c r="Q247"/>
  <c r="Q246"/>
  <c r="Q245"/>
  <c r="Q244"/>
  <c r="Q243"/>
  <c r="Q242"/>
  <c r="Q240"/>
  <c r="Q239"/>
  <c r="Q238"/>
  <c r="Q237"/>
  <c r="Q236"/>
  <c r="Q235"/>
  <c r="Q234"/>
  <c r="Q233"/>
  <c r="Q232"/>
  <c r="Q231"/>
  <c r="Q230"/>
  <c r="Q229"/>
  <c r="Q228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5"/>
  <c r="Q194"/>
  <c r="Q193"/>
  <c r="Q192"/>
  <c r="Q191"/>
  <c r="Q190"/>
  <c r="Q189"/>
  <c r="Q188"/>
  <c r="Q187"/>
  <c r="Q186"/>
  <c r="Q185"/>
  <c r="Q183"/>
  <c r="Q182"/>
  <c r="Q180"/>
  <c r="Q179"/>
  <c r="Q176"/>
  <c r="Q175"/>
  <c r="Q173"/>
  <c r="Q172"/>
  <c r="Q170"/>
  <c r="Q169"/>
  <c r="Q168"/>
  <c r="Q167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7"/>
  <c r="Q145"/>
  <c r="Q143"/>
  <c r="Q137"/>
  <c r="Q135"/>
  <c r="Q134"/>
  <c r="Q124"/>
  <c r="Q123"/>
  <c r="Q122"/>
  <c r="Q120"/>
  <c r="Q119"/>
  <c r="Q118"/>
  <c r="Q117"/>
  <c r="Q116"/>
  <c r="Q115"/>
  <c r="Q114"/>
  <c r="Q112"/>
  <c r="Q110"/>
  <c r="Q109"/>
  <c r="Q108"/>
  <c r="Q107"/>
  <c r="Q106"/>
  <c r="Q105"/>
  <c r="Q104"/>
  <c r="Q103"/>
  <c r="Q101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3"/>
  <c r="Q70"/>
  <c r="Q68"/>
  <c r="Q67"/>
  <c r="Q65"/>
  <c r="Q64"/>
  <c r="Q62"/>
  <c r="Q61"/>
  <c r="Q60"/>
  <c r="Q59"/>
  <c r="Q58"/>
  <c r="Q57"/>
  <c r="Q56"/>
  <c r="Q55"/>
  <c r="Q53"/>
  <c r="Q52"/>
  <c r="Q51"/>
  <c r="Q50"/>
  <c r="Q49"/>
  <c r="Q48"/>
  <c r="Q47"/>
  <c r="Q46"/>
  <c r="Q45"/>
  <c r="Q44"/>
  <c r="Q43"/>
  <c r="Q42"/>
  <c r="Q41"/>
  <c r="Q40"/>
  <c r="Q39"/>
  <c r="Q38"/>
  <c r="Q36"/>
  <c r="Q35"/>
  <c r="Q34"/>
  <c r="Q33"/>
  <c r="Q32"/>
  <c r="Q31"/>
  <c r="Q30"/>
  <c r="Q29"/>
  <c r="Q28"/>
  <c r="Q27"/>
  <c r="Q26"/>
  <c r="Q24"/>
  <c r="Q23"/>
  <c r="Q22"/>
  <c r="Q21"/>
  <c r="Q20"/>
  <c r="Q19"/>
  <c r="Q18"/>
  <c r="Q17"/>
  <c r="Q15"/>
  <c r="Q13"/>
  <c r="Q12"/>
  <c r="Q11"/>
  <c r="Q10"/>
  <c r="Q9"/>
  <c r="Q8"/>
  <c r="Q7"/>
  <c r="Q6"/>
  <c r="Q5"/>
  <c r="Q4"/>
  <c r="Q3"/>
  <c r="X2167" l="1"/>
  <c r="Y2167" s="1"/>
  <c r="AA2167" s="1"/>
  <c r="R2167"/>
  <c r="N2167"/>
  <c r="M2167"/>
  <c r="S2167" l="1"/>
  <c r="U2167" s="1"/>
  <c r="O2167"/>
  <c r="C2167" l="1"/>
  <c r="X2184"/>
  <c r="Z2184" s="1"/>
  <c r="AA2184" s="1"/>
  <c r="R2184"/>
  <c r="N2184"/>
  <c r="M2184"/>
  <c r="X2183"/>
  <c r="Z2183" s="1"/>
  <c r="AA2183" s="1"/>
  <c r="R2183"/>
  <c r="N2183"/>
  <c r="M2183"/>
  <c r="X2182"/>
  <c r="Z2182" s="1"/>
  <c r="AA2182" s="1"/>
  <c r="R2182"/>
  <c r="N2182"/>
  <c r="M2182"/>
  <c r="T2182" l="1"/>
  <c r="U2182" s="1"/>
  <c r="C2182" s="1"/>
  <c r="T2184"/>
  <c r="U2184" s="1"/>
  <c r="C2184" s="1"/>
  <c r="T2183"/>
  <c r="U2183" s="1"/>
  <c r="C2183" l="1"/>
  <c r="X2204" l="1"/>
  <c r="Z2204" s="1"/>
  <c r="AA2204" s="1"/>
  <c r="R2204"/>
  <c r="N2204"/>
  <c r="M2204"/>
  <c r="X1865"/>
  <c r="Y1865" s="1"/>
  <c r="AA1865" s="1"/>
  <c r="R1865"/>
  <c r="N1865"/>
  <c r="M1865"/>
  <c r="X1789"/>
  <c r="Y1789" s="1"/>
  <c r="AA1789" s="1"/>
  <c r="R1789"/>
  <c r="N1789"/>
  <c r="M1789"/>
  <c r="X1630"/>
  <c r="Y1630" s="1"/>
  <c r="AA1630" s="1"/>
  <c r="R1630"/>
  <c r="N1630"/>
  <c r="M1630"/>
  <c r="X1366"/>
  <c r="Y1366" s="1"/>
  <c r="AA1366" s="1"/>
  <c r="R1366"/>
  <c r="N1366"/>
  <c r="M1366"/>
  <c r="X1365"/>
  <c r="Y1365" s="1"/>
  <c r="AA1365" s="1"/>
  <c r="R1365"/>
  <c r="N1365"/>
  <c r="M1365"/>
  <c r="X1364"/>
  <c r="Y1364" s="1"/>
  <c r="AA1364" s="1"/>
  <c r="R1364"/>
  <c r="N1364"/>
  <c r="M1364"/>
  <c r="X1363"/>
  <c r="Y1363" s="1"/>
  <c r="AA1363" s="1"/>
  <c r="R1363"/>
  <c r="N1363"/>
  <c r="M1363"/>
  <c r="X1362"/>
  <c r="R1362"/>
  <c r="N1362"/>
  <c r="M1362"/>
  <c r="X1361"/>
  <c r="Y1361" s="1"/>
  <c r="AA1361" s="1"/>
  <c r="R1361"/>
  <c r="N1361"/>
  <c r="M1361"/>
  <c r="X1360"/>
  <c r="Y1360" s="1"/>
  <c r="AA1360" s="1"/>
  <c r="R1360"/>
  <c r="N1360"/>
  <c r="M1360"/>
  <c r="X1359"/>
  <c r="Y1359" s="1"/>
  <c r="AA1359" s="1"/>
  <c r="R1359"/>
  <c r="N1359"/>
  <c r="M1359"/>
  <c r="X559"/>
  <c r="Z559" s="1"/>
  <c r="AA559" s="1"/>
  <c r="R559"/>
  <c r="N559"/>
  <c r="M559"/>
  <c r="T559" l="1"/>
  <c r="U559" s="1"/>
  <c r="C559" s="1"/>
  <c r="S1359"/>
  <c r="U1359" s="1"/>
  <c r="S1360"/>
  <c r="U1360" s="1"/>
  <c r="S1361"/>
  <c r="U1361" s="1"/>
  <c r="S1362"/>
  <c r="U1362" s="1"/>
  <c r="S1363"/>
  <c r="U1363" s="1"/>
  <c r="S1364"/>
  <c r="U1364" s="1"/>
  <c r="S1365"/>
  <c r="U1365" s="1"/>
  <c r="S1366"/>
  <c r="U1366" s="1"/>
  <c r="S1630"/>
  <c r="U1630" s="1"/>
  <c r="S1789"/>
  <c r="U1789" s="1"/>
  <c r="S1865"/>
  <c r="U1865" s="1"/>
  <c r="O1364"/>
  <c r="O1361"/>
  <c r="O1365"/>
  <c r="O1865"/>
  <c r="O1789"/>
  <c r="O1362"/>
  <c r="O1630"/>
  <c r="O1366"/>
  <c r="O1360"/>
  <c r="C1360" s="1"/>
  <c r="O1359"/>
  <c r="O1363"/>
  <c r="T2204"/>
  <c r="U2204" s="1"/>
  <c r="C2204" s="1"/>
  <c r="C1364"/>
  <c r="Y1362"/>
  <c r="AA1362" s="1"/>
  <c r="C1363" l="1"/>
  <c r="C1365"/>
  <c r="C1630"/>
  <c r="C1359"/>
  <c r="C1789"/>
  <c r="C1361"/>
  <c r="C1366"/>
  <c r="C1865"/>
  <c r="C1362"/>
  <c r="X1416"/>
  <c r="Z1416" s="1"/>
  <c r="AA1416" s="1"/>
  <c r="R1416"/>
  <c r="N1416"/>
  <c r="M1416"/>
  <c r="T1416" l="1"/>
  <c r="U1416" s="1"/>
  <c r="C1416" s="1"/>
  <c r="AA1708"/>
  <c r="X1708"/>
  <c r="Y1708" s="1"/>
  <c r="R1708"/>
  <c r="N1708"/>
  <c r="M1708"/>
  <c r="X1584"/>
  <c r="R1584"/>
  <c r="N1584"/>
  <c r="M1584"/>
  <c r="X1583"/>
  <c r="R1583"/>
  <c r="N1583"/>
  <c r="M1583"/>
  <c r="X751"/>
  <c r="Z751" s="1"/>
  <c r="AA751" s="1"/>
  <c r="R751"/>
  <c r="N751"/>
  <c r="M751"/>
  <c r="T1583" l="1"/>
  <c r="U1583" s="1"/>
  <c r="T1584"/>
  <c r="U1584" s="1"/>
  <c r="S1708"/>
  <c r="U1708" s="1"/>
  <c r="C1708" s="1"/>
  <c r="T751"/>
  <c r="U751" s="1"/>
  <c r="C751" s="1"/>
  <c r="Z1584"/>
  <c r="AA1584" s="1"/>
  <c r="Z1583"/>
  <c r="AA1583" s="1"/>
  <c r="C1583" s="1"/>
  <c r="X1255"/>
  <c r="Z1255" s="1"/>
  <c r="AA1255" s="1"/>
  <c r="X1715"/>
  <c r="Z1715" s="1"/>
  <c r="AA1715" s="1"/>
  <c r="R1717"/>
  <c r="R1715"/>
  <c r="R1714"/>
  <c r="R1255"/>
  <c r="N1255"/>
  <c r="M1255"/>
  <c r="X1717"/>
  <c r="Z1717" s="1"/>
  <c r="AA1717" s="1"/>
  <c r="N1717"/>
  <c r="M1717"/>
  <c r="N1715"/>
  <c r="M1715"/>
  <c r="X1714"/>
  <c r="Z1714" s="1"/>
  <c r="AA1714" s="1"/>
  <c r="N1714"/>
  <c r="M1714"/>
  <c r="C1584" l="1"/>
  <c r="T1717"/>
  <c r="U1717" s="1"/>
  <c r="C1717" s="1"/>
  <c r="T1715"/>
  <c r="U1715" s="1"/>
  <c r="C1715" s="1"/>
  <c r="T1714"/>
  <c r="U1714" s="1"/>
  <c r="C1714" s="1"/>
  <c r="T1255"/>
  <c r="U1255" s="1"/>
  <c r="C1255" s="1"/>
  <c r="X2179" l="1"/>
  <c r="Z2179" s="1"/>
  <c r="AA2179" s="1"/>
  <c r="R2179"/>
  <c r="N2179"/>
  <c r="M2179"/>
  <c r="X2178"/>
  <c r="Z2178" s="1"/>
  <c r="AA2178" s="1"/>
  <c r="R2178"/>
  <c r="N2178"/>
  <c r="M2178"/>
  <c r="X2175"/>
  <c r="Z2175" s="1"/>
  <c r="AA2175" s="1"/>
  <c r="N2175"/>
  <c r="M2175"/>
  <c r="T2179" l="1"/>
  <c r="U2179" s="1"/>
  <c r="C2179" s="1"/>
  <c r="T2178"/>
  <c r="U2178" s="1"/>
  <c r="C2178" s="1"/>
  <c r="X2304"/>
  <c r="U2304"/>
  <c r="R2304"/>
  <c r="N2304"/>
  <c r="M2304"/>
  <c r="X2303"/>
  <c r="Z2303" s="1"/>
  <c r="AA2303" s="1"/>
  <c r="R2303"/>
  <c r="N2303"/>
  <c r="M2303"/>
  <c r="X2168"/>
  <c r="Z2168" s="1"/>
  <c r="AA2168" s="1"/>
  <c r="R2168"/>
  <c r="N2168"/>
  <c r="M2168"/>
  <c r="X2071"/>
  <c r="Z2071" s="1"/>
  <c r="AA2071" s="1"/>
  <c r="R2071"/>
  <c r="N2071"/>
  <c r="M2071"/>
  <c r="X1847"/>
  <c r="Z1847" s="1"/>
  <c r="AA1847" s="1"/>
  <c r="R1847"/>
  <c r="N1847"/>
  <c r="M1847"/>
  <c r="X1846"/>
  <c r="Z1846" s="1"/>
  <c r="AA1846" s="1"/>
  <c r="R1846"/>
  <c r="N1846"/>
  <c r="M1846"/>
  <c r="X1845"/>
  <c r="Z1845" s="1"/>
  <c r="AA1845" s="1"/>
  <c r="R1845"/>
  <c r="N1845"/>
  <c r="M1845"/>
  <c r="X1498"/>
  <c r="Y1498" s="1"/>
  <c r="AA1498" s="1"/>
  <c r="R1498"/>
  <c r="N1498"/>
  <c r="M1498"/>
  <c r="X1223"/>
  <c r="Y1223" s="1"/>
  <c r="AA1223" s="1"/>
  <c r="R1223"/>
  <c r="N1223"/>
  <c r="M1223"/>
  <c r="X1127"/>
  <c r="Z1127" s="1"/>
  <c r="AA1127" s="1"/>
  <c r="R1127"/>
  <c r="N1127"/>
  <c r="M1127"/>
  <c r="X949"/>
  <c r="Y949" s="1"/>
  <c r="AA949" s="1"/>
  <c r="R949"/>
  <c r="N949"/>
  <c r="M949"/>
  <c r="X218"/>
  <c r="Z218" s="1"/>
  <c r="AA218" s="1"/>
  <c r="R218"/>
  <c r="N218"/>
  <c r="M218"/>
  <c r="X65"/>
  <c r="Y65" s="1"/>
  <c r="AA65" s="1"/>
  <c r="R65"/>
  <c r="N65"/>
  <c r="M65"/>
  <c r="S949" l="1"/>
  <c r="U949" s="1"/>
  <c r="T1127"/>
  <c r="U1127" s="1"/>
  <c r="S1223"/>
  <c r="U1223" s="1"/>
  <c r="S1498"/>
  <c r="U1498" s="1"/>
  <c r="T1845"/>
  <c r="U1845" s="1"/>
  <c r="C1845" s="1"/>
  <c r="T1847"/>
  <c r="U1847" s="1"/>
  <c r="C1847" s="1"/>
  <c r="T2071"/>
  <c r="U2071" s="1"/>
  <c r="C2071" s="1"/>
  <c r="T2168"/>
  <c r="U2168" s="1"/>
  <c r="C2168" s="1"/>
  <c r="T2303"/>
  <c r="U2303" s="1"/>
  <c r="C2303" s="1"/>
  <c r="S2304"/>
  <c r="O2304"/>
  <c r="Y2304"/>
  <c r="AA2304" s="1"/>
  <c r="O1223"/>
  <c r="T1846"/>
  <c r="U1846" s="1"/>
  <c r="C1846" s="1"/>
  <c r="O1498"/>
  <c r="C1127"/>
  <c r="O949"/>
  <c r="T218"/>
  <c r="U218" s="1"/>
  <c r="C218" s="1"/>
  <c r="O65"/>
  <c r="S65"/>
  <c r="U65" s="1"/>
  <c r="X1006"/>
  <c r="Z1006" s="1"/>
  <c r="AA1006" s="1"/>
  <c r="R1006"/>
  <c r="N1006"/>
  <c r="M1006"/>
  <c r="C949" l="1"/>
  <c r="C1498"/>
  <c r="C1223"/>
  <c r="T1006"/>
  <c r="U1006" s="1"/>
  <c r="C1006" s="1"/>
  <c r="C2304"/>
  <c r="C65"/>
  <c r="R2207"/>
  <c r="X2207"/>
  <c r="Z2207" s="1"/>
  <c r="AA2207" s="1"/>
  <c r="N2207"/>
  <c r="M2207"/>
  <c r="X2206"/>
  <c r="Z2206" s="1"/>
  <c r="AA2206" s="1"/>
  <c r="R2206"/>
  <c r="N2206"/>
  <c r="M2206"/>
  <c r="T2207" l="1"/>
  <c r="U2207" s="1"/>
  <c r="C2207" s="1"/>
  <c r="T2206"/>
  <c r="U2206" s="1"/>
  <c r="C2206" s="1"/>
  <c r="X1512"/>
  <c r="Z1512" s="1"/>
  <c r="AA1512" s="1"/>
  <c r="R1512"/>
  <c r="N1512"/>
  <c r="M1512"/>
  <c r="T1512" l="1"/>
  <c r="U1512" s="1"/>
  <c r="C1512" s="1"/>
  <c r="X2236" l="1"/>
  <c r="Z2236" s="1"/>
  <c r="AA2236" s="1"/>
  <c r="R2236"/>
  <c r="N2236"/>
  <c r="M2236"/>
  <c r="X1823"/>
  <c r="Y1823" s="1"/>
  <c r="AA1823" s="1"/>
  <c r="R1823"/>
  <c r="N1823"/>
  <c r="M1823"/>
  <c r="X1629"/>
  <c r="Z1629" s="1"/>
  <c r="AA1629" s="1"/>
  <c r="R1629"/>
  <c r="N1629"/>
  <c r="M1629"/>
  <c r="X1415"/>
  <c r="Z1415" s="1"/>
  <c r="AA1415" s="1"/>
  <c r="R1415"/>
  <c r="N1415"/>
  <c r="M1415"/>
  <c r="X1252"/>
  <c r="Z1252" s="1"/>
  <c r="AA1252" s="1"/>
  <c r="R1252"/>
  <c r="N1252"/>
  <c r="M1252"/>
  <c r="X1251"/>
  <c r="R1251"/>
  <c r="N1251"/>
  <c r="M1251"/>
  <c r="X1125"/>
  <c r="Z1125" s="1"/>
  <c r="AA1125" s="1"/>
  <c r="R1125"/>
  <c r="N1125"/>
  <c r="M1125"/>
  <c r="X1124"/>
  <c r="Z1124" s="1"/>
  <c r="AA1124" s="1"/>
  <c r="R1124"/>
  <c r="N1124"/>
  <c r="M1124"/>
  <c r="X935"/>
  <c r="Z935" s="1"/>
  <c r="AA935" s="1"/>
  <c r="R935"/>
  <c r="N935"/>
  <c r="M935"/>
  <c r="X595"/>
  <c r="Z595" s="1"/>
  <c r="AA595" s="1"/>
  <c r="R595"/>
  <c r="N595"/>
  <c r="M595"/>
  <c r="X477"/>
  <c r="Y477" s="1"/>
  <c r="AA477" s="1"/>
  <c r="R477"/>
  <c r="N477"/>
  <c r="M477"/>
  <c r="X384"/>
  <c r="Z384" s="1"/>
  <c r="AA384" s="1"/>
  <c r="R384"/>
  <c r="N384"/>
  <c r="M384"/>
  <c r="X296"/>
  <c r="Y296" s="1"/>
  <c r="AA296" s="1"/>
  <c r="R296"/>
  <c r="N296"/>
  <c r="M296"/>
  <c r="X217"/>
  <c r="Z217" s="1"/>
  <c r="AA217" s="1"/>
  <c r="R217"/>
  <c r="N217"/>
  <c r="M217"/>
  <c r="X124"/>
  <c r="Y124" s="1"/>
  <c r="AA124" s="1"/>
  <c r="R124"/>
  <c r="N124"/>
  <c r="M124"/>
  <c r="S124" l="1"/>
  <c r="U124" s="1"/>
  <c r="C124" s="1"/>
  <c r="T217"/>
  <c r="U217" s="1"/>
  <c r="T384"/>
  <c r="U384" s="1"/>
  <c r="T935"/>
  <c r="U935" s="1"/>
  <c r="T1124"/>
  <c r="U1124" s="1"/>
  <c r="C1124" s="1"/>
  <c r="T1125"/>
  <c r="U1125" s="1"/>
  <c r="C1125" s="1"/>
  <c r="T1251"/>
  <c r="U1251" s="1"/>
  <c r="T1252"/>
  <c r="U1252" s="1"/>
  <c r="T1415"/>
  <c r="U1415" s="1"/>
  <c r="C1415" s="1"/>
  <c r="T1629"/>
  <c r="U1629" s="1"/>
  <c r="C1629" s="1"/>
  <c r="T2236"/>
  <c r="U2236" s="1"/>
  <c r="C2236" s="1"/>
  <c r="O1823"/>
  <c r="S1823"/>
  <c r="U1823" s="1"/>
  <c r="C1252"/>
  <c r="Z1251"/>
  <c r="AA1251" s="1"/>
  <c r="C1251" s="1"/>
  <c r="C935"/>
  <c r="T595"/>
  <c r="U595" s="1"/>
  <c r="C595" s="1"/>
  <c r="O477"/>
  <c r="S477"/>
  <c r="U477" s="1"/>
  <c r="C384"/>
  <c r="S296"/>
  <c r="U296" s="1"/>
  <c r="O296"/>
  <c r="C217"/>
  <c r="X775"/>
  <c r="Z775" s="1"/>
  <c r="AA775" s="1"/>
  <c r="N775"/>
  <c r="M775"/>
  <c r="C1823" l="1"/>
  <c r="C477"/>
  <c r="C296"/>
  <c r="R775"/>
  <c r="X115"/>
  <c r="Y115" s="1"/>
  <c r="AA115" s="1"/>
  <c r="R115"/>
  <c r="N115"/>
  <c r="M115"/>
  <c r="X2302"/>
  <c r="R2302"/>
  <c r="N2302"/>
  <c r="M2302"/>
  <c r="X2166"/>
  <c r="Z2166" s="1"/>
  <c r="AA2166" s="1"/>
  <c r="R2166"/>
  <c r="N2166"/>
  <c r="M2166"/>
  <c r="X1765"/>
  <c r="Y1765" s="1"/>
  <c r="AA1765" s="1"/>
  <c r="R1765"/>
  <c r="N1765"/>
  <c r="M1765"/>
  <c r="X1519"/>
  <c r="Z1519" s="1"/>
  <c r="AA1519" s="1"/>
  <c r="R1519"/>
  <c r="N1519"/>
  <c r="M1519"/>
  <c r="X1122"/>
  <c r="Z1122" s="1"/>
  <c r="AA1122" s="1"/>
  <c r="R1122"/>
  <c r="N1122"/>
  <c r="M1122"/>
  <c r="X1073"/>
  <c r="Z1073" s="1"/>
  <c r="AA1073" s="1"/>
  <c r="R1073"/>
  <c r="N1073"/>
  <c r="M1073"/>
  <c r="X683"/>
  <c r="Z683" s="1"/>
  <c r="AA683" s="1"/>
  <c r="R683"/>
  <c r="N683"/>
  <c r="M683"/>
  <c r="X682"/>
  <c r="Y682" s="1"/>
  <c r="AA682" s="1"/>
  <c r="R682"/>
  <c r="N682"/>
  <c r="M682"/>
  <c r="Y681"/>
  <c r="AA681" s="1"/>
  <c r="R681"/>
  <c r="N681"/>
  <c r="M681"/>
  <c r="X440"/>
  <c r="Y440" s="1"/>
  <c r="AA440" s="1"/>
  <c r="R440"/>
  <c r="N440"/>
  <c r="M440"/>
  <c r="X280"/>
  <c r="Y280" s="1"/>
  <c r="AA280" s="1"/>
  <c r="R280"/>
  <c r="N280"/>
  <c r="M280"/>
  <c r="X279"/>
  <c r="Y279" s="1"/>
  <c r="AA279" s="1"/>
  <c r="R279"/>
  <c r="N279"/>
  <c r="M279"/>
  <c r="X277"/>
  <c r="Y277" s="1"/>
  <c r="AA277" s="1"/>
  <c r="R277"/>
  <c r="N277"/>
  <c r="M277"/>
  <c r="X215"/>
  <c r="Y215" s="1"/>
  <c r="AA215" s="1"/>
  <c r="R215"/>
  <c r="N215"/>
  <c r="M215"/>
  <c r="X214"/>
  <c r="Y214" s="1"/>
  <c r="AA214" s="1"/>
  <c r="N214"/>
  <c r="M214"/>
  <c r="X350"/>
  <c r="X335"/>
  <c r="X329"/>
  <c r="X322"/>
  <c r="X266"/>
  <c r="X197"/>
  <c r="S215" l="1"/>
  <c r="U215" s="1"/>
  <c r="S277"/>
  <c r="U277" s="1"/>
  <c r="S279"/>
  <c r="U279" s="1"/>
  <c r="S280"/>
  <c r="U280" s="1"/>
  <c r="S440"/>
  <c r="U440" s="1"/>
  <c r="S681"/>
  <c r="U681" s="1"/>
  <c r="S682"/>
  <c r="U682" s="1"/>
  <c r="T683"/>
  <c r="U683" s="1"/>
  <c r="C683" s="1"/>
  <c r="T1073"/>
  <c r="U1073" s="1"/>
  <c r="C1073" s="1"/>
  <c r="T1122"/>
  <c r="U1122" s="1"/>
  <c r="C1122" s="1"/>
  <c r="S1765"/>
  <c r="U1765" s="1"/>
  <c r="T2166"/>
  <c r="U2166" s="1"/>
  <c r="C2166" s="1"/>
  <c r="T2302"/>
  <c r="U2302" s="1"/>
  <c r="T775"/>
  <c r="U775" s="1"/>
  <c r="C775" s="1"/>
  <c r="S115"/>
  <c r="U115" s="1"/>
  <c r="C115" s="1"/>
  <c r="O280"/>
  <c r="C280" s="1"/>
  <c r="Z2302"/>
  <c r="AA2302" s="1"/>
  <c r="O682"/>
  <c r="O1765"/>
  <c r="T1519"/>
  <c r="U1519" s="1"/>
  <c r="C1519" s="1"/>
  <c r="O214"/>
  <c r="O440"/>
  <c r="O215"/>
  <c r="O681"/>
  <c r="O279"/>
  <c r="C279" s="1"/>
  <c r="O277"/>
  <c r="R214"/>
  <c r="C215" l="1"/>
  <c r="C681"/>
  <c r="C277"/>
  <c r="C440"/>
  <c r="C1765"/>
  <c r="C682"/>
  <c r="C2302"/>
  <c r="S214"/>
  <c r="U214" s="1"/>
  <c r="C214" s="1"/>
  <c r="X133"/>
  <c r="Y133" s="1"/>
  <c r="AA133" s="1"/>
  <c r="R133"/>
  <c r="N133"/>
  <c r="M133"/>
  <c r="X1549"/>
  <c r="Y1549" s="1"/>
  <c r="AA1549" s="1"/>
  <c r="R1549"/>
  <c r="N1549"/>
  <c r="M1549"/>
  <c r="X289"/>
  <c r="Z289" s="1"/>
  <c r="AA289" s="1"/>
  <c r="R289"/>
  <c r="N289"/>
  <c r="M289"/>
  <c r="S133" l="1"/>
  <c r="U133" s="1"/>
  <c r="O133"/>
  <c r="O1549"/>
  <c r="S1549"/>
  <c r="U1549" s="1"/>
  <c r="T289"/>
  <c r="U289" s="1"/>
  <c r="C289" s="1"/>
  <c r="X1425"/>
  <c r="Z1425" s="1"/>
  <c r="AA1425" s="1"/>
  <c r="R1425"/>
  <c r="N1425"/>
  <c r="M1425"/>
  <c r="X1329"/>
  <c r="Z1329" s="1"/>
  <c r="AA1329" s="1"/>
  <c r="R1329"/>
  <c r="N1329"/>
  <c r="M1329"/>
  <c r="C133" l="1"/>
  <c r="T1329"/>
  <c r="U1329" s="1"/>
  <c r="C1329" s="1"/>
  <c r="C1549"/>
  <c r="T1425"/>
  <c r="U1425" s="1"/>
  <c r="C1425" s="1"/>
  <c r="X276" l="1"/>
  <c r="Y276" s="1"/>
  <c r="AA276" s="1"/>
  <c r="R276"/>
  <c r="N276"/>
  <c r="M276"/>
  <c r="X275"/>
  <c r="Y275" s="1"/>
  <c r="AA275" s="1"/>
  <c r="R275"/>
  <c r="N275"/>
  <c r="M275"/>
  <c r="X274"/>
  <c r="Y274" s="1"/>
  <c r="AA274" s="1"/>
  <c r="R274"/>
  <c r="N274"/>
  <c r="M274"/>
  <c r="X273"/>
  <c r="Y273" s="1"/>
  <c r="AA273" s="1"/>
  <c r="R273"/>
  <c r="N273"/>
  <c r="M273"/>
  <c r="X1683"/>
  <c r="Y1683" s="1"/>
  <c r="AA1683" s="1"/>
  <c r="R1683"/>
  <c r="N1683"/>
  <c r="M1683"/>
  <c r="X2165"/>
  <c r="R2165"/>
  <c r="N2165"/>
  <c r="M2165"/>
  <c r="S2165" l="1"/>
  <c r="U2165" s="1"/>
  <c r="S273"/>
  <c r="U273" s="1"/>
  <c r="S274"/>
  <c r="U274" s="1"/>
  <c r="S276"/>
  <c r="U276" s="1"/>
  <c r="O276"/>
  <c r="O1683"/>
  <c r="O274"/>
  <c r="C274" s="1"/>
  <c r="O275"/>
  <c r="S275"/>
  <c r="U275" s="1"/>
  <c r="O273"/>
  <c r="S1683"/>
  <c r="U1683" s="1"/>
  <c r="O2165"/>
  <c r="Y2165"/>
  <c r="AA2165" s="1"/>
  <c r="X1959"/>
  <c r="Z1959" s="1"/>
  <c r="AA1959" s="1"/>
  <c r="R1959"/>
  <c r="N1959"/>
  <c r="M1959"/>
  <c r="X1946"/>
  <c r="Z1946" s="1"/>
  <c r="AA1946" s="1"/>
  <c r="R1946"/>
  <c r="N1946"/>
  <c r="M1946"/>
  <c r="X1876"/>
  <c r="Z1876" s="1"/>
  <c r="AA1876" s="1"/>
  <c r="R1876"/>
  <c r="N1876"/>
  <c r="M1876"/>
  <c r="X1496"/>
  <c r="Y1496" s="1"/>
  <c r="AA1496" s="1"/>
  <c r="R1496"/>
  <c r="N1496"/>
  <c r="M1496"/>
  <c r="X1438"/>
  <c r="Z1438" s="1"/>
  <c r="AA1438" s="1"/>
  <c r="R1438"/>
  <c r="T1438" s="1"/>
  <c r="U1438" s="1"/>
  <c r="N1438"/>
  <c r="M1438"/>
  <c r="X934"/>
  <c r="Z934" s="1"/>
  <c r="AA934" s="1"/>
  <c r="R934"/>
  <c r="N934"/>
  <c r="M934"/>
  <c r="X933"/>
  <c r="Z933" s="1"/>
  <c r="AA933" s="1"/>
  <c r="R933"/>
  <c r="N933"/>
  <c r="M933"/>
  <c r="X932"/>
  <c r="Z932" s="1"/>
  <c r="AA932" s="1"/>
  <c r="R932"/>
  <c r="N932"/>
  <c r="M932"/>
  <c r="X931"/>
  <c r="Z931" s="1"/>
  <c r="AA931" s="1"/>
  <c r="R931"/>
  <c r="N931"/>
  <c r="M931"/>
  <c r="X593"/>
  <c r="Z593" s="1"/>
  <c r="AA593" s="1"/>
  <c r="R593"/>
  <c r="N593"/>
  <c r="M593"/>
  <c r="X592"/>
  <c r="Z592" s="1"/>
  <c r="AA592" s="1"/>
  <c r="R592"/>
  <c r="N592"/>
  <c r="M592"/>
  <c r="C276" l="1"/>
  <c r="C273"/>
  <c r="T592"/>
  <c r="U592" s="1"/>
  <c r="T1876"/>
  <c r="U1876" s="1"/>
  <c r="C1876" s="1"/>
  <c r="T1946"/>
  <c r="U1946" s="1"/>
  <c r="C1946" s="1"/>
  <c r="T932"/>
  <c r="U932" s="1"/>
  <c r="C932" s="1"/>
  <c r="T933"/>
  <c r="U933" s="1"/>
  <c r="C933" s="1"/>
  <c r="T934"/>
  <c r="U934" s="1"/>
  <c r="C934" s="1"/>
  <c r="C275"/>
  <c r="C1683"/>
  <c r="O1496"/>
  <c r="C2165"/>
  <c r="S1496"/>
  <c r="U1496" s="1"/>
  <c r="T1959"/>
  <c r="U1959" s="1"/>
  <c r="C1959" s="1"/>
  <c r="C1438"/>
  <c r="C592"/>
  <c r="T931"/>
  <c r="U931" s="1"/>
  <c r="C931" s="1"/>
  <c r="T593"/>
  <c r="U593" s="1"/>
  <c r="C593" s="1"/>
  <c r="X1918"/>
  <c r="Z1918" s="1"/>
  <c r="AA1918" s="1"/>
  <c r="R1918"/>
  <c r="N1918"/>
  <c r="M1918"/>
  <c r="C1496" l="1"/>
  <c r="T1918"/>
  <c r="U1918" s="1"/>
  <c r="C1918" s="1"/>
  <c r="N2033"/>
  <c r="M2033"/>
  <c r="X1844"/>
  <c r="Z1844" s="1"/>
  <c r="AA1844" s="1"/>
  <c r="R1844"/>
  <c r="N1844"/>
  <c r="M1844"/>
  <c r="X948"/>
  <c r="Y948" s="1"/>
  <c r="AA948" s="1"/>
  <c r="R948"/>
  <c r="N948"/>
  <c r="M948"/>
  <c r="X2070"/>
  <c r="Z2070" s="1"/>
  <c r="AA2070" s="1"/>
  <c r="R2070"/>
  <c r="N2070"/>
  <c r="M2070"/>
  <c r="X930"/>
  <c r="Z930" s="1"/>
  <c r="AA930" s="1"/>
  <c r="R930"/>
  <c r="N930"/>
  <c r="M930"/>
  <c r="X132"/>
  <c r="Y132" s="1"/>
  <c r="AA132" s="1"/>
  <c r="R132"/>
  <c r="N132"/>
  <c r="M132"/>
  <c r="X2164"/>
  <c r="Y2164" s="1"/>
  <c r="AA2164" s="1"/>
  <c r="R2164"/>
  <c r="N2164"/>
  <c r="M2164"/>
  <c r="X2075"/>
  <c r="Y2075" s="1"/>
  <c r="AA2075" s="1"/>
  <c r="R2075"/>
  <c r="N2075"/>
  <c r="M2075"/>
  <c r="AA2032"/>
  <c r="X2032"/>
  <c r="Y2032" s="1"/>
  <c r="R2032"/>
  <c r="N2032"/>
  <c r="M2032"/>
  <c r="S2075" l="1"/>
  <c r="U2075" s="1"/>
  <c r="S132"/>
  <c r="U132" s="1"/>
  <c r="T2070"/>
  <c r="U2070" s="1"/>
  <c r="C2070" s="1"/>
  <c r="S2032"/>
  <c r="U2032" s="1"/>
  <c r="C2032" s="1"/>
  <c r="S2164"/>
  <c r="U2164" s="1"/>
  <c r="T1844"/>
  <c r="U1844" s="1"/>
  <c r="C1844" s="1"/>
  <c r="O132"/>
  <c r="O948"/>
  <c r="S948"/>
  <c r="U948" s="1"/>
  <c r="T930"/>
  <c r="U930" s="1"/>
  <c r="C930" s="1"/>
  <c r="O2164"/>
  <c r="O2075"/>
  <c r="C2075" l="1"/>
  <c r="C2164"/>
  <c r="C132"/>
  <c r="C948"/>
  <c r="AA2031"/>
  <c r="X2031"/>
  <c r="R2031"/>
  <c r="N2031"/>
  <c r="M2031"/>
  <c r="X1782"/>
  <c r="Z1782" s="1"/>
  <c r="AA1782" s="1"/>
  <c r="R1782"/>
  <c r="N1782"/>
  <c r="M1782"/>
  <c r="X1437"/>
  <c r="Z1437" s="1"/>
  <c r="AA1437" s="1"/>
  <c r="R1437"/>
  <c r="T1437" s="1"/>
  <c r="U1437" s="1"/>
  <c r="N1437"/>
  <c r="M1437"/>
  <c r="X1302"/>
  <c r="Y1302" s="1"/>
  <c r="AA1302" s="1"/>
  <c r="R1302"/>
  <c r="N1302"/>
  <c r="M1302"/>
  <c r="X1154"/>
  <c r="Y1154" s="1"/>
  <c r="AA1154" s="1"/>
  <c r="R1154"/>
  <c r="N1154"/>
  <c r="M1154"/>
  <c r="X1121"/>
  <c r="Z1121" s="1"/>
  <c r="AA1121" s="1"/>
  <c r="R1121"/>
  <c r="N1121"/>
  <c r="M1121"/>
  <c r="T1121" l="1"/>
  <c r="U1121" s="1"/>
  <c r="C1121" s="1"/>
  <c r="S1154"/>
  <c r="U1154" s="1"/>
  <c r="S1302"/>
  <c r="U1302" s="1"/>
  <c r="T1782"/>
  <c r="U1782" s="1"/>
  <c r="C1782" s="1"/>
  <c r="S2031"/>
  <c r="U2031" s="1"/>
  <c r="C2031" s="1"/>
  <c r="O1302"/>
  <c r="Y2031"/>
  <c r="C1437"/>
  <c r="O1154"/>
  <c r="X114"/>
  <c r="Z114" s="1"/>
  <c r="AA114" s="1"/>
  <c r="R114"/>
  <c r="N114"/>
  <c r="M114"/>
  <c r="C1154" l="1"/>
  <c r="T114"/>
  <c r="U114" s="1"/>
  <c r="C114" s="1"/>
  <c r="C1302"/>
  <c r="X2097"/>
  <c r="Z2097" s="1"/>
  <c r="AA2097" s="1"/>
  <c r="R2097"/>
  <c r="N2097"/>
  <c r="M2097"/>
  <c r="T2097" l="1"/>
  <c r="U2097" s="1"/>
  <c r="C2097" s="1"/>
  <c r="X790" l="1"/>
  <c r="Z790" s="1"/>
  <c r="AA790" s="1"/>
  <c r="X789"/>
  <c r="Z789" s="1"/>
  <c r="AA789" s="1"/>
  <c r="X786"/>
  <c r="Z786" s="1"/>
  <c r="AA786" s="1"/>
  <c r="X87"/>
  <c r="Z87" s="1"/>
  <c r="AA87" s="1"/>
  <c r="X45"/>
  <c r="Z45" s="1"/>
  <c r="AA45" s="1"/>
  <c r="R1318"/>
  <c r="R790"/>
  <c r="R789"/>
  <c r="R787"/>
  <c r="R786"/>
  <c r="R87"/>
  <c r="R45"/>
  <c r="X1196"/>
  <c r="Y1196" s="1"/>
  <c r="AA1196" s="1"/>
  <c r="N1196"/>
  <c r="M1196"/>
  <c r="N45"/>
  <c r="M45"/>
  <c r="N790"/>
  <c r="M790"/>
  <c r="N789"/>
  <c r="M789"/>
  <c r="X788"/>
  <c r="Z788" s="1"/>
  <c r="AA788" s="1"/>
  <c r="N788"/>
  <c r="M788"/>
  <c r="X787"/>
  <c r="Z787" s="1"/>
  <c r="AA787" s="1"/>
  <c r="N787"/>
  <c r="M787"/>
  <c r="N786"/>
  <c r="M786"/>
  <c r="N87"/>
  <c r="M87"/>
  <c r="X1318"/>
  <c r="Z1318" s="1"/>
  <c r="AA1318" s="1"/>
  <c r="N1318"/>
  <c r="M1318"/>
  <c r="T787" l="1"/>
  <c r="U787" s="1"/>
  <c r="C787" s="1"/>
  <c r="T786"/>
  <c r="U786" s="1"/>
  <c r="C786" s="1"/>
  <c r="T87"/>
  <c r="U87" s="1"/>
  <c r="C87" s="1"/>
  <c r="T790"/>
  <c r="U790" s="1"/>
  <c r="T45"/>
  <c r="U45" s="1"/>
  <c r="C45" s="1"/>
  <c r="T789"/>
  <c r="U789" s="1"/>
  <c r="C789" s="1"/>
  <c r="R788"/>
  <c r="R1196"/>
  <c r="O1196"/>
  <c r="C790"/>
  <c r="T1318"/>
  <c r="U1318" s="1"/>
  <c r="C1318" s="1"/>
  <c r="T788" l="1"/>
  <c r="U788" s="1"/>
  <c r="C788" s="1"/>
  <c r="S1196"/>
  <c r="U1196" s="1"/>
  <c r="C1196" s="1"/>
  <c r="X2301"/>
  <c r="Y2301" s="1"/>
  <c r="AA2301" s="1"/>
  <c r="U2301"/>
  <c r="R2301"/>
  <c r="N2301"/>
  <c r="M2301"/>
  <c r="U2300"/>
  <c r="X2300"/>
  <c r="Y2300" s="1"/>
  <c r="AA2300" s="1"/>
  <c r="R2300"/>
  <c r="N2300"/>
  <c r="M2300"/>
  <c r="X2033"/>
  <c r="R2033"/>
  <c r="X1911"/>
  <c r="Y1911" s="1"/>
  <c r="AA1911" s="1"/>
  <c r="R1911"/>
  <c r="N1911"/>
  <c r="M1911"/>
  <c r="X1807"/>
  <c r="Z1807" s="1"/>
  <c r="AA1807" s="1"/>
  <c r="R1807"/>
  <c r="N1807"/>
  <c r="M1807"/>
  <c r="X1153"/>
  <c r="Z1153" s="1"/>
  <c r="AA1153" s="1"/>
  <c r="R1153"/>
  <c r="N1153"/>
  <c r="M1153"/>
  <c r="X1152"/>
  <c r="Z1152" s="1"/>
  <c r="AA1152" s="1"/>
  <c r="R1152"/>
  <c r="N1152"/>
  <c r="M1152"/>
  <c r="X1151"/>
  <c r="Z1151" s="1"/>
  <c r="AA1151" s="1"/>
  <c r="R1151"/>
  <c r="N1151"/>
  <c r="M1151"/>
  <c r="X1150"/>
  <c r="Z1150" s="1"/>
  <c r="AA1150" s="1"/>
  <c r="R1150"/>
  <c r="N1150"/>
  <c r="M1150"/>
  <c r="X942"/>
  <c r="Y942" s="1"/>
  <c r="AA942" s="1"/>
  <c r="R942"/>
  <c r="N942"/>
  <c r="M942"/>
  <c r="X591"/>
  <c r="Z591" s="1"/>
  <c r="AA591" s="1"/>
  <c r="R591"/>
  <c r="N591"/>
  <c r="M591"/>
  <c r="X590"/>
  <c r="Z590" s="1"/>
  <c r="AA590" s="1"/>
  <c r="R590"/>
  <c r="N590"/>
  <c r="M590"/>
  <c r="X589"/>
  <c r="R589"/>
  <c r="N589"/>
  <c r="M589"/>
  <c r="X588"/>
  <c r="Z588" s="1"/>
  <c r="AA588" s="1"/>
  <c r="R588"/>
  <c r="N588"/>
  <c r="M588"/>
  <c r="X272"/>
  <c r="Y272" s="1"/>
  <c r="AA272" s="1"/>
  <c r="R272"/>
  <c r="N272"/>
  <c r="M272"/>
  <c r="S2300" l="1"/>
  <c r="S272"/>
  <c r="U272" s="1"/>
  <c r="T588"/>
  <c r="U588" s="1"/>
  <c r="T589"/>
  <c r="U589" s="1"/>
  <c r="T591"/>
  <c r="U591" s="1"/>
  <c r="C591" s="1"/>
  <c r="T1150"/>
  <c r="U1150" s="1"/>
  <c r="T1151"/>
  <c r="U1151" s="1"/>
  <c r="T1152"/>
  <c r="U1152" s="1"/>
  <c r="C1152" s="1"/>
  <c r="S2301"/>
  <c r="O2301"/>
  <c r="C2301" s="1"/>
  <c r="O2300"/>
  <c r="C2300" s="1"/>
  <c r="T1807"/>
  <c r="U1807" s="1"/>
  <c r="C1807" s="1"/>
  <c r="Z1911"/>
  <c r="O1911"/>
  <c r="S1911"/>
  <c r="U1911" s="1"/>
  <c r="T1153"/>
  <c r="U1153" s="1"/>
  <c r="C1153" s="1"/>
  <c r="C1151"/>
  <c r="C1150"/>
  <c r="S942"/>
  <c r="U942" s="1"/>
  <c r="O942"/>
  <c r="T590"/>
  <c r="U590" s="1"/>
  <c r="C590" s="1"/>
  <c r="C588"/>
  <c r="Z589"/>
  <c r="AA589" s="1"/>
  <c r="C589" s="1"/>
  <c r="O272"/>
  <c r="X1786"/>
  <c r="Z1786" s="1"/>
  <c r="AA1786" s="1"/>
  <c r="R1785"/>
  <c r="N1786"/>
  <c r="M1786"/>
  <c r="X1785"/>
  <c r="Z1785" s="1"/>
  <c r="AA1785" s="1"/>
  <c r="N1785"/>
  <c r="M1785"/>
  <c r="N1120"/>
  <c r="M1120"/>
  <c r="C272" l="1"/>
  <c r="C1911"/>
  <c r="C942"/>
  <c r="R1786"/>
  <c r="T1785"/>
  <c r="U1785" s="1"/>
  <c r="C1785" s="1"/>
  <c r="X2299"/>
  <c r="Y2299" s="1"/>
  <c r="AA2299" s="1"/>
  <c r="R2299"/>
  <c r="N2299"/>
  <c r="M2299"/>
  <c r="X2298"/>
  <c r="Z2298" s="1"/>
  <c r="AA2298" s="1"/>
  <c r="R2298"/>
  <c r="N2298"/>
  <c r="M2298"/>
  <c r="X2297"/>
  <c r="Z2297" s="1"/>
  <c r="AA2297" s="1"/>
  <c r="R2297"/>
  <c r="N2297"/>
  <c r="M2297"/>
  <c r="X2296"/>
  <c r="Z2296" s="1"/>
  <c r="AA2296" s="1"/>
  <c r="R2296"/>
  <c r="N2296"/>
  <c r="M2296"/>
  <c r="AA2030"/>
  <c r="X2030"/>
  <c r="Y2030" s="1"/>
  <c r="R2030"/>
  <c r="N2030"/>
  <c r="M2030"/>
  <c r="X1436"/>
  <c r="Z1436" s="1"/>
  <c r="AA1436" s="1"/>
  <c r="R1436"/>
  <c r="N1436"/>
  <c r="M1436"/>
  <c r="X1435"/>
  <c r="Z1435" s="1"/>
  <c r="AA1435" s="1"/>
  <c r="R1435"/>
  <c r="N1435"/>
  <c r="M1435"/>
  <c r="X1434"/>
  <c r="Z1434" s="1"/>
  <c r="AA1434" s="1"/>
  <c r="R1434"/>
  <c r="N1434"/>
  <c r="M1434"/>
  <c r="X1433"/>
  <c r="Z1433" s="1"/>
  <c r="AA1433" s="1"/>
  <c r="R1433"/>
  <c r="N1433"/>
  <c r="M1433"/>
  <c r="X928"/>
  <c r="Z928" s="1"/>
  <c r="AA928" s="1"/>
  <c r="R928"/>
  <c r="N928"/>
  <c r="M928"/>
  <c r="X927"/>
  <c r="Z927" s="1"/>
  <c r="AA927" s="1"/>
  <c r="R927"/>
  <c r="N927"/>
  <c r="M927"/>
  <c r="X783"/>
  <c r="Z783" s="1"/>
  <c r="AA783" s="1"/>
  <c r="R783"/>
  <c r="N783"/>
  <c r="M783"/>
  <c r="X543"/>
  <c r="Z543" s="1"/>
  <c r="AA543" s="1"/>
  <c r="R543"/>
  <c r="T543" s="1"/>
  <c r="U543" s="1"/>
  <c r="N543"/>
  <c r="M543"/>
  <c r="X405"/>
  <c r="Z405" s="1"/>
  <c r="AA405" s="1"/>
  <c r="R405"/>
  <c r="N405"/>
  <c r="M405"/>
  <c r="X404"/>
  <c r="Z404" s="1"/>
  <c r="AA404" s="1"/>
  <c r="R404"/>
  <c r="N404"/>
  <c r="M404"/>
  <c r="X212"/>
  <c r="Z212" s="1"/>
  <c r="AA212" s="1"/>
  <c r="R212"/>
  <c r="N212"/>
  <c r="M212"/>
  <c r="X59"/>
  <c r="Z59" s="1"/>
  <c r="AA59" s="1"/>
  <c r="R59"/>
  <c r="N59"/>
  <c r="M59"/>
  <c r="X2049"/>
  <c r="Y2049" s="1"/>
  <c r="AA2049" s="1"/>
  <c r="R2049"/>
  <c r="N2049"/>
  <c r="M2049"/>
  <c r="X377"/>
  <c r="Z377" s="1"/>
  <c r="AA377" s="1"/>
  <c r="N377"/>
  <c r="M377"/>
  <c r="T2296" l="1"/>
  <c r="U2296" s="1"/>
  <c r="C2296" s="1"/>
  <c r="T2297"/>
  <c r="U2297" s="1"/>
  <c r="C2297" s="1"/>
  <c r="T2298"/>
  <c r="U2298" s="1"/>
  <c r="S2299"/>
  <c r="U2299" s="1"/>
  <c r="T404"/>
  <c r="U404" s="1"/>
  <c r="C404" s="1"/>
  <c r="T405"/>
  <c r="U405" s="1"/>
  <c r="T783"/>
  <c r="U783" s="1"/>
  <c r="T927"/>
  <c r="U927" s="1"/>
  <c r="C927" s="1"/>
  <c r="T928"/>
  <c r="U928" s="1"/>
  <c r="C928" s="1"/>
  <c r="T1433"/>
  <c r="U1433" s="1"/>
  <c r="C1433" s="1"/>
  <c r="T1434"/>
  <c r="U1434" s="1"/>
  <c r="C1434" s="1"/>
  <c r="T1435"/>
  <c r="U1435" s="1"/>
  <c r="C1435" s="1"/>
  <c r="T1436"/>
  <c r="U1436" s="1"/>
  <c r="C1436" s="1"/>
  <c r="S2030"/>
  <c r="U2030" s="1"/>
  <c r="C2030" s="1"/>
  <c r="S2049"/>
  <c r="U2049" s="1"/>
  <c r="C2049" s="1"/>
  <c r="C2298"/>
  <c r="T1786"/>
  <c r="U1786" s="1"/>
  <c r="C1786" s="1"/>
  <c r="O2299"/>
  <c r="C543"/>
  <c r="C783"/>
  <c r="C405"/>
  <c r="T212"/>
  <c r="U212" s="1"/>
  <c r="C212" s="1"/>
  <c r="T59"/>
  <c r="U59" s="1"/>
  <c r="C59" s="1"/>
  <c r="R377"/>
  <c r="C2299" l="1"/>
  <c r="T377"/>
  <c r="U377" s="1"/>
  <c r="C377" s="1"/>
  <c r="X2295" l="1"/>
  <c r="Y2295" s="1"/>
  <c r="AA2295" s="1"/>
  <c r="R2295"/>
  <c r="N2295"/>
  <c r="M2295"/>
  <c r="X2155"/>
  <c r="Z2155" s="1"/>
  <c r="AA2155" s="1"/>
  <c r="R2155"/>
  <c r="N2155"/>
  <c r="M2155"/>
  <c r="T2155" l="1"/>
  <c r="U2155" s="1"/>
  <c r="C2155" s="1"/>
  <c r="S2295"/>
  <c r="U2295" s="1"/>
  <c r="O2295"/>
  <c r="X1553"/>
  <c r="Y1553" s="1"/>
  <c r="AA1553" s="1"/>
  <c r="R1553"/>
  <c r="N1553"/>
  <c r="M1553"/>
  <c r="X1039"/>
  <c r="Z1039" s="1"/>
  <c r="AA1039" s="1"/>
  <c r="R1039"/>
  <c r="N1039"/>
  <c r="M1039"/>
  <c r="X211"/>
  <c r="Y211" s="1"/>
  <c r="AA211" s="1"/>
  <c r="R211"/>
  <c r="N211"/>
  <c r="M211"/>
  <c r="X210"/>
  <c r="Y210" s="1"/>
  <c r="AA210" s="1"/>
  <c r="R210"/>
  <c r="N210"/>
  <c r="M210"/>
  <c r="X113"/>
  <c r="Z113" s="1"/>
  <c r="AA113" s="1"/>
  <c r="R113"/>
  <c r="N113"/>
  <c r="M113"/>
  <c r="C2295" l="1"/>
  <c r="S210"/>
  <c r="U210" s="1"/>
  <c r="S211"/>
  <c r="U211" s="1"/>
  <c r="O1553"/>
  <c r="S1553"/>
  <c r="U1553" s="1"/>
  <c r="T1039"/>
  <c r="U1039" s="1"/>
  <c r="C1039" s="1"/>
  <c r="O211"/>
  <c r="O210"/>
  <c r="T113"/>
  <c r="U113" s="1"/>
  <c r="C113" s="1"/>
  <c r="X1687"/>
  <c r="Z1687" s="1"/>
  <c r="AA1687" s="1"/>
  <c r="R1687"/>
  <c r="N1687"/>
  <c r="M1687"/>
  <c r="X1638"/>
  <c r="Y1638" s="1"/>
  <c r="AA1638" s="1"/>
  <c r="R1638"/>
  <c r="N1638"/>
  <c r="M1638"/>
  <c r="C211" l="1"/>
  <c r="C210"/>
  <c r="C1553"/>
  <c r="T1687"/>
  <c r="U1687" s="1"/>
  <c r="C1687" s="1"/>
  <c r="O1638"/>
  <c r="S1638"/>
  <c r="U1638" s="1"/>
  <c r="X2222"/>
  <c r="Z2222" s="1"/>
  <c r="AA2222" s="1"/>
  <c r="R2222"/>
  <c r="N2222"/>
  <c r="M2222"/>
  <c r="X2154"/>
  <c r="Z2154" s="1"/>
  <c r="AA2154" s="1"/>
  <c r="R2154"/>
  <c r="N2154"/>
  <c r="M2154"/>
  <c r="X2028"/>
  <c r="Z2028" s="1"/>
  <c r="AA2028" s="1"/>
  <c r="R2028"/>
  <c r="N2028"/>
  <c r="M2028"/>
  <c r="Z2033"/>
  <c r="AA2033" s="1"/>
  <c r="T2033"/>
  <c r="U2033" s="1"/>
  <c r="X1781"/>
  <c r="Z1781" s="1"/>
  <c r="AA1781" s="1"/>
  <c r="R1781"/>
  <c r="N1781"/>
  <c r="M1781"/>
  <c r="X837"/>
  <c r="Y837" s="1"/>
  <c r="AA837" s="1"/>
  <c r="R837"/>
  <c r="N837"/>
  <c r="M837"/>
  <c r="M541"/>
  <c r="N541"/>
  <c r="R541"/>
  <c r="X541"/>
  <c r="Z541" s="1"/>
  <c r="AA541" s="1"/>
  <c r="X540"/>
  <c r="Z540" s="1"/>
  <c r="AA540" s="1"/>
  <c r="R540"/>
  <c r="N540"/>
  <c r="M540"/>
  <c r="X538"/>
  <c r="R538"/>
  <c r="N538"/>
  <c r="M538"/>
  <c r="X537"/>
  <c r="Z537" s="1"/>
  <c r="AA537" s="1"/>
  <c r="R537"/>
  <c r="N537"/>
  <c r="M537"/>
  <c r="X533"/>
  <c r="Z533" s="1"/>
  <c r="AA533" s="1"/>
  <c r="R533"/>
  <c r="N533"/>
  <c r="M533"/>
  <c r="X532"/>
  <c r="Z532" s="1"/>
  <c r="AA532" s="1"/>
  <c r="R532"/>
  <c r="N532"/>
  <c r="M532"/>
  <c r="X531"/>
  <c r="Z531" s="1"/>
  <c r="AA531" s="1"/>
  <c r="R531"/>
  <c r="N531"/>
  <c r="M531"/>
  <c r="X529"/>
  <c r="Z529" s="1"/>
  <c r="AA529" s="1"/>
  <c r="R529"/>
  <c r="N529"/>
  <c r="M529"/>
  <c r="X278"/>
  <c r="Y278" s="1"/>
  <c r="AA278" s="1"/>
  <c r="R278"/>
  <c r="N278"/>
  <c r="M278"/>
  <c r="T529" l="1"/>
  <c r="U529" s="1"/>
  <c r="C529" s="1"/>
  <c r="T531"/>
  <c r="U531" s="1"/>
  <c r="T532"/>
  <c r="U532" s="1"/>
  <c r="C532" s="1"/>
  <c r="T537"/>
  <c r="U537" s="1"/>
  <c r="C537" s="1"/>
  <c r="T538"/>
  <c r="U538" s="1"/>
  <c r="T1781"/>
  <c r="U1781" s="1"/>
  <c r="C1781" s="1"/>
  <c r="T541"/>
  <c r="U541" s="1"/>
  <c r="C541" s="1"/>
  <c r="T2028"/>
  <c r="U2028" s="1"/>
  <c r="C2028" s="1"/>
  <c r="C2033"/>
  <c r="C1638"/>
  <c r="T2222"/>
  <c r="U2222" s="1"/>
  <c r="C2222" s="1"/>
  <c r="T2154"/>
  <c r="U2154" s="1"/>
  <c r="C2154" s="1"/>
  <c r="S837"/>
  <c r="U837" s="1"/>
  <c r="O837"/>
  <c r="T540"/>
  <c r="U540" s="1"/>
  <c r="C540" s="1"/>
  <c r="C531"/>
  <c r="T533"/>
  <c r="U533" s="1"/>
  <c r="C533" s="1"/>
  <c r="Z538"/>
  <c r="AA538" s="1"/>
  <c r="S278"/>
  <c r="U278" s="1"/>
  <c r="O278"/>
  <c r="X118"/>
  <c r="Y118" s="1"/>
  <c r="AA118" s="1"/>
  <c r="R1863"/>
  <c r="R1628"/>
  <c r="R1264"/>
  <c r="R1228"/>
  <c r="R744"/>
  <c r="T744" s="1"/>
  <c r="U744" s="1"/>
  <c r="X1863"/>
  <c r="Z1863" s="1"/>
  <c r="AA1863" s="1"/>
  <c r="N1863"/>
  <c r="M1863"/>
  <c r="X1751"/>
  <c r="Z1751" s="1"/>
  <c r="AA1751" s="1"/>
  <c r="R1751"/>
  <c r="N1751"/>
  <c r="M1751"/>
  <c r="X1628"/>
  <c r="Y1628" s="1"/>
  <c r="AA1628" s="1"/>
  <c r="N1628"/>
  <c r="M1628"/>
  <c r="X1264"/>
  <c r="Y1264" s="1"/>
  <c r="AA1264" s="1"/>
  <c r="N1264"/>
  <c r="M1264"/>
  <c r="X923"/>
  <c r="Z923" s="1"/>
  <c r="AA923" s="1"/>
  <c r="R923"/>
  <c r="N923"/>
  <c r="M923"/>
  <c r="N118"/>
  <c r="M118"/>
  <c r="X744"/>
  <c r="Z744" s="1"/>
  <c r="AA744" s="1"/>
  <c r="N744"/>
  <c r="M744"/>
  <c r="X1228"/>
  <c r="Z1228" s="1"/>
  <c r="AA1228" s="1"/>
  <c r="N1228"/>
  <c r="M1228"/>
  <c r="C538" l="1"/>
  <c r="T1863"/>
  <c r="U1863" s="1"/>
  <c r="C1863" s="1"/>
  <c r="T923"/>
  <c r="U923" s="1"/>
  <c r="T1751"/>
  <c r="U1751" s="1"/>
  <c r="S1628"/>
  <c r="U1628" s="1"/>
  <c r="S1264"/>
  <c r="U1264" s="1"/>
  <c r="C837"/>
  <c r="C278"/>
  <c r="R118"/>
  <c r="O1628"/>
  <c r="O1264"/>
  <c r="C1751"/>
  <c r="C923"/>
  <c r="C744"/>
  <c r="T1228"/>
  <c r="U1228" s="1"/>
  <c r="C1228" s="1"/>
  <c r="C1628" l="1"/>
  <c r="C1264"/>
  <c r="S118"/>
  <c r="U118" s="1"/>
  <c r="C118" s="1"/>
  <c r="X1759"/>
  <c r="Y1759" s="1"/>
  <c r="AA1759" s="1"/>
  <c r="R1759"/>
  <c r="N1759"/>
  <c r="M1759"/>
  <c r="O1759" l="1"/>
  <c r="S1759"/>
  <c r="U1759" s="1"/>
  <c r="C1759" l="1"/>
  <c r="X2027"/>
  <c r="Z2027" s="1"/>
  <c r="AA2027" s="1"/>
  <c r="R2027"/>
  <c r="N2027"/>
  <c r="M2027"/>
  <c r="X1930"/>
  <c r="Y1930" s="1"/>
  <c r="AA1930" s="1"/>
  <c r="R1930"/>
  <c r="N1930"/>
  <c r="M1930"/>
  <c r="X1861"/>
  <c r="Z1861" s="1"/>
  <c r="AA1861" s="1"/>
  <c r="R1861"/>
  <c r="N1861"/>
  <c r="M1861"/>
  <c r="X1637"/>
  <c r="Y1637" s="1"/>
  <c r="AA1637" s="1"/>
  <c r="R1637"/>
  <c r="N1637"/>
  <c r="M1637"/>
  <c r="X1607"/>
  <c r="Z1607" s="1"/>
  <c r="AA1607" s="1"/>
  <c r="R1607"/>
  <c r="N1607"/>
  <c r="M1607"/>
  <c r="X1247"/>
  <c r="Z1247" s="1"/>
  <c r="AA1247" s="1"/>
  <c r="R1247"/>
  <c r="N1247"/>
  <c r="M1247"/>
  <c r="X1194"/>
  <c r="Z1194" s="1"/>
  <c r="AA1194" s="1"/>
  <c r="R1194"/>
  <c r="N1194"/>
  <c r="M1194"/>
  <c r="X941"/>
  <c r="Y941" s="1"/>
  <c r="AA941" s="1"/>
  <c r="R941"/>
  <c r="N941"/>
  <c r="M941"/>
  <c r="X922"/>
  <c r="X527"/>
  <c r="Z527" s="1"/>
  <c r="AA527" s="1"/>
  <c r="R527"/>
  <c r="N527"/>
  <c r="M527"/>
  <c r="X526"/>
  <c r="Z526" s="1"/>
  <c r="AA526" s="1"/>
  <c r="R526"/>
  <c r="N526"/>
  <c r="M526"/>
  <c r="X525"/>
  <c r="Z525" s="1"/>
  <c r="AA525" s="1"/>
  <c r="R525"/>
  <c r="N525"/>
  <c r="M525"/>
  <c r="X528"/>
  <c r="Z528" s="1"/>
  <c r="AA528" s="1"/>
  <c r="R528"/>
  <c r="N528"/>
  <c r="M528"/>
  <c r="X524"/>
  <c r="Z524" s="1"/>
  <c r="AA524" s="1"/>
  <c r="R524"/>
  <c r="N524"/>
  <c r="M524"/>
  <c r="T1194" l="1"/>
  <c r="U1194" s="1"/>
  <c r="C1194" s="1"/>
  <c r="T1607"/>
  <c r="U1607" s="1"/>
  <c r="C1607" s="1"/>
  <c r="S1637"/>
  <c r="U1637" s="1"/>
  <c r="S1930"/>
  <c r="U1930" s="1"/>
  <c r="T2027"/>
  <c r="U2027" s="1"/>
  <c r="C2027" s="1"/>
  <c r="T524"/>
  <c r="U524" s="1"/>
  <c r="C524" s="1"/>
  <c r="T525"/>
  <c r="U525" s="1"/>
  <c r="T526"/>
  <c r="U526" s="1"/>
  <c r="O1930"/>
  <c r="O1637"/>
  <c r="T1861"/>
  <c r="U1861" s="1"/>
  <c r="C1861" s="1"/>
  <c r="T1247"/>
  <c r="U1247" s="1"/>
  <c r="C1247" s="1"/>
  <c r="S941"/>
  <c r="U941" s="1"/>
  <c r="O941"/>
  <c r="T527"/>
  <c r="U527" s="1"/>
  <c r="C527" s="1"/>
  <c r="C526"/>
  <c r="C525"/>
  <c r="T528"/>
  <c r="U528" s="1"/>
  <c r="C528" s="1"/>
  <c r="X523"/>
  <c r="Z523" s="1"/>
  <c r="AA523" s="1"/>
  <c r="R523"/>
  <c r="N523"/>
  <c r="M523"/>
  <c r="X522"/>
  <c r="Z522" s="1"/>
  <c r="AA522" s="1"/>
  <c r="R522"/>
  <c r="N522"/>
  <c r="M522"/>
  <c r="X521"/>
  <c r="R521"/>
  <c r="N521"/>
  <c r="M521"/>
  <c r="X520"/>
  <c r="R520"/>
  <c r="N520"/>
  <c r="M520"/>
  <c r="X519"/>
  <c r="R519"/>
  <c r="N519"/>
  <c r="M519"/>
  <c r="X518"/>
  <c r="Z518" s="1"/>
  <c r="AA518" s="1"/>
  <c r="R518"/>
  <c r="N518"/>
  <c r="M518"/>
  <c r="X517"/>
  <c r="Z517" s="1"/>
  <c r="AA517" s="1"/>
  <c r="R517"/>
  <c r="N517"/>
  <c r="M517"/>
  <c r="X516"/>
  <c r="Z516" s="1"/>
  <c r="AA516" s="1"/>
  <c r="R516"/>
  <c r="N516"/>
  <c r="M516"/>
  <c r="X438"/>
  <c r="R438"/>
  <c r="N438"/>
  <c r="M438"/>
  <c r="X327"/>
  <c r="Y327" s="1"/>
  <c r="AA327" s="1"/>
  <c r="R327"/>
  <c r="N327"/>
  <c r="M327"/>
  <c r="X64"/>
  <c r="Y64" s="1"/>
  <c r="AA64" s="1"/>
  <c r="R64"/>
  <c r="N64"/>
  <c r="M64"/>
  <c r="X914"/>
  <c r="C1637" l="1"/>
  <c r="C1930"/>
  <c r="S64"/>
  <c r="U64" s="1"/>
  <c r="S438"/>
  <c r="U438" s="1"/>
  <c r="T517"/>
  <c r="U517" s="1"/>
  <c r="C517" s="1"/>
  <c r="T518"/>
  <c r="U518" s="1"/>
  <c r="C518" s="1"/>
  <c r="T520"/>
  <c r="U520" s="1"/>
  <c r="T521"/>
  <c r="U521" s="1"/>
  <c r="T522"/>
  <c r="U522" s="1"/>
  <c r="C522" s="1"/>
  <c r="T523"/>
  <c r="U523" s="1"/>
  <c r="C523" s="1"/>
  <c r="T516"/>
  <c r="U516" s="1"/>
  <c r="C516" s="1"/>
  <c r="T519"/>
  <c r="U519" s="1"/>
  <c r="S327"/>
  <c r="U327" s="1"/>
  <c r="C941"/>
  <c r="O438"/>
  <c r="Z521"/>
  <c r="AA521" s="1"/>
  <c r="C521" s="1"/>
  <c r="Z520"/>
  <c r="AA520" s="1"/>
  <c r="Z519"/>
  <c r="AA519" s="1"/>
  <c r="Y438"/>
  <c r="AA438" s="1"/>
  <c r="O327"/>
  <c r="O64"/>
  <c r="C64" s="1"/>
  <c r="X437"/>
  <c r="Z437" s="1"/>
  <c r="AA437" s="1"/>
  <c r="R437"/>
  <c r="N437"/>
  <c r="M437"/>
  <c r="C520" l="1"/>
  <c r="T437"/>
  <c r="U437" s="1"/>
  <c r="C437" s="1"/>
  <c r="C327"/>
  <c r="C519"/>
  <c r="C438"/>
  <c r="X2294" l="1"/>
  <c r="Y2294" s="1"/>
  <c r="AA2294" s="1"/>
  <c r="R2294"/>
  <c r="N2294"/>
  <c r="M2294"/>
  <c r="X1780"/>
  <c r="Z1780" s="1"/>
  <c r="AA1780" s="1"/>
  <c r="R1780"/>
  <c r="N1780"/>
  <c r="M1780"/>
  <c r="X1770"/>
  <c r="Y1770" s="1"/>
  <c r="AA1770" s="1"/>
  <c r="R1770"/>
  <c r="N1770"/>
  <c r="M1770"/>
  <c r="X1568"/>
  <c r="Y1568" s="1"/>
  <c r="AA1568" s="1"/>
  <c r="R1568"/>
  <c r="N1568"/>
  <c r="M1568"/>
  <c r="X1567"/>
  <c r="Y1567" s="1"/>
  <c r="AA1567" s="1"/>
  <c r="R1567"/>
  <c r="N1567"/>
  <c r="M1567"/>
  <c r="X1358"/>
  <c r="Y1358" s="1"/>
  <c r="AA1358" s="1"/>
  <c r="R1358"/>
  <c r="N1358"/>
  <c r="M1358"/>
  <c r="X1117"/>
  <c r="Z1117" s="1"/>
  <c r="AA1117" s="1"/>
  <c r="R1117"/>
  <c r="N1117"/>
  <c r="M1117"/>
  <c r="X836"/>
  <c r="Z836" s="1"/>
  <c r="AA836" s="1"/>
  <c r="R836"/>
  <c r="N836"/>
  <c r="M836"/>
  <c r="X825"/>
  <c r="Y825" s="1"/>
  <c r="AA825" s="1"/>
  <c r="R825"/>
  <c r="N825"/>
  <c r="M825"/>
  <c r="X824"/>
  <c r="Y824" s="1"/>
  <c r="AA824" s="1"/>
  <c r="R824"/>
  <c r="N824"/>
  <c r="M824"/>
  <c r="X216"/>
  <c r="Z216" s="1"/>
  <c r="AA216" s="1"/>
  <c r="R216"/>
  <c r="N216"/>
  <c r="M216"/>
  <c r="X145"/>
  <c r="Y145" s="1"/>
  <c r="AA145" s="1"/>
  <c r="R145"/>
  <c r="N145"/>
  <c r="M145"/>
  <c r="X330"/>
  <c r="Z330" s="1"/>
  <c r="AA330" s="1"/>
  <c r="R330"/>
  <c r="N330"/>
  <c r="M330"/>
  <c r="T330" l="1"/>
  <c r="U330" s="1"/>
  <c r="C330" s="1"/>
  <c r="S824"/>
  <c r="U824" s="1"/>
  <c r="S825"/>
  <c r="U825" s="1"/>
  <c r="S1567"/>
  <c r="U1567" s="1"/>
  <c r="S1568"/>
  <c r="U1568" s="1"/>
  <c r="T1780"/>
  <c r="U1780" s="1"/>
  <c r="C1780" s="1"/>
  <c r="S2294"/>
  <c r="U2294" s="1"/>
  <c r="O2294"/>
  <c r="O1567"/>
  <c r="C1567" s="1"/>
  <c r="O1568"/>
  <c r="O1770"/>
  <c r="S1770"/>
  <c r="U1770" s="1"/>
  <c r="O1358"/>
  <c r="S1358"/>
  <c r="U1358" s="1"/>
  <c r="T1117"/>
  <c r="U1117" s="1"/>
  <c r="C1117" s="1"/>
  <c r="T836"/>
  <c r="U836" s="1"/>
  <c r="C836" s="1"/>
  <c r="O825"/>
  <c r="C825" s="1"/>
  <c r="O824"/>
  <c r="C824" s="1"/>
  <c r="O145"/>
  <c r="T216"/>
  <c r="U216" s="1"/>
  <c r="C216" s="1"/>
  <c r="S145"/>
  <c r="U145" s="1"/>
  <c r="C1770" l="1"/>
  <c r="C2294"/>
  <c r="C1568"/>
  <c r="C1358"/>
  <c r="C145"/>
  <c r="X331"/>
  <c r="Z331" s="1"/>
  <c r="AA331" s="1"/>
  <c r="R331"/>
  <c r="N331"/>
  <c r="M331"/>
  <c r="Z329"/>
  <c r="AA329" s="1"/>
  <c r="R329"/>
  <c r="N329"/>
  <c r="M329"/>
  <c r="X328"/>
  <c r="Z328" s="1"/>
  <c r="AA328" s="1"/>
  <c r="R328"/>
  <c r="N328"/>
  <c r="M328"/>
  <c r="X2188"/>
  <c r="Y2188" s="1"/>
  <c r="AA2188" s="1"/>
  <c r="R2188"/>
  <c r="N2188"/>
  <c r="M2188"/>
  <c r="X2186"/>
  <c r="Y2186" s="1"/>
  <c r="AA2186" s="1"/>
  <c r="R2186"/>
  <c r="N2186"/>
  <c r="M2186"/>
  <c r="X2293"/>
  <c r="Y2293" s="1"/>
  <c r="AA2293" s="1"/>
  <c r="R2293"/>
  <c r="N2293"/>
  <c r="M2293"/>
  <c r="X2026"/>
  <c r="Z2026" s="1"/>
  <c r="AA2026" s="1"/>
  <c r="R2026"/>
  <c r="N2026"/>
  <c r="M2026"/>
  <c r="T2026" l="1"/>
  <c r="U2026" s="1"/>
  <c r="C2026" s="1"/>
  <c r="S2293"/>
  <c r="U2293" s="1"/>
  <c r="S2188"/>
  <c r="U2188" s="1"/>
  <c r="T331"/>
  <c r="U331" s="1"/>
  <c r="C331" s="1"/>
  <c r="T329"/>
  <c r="U329" s="1"/>
  <c r="C329" s="1"/>
  <c r="T328"/>
  <c r="U328" s="1"/>
  <c r="C328" s="1"/>
  <c r="O2188"/>
  <c r="O2293"/>
  <c r="S2186"/>
  <c r="U2186" s="1"/>
  <c r="O2186"/>
  <c r="X1788"/>
  <c r="Y1788" s="1"/>
  <c r="AA1788" s="1"/>
  <c r="R1788"/>
  <c r="N1788"/>
  <c r="M1788"/>
  <c r="X1636"/>
  <c r="Y1636" s="1"/>
  <c r="AA1636" s="1"/>
  <c r="R1636"/>
  <c r="N1636"/>
  <c r="M1636"/>
  <c r="X1057"/>
  <c r="Z1057" s="1"/>
  <c r="AA1057" s="1"/>
  <c r="R1057"/>
  <c r="N1057"/>
  <c r="M1057"/>
  <c r="X624"/>
  <c r="Z624" s="1"/>
  <c r="AA624" s="1"/>
  <c r="R624"/>
  <c r="N624"/>
  <c r="M624"/>
  <c r="X436"/>
  <c r="Z436" s="1"/>
  <c r="AA436" s="1"/>
  <c r="R436"/>
  <c r="N436"/>
  <c r="M436"/>
  <c r="X271"/>
  <c r="Z271" s="1"/>
  <c r="AA271" s="1"/>
  <c r="R271"/>
  <c r="N271"/>
  <c r="M271"/>
  <c r="X270"/>
  <c r="Z270" s="1"/>
  <c r="AA270" s="1"/>
  <c r="R270"/>
  <c r="N270"/>
  <c r="M270"/>
  <c r="X208"/>
  <c r="Y208" s="1"/>
  <c r="AA208" s="1"/>
  <c r="R208"/>
  <c r="N208"/>
  <c r="M208"/>
  <c r="X62"/>
  <c r="Y62" s="1"/>
  <c r="AA62" s="1"/>
  <c r="R62"/>
  <c r="N62"/>
  <c r="M62"/>
  <c r="R2283"/>
  <c r="X2283"/>
  <c r="Y2283" s="1"/>
  <c r="AA2283" s="1"/>
  <c r="N2283"/>
  <c r="M2283"/>
  <c r="C2293" l="1"/>
  <c r="S2283"/>
  <c r="U2283" s="1"/>
  <c r="T271"/>
  <c r="U271" s="1"/>
  <c r="T436"/>
  <c r="U436" s="1"/>
  <c r="C436" s="1"/>
  <c r="T624"/>
  <c r="U624" s="1"/>
  <c r="C624" s="1"/>
  <c r="T1057"/>
  <c r="U1057" s="1"/>
  <c r="C1057" s="1"/>
  <c r="S1788"/>
  <c r="U1788" s="1"/>
  <c r="C2188"/>
  <c r="C2186"/>
  <c r="O1788"/>
  <c r="O1636"/>
  <c r="S1636"/>
  <c r="U1636" s="1"/>
  <c r="C271"/>
  <c r="T270"/>
  <c r="U270" s="1"/>
  <c r="C270" s="1"/>
  <c r="O62"/>
  <c r="S208"/>
  <c r="U208" s="1"/>
  <c r="O208"/>
  <c r="S62"/>
  <c r="U62" s="1"/>
  <c r="O2283"/>
  <c r="C2283" l="1"/>
  <c r="C62"/>
  <c r="C1788"/>
  <c r="C1636"/>
  <c r="C208"/>
  <c r="X2106"/>
  <c r="Z2106" s="1"/>
  <c r="AA2106" s="1"/>
  <c r="R2106"/>
  <c r="N2106"/>
  <c r="M2106"/>
  <c r="X2288"/>
  <c r="Y2288" s="1"/>
  <c r="AA2288" s="1"/>
  <c r="R2288"/>
  <c r="N2288"/>
  <c r="M2288"/>
  <c r="X2068"/>
  <c r="Z2068" s="1"/>
  <c r="AA2068" s="1"/>
  <c r="R2068"/>
  <c r="N2068"/>
  <c r="M2068"/>
  <c r="X2067"/>
  <c r="Z2067" s="1"/>
  <c r="AA2067" s="1"/>
  <c r="R2067"/>
  <c r="N2067"/>
  <c r="M2067"/>
  <c r="X2024"/>
  <c r="Z2024" s="1"/>
  <c r="AA2024" s="1"/>
  <c r="R2024"/>
  <c r="N2024"/>
  <c r="M2024"/>
  <c r="X1414"/>
  <c r="Z1414" s="1"/>
  <c r="AA1414" s="1"/>
  <c r="R1414"/>
  <c r="N1414"/>
  <c r="M1414"/>
  <c r="X1222"/>
  <c r="Y1222" s="1"/>
  <c r="AA1222" s="1"/>
  <c r="R1222"/>
  <c r="N1222"/>
  <c r="M1222"/>
  <c r="X1120"/>
  <c r="Z1120" s="1"/>
  <c r="AA1120" s="1"/>
  <c r="R1120"/>
  <c r="X954"/>
  <c r="R954"/>
  <c r="N954"/>
  <c r="M954"/>
  <c r="X953"/>
  <c r="Z953" s="1"/>
  <c r="AA953" s="1"/>
  <c r="R953"/>
  <c r="N953"/>
  <c r="M953"/>
  <c r="X952"/>
  <c r="Z952" s="1"/>
  <c r="AA952" s="1"/>
  <c r="R952"/>
  <c r="N952"/>
  <c r="M952"/>
  <c r="T1120" l="1"/>
  <c r="U1120" s="1"/>
  <c r="S1222"/>
  <c r="U1222" s="1"/>
  <c r="T2024"/>
  <c r="U2024" s="1"/>
  <c r="C2024" s="1"/>
  <c r="T2067"/>
  <c r="U2067" s="1"/>
  <c r="C2067" s="1"/>
  <c r="T2068"/>
  <c r="U2068" s="1"/>
  <c r="C2068" s="1"/>
  <c r="S2288"/>
  <c r="U2288" s="1"/>
  <c r="T953"/>
  <c r="U953" s="1"/>
  <c r="C953" s="1"/>
  <c r="T954"/>
  <c r="U954" s="1"/>
  <c r="O2288"/>
  <c r="T2106"/>
  <c r="U2106" s="1"/>
  <c r="C2106" s="1"/>
  <c r="O1222"/>
  <c r="T1414"/>
  <c r="U1414" s="1"/>
  <c r="C1414" s="1"/>
  <c r="C1120"/>
  <c r="Z954"/>
  <c r="AA954" s="1"/>
  <c r="T952"/>
  <c r="U952" s="1"/>
  <c r="C952" s="1"/>
  <c r="X623"/>
  <c r="Y623" s="1"/>
  <c r="AA623" s="1"/>
  <c r="R623"/>
  <c r="N623"/>
  <c r="M623"/>
  <c r="X282"/>
  <c r="Y282" s="1"/>
  <c r="AA282" s="1"/>
  <c r="R282"/>
  <c r="N282"/>
  <c r="M282"/>
  <c r="X206"/>
  <c r="Y206" s="1"/>
  <c r="AA206" s="1"/>
  <c r="R206"/>
  <c r="N206"/>
  <c r="M206"/>
  <c r="X168"/>
  <c r="Y168" s="1"/>
  <c r="AA168" s="1"/>
  <c r="R168"/>
  <c r="N168"/>
  <c r="M168"/>
  <c r="C1222" l="1"/>
  <c r="C954"/>
  <c r="S623"/>
  <c r="U623" s="1"/>
  <c r="C2288"/>
  <c r="S282"/>
  <c r="U282" s="1"/>
  <c r="O623"/>
  <c r="O282"/>
  <c r="O206"/>
  <c r="O168"/>
  <c r="S206"/>
  <c r="U206" s="1"/>
  <c r="S168"/>
  <c r="U168" s="1"/>
  <c r="R1535"/>
  <c r="C623" l="1"/>
  <c r="C168"/>
  <c r="C206"/>
  <c r="C282"/>
  <c r="X202"/>
  <c r="X205"/>
  <c r="Y205" s="1"/>
  <c r="AA205" s="1"/>
  <c r="X1970"/>
  <c r="X919"/>
  <c r="Y919" s="1"/>
  <c r="AA919" s="1"/>
  <c r="R1970"/>
  <c r="R1397"/>
  <c r="R1367"/>
  <c r="R919"/>
  <c r="R369"/>
  <c r="R205"/>
  <c r="R204"/>
  <c r="R203"/>
  <c r="R209"/>
  <c r="R202"/>
  <c r="N205"/>
  <c r="M205"/>
  <c r="X204"/>
  <c r="Y204" s="1"/>
  <c r="AA204" s="1"/>
  <c r="N204"/>
  <c r="M204"/>
  <c r="X203"/>
  <c r="Y203" s="1"/>
  <c r="AA203" s="1"/>
  <c r="N203"/>
  <c r="M203"/>
  <c r="X209"/>
  <c r="Y209" s="1"/>
  <c r="AA209" s="1"/>
  <c r="N209"/>
  <c r="M209"/>
  <c r="N1970"/>
  <c r="M1970"/>
  <c r="X1397"/>
  <c r="Z1397" s="1"/>
  <c r="AA1397" s="1"/>
  <c r="N1397"/>
  <c r="M1397"/>
  <c r="X1367"/>
  <c r="Z1367" s="1"/>
  <c r="AA1367" s="1"/>
  <c r="N1367"/>
  <c r="M1367"/>
  <c r="X1216"/>
  <c r="Z1216" s="1"/>
  <c r="AA1216" s="1"/>
  <c r="N1216"/>
  <c r="M1216"/>
  <c r="X1114"/>
  <c r="Z1114" s="1"/>
  <c r="AA1114" s="1"/>
  <c r="N1114"/>
  <c r="M1114"/>
  <c r="N919"/>
  <c r="M919"/>
  <c r="X369"/>
  <c r="Z369" s="1"/>
  <c r="AA369" s="1"/>
  <c r="N369"/>
  <c r="M369"/>
  <c r="N202"/>
  <c r="M202"/>
  <c r="S203" l="1"/>
  <c r="U203" s="1"/>
  <c r="S919"/>
  <c r="U919" s="1"/>
  <c r="S209"/>
  <c r="U209" s="1"/>
  <c r="T369"/>
  <c r="U369" s="1"/>
  <c r="C369" s="1"/>
  <c r="S1970"/>
  <c r="U1970" s="1"/>
  <c r="T202"/>
  <c r="U202" s="1"/>
  <c r="S205"/>
  <c r="U205" s="1"/>
  <c r="T1397"/>
  <c r="U1397" s="1"/>
  <c r="C1397" s="1"/>
  <c r="S204"/>
  <c r="U204" s="1"/>
  <c r="R1114"/>
  <c r="R1216"/>
  <c r="O1970"/>
  <c r="O205"/>
  <c r="O203"/>
  <c r="O209"/>
  <c r="C209" s="1"/>
  <c r="O204"/>
  <c r="Y1970"/>
  <c r="AA1970" s="1"/>
  <c r="T1367"/>
  <c r="U1367" s="1"/>
  <c r="C1367" s="1"/>
  <c r="O919"/>
  <c r="Z202"/>
  <c r="AA202" s="1"/>
  <c r="X2262"/>
  <c r="R2262"/>
  <c r="N2262"/>
  <c r="M2262"/>
  <c r="X2261"/>
  <c r="Y2261" s="1"/>
  <c r="AA2261" s="1"/>
  <c r="R2261"/>
  <c r="N2261"/>
  <c r="M2261"/>
  <c r="X2260"/>
  <c r="Y2260" s="1"/>
  <c r="AA2260" s="1"/>
  <c r="R2260"/>
  <c r="N2260"/>
  <c r="M2260"/>
  <c r="X2023"/>
  <c r="Z2023" s="1"/>
  <c r="AA2023" s="1"/>
  <c r="R2023"/>
  <c r="N2023"/>
  <c r="M2023"/>
  <c r="X1969"/>
  <c r="Y1969" s="1"/>
  <c r="AA1969" s="1"/>
  <c r="R1969"/>
  <c r="N1969"/>
  <c r="M1969"/>
  <c r="X1566"/>
  <c r="Y1566" s="1"/>
  <c r="AA1566" s="1"/>
  <c r="R1566"/>
  <c r="N1566"/>
  <c r="M1566"/>
  <c r="X1565"/>
  <c r="Y1565" s="1"/>
  <c r="AA1565" s="1"/>
  <c r="R1565"/>
  <c r="N1565"/>
  <c r="M1565"/>
  <c r="X1542"/>
  <c r="Y1542" s="1"/>
  <c r="AA1542" s="1"/>
  <c r="R1542"/>
  <c r="N1542"/>
  <c r="M1542"/>
  <c r="X940"/>
  <c r="Z940" s="1"/>
  <c r="AA940" s="1"/>
  <c r="R940"/>
  <c r="N940"/>
  <c r="M940"/>
  <c r="X622"/>
  <c r="Y622" s="1"/>
  <c r="AA622" s="1"/>
  <c r="R622"/>
  <c r="N622"/>
  <c r="M622"/>
  <c r="X18"/>
  <c r="Z18" s="1"/>
  <c r="AA18" s="1"/>
  <c r="R18"/>
  <c r="N18"/>
  <c r="M18"/>
  <c r="C202" l="1"/>
  <c r="C919"/>
  <c r="C203"/>
  <c r="T1216"/>
  <c r="U1216" s="1"/>
  <c r="C1216" s="1"/>
  <c r="S1542"/>
  <c r="U1542" s="1"/>
  <c r="S1565"/>
  <c r="U1565" s="1"/>
  <c r="S1566"/>
  <c r="U1566" s="1"/>
  <c r="S1969"/>
  <c r="U1969" s="1"/>
  <c r="T2023"/>
  <c r="U2023" s="1"/>
  <c r="C2023" s="1"/>
  <c r="S2261"/>
  <c r="U2261" s="1"/>
  <c r="S2262"/>
  <c r="U2262" s="1"/>
  <c r="C204"/>
  <c r="C205"/>
  <c r="T1114"/>
  <c r="U1114" s="1"/>
  <c r="C1114" s="1"/>
  <c r="C1970"/>
  <c r="O2260"/>
  <c r="O2262"/>
  <c r="O1969"/>
  <c r="O2261"/>
  <c r="Y2262"/>
  <c r="AA2262" s="1"/>
  <c r="S2260"/>
  <c r="U2260" s="1"/>
  <c r="O1542"/>
  <c r="O1565"/>
  <c r="O1566"/>
  <c r="O622"/>
  <c r="T940"/>
  <c r="U940" s="1"/>
  <c r="C940" s="1"/>
  <c r="S622"/>
  <c r="U622" s="1"/>
  <c r="T18"/>
  <c r="U18" s="1"/>
  <c r="C18" s="1"/>
  <c r="R1802"/>
  <c r="X1802"/>
  <c r="Z1802" s="1"/>
  <c r="AA1802" s="1"/>
  <c r="N1802"/>
  <c r="M1802"/>
  <c r="C1565" l="1"/>
  <c r="C1566"/>
  <c r="C1542"/>
  <c r="C2262"/>
  <c r="C1969"/>
  <c r="C2261"/>
  <c r="C2260"/>
  <c r="C622"/>
  <c r="T1802"/>
  <c r="U1802" s="1"/>
  <c r="C1802" s="1"/>
  <c r="X1111" l="1"/>
  <c r="R1111"/>
  <c r="N1111"/>
  <c r="M1111"/>
  <c r="X1110"/>
  <c r="R1110"/>
  <c r="N1110"/>
  <c r="M1110"/>
  <c r="X1109"/>
  <c r="Z1109" s="1"/>
  <c r="AA1109" s="1"/>
  <c r="R1109"/>
  <c r="N1109"/>
  <c r="M1109"/>
  <c r="X1108"/>
  <c r="Z1108" s="1"/>
  <c r="AA1108" s="1"/>
  <c r="R1108"/>
  <c r="N1108"/>
  <c r="M1108"/>
  <c r="X1107"/>
  <c r="Z1107" s="1"/>
  <c r="AA1107" s="1"/>
  <c r="R1107"/>
  <c r="N1107"/>
  <c r="M1107"/>
  <c r="X1106"/>
  <c r="Z1106" s="1"/>
  <c r="AA1106" s="1"/>
  <c r="R1106"/>
  <c r="N1106"/>
  <c r="M1106"/>
  <c r="X1803"/>
  <c r="Y1803" s="1"/>
  <c r="AA1803" s="1"/>
  <c r="R1803"/>
  <c r="N1803"/>
  <c r="M1803"/>
  <c r="X1564"/>
  <c r="Y1564" s="1"/>
  <c r="AA1564" s="1"/>
  <c r="R1564"/>
  <c r="N1564"/>
  <c r="M1564"/>
  <c r="X850"/>
  <c r="Y850" s="1"/>
  <c r="AA850" s="1"/>
  <c r="R850"/>
  <c r="N850"/>
  <c r="M850"/>
  <c r="X822"/>
  <c r="Y822" s="1"/>
  <c r="AA822" s="1"/>
  <c r="R822"/>
  <c r="N822"/>
  <c r="M822"/>
  <c r="X621"/>
  <c r="Y621" s="1"/>
  <c r="AA621" s="1"/>
  <c r="R621"/>
  <c r="N621"/>
  <c r="M621"/>
  <c r="X403"/>
  <c r="Z403" s="1"/>
  <c r="AA403" s="1"/>
  <c r="R403"/>
  <c r="N403"/>
  <c r="M403"/>
  <c r="X267"/>
  <c r="Y267" s="1"/>
  <c r="AA267" s="1"/>
  <c r="R267"/>
  <c r="N267"/>
  <c r="M267"/>
  <c r="X135"/>
  <c r="Z135" s="1"/>
  <c r="AA135" s="1"/>
  <c r="R135"/>
  <c r="N135"/>
  <c r="M135"/>
  <c r="T135" l="1"/>
  <c r="U135" s="1"/>
  <c r="S267"/>
  <c r="U267" s="1"/>
  <c r="S621"/>
  <c r="U621" s="1"/>
  <c r="S850"/>
  <c r="U850" s="1"/>
  <c r="S1564"/>
  <c r="U1564" s="1"/>
  <c r="T1106"/>
  <c r="U1106" s="1"/>
  <c r="C1106" s="1"/>
  <c r="T1107"/>
  <c r="U1107" s="1"/>
  <c r="C1107" s="1"/>
  <c r="T1108"/>
  <c r="U1108" s="1"/>
  <c r="C1108" s="1"/>
  <c r="T1109"/>
  <c r="U1109" s="1"/>
  <c r="C1109" s="1"/>
  <c r="T1110"/>
  <c r="U1110" s="1"/>
  <c r="T1111"/>
  <c r="U1111" s="1"/>
  <c r="Z1111"/>
  <c r="AA1111" s="1"/>
  <c r="Z1110"/>
  <c r="AA1110" s="1"/>
  <c r="O1803"/>
  <c r="O1564"/>
  <c r="C1564" s="1"/>
  <c r="S1803"/>
  <c r="U1803" s="1"/>
  <c r="O850"/>
  <c r="O822"/>
  <c r="S822"/>
  <c r="U822" s="1"/>
  <c r="O267"/>
  <c r="C267" s="1"/>
  <c r="T403"/>
  <c r="U403" s="1"/>
  <c r="C403" s="1"/>
  <c r="O621"/>
  <c r="C135"/>
  <c r="X2289"/>
  <c r="Y2289" s="1"/>
  <c r="AA2289" s="1"/>
  <c r="R2289"/>
  <c r="N2289"/>
  <c r="M2289"/>
  <c r="X2287"/>
  <c r="Z2287" s="1"/>
  <c r="AA2287" s="1"/>
  <c r="R2287"/>
  <c r="N2287"/>
  <c r="M2287"/>
  <c r="X2286"/>
  <c r="Y2286" s="1"/>
  <c r="AA2286" s="1"/>
  <c r="R2286"/>
  <c r="N2286"/>
  <c r="M2286"/>
  <c r="X2150"/>
  <c r="Y2150" s="1"/>
  <c r="AA2150" s="1"/>
  <c r="R2150"/>
  <c r="N2150"/>
  <c r="M2150"/>
  <c r="X2149"/>
  <c r="Y2149" s="1"/>
  <c r="AA2149" s="1"/>
  <c r="R2149"/>
  <c r="N2149"/>
  <c r="M2149"/>
  <c r="X2054"/>
  <c r="R2054"/>
  <c r="N2054"/>
  <c r="M2054"/>
  <c r="X2035"/>
  <c r="Z2035" s="1"/>
  <c r="AA2035" s="1"/>
  <c r="R2035"/>
  <c r="N2035"/>
  <c r="M2035"/>
  <c r="X1928"/>
  <c r="Z1928" s="1"/>
  <c r="AA1928" s="1"/>
  <c r="R1928"/>
  <c r="N1928"/>
  <c r="M1928"/>
  <c r="X1942"/>
  <c r="Y1942" s="1"/>
  <c r="AA1942" s="1"/>
  <c r="R1942"/>
  <c r="N1942"/>
  <c r="M1942"/>
  <c r="X1426"/>
  <c r="Y1426" s="1"/>
  <c r="AA1426" s="1"/>
  <c r="R1426"/>
  <c r="N1426"/>
  <c r="M1426"/>
  <c r="X1357"/>
  <c r="Y1357" s="1"/>
  <c r="AA1357" s="1"/>
  <c r="R1357"/>
  <c r="N1357"/>
  <c r="M1357"/>
  <c r="X1356"/>
  <c r="Y1356" s="1"/>
  <c r="AA1356" s="1"/>
  <c r="R1356"/>
  <c r="N1356"/>
  <c r="M1356"/>
  <c r="X1355"/>
  <c r="Y1355" s="1"/>
  <c r="AA1355" s="1"/>
  <c r="R1355"/>
  <c r="N1355"/>
  <c r="M1355"/>
  <c r="X1354"/>
  <c r="R1354"/>
  <c r="N1354"/>
  <c r="M1354"/>
  <c r="X1353"/>
  <c r="R1353"/>
  <c r="N1353"/>
  <c r="M1353"/>
  <c r="X1352"/>
  <c r="Y1352" s="1"/>
  <c r="AA1352" s="1"/>
  <c r="R1352"/>
  <c r="N1352"/>
  <c r="M1352"/>
  <c r="X1351"/>
  <c r="Y1351" s="1"/>
  <c r="AA1351" s="1"/>
  <c r="R1351"/>
  <c r="N1351"/>
  <c r="M1351"/>
  <c r="X1350"/>
  <c r="R1350"/>
  <c r="N1350"/>
  <c r="M1350"/>
  <c r="X1349"/>
  <c r="Y1349" s="1"/>
  <c r="AA1349" s="1"/>
  <c r="R1349"/>
  <c r="N1349"/>
  <c r="M1349"/>
  <c r="X1348"/>
  <c r="Y1348" s="1"/>
  <c r="AA1348" s="1"/>
  <c r="R1348"/>
  <c r="N1348"/>
  <c r="M1348"/>
  <c r="X917"/>
  <c r="Z917" s="1"/>
  <c r="AA917" s="1"/>
  <c r="R917"/>
  <c r="N917"/>
  <c r="M917"/>
  <c r="X848"/>
  <c r="Y848" s="1"/>
  <c r="AA848" s="1"/>
  <c r="R848"/>
  <c r="N848"/>
  <c r="M848"/>
  <c r="X367"/>
  <c r="Y367" s="1"/>
  <c r="AA367" s="1"/>
  <c r="R367"/>
  <c r="N367"/>
  <c r="M367"/>
  <c r="X172"/>
  <c r="Y172" s="1"/>
  <c r="AA172" s="1"/>
  <c r="R172"/>
  <c r="N172"/>
  <c r="M172"/>
  <c r="X43"/>
  <c r="Y43" s="1"/>
  <c r="AA43" s="1"/>
  <c r="R43"/>
  <c r="N43"/>
  <c r="M43"/>
  <c r="C1110" l="1"/>
  <c r="C621"/>
  <c r="C850"/>
  <c r="C1111"/>
  <c r="S1348"/>
  <c r="U1348" s="1"/>
  <c r="S1349"/>
  <c r="U1349" s="1"/>
  <c r="S1350"/>
  <c r="U1350" s="1"/>
  <c r="S1351"/>
  <c r="U1351" s="1"/>
  <c r="S1353"/>
  <c r="U1353" s="1"/>
  <c r="S1354"/>
  <c r="U1354" s="1"/>
  <c r="S1355"/>
  <c r="U1355" s="1"/>
  <c r="S1356"/>
  <c r="U1356" s="1"/>
  <c r="S1357"/>
  <c r="U1357" s="1"/>
  <c r="S1426"/>
  <c r="U1426" s="1"/>
  <c r="T2035"/>
  <c r="U2035" s="1"/>
  <c r="C2035" s="1"/>
  <c r="S2054"/>
  <c r="U2054" s="1"/>
  <c r="S2149"/>
  <c r="U2149" s="1"/>
  <c r="S2150"/>
  <c r="U2150" s="1"/>
  <c r="S2286"/>
  <c r="U2286" s="1"/>
  <c r="T2287"/>
  <c r="U2287" s="1"/>
  <c r="C2287" s="1"/>
  <c r="S2289"/>
  <c r="U2289" s="1"/>
  <c r="C1803"/>
  <c r="C822"/>
  <c r="O2150"/>
  <c r="O2289"/>
  <c r="O2286"/>
  <c r="O2149"/>
  <c r="O2054"/>
  <c r="O1351"/>
  <c r="S1942"/>
  <c r="U1942" s="1"/>
  <c r="T1928"/>
  <c r="U1928" s="1"/>
  <c r="C1928" s="1"/>
  <c r="O1942"/>
  <c r="Y2054"/>
  <c r="AA2054" s="1"/>
  <c r="O1357"/>
  <c r="O1350"/>
  <c r="O1355"/>
  <c r="O1348"/>
  <c r="C1348" s="1"/>
  <c r="O1356"/>
  <c r="O1426"/>
  <c r="O1353"/>
  <c r="O1352"/>
  <c r="O1354"/>
  <c r="Y1354"/>
  <c r="AA1354" s="1"/>
  <c r="Y1353"/>
  <c r="AA1353" s="1"/>
  <c r="S1352"/>
  <c r="U1352" s="1"/>
  <c r="Y1350"/>
  <c r="AA1350" s="1"/>
  <c r="O1349"/>
  <c r="T917"/>
  <c r="U917" s="1"/>
  <c r="C917" s="1"/>
  <c r="O848"/>
  <c r="O367"/>
  <c r="S848"/>
  <c r="U848" s="1"/>
  <c r="S367"/>
  <c r="U367" s="1"/>
  <c r="O172"/>
  <c r="S172"/>
  <c r="U172" s="1"/>
  <c r="O43"/>
  <c r="S43"/>
  <c r="U43" s="1"/>
  <c r="C1349" l="1"/>
  <c r="C1426"/>
  <c r="C2286"/>
  <c r="C1356"/>
  <c r="C1357"/>
  <c r="C2149"/>
  <c r="C2150"/>
  <c r="C1355"/>
  <c r="C1351"/>
  <c r="C848"/>
  <c r="C2054"/>
  <c r="C2289"/>
  <c r="C1354"/>
  <c r="C1352"/>
  <c r="C1942"/>
  <c r="C1350"/>
  <c r="C1353"/>
  <c r="C367"/>
  <c r="C172"/>
  <c r="C43"/>
  <c r="X1747"/>
  <c r="Y1747" s="1"/>
  <c r="AA1747" s="1"/>
  <c r="N1747"/>
  <c r="M1747"/>
  <c r="R1747" l="1"/>
  <c r="O1747"/>
  <c r="X2094"/>
  <c r="Y2094" s="1"/>
  <c r="AA2094" s="1"/>
  <c r="R2094"/>
  <c r="N2094"/>
  <c r="M2094"/>
  <c r="X2020"/>
  <c r="Z2020" s="1"/>
  <c r="AA2020" s="1"/>
  <c r="R2020"/>
  <c r="N2020"/>
  <c r="M2020"/>
  <c r="X1135"/>
  <c r="Z1135" s="1"/>
  <c r="AA1135" s="1"/>
  <c r="R1135"/>
  <c r="N1135"/>
  <c r="M1135"/>
  <c r="X2285"/>
  <c r="Y2285" s="1"/>
  <c r="AA2285" s="1"/>
  <c r="R2285"/>
  <c r="N2285"/>
  <c r="M2285"/>
  <c r="X2019"/>
  <c r="Z2019" s="1"/>
  <c r="AA2019" s="1"/>
  <c r="R2019"/>
  <c r="N2019"/>
  <c r="M2019"/>
  <c r="X2018"/>
  <c r="Z2018" s="1"/>
  <c r="AA2018" s="1"/>
  <c r="R2018"/>
  <c r="N2018"/>
  <c r="M2018"/>
  <c r="X2017"/>
  <c r="Z2017" s="1"/>
  <c r="AA2017" s="1"/>
  <c r="R2017"/>
  <c r="N2017"/>
  <c r="M2017"/>
  <c r="X2016"/>
  <c r="Z2016" s="1"/>
  <c r="AA2016" s="1"/>
  <c r="R2016"/>
  <c r="N2016"/>
  <c r="M2016"/>
  <c r="X2015"/>
  <c r="R2015"/>
  <c r="N2015"/>
  <c r="M2015"/>
  <c r="X2022"/>
  <c r="Z2022" s="1"/>
  <c r="AA2022" s="1"/>
  <c r="R2022"/>
  <c r="N2022"/>
  <c r="M2022"/>
  <c r="X2014"/>
  <c r="Z2014" s="1"/>
  <c r="AA2014" s="1"/>
  <c r="R2014"/>
  <c r="N2014"/>
  <c r="M2014"/>
  <c r="X2013"/>
  <c r="Z2013" s="1"/>
  <c r="AA2013" s="1"/>
  <c r="R2013"/>
  <c r="N2013"/>
  <c r="M2013"/>
  <c r="X2012"/>
  <c r="Z2012" s="1"/>
  <c r="AA2012" s="1"/>
  <c r="R2012"/>
  <c r="N2012"/>
  <c r="M2012"/>
  <c r="X1927"/>
  <c r="Y1927" s="1"/>
  <c r="AA1927" s="1"/>
  <c r="R1927"/>
  <c r="N1927"/>
  <c r="M1927"/>
  <c r="X1926"/>
  <c r="Y1926" s="1"/>
  <c r="AA1926" s="1"/>
  <c r="R1926"/>
  <c r="N1926"/>
  <c r="M1926"/>
  <c r="X1925"/>
  <c r="Y1925" s="1"/>
  <c r="AA1925" s="1"/>
  <c r="R1925"/>
  <c r="N1925"/>
  <c r="M1925"/>
  <c r="X1901"/>
  <c r="Y1901" s="1"/>
  <c r="AA1901" s="1"/>
  <c r="R1901"/>
  <c r="N1901"/>
  <c r="M1901"/>
  <c r="X1840"/>
  <c r="Z1840" s="1"/>
  <c r="AA1840" s="1"/>
  <c r="R1840"/>
  <c r="N1840"/>
  <c r="M1840"/>
  <c r="X1793"/>
  <c r="Z1793" s="1"/>
  <c r="AA1793" s="1"/>
  <c r="R1793"/>
  <c r="N1793"/>
  <c r="M1793"/>
  <c r="X1679"/>
  <c r="Y1679" s="1"/>
  <c r="AA1679" s="1"/>
  <c r="R1679"/>
  <c r="N1679"/>
  <c r="M1679"/>
  <c r="X1678"/>
  <c r="Y1678" s="1"/>
  <c r="AA1678" s="1"/>
  <c r="R1678"/>
  <c r="N1678"/>
  <c r="M1678"/>
  <c r="X1493"/>
  <c r="Y1493" s="1"/>
  <c r="AA1493" s="1"/>
  <c r="R1493"/>
  <c r="N1493"/>
  <c r="M1493"/>
  <c r="X1105"/>
  <c r="Z1105" s="1"/>
  <c r="AA1105" s="1"/>
  <c r="R1105"/>
  <c r="N1105"/>
  <c r="M1105"/>
  <c r="X1053"/>
  <c r="Z1053" s="1"/>
  <c r="AA1053" s="1"/>
  <c r="R1053"/>
  <c r="N1053"/>
  <c r="M1053"/>
  <c r="X1052"/>
  <c r="Z1052" s="1"/>
  <c r="AA1052" s="1"/>
  <c r="R1052"/>
  <c r="N1052"/>
  <c r="M1052"/>
  <c r="X868"/>
  <c r="Z868" s="1"/>
  <c r="AA868" s="1"/>
  <c r="R868"/>
  <c r="N868"/>
  <c r="M868"/>
  <c r="X402"/>
  <c r="Z402" s="1"/>
  <c r="AA402" s="1"/>
  <c r="R402"/>
  <c r="N402"/>
  <c r="M402"/>
  <c r="X401"/>
  <c r="Z401" s="1"/>
  <c r="AA401" s="1"/>
  <c r="R401"/>
  <c r="N401"/>
  <c r="M401"/>
  <c r="X400"/>
  <c r="Z400" s="1"/>
  <c r="AA400" s="1"/>
  <c r="R400"/>
  <c r="N400"/>
  <c r="M400"/>
  <c r="X399"/>
  <c r="Z399" s="1"/>
  <c r="AA399" s="1"/>
  <c r="R399"/>
  <c r="N399"/>
  <c r="M399"/>
  <c r="X398"/>
  <c r="Z398" s="1"/>
  <c r="AA398" s="1"/>
  <c r="R398"/>
  <c r="N398"/>
  <c r="M398"/>
  <c r="X397"/>
  <c r="Z397" s="1"/>
  <c r="AA397" s="1"/>
  <c r="R397"/>
  <c r="N397"/>
  <c r="M397"/>
  <c r="X396"/>
  <c r="Z396" s="1"/>
  <c r="AA396" s="1"/>
  <c r="R396"/>
  <c r="N396"/>
  <c r="M396"/>
  <c r="X395"/>
  <c r="Z395" s="1"/>
  <c r="AA395" s="1"/>
  <c r="R395"/>
  <c r="N395"/>
  <c r="M395"/>
  <c r="X394"/>
  <c r="Z394" s="1"/>
  <c r="AA394" s="1"/>
  <c r="R394"/>
  <c r="N394"/>
  <c r="M394"/>
  <c r="X393"/>
  <c r="Z393" s="1"/>
  <c r="AA393" s="1"/>
  <c r="R393"/>
  <c r="N393"/>
  <c r="M393"/>
  <c r="X392"/>
  <c r="Z392" s="1"/>
  <c r="AA392" s="1"/>
  <c r="R392"/>
  <c r="N392"/>
  <c r="M392"/>
  <c r="X391"/>
  <c r="Z391" s="1"/>
  <c r="AA391" s="1"/>
  <c r="R391"/>
  <c r="N391"/>
  <c r="M391"/>
  <c r="X390"/>
  <c r="Z390" s="1"/>
  <c r="AA390" s="1"/>
  <c r="R390"/>
  <c r="N390"/>
  <c r="M390"/>
  <c r="Y266"/>
  <c r="AA266" s="1"/>
  <c r="R266"/>
  <c r="N266"/>
  <c r="M266"/>
  <c r="X366"/>
  <c r="Z366" s="1"/>
  <c r="AA366" s="1"/>
  <c r="X160"/>
  <c r="Z160" s="1"/>
  <c r="AA160" s="1"/>
  <c r="R1674"/>
  <c r="R220"/>
  <c r="N160"/>
  <c r="M160"/>
  <c r="S1747" l="1"/>
  <c r="U1747" s="1"/>
  <c r="S266"/>
  <c r="U266" s="1"/>
  <c r="T391"/>
  <c r="U391" s="1"/>
  <c r="T393"/>
  <c r="U393" s="1"/>
  <c r="C393" s="1"/>
  <c r="T395"/>
  <c r="U395" s="1"/>
  <c r="T396"/>
  <c r="U396" s="1"/>
  <c r="T399"/>
  <c r="U399" s="1"/>
  <c r="T400"/>
  <c r="U400" s="1"/>
  <c r="C400" s="1"/>
  <c r="T868"/>
  <c r="U868" s="1"/>
  <c r="C868" s="1"/>
  <c r="T1053"/>
  <c r="U1053" s="1"/>
  <c r="C1053" s="1"/>
  <c r="S1493"/>
  <c r="U1493" s="1"/>
  <c r="S1678"/>
  <c r="U1678" s="1"/>
  <c r="S1679"/>
  <c r="U1679" s="1"/>
  <c r="T1793"/>
  <c r="U1793" s="1"/>
  <c r="C1793" s="1"/>
  <c r="T1840"/>
  <c r="U1840" s="1"/>
  <c r="C1840" s="1"/>
  <c r="S1926"/>
  <c r="U1926" s="1"/>
  <c r="S1927"/>
  <c r="U1927" s="1"/>
  <c r="T2012"/>
  <c r="U2012" s="1"/>
  <c r="C2012" s="1"/>
  <c r="T2013"/>
  <c r="U2013" s="1"/>
  <c r="C2013" s="1"/>
  <c r="T2014"/>
  <c r="U2014" s="1"/>
  <c r="C2014" s="1"/>
  <c r="T2022"/>
  <c r="U2022" s="1"/>
  <c r="C2022" s="1"/>
  <c r="T2015"/>
  <c r="U2015" s="1"/>
  <c r="T2016"/>
  <c r="U2016" s="1"/>
  <c r="C2016" s="1"/>
  <c r="T2017"/>
  <c r="U2017" s="1"/>
  <c r="C2017" s="1"/>
  <c r="T2018"/>
  <c r="U2018" s="1"/>
  <c r="C2018" s="1"/>
  <c r="T2019"/>
  <c r="U2019" s="1"/>
  <c r="C2019" s="1"/>
  <c r="S2285"/>
  <c r="U2285" s="1"/>
  <c r="T2020"/>
  <c r="U2020" s="1"/>
  <c r="C2020" s="1"/>
  <c r="C1747"/>
  <c r="O2094"/>
  <c r="S2094"/>
  <c r="U2094" s="1"/>
  <c r="T1135"/>
  <c r="U1135" s="1"/>
  <c r="C1135" s="1"/>
  <c r="O2285"/>
  <c r="C2285" s="1"/>
  <c r="O1678"/>
  <c r="O1926"/>
  <c r="Z2015"/>
  <c r="AA2015" s="1"/>
  <c r="O1925"/>
  <c r="O1901"/>
  <c r="O1927"/>
  <c r="S1925"/>
  <c r="U1925" s="1"/>
  <c r="Z1901"/>
  <c r="S1901"/>
  <c r="U1901" s="1"/>
  <c r="O1493"/>
  <c r="O1679"/>
  <c r="T1105"/>
  <c r="U1105" s="1"/>
  <c r="C1105" s="1"/>
  <c r="T1052"/>
  <c r="U1052" s="1"/>
  <c r="C1052" s="1"/>
  <c r="O266"/>
  <c r="T397"/>
  <c r="U397" s="1"/>
  <c r="C397" s="1"/>
  <c r="T402"/>
  <c r="U402" s="1"/>
  <c r="C402" s="1"/>
  <c r="T401"/>
  <c r="U401" s="1"/>
  <c r="C401" s="1"/>
  <c r="C399"/>
  <c r="T398"/>
  <c r="U398" s="1"/>
  <c r="C398" s="1"/>
  <c r="C396"/>
  <c r="C395"/>
  <c r="T394"/>
  <c r="U394" s="1"/>
  <c r="C394" s="1"/>
  <c r="T392"/>
  <c r="U392" s="1"/>
  <c r="C392" s="1"/>
  <c r="C391"/>
  <c r="T390"/>
  <c r="U390" s="1"/>
  <c r="C390" s="1"/>
  <c r="R160"/>
  <c r="R1839"/>
  <c r="X1839"/>
  <c r="Z1839" s="1"/>
  <c r="AA1839" s="1"/>
  <c r="N1839"/>
  <c r="M1839"/>
  <c r="R1308"/>
  <c r="X1308"/>
  <c r="Z1308" s="1"/>
  <c r="AA1308" s="1"/>
  <c r="N1308"/>
  <c r="M1308"/>
  <c r="R1307"/>
  <c r="X1307"/>
  <c r="Z1307" s="1"/>
  <c r="AA1307" s="1"/>
  <c r="N1307"/>
  <c r="M1307"/>
  <c r="R618"/>
  <c r="X618"/>
  <c r="Z618" s="1"/>
  <c r="AA618" s="1"/>
  <c r="N618"/>
  <c r="M618"/>
  <c r="R432"/>
  <c r="X432"/>
  <c r="Y432" s="1"/>
  <c r="AA432" s="1"/>
  <c r="M432"/>
  <c r="N432"/>
  <c r="M1856"/>
  <c r="N1856"/>
  <c r="R1856"/>
  <c r="X1856"/>
  <c r="Y1856" s="1"/>
  <c r="AA1856" s="1"/>
  <c r="M4"/>
  <c r="N4"/>
  <c r="R4"/>
  <c r="M3"/>
  <c r="N3"/>
  <c r="R3"/>
  <c r="X3"/>
  <c r="R5"/>
  <c r="X5"/>
  <c r="Z5" s="1"/>
  <c r="R6"/>
  <c r="X6"/>
  <c r="Z6" s="1"/>
  <c r="AA6" s="1"/>
  <c r="R7"/>
  <c r="X7"/>
  <c r="Z7" s="1"/>
  <c r="AA7" s="1"/>
  <c r="R8"/>
  <c r="X8"/>
  <c r="R9"/>
  <c r="X9"/>
  <c r="Z9" s="1"/>
  <c r="AA9" s="1"/>
  <c r="R10"/>
  <c r="X10"/>
  <c r="Z10" s="1"/>
  <c r="AA10" s="1"/>
  <c r="R11"/>
  <c r="X11"/>
  <c r="Z11" s="1"/>
  <c r="AA11" s="1"/>
  <c r="M12"/>
  <c r="N12"/>
  <c r="R12"/>
  <c r="X12"/>
  <c r="Y12" s="1"/>
  <c r="AA12" s="1"/>
  <c r="R13"/>
  <c r="X13"/>
  <c r="Z13" s="1"/>
  <c r="AA13" s="1"/>
  <c r="R15"/>
  <c r="X15"/>
  <c r="Z15" s="1"/>
  <c r="AA15" s="1"/>
  <c r="M17"/>
  <c r="N17"/>
  <c r="R17"/>
  <c r="X17"/>
  <c r="Y17" s="1"/>
  <c r="AA17" s="1"/>
  <c r="R19"/>
  <c r="X19"/>
  <c r="Z19" s="1"/>
  <c r="AA19" s="1"/>
  <c r="R20"/>
  <c r="X20"/>
  <c r="R21"/>
  <c r="X21"/>
  <c r="Z21" s="1"/>
  <c r="AA21" s="1"/>
  <c r="R23"/>
  <c r="X23"/>
  <c r="Z23" s="1"/>
  <c r="AA23" s="1"/>
  <c r="R22"/>
  <c r="X22"/>
  <c r="Z22" s="1"/>
  <c r="AA22" s="1"/>
  <c r="R24"/>
  <c r="X24"/>
  <c r="Z24" s="1"/>
  <c r="AA24" s="1"/>
  <c r="R26"/>
  <c r="X26"/>
  <c r="Z26" s="1"/>
  <c r="AA26" s="1"/>
  <c r="R44"/>
  <c r="X44"/>
  <c r="R27"/>
  <c r="X27"/>
  <c r="Z27" s="1"/>
  <c r="AA27" s="1"/>
  <c r="R28"/>
  <c r="X28"/>
  <c r="R29"/>
  <c r="X29"/>
  <c r="Z29" s="1"/>
  <c r="AA29" s="1"/>
  <c r="R30"/>
  <c r="X30"/>
  <c r="R31"/>
  <c r="X31"/>
  <c r="R32"/>
  <c r="X32"/>
  <c r="Z32" s="1"/>
  <c r="AA32" s="1"/>
  <c r="R33"/>
  <c r="X33"/>
  <c r="Z33" s="1"/>
  <c r="AA33" s="1"/>
  <c r="R34"/>
  <c r="X34"/>
  <c r="Z34" s="1"/>
  <c r="AA34" s="1"/>
  <c r="R35"/>
  <c r="X35"/>
  <c r="Z35" s="1"/>
  <c r="AA35" s="1"/>
  <c r="R36"/>
  <c r="X36"/>
  <c r="Z36" s="1"/>
  <c r="AA36" s="1"/>
  <c r="R37"/>
  <c r="X37"/>
  <c r="Z37" s="1"/>
  <c r="AA37" s="1"/>
  <c r="R38"/>
  <c r="X38"/>
  <c r="Z38" s="1"/>
  <c r="AA38" s="1"/>
  <c r="R39"/>
  <c r="X39"/>
  <c r="Z39" s="1"/>
  <c r="AA39" s="1"/>
  <c r="R40"/>
  <c r="X40"/>
  <c r="Z40" s="1"/>
  <c r="AA40" s="1"/>
  <c r="R41"/>
  <c r="X41"/>
  <c r="R42"/>
  <c r="X42"/>
  <c r="Z42" s="1"/>
  <c r="AA42" s="1"/>
  <c r="R46"/>
  <c r="X46"/>
  <c r="R58"/>
  <c r="X58"/>
  <c r="Z58" s="1"/>
  <c r="AA58" s="1"/>
  <c r="R47"/>
  <c r="X47"/>
  <c r="R48"/>
  <c r="X48"/>
  <c r="Z48" s="1"/>
  <c r="AA48" s="1"/>
  <c r="R49"/>
  <c r="X49"/>
  <c r="R50"/>
  <c r="X50"/>
  <c r="R51"/>
  <c r="X51"/>
  <c r="Z51" s="1"/>
  <c r="AA51" s="1"/>
  <c r="R52"/>
  <c r="X52"/>
  <c r="R53"/>
  <c r="X53"/>
  <c r="Z53" s="1"/>
  <c r="AA53" s="1"/>
  <c r="R54"/>
  <c r="X54"/>
  <c r="R57"/>
  <c r="X57"/>
  <c r="Z57" s="1"/>
  <c r="AA57" s="1"/>
  <c r="R55"/>
  <c r="X55"/>
  <c r="R56"/>
  <c r="AA56"/>
  <c r="M60"/>
  <c r="N60"/>
  <c r="R60"/>
  <c r="X60"/>
  <c r="Y60" s="1"/>
  <c r="AA60" s="1"/>
  <c r="M61"/>
  <c r="N61"/>
  <c r="R61"/>
  <c r="X61"/>
  <c r="Y61" s="1"/>
  <c r="AA61" s="1"/>
  <c r="M67"/>
  <c r="N67"/>
  <c r="R67"/>
  <c r="X67"/>
  <c r="Y67" s="1"/>
  <c r="AA67" s="1"/>
  <c r="M68"/>
  <c r="N68"/>
  <c r="R68"/>
  <c r="X68"/>
  <c r="Y68" s="1"/>
  <c r="AA68" s="1"/>
  <c r="R69"/>
  <c r="X69"/>
  <c r="Z69" s="1"/>
  <c r="AA69" s="1"/>
  <c r="R70"/>
  <c r="X70"/>
  <c r="Z70" s="1"/>
  <c r="AA70" s="1"/>
  <c r="R71"/>
  <c r="X71"/>
  <c r="Z71" s="1"/>
  <c r="AA71" s="1"/>
  <c r="R72"/>
  <c r="X72"/>
  <c r="Z72" s="1"/>
  <c r="AA72" s="1"/>
  <c r="R73"/>
  <c r="X73"/>
  <c r="R74"/>
  <c r="X74"/>
  <c r="Z74" s="1"/>
  <c r="AA74" s="1"/>
  <c r="R75"/>
  <c r="X75"/>
  <c r="Z75" s="1"/>
  <c r="AA75" s="1"/>
  <c r="R76"/>
  <c r="X76"/>
  <c r="Z76" s="1"/>
  <c r="AA76" s="1"/>
  <c r="R86"/>
  <c r="X86"/>
  <c r="Z86" s="1"/>
  <c r="AA86" s="1"/>
  <c r="R77"/>
  <c r="X77"/>
  <c r="Z77" s="1"/>
  <c r="AA77" s="1"/>
  <c r="R78"/>
  <c r="X78"/>
  <c r="R79"/>
  <c r="X79"/>
  <c r="Z79" s="1"/>
  <c r="AA79" s="1"/>
  <c r="R80"/>
  <c r="X80"/>
  <c r="R81"/>
  <c r="X81"/>
  <c r="Z81" s="1"/>
  <c r="AA81" s="1"/>
  <c r="R85"/>
  <c r="X85"/>
  <c r="R82"/>
  <c r="X82"/>
  <c r="Z82" s="1"/>
  <c r="AA82" s="1"/>
  <c r="R83"/>
  <c r="X83"/>
  <c r="Z83" s="1"/>
  <c r="AA83" s="1"/>
  <c r="R84"/>
  <c r="X84"/>
  <c r="Z84" s="1"/>
  <c r="AA84" s="1"/>
  <c r="M88"/>
  <c r="N88"/>
  <c r="R88"/>
  <c r="X88"/>
  <c r="Y88" s="1"/>
  <c r="AA88" s="1"/>
  <c r="R89"/>
  <c r="X89"/>
  <c r="R90"/>
  <c r="X90"/>
  <c r="Z90" s="1"/>
  <c r="AA90" s="1"/>
  <c r="R1398"/>
  <c r="X1398"/>
  <c r="Z1398" s="1"/>
  <c r="AA1398" s="1"/>
  <c r="R91"/>
  <c r="X91"/>
  <c r="R92"/>
  <c r="X92"/>
  <c r="Z92" s="1"/>
  <c r="AA92" s="1"/>
  <c r="R93"/>
  <c r="X93"/>
  <c r="R94"/>
  <c r="X94"/>
  <c r="Z94" s="1"/>
  <c r="AA94" s="1"/>
  <c r="R112"/>
  <c r="X112"/>
  <c r="Z112" s="1"/>
  <c r="AA112" s="1"/>
  <c r="R111"/>
  <c r="X111"/>
  <c r="Z111" s="1"/>
  <c r="AA111" s="1"/>
  <c r="R109"/>
  <c r="X109"/>
  <c r="R95"/>
  <c r="X95"/>
  <c r="Z95" s="1"/>
  <c r="AA95" s="1"/>
  <c r="R96"/>
  <c r="X96"/>
  <c r="R97"/>
  <c r="X97"/>
  <c r="Z97" s="1"/>
  <c r="AA97" s="1"/>
  <c r="R98"/>
  <c r="X98"/>
  <c r="Z98" s="1"/>
  <c r="AA98" s="1"/>
  <c r="R110"/>
  <c r="X110"/>
  <c r="Z110" s="1"/>
  <c r="AA110" s="1"/>
  <c r="R99"/>
  <c r="X99"/>
  <c r="R100"/>
  <c r="X100"/>
  <c r="Z100" s="1"/>
  <c r="AA100" s="1"/>
  <c r="R101"/>
  <c r="X101"/>
  <c r="Z101" s="1"/>
  <c r="AA101" s="1"/>
  <c r="R102"/>
  <c r="X102"/>
  <c r="Z102" s="1"/>
  <c r="AA102" s="1"/>
  <c r="R103"/>
  <c r="X103"/>
  <c r="Z103" s="1"/>
  <c r="AA103" s="1"/>
  <c r="R104"/>
  <c r="X104"/>
  <c r="Y104" s="1"/>
  <c r="AA104" s="1"/>
  <c r="M105"/>
  <c r="N105"/>
  <c r="R105"/>
  <c r="X105"/>
  <c r="Y105" s="1"/>
  <c r="AA105" s="1"/>
  <c r="R106"/>
  <c r="X106"/>
  <c r="Y106" s="1"/>
  <c r="AA106" s="1"/>
  <c r="R107"/>
  <c r="X107"/>
  <c r="Z107" s="1"/>
  <c r="AA107" s="1"/>
  <c r="R108"/>
  <c r="X108"/>
  <c r="Z108" s="1"/>
  <c r="AA108" s="1"/>
  <c r="R116"/>
  <c r="X116"/>
  <c r="M117"/>
  <c r="N117"/>
  <c r="R117"/>
  <c r="X117"/>
  <c r="M119"/>
  <c r="N119"/>
  <c r="R119"/>
  <c r="X119"/>
  <c r="Y119" s="1"/>
  <c r="AA119" s="1"/>
  <c r="M120"/>
  <c r="N120"/>
  <c r="R120"/>
  <c r="X120"/>
  <c r="M122"/>
  <c r="N122"/>
  <c r="R122"/>
  <c r="X122"/>
  <c r="M123"/>
  <c r="N123"/>
  <c r="R123"/>
  <c r="X123"/>
  <c r="Y123" s="1"/>
  <c r="AA123" s="1"/>
  <c r="M125"/>
  <c r="N125"/>
  <c r="R125"/>
  <c r="X125"/>
  <c r="Y125" s="1"/>
  <c r="AA125" s="1"/>
  <c r="M131"/>
  <c r="N131"/>
  <c r="R131"/>
  <c r="X131"/>
  <c r="Y131" s="1"/>
  <c r="AA131" s="1"/>
  <c r="M126"/>
  <c r="N126"/>
  <c r="R126"/>
  <c r="X126"/>
  <c r="Y126" s="1"/>
  <c r="AA126" s="1"/>
  <c r="M127"/>
  <c r="N127"/>
  <c r="R127"/>
  <c r="X127"/>
  <c r="Y127" s="1"/>
  <c r="AA127" s="1"/>
  <c r="M128"/>
  <c r="N128"/>
  <c r="R128"/>
  <c r="X128"/>
  <c r="Y128" s="1"/>
  <c r="AA128" s="1"/>
  <c r="M129"/>
  <c r="N129"/>
  <c r="R129"/>
  <c r="X129"/>
  <c r="Y129" s="1"/>
  <c r="AA129" s="1"/>
  <c r="M130"/>
  <c r="N130"/>
  <c r="R130"/>
  <c r="X130"/>
  <c r="M134"/>
  <c r="N134"/>
  <c r="R134"/>
  <c r="X134"/>
  <c r="Y134" s="1"/>
  <c r="AA134" s="1"/>
  <c r="M136"/>
  <c r="N136"/>
  <c r="R136"/>
  <c r="X136"/>
  <c r="Y136" s="1"/>
  <c r="AA136" s="1"/>
  <c r="M137"/>
  <c r="N137"/>
  <c r="R137"/>
  <c r="X137"/>
  <c r="M138"/>
  <c r="N138"/>
  <c r="R138"/>
  <c r="X138"/>
  <c r="Y138" s="1"/>
  <c r="AA138" s="1"/>
  <c r="M139"/>
  <c r="N139"/>
  <c r="R139"/>
  <c r="X139"/>
  <c r="Y139" s="1"/>
  <c r="AA139" s="1"/>
  <c r="M141"/>
  <c r="N141"/>
  <c r="R141"/>
  <c r="X141"/>
  <c r="Y141" s="1"/>
  <c r="AA141" s="1"/>
  <c r="M143"/>
  <c r="N143"/>
  <c r="R143"/>
  <c r="X143"/>
  <c r="M147"/>
  <c r="N147"/>
  <c r="R147"/>
  <c r="X147"/>
  <c r="Y147" s="1"/>
  <c r="AA147" s="1"/>
  <c r="M148"/>
  <c r="N148"/>
  <c r="R148"/>
  <c r="X148"/>
  <c r="Y148" s="1"/>
  <c r="AA148" s="1"/>
  <c r="M149"/>
  <c r="N149"/>
  <c r="R149"/>
  <c r="X149"/>
  <c r="Y149" s="1"/>
  <c r="AA149" s="1"/>
  <c r="M150"/>
  <c r="N150"/>
  <c r="R150"/>
  <c r="X150"/>
  <c r="M151"/>
  <c r="N151"/>
  <c r="R151"/>
  <c r="X151"/>
  <c r="R152"/>
  <c r="X152"/>
  <c r="Z152" s="1"/>
  <c r="AA152" s="1"/>
  <c r="R153"/>
  <c r="X153"/>
  <c r="R161"/>
  <c r="X161"/>
  <c r="Z161" s="1"/>
  <c r="AA161" s="1"/>
  <c r="R154"/>
  <c r="X154"/>
  <c r="R155"/>
  <c r="X155"/>
  <c r="Z155" s="1"/>
  <c r="AA155" s="1"/>
  <c r="R156"/>
  <c r="X156"/>
  <c r="Z156" s="1"/>
  <c r="AA156" s="1"/>
  <c r="R157"/>
  <c r="X157"/>
  <c r="Z157" s="1"/>
  <c r="AA157" s="1"/>
  <c r="R158"/>
  <c r="X158"/>
  <c r="Z158" s="1"/>
  <c r="AA158" s="1"/>
  <c r="R159"/>
  <c r="X159"/>
  <c r="Z159" s="1"/>
  <c r="AA159" s="1"/>
  <c r="M162"/>
  <c r="N162"/>
  <c r="R162"/>
  <c r="X162"/>
  <c r="Y162" s="1"/>
  <c r="AA162" s="1"/>
  <c r="M163"/>
  <c r="N163"/>
  <c r="R163"/>
  <c r="X163"/>
  <c r="Y163" s="1"/>
  <c r="AA163" s="1"/>
  <c r="M164"/>
  <c r="N164"/>
  <c r="R164"/>
  <c r="X164"/>
  <c r="Y164" s="1"/>
  <c r="AA164" s="1"/>
  <c r="M165"/>
  <c r="N165"/>
  <c r="R165"/>
  <c r="X165"/>
  <c r="Y165" s="1"/>
  <c r="AA165" s="1"/>
  <c r="M166"/>
  <c r="N166"/>
  <c r="R166"/>
  <c r="X166"/>
  <c r="Y166" s="1"/>
  <c r="AA166" s="1"/>
  <c r="M167"/>
  <c r="N167"/>
  <c r="R167"/>
  <c r="X167"/>
  <c r="Y167" s="1"/>
  <c r="AA167" s="1"/>
  <c r="M169"/>
  <c r="N169"/>
  <c r="R169"/>
  <c r="X169"/>
  <c r="Y169" s="1"/>
  <c r="AA169" s="1"/>
  <c r="M170"/>
  <c r="N170"/>
  <c r="R170"/>
  <c r="X170"/>
  <c r="Y170" s="1"/>
  <c r="AA170" s="1"/>
  <c r="M171"/>
  <c r="N171"/>
  <c r="R171"/>
  <c r="X171"/>
  <c r="Y171" s="1"/>
  <c r="AA171" s="1"/>
  <c r="M173"/>
  <c r="N173"/>
  <c r="R173"/>
  <c r="X173"/>
  <c r="Y173" s="1"/>
  <c r="AA173" s="1"/>
  <c r="M213"/>
  <c r="N213"/>
  <c r="R213"/>
  <c r="X213"/>
  <c r="Y213" s="1"/>
  <c r="AA213" s="1"/>
  <c r="M174"/>
  <c r="N174"/>
  <c r="R174"/>
  <c r="X174"/>
  <c r="Y174" s="1"/>
  <c r="AA174" s="1"/>
  <c r="M175"/>
  <c r="N175"/>
  <c r="R175"/>
  <c r="X175"/>
  <c r="Y175" s="1"/>
  <c r="AA175" s="1"/>
  <c r="M176"/>
  <c r="N176"/>
  <c r="R176"/>
  <c r="X176"/>
  <c r="Y176" s="1"/>
  <c r="AA176" s="1"/>
  <c r="M177"/>
  <c r="N177"/>
  <c r="R177"/>
  <c r="X177"/>
  <c r="Y177" s="1"/>
  <c r="AA177" s="1"/>
  <c r="M178"/>
  <c r="N178"/>
  <c r="R178"/>
  <c r="X178"/>
  <c r="Y178" s="1"/>
  <c r="AA178" s="1"/>
  <c r="R179"/>
  <c r="X179"/>
  <c r="M180"/>
  <c r="N180"/>
  <c r="R180"/>
  <c r="X180"/>
  <c r="R181"/>
  <c r="X181"/>
  <c r="Z181" s="1"/>
  <c r="AA181" s="1"/>
  <c r="M182"/>
  <c r="N182"/>
  <c r="R182"/>
  <c r="X182"/>
  <c r="Y182" s="1"/>
  <c r="AA182" s="1"/>
  <c r="M183"/>
  <c r="N183"/>
  <c r="R183"/>
  <c r="X183"/>
  <c r="Y183" s="1"/>
  <c r="AA183" s="1"/>
  <c r="R184"/>
  <c r="X184"/>
  <c r="Z184" s="1"/>
  <c r="AA184" s="1"/>
  <c r="M185"/>
  <c r="N185"/>
  <c r="R185"/>
  <c r="X185"/>
  <c r="M186"/>
  <c r="N186"/>
  <c r="R186"/>
  <c r="X186"/>
  <c r="Y186" s="1"/>
  <c r="AA186" s="1"/>
  <c r="R187"/>
  <c r="X187"/>
  <c r="Z187" s="1"/>
  <c r="AA187" s="1"/>
  <c r="R188"/>
  <c r="X188"/>
  <c r="Z188" s="1"/>
  <c r="AA188" s="1"/>
  <c r="R189"/>
  <c r="X189"/>
  <c r="Z189" s="1"/>
  <c r="AA189" s="1"/>
  <c r="M190"/>
  <c r="N190"/>
  <c r="R190"/>
  <c r="X190"/>
  <c r="Y190" s="1"/>
  <c r="AA190" s="1"/>
  <c r="M191"/>
  <c r="N191"/>
  <c r="R191"/>
  <c r="X191"/>
  <c r="Y191" s="1"/>
  <c r="AA191" s="1"/>
  <c r="R192"/>
  <c r="X192"/>
  <c r="Z192" s="1"/>
  <c r="AA192" s="1"/>
  <c r="R193"/>
  <c r="X193"/>
  <c r="Z193" s="1"/>
  <c r="AA193" s="1"/>
  <c r="R194"/>
  <c r="X194"/>
  <c r="Z194" s="1"/>
  <c r="AA194" s="1"/>
  <c r="R195"/>
  <c r="X195"/>
  <c r="Z195" s="1"/>
  <c r="AA195" s="1"/>
  <c r="R196"/>
  <c r="X196"/>
  <c r="Z196" s="1"/>
  <c r="AA196" s="1"/>
  <c r="R197"/>
  <c r="Z197"/>
  <c r="AA197" s="1"/>
  <c r="R198"/>
  <c r="X198"/>
  <c r="Z198" s="1"/>
  <c r="AA198" s="1"/>
  <c r="M199"/>
  <c r="N199"/>
  <c r="R199"/>
  <c r="X199"/>
  <c r="Y199" s="1"/>
  <c r="AA199" s="1"/>
  <c r="R200"/>
  <c r="X200"/>
  <c r="Z200" s="1"/>
  <c r="AA200" s="1"/>
  <c r="M201"/>
  <c r="N201"/>
  <c r="R201"/>
  <c r="X201"/>
  <c r="Y201" s="1"/>
  <c r="AA201" s="1"/>
  <c r="M219"/>
  <c r="N219"/>
  <c r="R219"/>
  <c r="X219"/>
  <c r="Y219" s="1"/>
  <c r="AA219" s="1"/>
  <c r="M220"/>
  <c r="N220"/>
  <c r="S220"/>
  <c r="U220" s="1"/>
  <c r="X220"/>
  <c r="Y220" s="1"/>
  <c r="AA220" s="1"/>
  <c r="M221"/>
  <c r="N221"/>
  <c r="R221"/>
  <c r="X221"/>
  <c r="Y221" s="1"/>
  <c r="AA221" s="1"/>
  <c r="M222"/>
  <c r="N222"/>
  <c r="R222"/>
  <c r="X222"/>
  <c r="Y222" s="1"/>
  <c r="AA222" s="1"/>
  <c r="R223"/>
  <c r="X223"/>
  <c r="Z223" s="1"/>
  <c r="AA223" s="1"/>
  <c r="R224"/>
  <c r="X224"/>
  <c r="Z224" s="1"/>
  <c r="AA224" s="1"/>
  <c r="R225"/>
  <c r="X225"/>
  <c r="Z225" s="1"/>
  <c r="AA225" s="1"/>
  <c r="R226"/>
  <c r="X226"/>
  <c r="Z226" s="1"/>
  <c r="AA226" s="1"/>
  <c r="R227"/>
  <c r="X227"/>
  <c r="R228"/>
  <c r="X228"/>
  <c r="Z228" s="1"/>
  <c r="AA228" s="1"/>
  <c r="R229"/>
  <c r="X229"/>
  <c r="Z229" s="1"/>
  <c r="AA229" s="1"/>
  <c r="R230"/>
  <c r="X230"/>
  <c r="Z230" s="1"/>
  <c r="AA230" s="1"/>
  <c r="M231"/>
  <c r="N231"/>
  <c r="R231"/>
  <c r="X231"/>
  <c r="Y231" s="1"/>
  <c r="AA231" s="1"/>
  <c r="M232"/>
  <c r="N232"/>
  <c r="R232"/>
  <c r="X232"/>
  <c r="Y232" s="1"/>
  <c r="AA232" s="1"/>
  <c r="M233"/>
  <c r="N233"/>
  <c r="R233"/>
  <c r="X233"/>
  <c r="Y233" s="1"/>
  <c r="AA233" s="1"/>
  <c r="M234"/>
  <c r="N234"/>
  <c r="R234"/>
  <c r="X234"/>
  <c r="Y234" s="1"/>
  <c r="AA234" s="1"/>
  <c r="M235"/>
  <c r="N235"/>
  <c r="R235"/>
  <c r="X235"/>
  <c r="Y235" s="1"/>
  <c r="AA235" s="1"/>
  <c r="M269"/>
  <c r="N269"/>
  <c r="R269"/>
  <c r="X269"/>
  <c r="Y269" s="1"/>
  <c r="AA269" s="1"/>
  <c r="M236"/>
  <c r="N236"/>
  <c r="R236"/>
  <c r="X236"/>
  <c r="Y236" s="1"/>
  <c r="AA236" s="1"/>
  <c r="M237"/>
  <c r="N237"/>
  <c r="R237"/>
  <c r="X237"/>
  <c r="Y237" s="1"/>
  <c r="AA237" s="1"/>
  <c r="R238"/>
  <c r="X238"/>
  <c r="Z238" s="1"/>
  <c r="AA238" s="1"/>
  <c r="R239"/>
  <c r="X239"/>
  <c r="Z239" s="1"/>
  <c r="AA239" s="1"/>
  <c r="M240"/>
  <c r="N240"/>
  <c r="R240"/>
  <c r="X240"/>
  <c r="Y240" s="1"/>
  <c r="AA240" s="1"/>
  <c r="M241"/>
  <c r="N241"/>
  <c r="R241"/>
  <c r="X241"/>
  <c r="Y241" s="1"/>
  <c r="AA241" s="1"/>
  <c r="M268"/>
  <c r="N268"/>
  <c r="R268"/>
  <c r="X268"/>
  <c r="Y268" s="1"/>
  <c r="AA268" s="1"/>
  <c r="M242"/>
  <c r="N242"/>
  <c r="R242"/>
  <c r="X242"/>
  <c r="Y242" s="1"/>
  <c r="AA242" s="1"/>
  <c r="M243"/>
  <c r="N243"/>
  <c r="R243"/>
  <c r="X243"/>
  <c r="Y243" s="1"/>
  <c r="AA243" s="1"/>
  <c r="M244"/>
  <c r="N244"/>
  <c r="R244"/>
  <c r="X244"/>
  <c r="Y244" s="1"/>
  <c r="AA244" s="1"/>
  <c r="M245"/>
  <c r="N245"/>
  <c r="R245"/>
  <c r="X245"/>
  <c r="Y245" s="1"/>
  <c r="AA245" s="1"/>
  <c r="M246"/>
  <c r="N246"/>
  <c r="R246"/>
  <c r="X246"/>
  <c r="Y246" s="1"/>
  <c r="AA246" s="1"/>
  <c r="M247"/>
  <c r="N247"/>
  <c r="R247"/>
  <c r="X247"/>
  <c r="Y247" s="1"/>
  <c r="AA247" s="1"/>
  <c r="M248"/>
  <c r="N248"/>
  <c r="R248"/>
  <c r="X248"/>
  <c r="Z248" s="1"/>
  <c r="AA248" s="1"/>
  <c r="M249"/>
  <c r="N249"/>
  <c r="R249"/>
  <c r="X249"/>
  <c r="Y249" s="1"/>
  <c r="AA249" s="1"/>
  <c r="M250"/>
  <c r="N250"/>
  <c r="R250"/>
  <c r="X250"/>
  <c r="Y250" s="1"/>
  <c r="AA250" s="1"/>
  <c r="M251"/>
  <c r="N251"/>
  <c r="R251"/>
  <c r="X251"/>
  <c r="Y251" s="1"/>
  <c r="AA251" s="1"/>
  <c r="M252"/>
  <c r="N252"/>
  <c r="R252"/>
  <c r="X252"/>
  <c r="Y252" s="1"/>
  <c r="AA252" s="1"/>
  <c r="M253"/>
  <c r="N253"/>
  <c r="R253"/>
  <c r="X253"/>
  <c r="Y253" s="1"/>
  <c r="AA253" s="1"/>
  <c r="M254"/>
  <c r="N254"/>
  <c r="R254"/>
  <c r="X254"/>
  <c r="Y254" s="1"/>
  <c r="AA254" s="1"/>
  <c r="M255"/>
  <c r="N255"/>
  <c r="R255"/>
  <c r="X255"/>
  <c r="Y255" s="1"/>
  <c r="AA255" s="1"/>
  <c r="M256"/>
  <c r="N256"/>
  <c r="R256"/>
  <c r="X256"/>
  <c r="Y256" s="1"/>
  <c r="AA256" s="1"/>
  <c r="M257"/>
  <c r="N257"/>
  <c r="R257"/>
  <c r="X257"/>
  <c r="Y257" s="1"/>
  <c r="AA257" s="1"/>
  <c r="M258"/>
  <c r="N258"/>
  <c r="R258"/>
  <c r="X258"/>
  <c r="Y258" s="1"/>
  <c r="AA258" s="1"/>
  <c r="M259"/>
  <c r="N259"/>
  <c r="R259"/>
  <c r="X259"/>
  <c r="Y259" s="1"/>
  <c r="AA259" s="1"/>
  <c r="M260"/>
  <c r="N260"/>
  <c r="R260"/>
  <c r="X260"/>
  <c r="M261"/>
  <c r="N261"/>
  <c r="R261"/>
  <c r="X261"/>
  <c r="Y261" s="1"/>
  <c r="AA261" s="1"/>
  <c r="M262"/>
  <c r="N262"/>
  <c r="R262"/>
  <c r="X262"/>
  <c r="Y262" s="1"/>
  <c r="AA262" s="1"/>
  <c r="M263"/>
  <c r="N263"/>
  <c r="R263"/>
  <c r="X263"/>
  <c r="Y263" s="1"/>
  <c r="AA263" s="1"/>
  <c r="M264"/>
  <c r="N264"/>
  <c r="R264"/>
  <c r="X264"/>
  <c r="Y264" s="1"/>
  <c r="AA264" s="1"/>
  <c r="M265"/>
  <c r="N265"/>
  <c r="R265"/>
  <c r="X265"/>
  <c r="R281"/>
  <c r="X281"/>
  <c r="Z281" s="1"/>
  <c r="AA281" s="1"/>
  <c r="M283"/>
  <c r="N283"/>
  <c r="R283"/>
  <c r="X283"/>
  <c r="M284"/>
  <c r="N284"/>
  <c r="R284"/>
  <c r="X284"/>
  <c r="Y284" s="1"/>
  <c r="AA284" s="1"/>
  <c r="R290"/>
  <c r="X290"/>
  <c r="Z290" s="1"/>
  <c r="AA290" s="1"/>
  <c r="R291"/>
  <c r="X291"/>
  <c r="R285"/>
  <c r="X285"/>
  <c r="Z285" s="1"/>
  <c r="AA285" s="1"/>
  <c r="R286"/>
  <c r="X286"/>
  <c r="Z286" s="1"/>
  <c r="AA286" s="1"/>
  <c r="R287"/>
  <c r="X287"/>
  <c r="R288"/>
  <c r="X288"/>
  <c r="Z288" s="1"/>
  <c r="AA288" s="1"/>
  <c r="M292"/>
  <c r="N292"/>
  <c r="R292"/>
  <c r="X292"/>
  <c r="Y292" s="1"/>
  <c r="AA292" s="1"/>
  <c r="M293"/>
  <c r="N293"/>
  <c r="R293"/>
  <c r="X293"/>
  <c r="Y293" s="1"/>
  <c r="AA293" s="1"/>
  <c r="M294"/>
  <c r="N294"/>
  <c r="R294"/>
  <c r="X294"/>
  <c r="Y294" s="1"/>
  <c r="AA294" s="1"/>
  <c r="M295"/>
  <c r="N295"/>
  <c r="R295"/>
  <c r="X295"/>
  <c r="Y295" s="1"/>
  <c r="AA295" s="1"/>
  <c r="M297"/>
  <c r="N297"/>
  <c r="R297"/>
  <c r="X297"/>
  <c r="Y297" s="1"/>
  <c r="AA297" s="1"/>
  <c r="R298"/>
  <c r="X298"/>
  <c r="Z298" s="1"/>
  <c r="AA298" s="1"/>
  <c r="R318"/>
  <c r="X318"/>
  <c r="Z318" s="1"/>
  <c r="AA318" s="1"/>
  <c r="R299"/>
  <c r="X299"/>
  <c r="Z299" s="1"/>
  <c r="AA299" s="1"/>
  <c r="R300"/>
  <c r="X300"/>
  <c r="Z300" s="1"/>
  <c r="AA300" s="1"/>
  <c r="R301"/>
  <c r="X301"/>
  <c r="R302"/>
  <c r="X302"/>
  <c r="Z302" s="1"/>
  <c r="AA302" s="1"/>
  <c r="R303"/>
  <c r="X303"/>
  <c r="R304"/>
  <c r="X304"/>
  <c r="Z304" s="1"/>
  <c r="AA304" s="1"/>
  <c r="R305"/>
  <c r="X305"/>
  <c r="Z305" s="1"/>
  <c r="AA305" s="1"/>
  <c r="R306"/>
  <c r="X306"/>
  <c r="Z306" s="1"/>
  <c r="AA306" s="1"/>
  <c r="R317"/>
  <c r="X317"/>
  <c r="Z317" s="1"/>
  <c r="AA317" s="1"/>
  <c r="R307"/>
  <c r="X307"/>
  <c r="Z307" s="1"/>
  <c r="AA307" s="1"/>
  <c r="R308"/>
  <c r="X308"/>
  <c r="Z308" s="1"/>
  <c r="AA308" s="1"/>
  <c r="R309"/>
  <c r="X309"/>
  <c r="Z309" s="1"/>
  <c r="AA309" s="1"/>
  <c r="M310"/>
  <c r="N310"/>
  <c r="R310"/>
  <c r="X310"/>
  <c r="Y310" s="1"/>
  <c r="AA310" s="1"/>
  <c r="R311"/>
  <c r="X311"/>
  <c r="M312"/>
  <c r="N312"/>
  <c r="R312"/>
  <c r="X312"/>
  <c r="M313"/>
  <c r="N313"/>
  <c r="R313"/>
  <c r="X313"/>
  <c r="Y313" s="1"/>
  <c r="AA313" s="1"/>
  <c r="R314"/>
  <c r="X314"/>
  <c r="Z314" s="1"/>
  <c r="AA314" s="1"/>
  <c r="R315"/>
  <c r="X315"/>
  <c r="Z315" s="1"/>
  <c r="AA315" s="1"/>
  <c r="M316"/>
  <c r="N316"/>
  <c r="R316"/>
  <c r="X316"/>
  <c r="Y316" s="1"/>
  <c r="AA316" s="1"/>
  <c r="M326"/>
  <c r="N326"/>
  <c r="R326"/>
  <c r="X326"/>
  <c r="Y326" s="1"/>
  <c r="AA326" s="1"/>
  <c r="M319"/>
  <c r="N319"/>
  <c r="R319"/>
  <c r="X319"/>
  <c r="M320"/>
  <c r="N320"/>
  <c r="R320"/>
  <c r="X320"/>
  <c r="Y320" s="1"/>
  <c r="AA320" s="1"/>
  <c r="M321"/>
  <c r="N321"/>
  <c r="R321"/>
  <c r="X321"/>
  <c r="Y321" s="1"/>
  <c r="AA321" s="1"/>
  <c r="M322"/>
  <c r="N322"/>
  <c r="R322"/>
  <c r="Y322"/>
  <c r="AA322" s="1"/>
  <c r="M323"/>
  <c r="N323"/>
  <c r="R323"/>
  <c r="X323"/>
  <c r="Y323" s="1"/>
  <c r="AA323" s="1"/>
  <c r="M324"/>
  <c r="N324"/>
  <c r="R324"/>
  <c r="X324"/>
  <c r="M325"/>
  <c r="N325"/>
  <c r="R325"/>
  <c r="X325"/>
  <c r="Y325" s="1"/>
  <c r="AA325" s="1"/>
  <c r="R332"/>
  <c r="X332"/>
  <c r="Z332" s="1"/>
  <c r="AA332" s="1"/>
  <c r="R333"/>
  <c r="X333"/>
  <c r="Z333" s="1"/>
  <c r="AA333" s="1"/>
  <c r="R334"/>
  <c r="X334"/>
  <c r="Z334" s="1"/>
  <c r="AA334" s="1"/>
  <c r="R335"/>
  <c r="Z335"/>
  <c r="AA335" s="1"/>
  <c r="R336"/>
  <c r="X336"/>
  <c r="Z336" s="1"/>
  <c r="AA336" s="1"/>
  <c r="R1976"/>
  <c r="X1976"/>
  <c r="Z1976" s="1"/>
  <c r="AA1976" s="1"/>
  <c r="R342"/>
  <c r="X342"/>
  <c r="Z342" s="1"/>
  <c r="AA342" s="1"/>
  <c r="R337"/>
  <c r="X337"/>
  <c r="Z337" s="1"/>
  <c r="AA337" s="1"/>
  <c r="R344"/>
  <c r="X344"/>
  <c r="Z344" s="1"/>
  <c r="AA344" s="1"/>
  <c r="R339"/>
  <c r="X339"/>
  <c r="Z339" s="1"/>
  <c r="AA339" s="1"/>
  <c r="R341"/>
  <c r="X341"/>
  <c r="Z341" s="1"/>
  <c r="AA341" s="1"/>
  <c r="R346"/>
  <c r="X346"/>
  <c r="R347"/>
  <c r="X347"/>
  <c r="Z347" s="1"/>
  <c r="AA347" s="1"/>
  <c r="R348"/>
  <c r="X348"/>
  <c r="R349"/>
  <c r="X349"/>
  <c r="Z349" s="1"/>
  <c r="AA349" s="1"/>
  <c r="R350"/>
  <c r="R351"/>
  <c r="X351"/>
  <c r="Z351" s="1"/>
  <c r="AA351" s="1"/>
  <c r="R352"/>
  <c r="X352"/>
  <c r="R370"/>
  <c r="X370"/>
  <c r="Z370" s="1"/>
  <c r="AA370" s="1"/>
  <c r="R353"/>
  <c r="X353"/>
  <c r="R354"/>
  <c r="X354"/>
  <c r="Z354" s="1"/>
  <c r="AA354" s="1"/>
  <c r="R355"/>
  <c r="X355"/>
  <c r="Z355" s="1"/>
  <c r="AA355" s="1"/>
  <c r="R356"/>
  <c r="X356"/>
  <c r="Z356" s="1"/>
  <c r="AA356" s="1"/>
  <c r="R357"/>
  <c r="X357"/>
  <c r="Z357" s="1"/>
  <c r="AA357" s="1"/>
  <c r="R358"/>
  <c r="X358"/>
  <c r="Z358" s="1"/>
  <c r="AA358" s="1"/>
  <c r="M359"/>
  <c r="N359"/>
  <c r="R359"/>
  <c r="X359"/>
  <c r="Y359" s="1"/>
  <c r="AA359" s="1"/>
  <c r="R360"/>
  <c r="X360"/>
  <c r="Z360" s="1"/>
  <c r="AA360" s="1"/>
  <c r="R361"/>
  <c r="X361"/>
  <c r="Z361" s="1"/>
  <c r="AA361" s="1"/>
  <c r="R362"/>
  <c r="X362"/>
  <c r="R363"/>
  <c r="X363"/>
  <c r="Z363" s="1"/>
  <c r="AA363" s="1"/>
  <c r="R364"/>
  <c r="X364"/>
  <c r="R365"/>
  <c r="X365"/>
  <c r="Z365" s="1"/>
  <c r="AA365" s="1"/>
  <c r="R368"/>
  <c r="X368"/>
  <c r="Z368" s="1"/>
  <c r="AA368" s="1"/>
  <c r="M371"/>
  <c r="N371"/>
  <c r="R371"/>
  <c r="X371"/>
  <c r="Y371" s="1"/>
  <c r="AA371" s="1"/>
  <c r="R372"/>
  <c r="X372"/>
  <c r="Z372" s="1"/>
  <c r="AA372" s="1"/>
  <c r="R373"/>
  <c r="X373"/>
  <c r="Z373" s="1"/>
  <c r="AA373" s="1"/>
  <c r="R374"/>
  <c r="X374"/>
  <c r="Z374" s="1"/>
  <c r="AA374" s="1"/>
  <c r="R375"/>
  <c r="X375"/>
  <c r="Z375" s="1"/>
  <c r="AA375" s="1"/>
  <c r="R376"/>
  <c r="X376"/>
  <c r="Z376" s="1"/>
  <c r="AA376" s="1"/>
  <c r="R383"/>
  <c r="T383" s="1"/>
  <c r="U383" s="1"/>
  <c r="X383"/>
  <c r="Z383" s="1"/>
  <c r="AA383" s="1"/>
  <c r="R378"/>
  <c r="X378"/>
  <c r="Z378" s="1"/>
  <c r="AA378" s="1"/>
  <c r="R379"/>
  <c r="X379"/>
  <c r="Z379" s="1"/>
  <c r="AA379" s="1"/>
  <c r="R380"/>
  <c r="X380"/>
  <c r="Z380" s="1"/>
  <c r="AA380" s="1"/>
  <c r="R381"/>
  <c r="X381"/>
  <c r="Z381" s="1"/>
  <c r="AA381" s="1"/>
  <c r="R382"/>
  <c r="X382"/>
  <c r="Z382" s="1"/>
  <c r="AA382" s="1"/>
  <c r="M385"/>
  <c r="N385"/>
  <c r="R385"/>
  <c r="X385"/>
  <c r="Y385" s="1"/>
  <c r="AA385" s="1"/>
  <c r="M386"/>
  <c r="N386"/>
  <c r="R386"/>
  <c r="X386"/>
  <c r="Y386" s="1"/>
  <c r="AA386" s="1"/>
  <c r="M389"/>
  <c r="N389"/>
  <c r="R389"/>
  <c r="X389"/>
  <c r="Y389" s="1"/>
  <c r="AA389" s="1"/>
  <c r="M387"/>
  <c r="N387"/>
  <c r="R387"/>
  <c r="X387"/>
  <c r="Y387" s="1"/>
  <c r="AA387" s="1"/>
  <c r="M388"/>
  <c r="N388"/>
  <c r="R388"/>
  <c r="X388"/>
  <c r="Y388" s="1"/>
  <c r="AA388" s="1"/>
  <c r="R406"/>
  <c r="X406"/>
  <c r="Z406" s="1"/>
  <c r="AA406" s="1"/>
  <c r="R407"/>
  <c r="X407"/>
  <c r="Z407" s="1"/>
  <c r="AA407" s="1"/>
  <c r="R408"/>
  <c r="X408"/>
  <c r="R409"/>
  <c r="X409"/>
  <c r="Z409" s="1"/>
  <c r="AA409" s="1"/>
  <c r="R410"/>
  <c r="X410"/>
  <c r="R439"/>
  <c r="X439"/>
  <c r="Z439" s="1"/>
  <c r="AA439" s="1"/>
  <c r="R411"/>
  <c r="X411"/>
  <c r="R412"/>
  <c r="X412"/>
  <c r="Z412" s="1"/>
  <c r="AA412" s="1"/>
  <c r="R413"/>
  <c r="X413"/>
  <c r="Z413" s="1"/>
  <c r="AA413" s="1"/>
  <c r="R414"/>
  <c r="X414"/>
  <c r="R415"/>
  <c r="X415"/>
  <c r="Z415" s="1"/>
  <c r="AA415" s="1"/>
  <c r="R416"/>
  <c r="X416"/>
  <c r="R417"/>
  <c r="X417"/>
  <c r="Z417" s="1"/>
  <c r="AA417" s="1"/>
  <c r="R418"/>
  <c r="X418"/>
  <c r="Z418" s="1"/>
  <c r="AA418" s="1"/>
  <c r="R419"/>
  <c r="X419"/>
  <c r="Z419" s="1"/>
  <c r="AA419" s="1"/>
  <c r="R420"/>
  <c r="X420"/>
  <c r="Z420" s="1"/>
  <c r="AA420" s="1"/>
  <c r="R421"/>
  <c r="X421"/>
  <c r="Z421" s="1"/>
  <c r="AA421" s="1"/>
  <c r="R422"/>
  <c r="X422"/>
  <c r="Z422" s="1"/>
  <c r="AA422" s="1"/>
  <c r="R423"/>
  <c r="X423"/>
  <c r="Z423" s="1"/>
  <c r="AA423" s="1"/>
  <c r="R424"/>
  <c r="X424"/>
  <c r="Z424" s="1"/>
  <c r="AA424" s="1"/>
  <c r="R425"/>
  <c r="X425"/>
  <c r="Z425" s="1"/>
  <c r="AA425" s="1"/>
  <c r="R434"/>
  <c r="X434"/>
  <c r="R426"/>
  <c r="X426"/>
  <c r="Z426" s="1"/>
  <c r="AA426" s="1"/>
  <c r="R435"/>
  <c r="X435"/>
  <c r="R427"/>
  <c r="X427"/>
  <c r="Z427" s="1"/>
  <c r="AA427" s="1"/>
  <c r="R428"/>
  <c r="X428"/>
  <c r="R429"/>
  <c r="X429"/>
  <c r="Z429" s="1"/>
  <c r="AA429" s="1"/>
  <c r="R430"/>
  <c r="X430"/>
  <c r="Z430" s="1"/>
  <c r="AA430" s="1"/>
  <c r="R431"/>
  <c r="X431"/>
  <c r="Z431" s="1"/>
  <c r="AA431" s="1"/>
  <c r="R441"/>
  <c r="X441"/>
  <c r="Z441" s="1"/>
  <c r="AA441" s="1"/>
  <c r="R442"/>
  <c r="X442"/>
  <c r="Z442" s="1"/>
  <c r="AA442" s="1"/>
  <c r="R443"/>
  <c r="X443"/>
  <c r="Z443" s="1"/>
  <c r="AA443" s="1"/>
  <c r="R444"/>
  <c r="X444"/>
  <c r="Z444" s="1"/>
  <c r="AA444" s="1"/>
  <c r="R445"/>
  <c r="X445"/>
  <c r="Z445" s="1"/>
  <c r="AA445" s="1"/>
  <c r="R446"/>
  <c r="X446"/>
  <c r="Z446" s="1"/>
  <c r="AA446" s="1"/>
  <c r="R447"/>
  <c r="X447"/>
  <c r="Z447" s="1"/>
  <c r="AA447" s="1"/>
  <c r="R448"/>
  <c r="X448"/>
  <c r="Z448" s="1"/>
  <c r="AA448" s="1"/>
  <c r="R449"/>
  <c r="X449"/>
  <c r="Z449" s="1"/>
  <c r="AA449" s="1"/>
  <c r="R450"/>
  <c r="X450"/>
  <c r="Z450" s="1"/>
  <c r="AA450" s="1"/>
  <c r="R451"/>
  <c r="X451"/>
  <c r="Z451" s="1"/>
  <c r="AA451" s="1"/>
  <c r="R452"/>
  <c r="X452"/>
  <c r="Z452" s="1"/>
  <c r="AA452" s="1"/>
  <c r="R468"/>
  <c r="X468"/>
  <c r="Z468" s="1"/>
  <c r="AA468" s="1"/>
  <c r="R453"/>
  <c r="X453"/>
  <c r="Z453" s="1"/>
  <c r="AA453" s="1"/>
  <c r="R454"/>
  <c r="X454"/>
  <c r="Z454" s="1"/>
  <c r="AA454" s="1"/>
  <c r="R455"/>
  <c r="X455"/>
  <c r="Z455" s="1"/>
  <c r="AA455" s="1"/>
  <c r="R456"/>
  <c r="X456"/>
  <c r="Z456" s="1"/>
  <c r="AA456" s="1"/>
  <c r="R457"/>
  <c r="X457"/>
  <c r="Z457" s="1"/>
  <c r="AA457" s="1"/>
  <c r="R458"/>
  <c r="X458"/>
  <c r="Z458" s="1"/>
  <c r="AA458" s="1"/>
  <c r="R459"/>
  <c r="X459"/>
  <c r="Z459" s="1"/>
  <c r="AA459" s="1"/>
  <c r="R460"/>
  <c r="X460"/>
  <c r="Z460" s="1"/>
  <c r="AA460" s="1"/>
  <c r="R461"/>
  <c r="X461"/>
  <c r="Z461" s="1"/>
  <c r="AA461" s="1"/>
  <c r="R462"/>
  <c r="X462"/>
  <c r="R463"/>
  <c r="X463"/>
  <c r="Z463" s="1"/>
  <c r="AA463" s="1"/>
  <c r="R464"/>
  <c r="X464"/>
  <c r="R465"/>
  <c r="X465"/>
  <c r="Z465" s="1"/>
  <c r="AA465" s="1"/>
  <c r="R466"/>
  <c r="X466"/>
  <c r="Z466" s="1"/>
  <c r="AA466" s="1"/>
  <c r="R467"/>
  <c r="X467"/>
  <c r="Z467" s="1"/>
  <c r="AA467" s="1"/>
  <c r="M469"/>
  <c r="N469"/>
  <c r="R469"/>
  <c r="X469"/>
  <c r="Y469" s="1"/>
  <c r="AA469" s="1"/>
  <c r="R476"/>
  <c r="X476"/>
  <c r="R470"/>
  <c r="X470"/>
  <c r="Z470" s="1"/>
  <c r="AA470" s="1"/>
  <c r="M471"/>
  <c r="N471"/>
  <c r="R471"/>
  <c r="X471"/>
  <c r="Y471" s="1"/>
  <c r="AA471" s="1"/>
  <c r="M472"/>
  <c r="N472"/>
  <c r="R472"/>
  <c r="X472"/>
  <c r="Y472" s="1"/>
  <c r="AA472" s="1"/>
  <c r="R473"/>
  <c r="X473"/>
  <c r="M474"/>
  <c r="N474"/>
  <c r="R474"/>
  <c r="X474"/>
  <c r="M475"/>
  <c r="N475"/>
  <c r="R475"/>
  <c r="X475"/>
  <c r="R478"/>
  <c r="X478"/>
  <c r="Z478" s="1"/>
  <c r="AA478" s="1"/>
  <c r="R479"/>
  <c r="X479"/>
  <c r="Z479" s="1"/>
  <c r="AA479" s="1"/>
  <c r="R480"/>
  <c r="X480"/>
  <c r="Z480" s="1"/>
  <c r="AA480" s="1"/>
  <c r="R481"/>
  <c r="X481"/>
  <c r="Z481" s="1"/>
  <c r="AA481" s="1"/>
  <c r="R482"/>
  <c r="X482"/>
  <c r="Z482" s="1"/>
  <c r="AA482" s="1"/>
  <c r="R483"/>
  <c r="X483"/>
  <c r="Z483" s="1"/>
  <c r="AA483" s="1"/>
  <c r="R484"/>
  <c r="X484"/>
  <c r="R485"/>
  <c r="X485"/>
  <c r="Z485" s="1"/>
  <c r="AA485" s="1"/>
  <c r="R486"/>
  <c r="X486"/>
  <c r="R487"/>
  <c r="X487"/>
  <c r="Z487" s="1"/>
  <c r="AA487" s="1"/>
  <c r="R488"/>
  <c r="X488"/>
  <c r="R489"/>
  <c r="X489"/>
  <c r="Z489" s="1"/>
  <c r="AA489" s="1"/>
  <c r="R490"/>
  <c r="X490"/>
  <c r="R491"/>
  <c r="X491"/>
  <c r="Z491" s="1"/>
  <c r="AA491" s="1"/>
  <c r="R492"/>
  <c r="X492"/>
  <c r="R493"/>
  <c r="X493"/>
  <c r="Z493" s="1"/>
  <c r="AA493" s="1"/>
  <c r="R494"/>
  <c r="X494"/>
  <c r="R544"/>
  <c r="X544"/>
  <c r="Z544" s="1"/>
  <c r="AA544" s="1"/>
  <c r="R495"/>
  <c r="X495"/>
  <c r="R496"/>
  <c r="X496"/>
  <c r="Z496" s="1"/>
  <c r="AA496" s="1"/>
  <c r="R497"/>
  <c r="X497"/>
  <c r="R498"/>
  <c r="X498"/>
  <c r="Z498" s="1"/>
  <c r="AA498" s="1"/>
  <c r="R499"/>
  <c r="X499"/>
  <c r="R500"/>
  <c r="X500"/>
  <c r="Z500" s="1"/>
  <c r="AA500" s="1"/>
  <c r="R501"/>
  <c r="X501"/>
  <c r="R502"/>
  <c r="X502"/>
  <c r="Z502" s="1"/>
  <c r="AA502" s="1"/>
  <c r="R503"/>
  <c r="X503"/>
  <c r="R515"/>
  <c r="X515"/>
  <c r="Z515" s="1"/>
  <c r="AA515" s="1"/>
  <c r="R504"/>
  <c r="X504"/>
  <c r="Z504" s="1"/>
  <c r="AA504" s="1"/>
  <c r="R505"/>
  <c r="X505"/>
  <c r="R542"/>
  <c r="X542"/>
  <c r="Z542" s="1"/>
  <c r="AA542" s="1"/>
  <c r="R506"/>
  <c r="X506"/>
  <c r="Z506" s="1"/>
  <c r="AA506" s="1"/>
  <c r="R507"/>
  <c r="X507"/>
  <c r="Z507" s="1"/>
  <c r="AA507" s="1"/>
  <c r="R508"/>
  <c r="X508"/>
  <c r="Z508" s="1"/>
  <c r="AA508" s="1"/>
  <c r="R509"/>
  <c r="X509"/>
  <c r="Z509" s="1"/>
  <c r="AA509" s="1"/>
  <c r="R510"/>
  <c r="X510"/>
  <c r="Z510" s="1"/>
  <c r="AA510" s="1"/>
  <c r="R511"/>
  <c r="X511"/>
  <c r="Z511" s="1"/>
  <c r="AA511" s="1"/>
  <c r="R512"/>
  <c r="X512"/>
  <c r="Z512" s="1"/>
  <c r="AA512" s="1"/>
  <c r="R513"/>
  <c r="X513"/>
  <c r="Z513" s="1"/>
  <c r="AA513" s="1"/>
  <c r="R514"/>
  <c r="X514"/>
  <c r="Z514" s="1"/>
  <c r="AA514" s="1"/>
  <c r="M545"/>
  <c r="N545"/>
  <c r="R545"/>
  <c r="X545"/>
  <c r="Y545" s="1"/>
  <c r="AA545" s="1"/>
  <c r="M546"/>
  <c r="N546"/>
  <c r="R546"/>
  <c r="X546"/>
  <c r="M547"/>
  <c r="N547"/>
  <c r="R547"/>
  <c r="X547"/>
  <c r="R548"/>
  <c r="X548"/>
  <c r="Z548" s="1"/>
  <c r="AA548" s="1"/>
  <c r="R549"/>
  <c r="X549"/>
  <c r="Z549" s="1"/>
  <c r="AA549" s="1"/>
  <c r="R550"/>
  <c r="X550"/>
  <c r="Z550" s="1"/>
  <c r="AA550" s="1"/>
  <c r="R551"/>
  <c r="X551"/>
  <c r="Z551" s="1"/>
  <c r="AA551" s="1"/>
  <c r="R552"/>
  <c r="X552"/>
  <c r="R553"/>
  <c r="X553"/>
  <c r="R554"/>
  <c r="X554"/>
  <c r="R555"/>
  <c r="X555"/>
  <c r="R556"/>
  <c r="X556"/>
  <c r="R557"/>
  <c r="X557"/>
  <c r="Z557" s="1"/>
  <c r="AA557" s="1"/>
  <c r="R558"/>
  <c r="X558"/>
  <c r="Z558" s="1"/>
  <c r="AA558" s="1"/>
  <c r="M560"/>
  <c r="N560"/>
  <c r="R560"/>
  <c r="X560"/>
  <c r="Y560" s="1"/>
  <c r="AA560" s="1"/>
  <c r="M561"/>
  <c r="N561"/>
  <c r="R561"/>
  <c r="X561"/>
  <c r="M562"/>
  <c r="N562"/>
  <c r="R562"/>
  <c r="X562"/>
  <c r="Y562" s="1"/>
  <c r="AA562" s="1"/>
  <c r="M563"/>
  <c r="N563"/>
  <c r="R563"/>
  <c r="X563"/>
  <c r="Y563" s="1"/>
  <c r="AA563" s="1"/>
  <c r="M564"/>
  <c r="N564"/>
  <c r="R564"/>
  <c r="X564"/>
  <c r="Y564" s="1"/>
  <c r="AA564" s="1"/>
  <c r="M565"/>
  <c r="N565"/>
  <c r="R565"/>
  <c r="X565"/>
  <c r="Y565" s="1"/>
  <c r="AA565" s="1"/>
  <c r="M567"/>
  <c r="N567"/>
  <c r="R567"/>
  <c r="X567"/>
  <c r="R566"/>
  <c r="X566"/>
  <c r="Z566" s="1"/>
  <c r="AA566" s="1"/>
  <c r="M568"/>
  <c r="N568"/>
  <c r="R568"/>
  <c r="X568"/>
  <c r="Y568" s="1"/>
  <c r="AA568" s="1"/>
  <c r="R573"/>
  <c r="X573"/>
  <c r="R569"/>
  <c r="X569"/>
  <c r="Z569" s="1"/>
  <c r="AA569" s="1"/>
  <c r="M570"/>
  <c r="N570"/>
  <c r="R570"/>
  <c r="X570"/>
  <c r="Y570" s="1"/>
  <c r="AA570" s="1"/>
  <c r="M571"/>
  <c r="N571"/>
  <c r="R571"/>
  <c r="X571"/>
  <c r="R572"/>
  <c r="X572"/>
  <c r="Z572" s="1"/>
  <c r="AA572" s="1"/>
  <c r="M574"/>
  <c r="N574"/>
  <c r="R574"/>
  <c r="X574"/>
  <c r="R575"/>
  <c r="X575"/>
  <c r="Z575" s="1"/>
  <c r="AA575" s="1"/>
  <c r="R576"/>
  <c r="X576"/>
  <c r="R577"/>
  <c r="X577"/>
  <c r="Z577" s="1"/>
  <c r="AA577" s="1"/>
  <c r="R587"/>
  <c r="X587"/>
  <c r="R578"/>
  <c r="X578"/>
  <c r="Z578" s="1"/>
  <c r="AA578" s="1"/>
  <c r="R579"/>
  <c r="X579"/>
  <c r="Z579" s="1"/>
  <c r="AA579" s="1"/>
  <c r="R580"/>
  <c r="X580"/>
  <c r="R581"/>
  <c r="X581"/>
  <c r="Z581" s="1"/>
  <c r="AA581" s="1"/>
  <c r="R582"/>
  <c r="X582"/>
  <c r="R583"/>
  <c r="X583"/>
  <c r="R584"/>
  <c r="X584"/>
  <c r="Z584" s="1"/>
  <c r="AA584" s="1"/>
  <c r="R585"/>
  <c r="X585"/>
  <c r="R594"/>
  <c r="X594"/>
  <c r="Z594" s="1"/>
  <c r="AA594" s="1"/>
  <c r="R586"/>
  <c r="X586"/>
  <c r="R625"/>
  <c r="X625"/>
  <c r="Z625" s="1"/>
  <c r="AA625" s="1"/>
  <c r="R596"/>
  <c r="X596"/>
  <c r="R597"/>
  <c r="X597"/>
  <c r="Z597" s="1"/>
  <c r="AA597" s="1"/>
  <c r="R598"/>
  <c r="X598"/>
  <c r="R620"/>
  <c r="X620"/>
  <c r="Z620" s="1"/>
  <c r="AA620" s="1"/>
  <c r="R599"/>
  <c r="X599"/>
  <c r="R600"/>
  <c r="X600"/>
  <c r="Z600" s="1"/>
  <c r="AA600" s="1"/>
  <c r="R626"/>
  <c r="X626"/>
  <c r="Z626" s="1"/>
  <c r="AA626" s="1"/>
  <c r="R601"/>
  <c r="X601"/>
  <c r="Z601" s="1"/>
  <c r="AA601" s="1"/>
  <c r="R602"/>
  <c r="X602"/>
  <c r="Z602" s="1"/>
  <c r="AA602" s="1"/>
  <c r="R603"/>
  <c r="X603"/>
  <c r="R604"/>
  <c r="X604"/>
  <c r="Z604" s="1"/>
  <c r="AA604" s="1"/>
  <c r="R605"/>
  <c r="X605"/>
  <c r="R606"/>
  <c r="X606"/>
  <c r="R607"/>
  <c r="X607"/>
  <c r="R608"/>
  <c r="X608"/>
  <c r="Z608" s="1"/>
  <c r="AA608" s="1"/>
  <c r="R609"/>
  <c r="X609"/>
  <c r="Z609" s="1"/>
  <c r="AA609" s="1"/>
  <c r="M610"/>
  <c r="N610"/>
  <c r="R610"/>
  <c r="X610"/>
  <c r="Y610" s="1"/>
  <c r="AA610" s="1"/>
  <c r="R611"/>
  <c r="X611"/>
  <c r="R619"/>
  <c r="X619"/>
  <c r="Z619" s="1"/>
  <c r="AA619" s="1"/>
  <c r="R612"/>
  <c r="X612"/>
  <c r="R613"/>
  <c r="X613"/>
  <c r="M614"/>
  <c r="N614"/>
  <c r="R614"/>
  <c r="X614"/>
  <c r="Y614" s="1"/>
  <c r="AA614" s="1"/>
  <c r="M615"/>
  <c r="N615"/>
  <c r="R615"/>
  <c r="X615"/>
  <c r="Y615" s="1"/>
  <c r="AA615" s="1"/>
  <c r="M616"/>
  <c r="N616"/>
  <c r="R616"/>
  <c r="X616"/>
  <c r="Y616" s="1"/>
  <c r="AA616" s="1"/>
  <c r="R617"/>
  <c r="X617"/>
  <c r="Z617" s="1"/>
  <c r="AA617" s="1"/>
  <c r="R627"/>
  <c r="X627"/>
  <c r="R628"/>
  <c r="X628"/>
  <c r="R629"/>
  <c r="X629"/>
  <c r="Z629" s="1"/>
  <c r="AA629" s="1"/>
  <c r="R630"/>
  <c r="X630"/>
  <c r="Z630" s="1"/>
  <c r="AA630" s="1"/>
  <c r="R631"/>
  <c r="X631"/>
  <c r="Z631" s="1"/>
  <c r="AA631" s="1"/>
  <c r="R632"/>
  <c r="X632"/>
  <c r="R633"/>
  <c r="X633"/>
  <c r="Z633" s="1"/>
  <c r="AA633" s="1"/>
  <c r="R634"/>
  <c r="X634"/>
  <c r="R635"/>
  <c r="AA635"/>
  <c r="R636"/>
  <c r="X636"/>
  <c r="Z636" s="1"/>
  <c r="AA636" s="1"/>
  <c r="R637"/>
  <c r="X637"/>
  <c r="Z637" s="1"/>
  <c r="AA637" s="1"/>
  <c r="R638"/>
  <c r="X638"/>
  <c r="R639"/>
  <c r="X639"/>
  <c r="Z639" s="1"/>
  <c r="AA639" s="1"/>
  <c r="R640"/>
  <c r="X640"/>
  <c r="R641"/>
  <c r="X641"/>
  <c r="Z641" s="1"/>
  <c r="AA641" s="1"/>
  <c r="R642"/>
  <c r="X642"/>
  <c r="R643"/>
  <c r="X643"/>
  <c r="Z643" s="1"/>
  <c r="AA643" s="1"/>
  <c r="R644"/>
  <c r="X644"/>
  <c r="R645"/>
  <c r="X645"/>
  <c r="Z645" s="1"/>
  <c r="AA645" s="1"/>
  <c r="R646"/>
  <c r="X646"/>
  <c r="R647"/>
  <c r="AA647"/>
  <c r="R648"/>
  <c r="X648"/>
  <c r="R649"/>
  <c r="X649"/>
  <c r="Z649" s="1"/>
  <c r="AA649" s="1"/>
  <c r="R650"/>
  <c r="X650"/>
  <c r="R651"/>
  <c r="X651"/>
  <c r="Z651" s="1"/>
  <c r="AA651" s="1"/>
  <c r="R652"/>
  <c r="X652"/>
  <c r="R653"/>
  <c r="X653"/>
  <c r="Z653" s="1"/>
  <c r="AA653" s="1"/>
  <c r="R654"/>
  <c r="X654"/>
  <c r="Z654" s="1"/>
  <c r="AA654" s="1"/>
  <c r="R655"/>
  <c r="X655"/>
  <c r="R656"/>
  <c r="X656"/>
  <c r="Z656" s="1"/>
  <c r="AA656" s="1"/>
  <c r="R657"/>
  <c r="X657"/>
  <c r="R658"/>
  <c r="X658"/>
  <c r="Z658" s="1"/>
  <c r="AA658" s="1"/>
  <c r="R659"/>
  <c r="X659"/>
  <c r="R660"/>
  <c r="X660"/>
  <c r="Z660" s="1"/>
  <c r="AA660" s="1"/>
  <c r="R661"/>
  <c r="X661"/>
  <c r="R662"/>
  <c r="X662"/>
  <c r="Z662" s="1"/>
  <c r="AA662" s="1"/>
  <c r="R663"/>
  <c r="X663"/>
  <c r="R664"/>
  <c r="X664"/>
  <c r="Z664" s="1"/>
  <c r="AA664" s="1"/>
  <c r="R665"/>
  <c r="X665"/>
  <c r="Z665" s="1"/>
  <c r="AA665" s="1"/>
  <c r="R666"/>
  <c r="X666"/>
  <c r="R667"/>
  <c r="X667"/>
  <c r="Z667" s="1"/>
  <c r="AA667" s="1"/>
  <c r="R668"/>
  <c r="X668"/>
  <c r="R669"/>
  <c r="X669"/>
  <c r="R670"/>
  <c r="X670"/>
  <c r="Z670" s="1"/>
  <c r="AA670" s="1"/>
  <c r="R671"/>
  <c r="X671"/>
  <c r="Z671" s="1"/>
  <c r="AA671" s="1"/>
  <c r="R672"/>
  <c r="X672"/>
  <c r="Z672" s="1"/>
  <c r="AA672" s="1"/>
  <c r="R673"/>
  <c r="X673"/>
  <c r="R674"/>
  <c r="X674"/>
  <c r="Z674" s="1"/>
  <c r="AA674" s="1"/>
  <c r="R675"/>
  <c r="X675"/>
  <c r="R676"/>
  <c r="X676"/>
  <c r="Z676" s="1"/>
  <c r="AA676" s="1"/>
  <c r="R677"/>
  <c r="X677"/>
  <c r="Z677" s="1"/>
  <c r="AA677" s="1"/>
  <c r="R678"/>
  <c r="X678"/>
  <c r="Z678" s="1"/>
  <c r="AA678" s="1"/>
  <c r="R679"/>
  <c r="X679"/>
  <c r="Z679" s="1"/>
  <c r="AA679" s="1"/>
  <c r="R680"/>
  <c r="X680"/>
  <c r="Z680" s="1"/>
  <c r="AA680" s="1"/>
  <c r="R684"/>
  <c r="X684"/>
  <c r="R685"/>
  <c r="X685"/>
  <c r="Z685" s="1"/>
  <c r="AA685" s="1"/>
  <c r="R686"/>
  <c r="X686"/>
  <c r="R687"/>
  <c r="X687"/>
  <c r="Z687" s="1"/>
  <c r="AA687" s="1"/>
  <c r="R688"/>
  <c r="X688"/>
  <c r="R689"/>
  <c r="X689"/>
  <c r="Z689" s="1"/>
  <c r="AA689" s="1"/>
  <c r="R690"/>
  <c r="X690"/>
  <c r="R691"/>
  <c r="X691"/>
  <c r="Z691" s="1"/>
  <c r="AA691" s="1"/>
  <c r="R692"/>
  <c r="X692"/>
  <c r="Z692" s="1"/>
  <c r="AA692" s="1"/>
  <c r="R693"/>
  <c r="X693"/>
  <c r="R694"/>
  <c r="X694"/>
  <c r="Z694" s="1"/>
  <c r="AA694" s="1"/>
  <c r="R695"/>
  <c r="X695"/>
  <c r="Z695" s="1"/>
  <c r="AA695" s="1"/>
  <c r="R696"/>
  <c r="X696"/>
  <c r="Z696" s="1"/>
  <c r="AA696" s="1"/>
  <c r="R697"/>
  <c r="X697"/>
  <c r="R698"/>
  <c r="X698"/>
  <c r="R699"/>
  <c r="X699"/>
  <c r="Z699" s="1"/>
  <c r="AA699" s="1"/>
  <c r="R700"/>
  <c r="X700"/>
  <c r="Z700" s="1"/>
  <c r="AA700" s="1"/>
  <c r="R701"/>
  <c r="X701"/>
  <c r="R702"/>
  <c r="X702"/>
  <c r="Z702" s="1"/>
  <c r="AA702" s="1"/>
  <c r="R703"/>
  <c r="X703"/>
  <c r="R704"/>
  <c r="X704"/>
  <c r="Z704" s="1"/>
  <c r="AA704" s="1"/>
  <c r="R750"/>
  <c r="X750"/>
  <c r="R705"/>
  <c r="X705"/>
  <c r="Z705" s="1"/>
  <c r="AA705" s="1"/>
  <c r="R706"/>
  <c r="X706"/>
  <c r="R707"/>
  <c r="X707"/>
  <c r="Z707" s="1"/>
  <c r="AA707" s="1"/>
  <c r="R708"/>
  <c r="X708"/>
  <c r="R709"/>
  <c r="X709"/>
  <c r="Z709" s="1"/>
  <c r="AA709" s="1"/>
  <c r="R743"/>
  <c r="X743"/>
  <c r="Z743" s="1"/>
  <c r="AA743" s="1"/>
  <c r="R710"/>
  <c r="X710"/>
  <c r="R711"/>
  <c r="X711"/>
  <c r="Z711" s="1"/>
  <c r="AA711" s="1"/>
  <c r="R712"/>
  <c r="X712"/>
  <c r="R713"/>
  <c r="X713"/>
  <c r="Z713" s="1"/>
  <c r="AA713" s="1"/>
  <c r="R714"/>
  <c r="X714"/>
  <c r="R745"/>
  <c r="X745"/>
  <c r="Z745" s="1"/>
  <c r="AA745" s="1"/>
  <c r="R715"/>
  <c r="X715"/>
  <c r="R716"/>
  <c r="X716"/>
  <c r="Z716" s="1"/>
  <c r="AA716" s="1"/>
  <c r="R717"/>
  <c r="X717"/>
  <c r="R747"/>
  <c r="X747"/>
  <c r="Z747" s="1"/>
  <c r="AA747" s="1"/>
  <c r="R718"/>
  <c r="X718"/>
  <c r="R719"/>
  <c r="X719"/>
  <c r="Z719" s="1"/>
  <c r="AA719" s="1"/>
  <c r="R720"/>
  <c r="X720"/>
  <c r="R721"/>
  <c r="X721"/>
  <c r="R722"/>
  <c r="X722"/>
  <c r="Z722" s="1"/>
  <c r="AA722" s="1"/>
  <c r="R723"/>
  <c r="X723"/>
  <c r="R724"/>
  <c r="X724"/>
  <c r="Z724" s="1"/>
  <c r="AA724" s="1"/>
  <c r="R725"/>
  <c r="X725"/>
  <c r="R726"/>
  <c r="X726"/>
  <c r="R727"/>
  <c r="X727"/>
  <c r="Z727" s="1"/>
  <c r="AA727" s="1"/>
  <c r="R728"/>
  <c r="X728"/>
  <c r="R1779"/>
  <c r="X1779"/>
  <c r="Z1779" s="1"/>
  <c r="AA1779" s="1"/>
  <c r="R729"/>
  <c r="X729"/>
  <c r="Z729" s="1"/>
  <c r="AA729" s="1"/>
  <c r="R730"/>
  <c r="X730"/>
  <c r="R731"/>
  <c r="X731"/>
  <c r="Z731" s="1"/>
  <c r="AA731" s="1"/>
  <c r="R732"/>
  <c r="X732"/>
  <c r="R733"/>
  <c r="X733"/>
  <c r="Z733" s="1"/>
  <c r="AA733" s="1"/>
  <c r="R734"/>
  <c r="X734"/>
  <c r="R735"/>
  <c r="X735"/>
  <c r="Z735" s="1"/>
  <c r="AA735" s="1"/>
  <c r="R736"/>
  <c r="X736"/>
  <c r="Z736" s="1"/>
  <c r="AA736" s="1"/>
  <c r="R746"/>
  <c r="X746"/>
  <c r="R737"/>
  <c r="X737"/>
  <c r="R738"/>
  <c r="X738"/>
  <c r="Z738" s="1"/>
  <c r="AA738" s="1"/>
  <c r="R748"/>
  <c r="X748"/>
  <c r="R739"/>
  <c r="X739"/>
  <c r="Z739" s="1"/>
  <c r="AA739" s="1"/>
  <c r="R740"/>
  <c r="X740"/>
  <c r="R741"/>
  <c r="X741"/>
  <c r="Z741" s="1"/>
  <c r="AA741" s="1"/>
  <c r="R742"/>
  <c r="X742"/>
  <c r="Z742" s="1"/>
  <c r="AA742" s="1"/>
  <c r="R752"/>
  <c r="X752"/>
  <c r="R753"/>
  <c r="X753"/>
  <c r="Z753" s="1"/>
  <c r="AA753" s="1"/>
  <c r="R754"/>
  <c r="X754"/>
  <c r="Z754" s="1"/>
  <c r="AA754" s="1"/>
  <c r="R755"/>
  <c r="X755"/>
  <c r="Z755" s="1"/>
  <c r="AA755" s="1"/>
  <c r="R756"/>
  <c r="X756"/>
  <c r="R757"/>
  <c r="X757"/>
  <c r="Z757" s="1"/>
  <c r="AA757" s="1"/>
  <c r="R758"/>
  <c r="X758"/>
  <c r="Z758" s="1"/>
  <c r="AA758" s="1"/>
  <c r="R759"/>
  <c r="X759"/>
  <c r="R760"/>
  <c r="X760"/>
  <c r="Z760" s="1"/>
  <c r="AA760" s="1"/>
  <c r="R761"/>
  <c r="X761"/>
  <c r="R762"/>
  <c r="X762"/>
  <c r="Z762" s="1"/>
  <c r="AA762" s="1"/>
  <c r="R763"/>
  <c r="X763"/>
  <c r="R764"/>
  <c r="X764"/>
  <c r="Z764" s="1"/>
  <c r="AA764" s="1"/>
  <c r="R765"/>
  <c r="X765"/>
  <c r="R766"/>
  <c r="X766"/>
  <c r="Z766" s="1"/>
  <c r="AA766" s="1"/>
  <c r="R767"/>
  <c r="X767"/>
  <c r="R782"/>
  <c r="X782"/>
  <c r="Z782" s="1"/>
  <c r="AA782" s="1"/>
  <c r="R768"/>
  <c r="X768"/>
  <c r="R769"/>
  <c r="X769"/>
  <c r="Z769" s="1"/>
  <c r="AA769" s="1"/>
  <c r="R770"/>
  <c r="X770"/>
  <c r="R771"/>
  <c r="X771"/>
  <c r="Z771" s="1"/>
  <c r="AA771" s="1"/>
  <c r="R791"/>
  <c r="X791"/>
  <c r="R772"/>
  <c r="X772"/>
  <c r="Z772" s="1"/>
  <c r="AA772" s="1"/>
  <c r="R785"/>
  <c r="X785"/>
  <c r="Z785" s="1"/>
  <c r="AA785" s="1"/>
  <c r="R784"/>
  <c r="X784"/>
  <c r="Z784" s="1"/>
  <c r="AA784" s="1"/>
  <c r="R773"/>
  <c r="X773"/>
  <c r="R774"/>
  <c r="X774"/>
  <c r="Z774" s="1"/>
  <c r="AA774" s="1"/>
  <c r="R776"/>
  <c r="X776"/>
  <c r="Z776" s="1"/>
  <c r="AA776" s="1"/>
  <c r="R777"/>
  <c r="X777"/>
  <c r="Z777" s="1"/>
  <c r="AA777" s="1"/>
  <c r="R778"/>
  <c r="X778"/>
  <c r="Z778" s="1"/>
  <c r="AA778" s="1"/>
  <c r="R779"/>
  <c r="X779"/>
  <c r="R780"/>
  <c r="X780"/>
  <c r="R749"/>
  <c r="X749"/>
  <c r="R781"/>
  <c r="X781"/>
  <c r="Z781" s="1"/>
  <c r="AA781" s="1"/>
  <c r="R792"/>
  <c r="X792"/>
  <c r="R793"/>
  <c r="X793"/>
  <c r="Z793" s="1"/>
  <c r="AA793" s="1"/>
  <c r="R794"/>
  <c r="X794"/>
  <c r="Z794" s="1"/>
  <c r="AA794" s="1"/>
  <c r="R795"/>
  <c r="X795"/>
  <c r="R796"/>
  <c r="X796"/>
  <c r="Z796" s="1"/>
  <c r="AA796" s="1"/>
  <c r="R797"/>
  <c r="X797"/>
  <c r="R798"/>
  <c r="X798"/>
  <c r="Z798" s="1"/>
  <c r="AA798" s="1"/>
  <c r="R799"/>
  <c r="X799"/>
  <c r="Z799" s="1"/>
  <c r="AA799" s="1"/>
  <c r="R800"/>
  <c r="X800"/>
  <c r="R801"/>
  <c r="X801"/>
  <c r="Z801" s="1"/>
  <c r="AA801" s="1"/>
  <c r="R802"/>
  <c r="X802"/>
  <c r="R803"/>
  <c r="X803"/>
  <c r="Z803" s="1"/>
  <c r="AA803" s="1"/>
  <c r="R804"/>
  <c r="X804"/>
  <c r="R805"/>
  <c r="X805"/>
  <c r="Z805" s="1"/>
  <c r="AA805" s="1"/>
  <c r="R806"/>
  <c r="X806"/>
  <c r="Z806" s="1"/>
  <c r="AA806" s="1"/>
  <c r="R807"/>
  <c r="X807"/>
  <c r="Z807" s="1"/>
  <c r="AA807" s="1"/>
  <c r="R808"/>
  <c r="X808"/>
  <c r="Z808" s="1"/>
  <c r="AA808" s="1"/>
  <c r="R809"/>
  <c r="X809"/>
  <c r="R810"/>
  <c r="X810"/>
  <c r="Z810" s="1"/>
  <c r="AA810" s="1"/>
  <c r="R823"/>
  <c r="X823"/>
  <c r="Z823" s="1"/>
  <c r="AA823" s="1"/>
  <c r="R811"/>
  <c r="X811"/>
  <c r="Z811" s="1"/>
  <c r="AA811" s="1"/>
  <c r="R812"/>
  <c r="X812"/>
  <c r="Z812" s="1"/>
  <c r="AA812" s="1"/>
  <c r="R813"/>
  <c r="X813"/>
  <c r="Z813" s="1"/>
  <c r="AA813" s="1"/>
  <c r="R814"/>
  <c r="X814"/>
  <c r="Z814" s="1"/>
  <c r="AA814" s="1"/>
  <c r="R827"/>
  <c r="X827"/>
  <c r="Z827" s="1"/>
  <c r="AA827" s="1"/>
  <c r="R826"/>
  <c r="X826"/>
  <c r="Z826" s="1"/>
  <c r="AA826" s="1"/>
  <c r="R815"/>
  <c r="X815"/>
  <c r="Z815" s="1"/>
  <c r="AA815" s="1"/>
  <c r="R816"/>
  <c r="X816"/>
  <c r="R817"/>
  <c r="X817"/>
  <c r="Z817" s="1"/>
  <c r="AA817" s="1"/>
  <c r="R818"/>
  <c r="X818"/>
  <c r="R819"/>
  <c r="X819"/>
  <c r="Z819" s="1"/>
  <c r="AA819" s="1"/>
  <c r="M820"/>
  <c r="N820"/>
  <c r="R820"/>
  <c r="X820"/>
  <c r="Y820" s="1"/>
  <c r="R821"/>
  <c r="X821"/>
  <c r="R828"/>
  <c r="X828"/>
  <c r="R829"/>
  <c r="X829"/>
  <c r="Z829" s="1"/>
  <c r="AA829" s="1"/>
  <c r="R830"/>
  <c r="X830"/>
  <c r="Z830" s="1"/>
  <c r="AA830" s="1"/>
  <c r="R831"/>
  <c r="X831"/>
  <c r="R832"/>
  <c r="X832"/>
  <c r="Z832" s="1"/>
  <c r="AA832" s="1"/>
  <c r="R833"/>
  <c r="X833"/>
  <c r="R838"/>
  <c r="X838"/>
  <c r="Z838" s="1"/>
  <c r="AA838" s="1"/>
  <c r="R834"/>
  <c r="X834"/>
  <c r="R835"/>
  <c r="X835"/>
  <c r="Z835" s="1"/>
  <c r="AA835" s="1"/>
  <c r="M839"/>
  <c r="N839"/>
  <c r="R839"/>
  <c r="X839"/>
  <c r="R840"/>
  <c r="X840"/>
  <c r="Z840" s="1"/>
  <c r="AA840" s="1"/>
  <c r="R849"/>
  <c r="X849"/>
  <c r="R841"/>
  <c r="X841"/>
  <c r="R842"/>
  <c r="X842"/>
  <c r="Z842" s="1"/>
  <c r="AA842" s="1"/>
  <c r="R843"/>
  <c r="X843"/>
  <c r="Z843" s="1"/>
  <c r="AA843" s="1"/>
  <c r="R844"/>
  <c r="X844"/>
  <c r="R845"/>
  <c r="X845"/>
  <c r="Z845" s="1"/>
  <c r="AA845" s="1"/>
  <c r="R846"/>
  <c r="X846"/>
  <c r="Z846" s="1"/>
  <c r="AA846" s="1"/>
  <c r="R847"/>
  <c r="X847"/>
  <c r="Z847" s="1"/>
  <c r="AA847" s="1"/>
  <c r="R851"/>
  <c r="X851"/>
  <c r="Z851" s="1"/>
  <c r="AA851" s="1"/>
  <c r="R852"/>
  <c r="X852"/>
  <c r="R853"/>
  <c r="X853"/>
  <c r="Z853" s="1"/>
  <c r="AA853" s="1"/>
  <c r="R854"/>
  <c r="X854"/>
  <c r="R865"/>
  <c r="X865"/>
  <c r="Z865" s="1"/>
  <c r="AA865" s="1"/>
  <c r="R855"/>
  <c r="X855"/>
  <c r="R856"/>
  <c r="X856"/>
  <c r="R857"/>
  <c r="X857"/>
  <c r="Z857" s="1"/>
  <c r="AA857" s="1"/>
  <c r="R858"/>
  <c r="X858"/>
  <c r="R863"/>
  <c r="X863"/>
  <c r="Z863" s="1"/>
  <c r="AA863" s="1"/>
  <c r="R859"/>
  <c r="X859"/>
  <c r="R860"/>
  <c r="X860"/>
  <c r="Z860" s="1"/>
  <c r="AA860" s="1"/>
  <c r="R861"/>
  <c r="X861"/>
  <c r="R864"/>
  <c r="X864"/>
  <c r="R862"/>
  <c r="X862"/>
  <c r="Z862" s="1"/>
  <c r="AA862" s="1"/>
  <c r="M866"/>
  <c r="N866"/>
  <c r="R866"/>
  <c r="X866"/>
  <c r="M867"/>
  <c r="N867"/>
  <c r="R867"/>
  <c r="X867"/>
  <c r="M869"/>
  <c r="N869"/>
  <c r="R869"/>
  <c r="X869"/>
  <c r="Y869" s="1"/>
  <c r="AA869" s="1"/>
  <c r="M870"/>
  <c r="N870"/>
  <c r="R870"/>
  <c r="X870"/>
  <c r="M871"/>
  <c r="N871"/>
  <c r="R871"/>
  <c r="X871"/>
  <c r="M872"/>
  <c r="N872"/>
  <c r="R872"/>
  <c r="X872"/>
  <c r="M873"/>
  <c r="N873"/>
  <c r="R873"/>
  <c r="X873"/>
  <c r="M874"/>
  <c r="N874"/>
  <c r="R874"/>
  <c r="X874"/>
  <c r="M875"/>
  <c r="N875"/>
  <c r="R875"/>
  <c r="X875"/>
  <c r="Y875" s="1"/>
  <c r="AA875" s="1"/>
  <c r="R876"/>
  <c r="X876"/>
  <c r="Z876" s="1"/>
  <c r="AA876" s="1"/>
  <c r="R877"/>
  <c r="X877"/>
  <c r="Z877" s="1"/>
  <c r="AA877" s="1"/>
  <c r="R878"/>
  <c r="X878"/>
  <c r="R880"/>
  <c r="X880"/>
  <c r="R881"/>
  <c r="X881"/>
  <c r="Z881" s="1"/>
  <c r="AA881" s="1"/>
  <c r="R924"/>
  <c r="X924"/>
  <c r="Z924" s="1"/>
  <c r="AA924" s="1"/>
  <c r="R882"/>
  <c r="X882"/>
  <c r="Z882" s="1"/>
  <c r="AA882" s="1"/>
  <c r="R883"/>
  <c r="X883"/>
  <c r="R884"/>
  <c r="X884"/>
  <c r="Z884" s="1"/>
  <c r="AA884" s="1"/>
  <c r="R885"/>
  <c r="X885"/>
  <c r="R886"/>
  <c r="X886"/>
  <c r="Z886" s="1"/>
  <c r="AA886" s="1"/>
  <c r="R887"/>
  <c r="X887"/>
  <c r="R888"/>
  <c r="X888"/>
  <c r="Z888" s="1"/>
  <c r="AA888" s="1"/>
  <c r="R889"/>
  <c r="X889"/>
  <c r="R890"/>
  <c r="X890"/>
  <c r="Z890" s="1"/>
  <c r="AA890" s="1"/>
  <c r="R926"/>
  <c r="X926"/>
  <c r="R922"/>
  <c r="Z922"/>
  <c r="AA922" s="1"/>
  <c r="R891"/>
  <c r="X891"/>
  <c r="R925"/>
  <c r="X925"/>
  <c r="R892"/>
  <c r="X892"/>
  <c r="Z892" s="1"/>
  <c r="AA892" s="1"/>
  <c r="R916"/>
  <c r="X916"/>
  <c r="R893"/>
  <c r="X893"/>
  <c r="Z893" s="1"/>
  <c r="AA893" s="1"/>
  <c r="R894"/>
  <c r="X894"/>
  <c r="R895"/>
  <c r="X895"/>
  <c r="Z895" s="1"/>
  <c r="AA895" s="1"/>
  <c r="R896"/>
  <c r="Z896"/>
  <c r="AA896" s="1"/>
  <c r="R897"/>
  <c r="X897"/>
  <c r="Z897" s="1"/>
  <c r="AA897" s="1"/>
  <c r="R898"/>
  <c r="X898"/>
  <c r="R899"/>
  <c r="X899"/>
  <c r="R920"/>
  <c r="X920"/>
  <c r="Z920" s="1"/>
  <c r="AA920" s="1"/>
  <c r="M900"/>
  <c r="N900"/>
  <c r="R900"/>
  <c r="X900"/>
  <c r="R901"/>
  <c r="X901"/>
  <c r="Z901" s="1"/>
  <c r="AA901" s="1"/>
  <c r="R902"/>
  <c r="X902"/>
  <c r="Z902" s="1"/>
  <c r="AA902" s="1"/>
  <c r="R929"/>
  <c r="X929"/>
  <c r="Z929" s="1"/>
  <c r="AA929" s="1"/>
  <c r="R903"/>
  <c r="X903"/>
  <c r="Z903" s="1"/>
  <c r="AA903" s="1"/>
  <c r="R904"/>
  <c r="X904"/>
  <c r="R905"/>
  <c r="X905"/>
  <c r="Z905" s="1"/>
  <c r="AA905" s="1"/>
  <c r="R906"/>
  <c r="X906"/>
  <c r="R907"/>
  <c r="X907"/>
  <c r="Z907" s="1"/>
  <c r="AA907" s="1"/>
  <c r="R918"/>
  <c r="X918"/>
  <c r="Z918" s="1"/>
  <c r="AA918" s="1"/>
  <c r="R908"/>
  <c r="X908"/>
  <c r="Z908" s="1"/>
  <c r="AA908" s="1"/>
  <c r="R909"/>
  <c r="X909"/>
  <c r="Z909" s="1"/>
  <c r="AA909" s="1"/>
  <c r="R910"/>
  <c r="X910"/>
  <c r="Z910" s="1"/>
  <c r="AA910" s="1"/>
  <c r="R911"/>
  <c r="X911"/>
  <c r="Z911" s="1"/>
  <c r="AA911" s="1"/>
  <c r="R912"/>
  <c r="X912"/>
  <c r="Z912" s="1"/>
  <c r="AA912" s="1"/>
  <c r="R913"/>
  <c r="Z913"/>
  <c r="AA913" s="1"/>
  <c r="R914"/>
  <c r="Z914"/>
  <c r="AA914" s="1"/>
  <c r="R915"/>
  <c r="X915"/>
  <c r="Z915" s="1"/>
  <c r="AA915" s="1"/>
  <c r="M936"/>
  <c r="N936"/>
  <c r="R936"/>
  <c r="X936"/>
  <c r="Y936" s="1"/>
  <c r="AA936" s="1"/>
  <c r="R937"/>
  <c r="X937"/>
  <c r="Z937" s="1"/>
  <c r="AA937" s="1"/>
  <c r="M938"/>
  <c r="N938"/>
  <c r="R938"/>
  <c r="X938"/>
  <c r="M939"/>
  <c r="N939"/>
  <c r="R939"/>
  <c r="X939"/>
  <c r="M943"/>
  <c r="N943"/>
  <c r="R943"/>
  <c r="X943"/>
  <c r="Y943" s="1"/>
  <c r="AA943" s="1"/>
  <c r="R944"/>
  <c r="X944"/>
  <c r="M945"/>
  <c r="N945"/>
  <c r="R945"/>
  <c r="X945"/>
  <c r="M946"/>
  <c r="N946"/>
  <c r="R946"/>
  <c r="X946"/>
  <c r="M947"/>
  <c r="N947"/>
  <c r="R947"/>
  <c r="X947"/>
  <c r="M955"/>
  <c r="N955"/>
  <c r="R955"/>
  <c r="X955"/>
  <c r="M950"/>
  <c r="N950"/>
  <c r="R950"/>
  <c r="X950"/>
  <c r="Y950" s="1"/>
  <c r="AA950" s="1"/>
  <c r="R951"/>
  <c r="X951"/>
  <c r="Z951" s="1"/>
  <c r="AA951" s="1"/>
  <c r="M956"/>
  <c r="N956"/>
  <c r="R956"/>
  <c r="X956"/>
  <c r="M957"/>
  <c r="N957"/>
  <c r="R957"/>
  <c r="X957"/>
  <c r="Y957" s="1"/>
  <c r="AA957" s="1"/>
  <c r="M958"/>
  <c r="N958"/>
  <c r="R958"/>
  <c r="X958"/>
  <c r="M959"/>
  <c r="N959"/>
  <c r="R959"/>
  <c r="X959"/>
  <c r="M960"/>
  <c r="N960"/>
  <c r="R960"/>
  <c r="X960"/>
  <c r="Y960" s="1"/>
  <c r="AA960" s="1"/>
  <c r="R961"/>
  <c r="X961"/>
  <c r="R962"/>
  <c r="X962"/>
  <c r="R963"/>
  <c r="X963"/>
  <c r="Z963" s="1"/>
  <c r="AA963" s="1"/>
  <c r="R964"/>
  <c r="X964"/>
  <c r="R994"/>
  <c r="X994"/>
  <c r="Z994" s="1"/>
  <c r="AA994" s="1"/>
  <c r="R965"/>
  <c r="X965"/>
  <c r="R966"/>
  <c r="X966"/>
  <c r="Z966" s="1"/>
  <c r="AA966" s="1"/>
  <c r="R967"/>
  <c r="X967"/>
  <c r="R968"/>
  <c r="X968"/>
  <c r="Z968" s="1"/>
  <c r="AA968" s="1"/>
  <c r="R969"/>
  <c r="X969"/>
  <c r="R970"/>
  <c r="X970"/>
  <c r="Z970" s="1"/>
  <c r="AA970" s="1"/>
  <c r="R971"/>
  <c r="X971"/>
  <c r="R972"/>
  <c r="X972"/>
  <c r="Z972" s="1"/>
  <c r="AA972" s="1"/>
  <c r="R973"/>
  <c r="X973"/>
  <c r="R974"/>
  <c r="X974"/>
  <c r="Z974" s="1"/>
  <c r="AA974" s="1"/>
  <c r="R975"/>
  <c r="X975"/>
  <c r="R976"/>
  <c r="X976"/>
  <c r="Z976" s="1"/>
  <c r="AA976" s="1"/>
  <c r="R977"/>
  <c r="X977"/>
  <c r="R978"/>
  <c r="X978"/>
  <c r="Z978" s="1"/>
  <c r="AA978" s="1"/>
  <c r="R979"/>
  <c r="X979"/>
  <c r="R980"/>
  <c r="X980"/>
  <c r="Z980" s="1"/>
  <c r="AA980" s="1"/>
  <c r="R981"/>
  <c r="X981"/>
  <c r="R992"/>
  <c r="X992"/>
  <c r="Z992" s="1"/>
  <c r="AA992" s="1"/>
  <c r="R982"/>
  <c r="X982"/>
  <c r="R993"/>
  <c r="X993"/>
  <c r="Z993" s="1"/>
  <c r="AA993" s="1"/>
  <c r="R983"/>
  <c r="X983"/>
  <c r="R984"/>
  <c r="X984"/>
  <c r="Z984" s="1"/>
  <c r="AA984" s="1"/>
  <c r="R985"/>
  <c r="X985"/>
  <c r="R986"/>
  <c r="X986"/>
  <c r="R987"/>
  <c r="X987"/>
  <c r="Z987" s="1"/>
  <c r="AA987" s="1"/>
  <c r="R988"/>
  <c r="X988"/>
  <c r="Z988" s="1"/>
  <c r="AA988" s="1"/>
  <c r="R989"/>
  <c r="X989"/>
  <c r="R990"/>
  <c r="X990"/>
  <c r="Z990" s="1"/>
  <c r="AA990" s="1"/>
  <c r="R991"/>
  <c r="X991"/>
  <c r="Z991" s="1"/>
  <c r="AA991" s="1"/>
  <c r="M995"/>
  <c r="N995"/>
  <c r="R995"/>
  <c r="X995"/>
  <c r="M996"/>
  <c r="N996"/>
  <c r="R996"/>
  <c r="X996"/>
  <c r="Y996" s="1"/>
  <c r="AA996" s="1"/>
  <c r="R997"/>
  <c r="X997"/>
  <c r="R998"/>
  <c r="X998"/>
  <c r="Z998" s="1"/>
  <c r="AA998" s="1"/>
  <c r="R1005"/>
  <c r="X1005"/>
  <c r="R999"/>
  <c r="X999"/>
  <c r="R1000"/>
  <c r="X1000"/>
  <c r="Z1000" s="1"/>
  <c r="AA1000" s="1"/>
  <c r="R1001"/>
  <c r="X1001"/>
  <c r="R1007"/>
  <c r="X1007"/>
  <c r="Z1007" s="1"/>
  <c r="AA1007" s="1"/>
  <c r="R1002"/>
  <c r="X1002"/>
  <c r="R1003"/>
  <c r="X1003"/>
  <c r="R1004"/>
  <c r="X1004"/>
  <c r="Z1004" s="1"/>
  <c r="AA1004" s="1"/>
  <c r="R1008"/>
  <c r="X1008"/>
  <c r="Z1008" s="1"/>
  <c r="AA1008" s="1"/>
  <c r="R1009"/>
  <c r="X1009"/>
  <c r="R1010"/>
  <c r="X1010"/>
  <c r="Z1010" s="1"/>
  <c r="AA1010" s="1"/>
  <c r="R1011"/>
  <c r="X1011"/>
  <c r="R1012"/>
  <c r="X1012"/>
  <c r="Z1012" s="1"/>
  <c r="AA1012" s="1"/>
  <c r="R1013"/>
  <c r="X1013"/>
  <c r="R1014"/>
  <c r="X1014"/>
  <c r="Z1014" s="1"/>
  <c r="AA1014" s="1"/>
  <c r="R1015"/>
  <c r="X1015"/>
  <c r="R1040"/>
  <c r="X1040"/>
  <c r="Z1040" s="1"/>
  <c r="AA1040" s="1"/>
  <c r="R1016"/>
  <c r="X1016"/>
  <c r="R1017"/>
  <c r="X1017"/>
  <c r="R1018"/>
  <c r="X1018"/>
  <c r="Z1018" s="1"/>
  <c r="AA1018" s="1"/>
  <c r="R1019"/>
  <c r="X1019"/>
  <c r="R1020"/>
  <c r="X1020"/>
  <c r="Z1020" s="1"/>
  <c r="AA1020" s="1"/>
  <c r="R1021"/>
  <c r="X1021"/>
  <c r="R1022"/>
  <c r="X1022"/>
  <c r="Z1022" s="1"/>
  <c r="AA1022" s="1"/>
  <c r="R1023"/>
  <c r="X1023"/>
  <c r="Z1023" s="1"/>
  <c r="AA1023" s="1"/>
  <c r="R1024"/>
  <c r="X1024"/>
  <c r="Z1024" s="1"/>
  <c r="AA1024" s="1"/>
  <c r="R1025"/>
  <c r="X1025"/>
  <c r="Z1025" s="1"/>
  <c r="AA1025" s="1"/>
  <c r="R1026"/>
  <c r="X1026"/>
  <c r="R1027"/>
  <c r="X1027"/>
  <c r="Z1027" s="1"/>
  <c r="AA1027" s="1"/>
  <c r="R1038"/>
  <c r="X1038"/>
  <c r="R1028"/>
  <c r="X1028"/>
  <c r="Z1028" s="1"/>
  <c r="AA1028" s="1"/>
  <c r="R1029"/>
  <c r="X1029"/>
  <c r="R1030"/>
  <c r="X1030"/>
  <c r="Z1030" s="1"/>
  <c r="AA1030" s="1"/>
  <c r="R1031"/>
  <c r="X1031"/>
  <c r="Z1031" s="1"/>
  <c r="AA1031" s="1"/>
  <c r="R1032"/>
  <c r="X1032"/>
  <c r="R1033"/>
  <c r="X1033"/>
  <c r="Z1033" s="1"/>
  <c r="AA1033" s="1"/>
  <c r="R1034"/>
  <c r="X1034"/>
  <c r="Y1034" s="1"/>
  <c r="AA1034" s="1"/>
  <c r="R1035"/>
  <c r="X1035"/>
  <c r="Z1035" s="1"/>
  <c r="AA1035" s="1"/>
  <c r="R1036"/>
  <c r="X1036"/>
  <c r="Y1036" s="1"/>
  <c r="AA1036" s="1"/>
  <c r="R1037"/>
  <c r="X1037"/>
  <c r="R1041"/>
  <c r="X1041"/>
  <c r="R1042"/>
  <c r="X1042"/>
  <c r="Z1042" s="1"/>
  <c r="AA1042" s="1"/>
  <c r="R1043"/>
  <c r="X1043"/>
  <c r="R1044"/>
  <c r="X1044"/>
  <c r="Z1044" s="1"/>
  <c r="AA1044" s="1"/>
  <c r="R1045"/>
  <c r="X1045"/>
  <c r="R1046"/>
  <c r="X1046"/>
  <c r="R1047"/>
  <c r="X1047"/>
  <c r="Z1047" s="1"/>
  <c r="AA1047" s="1"/>
  <c r="R1048"/>
  <c r="X1048"/>
  <c r="R1049"/>
  <c r="X1049"/>
  <c r="Z1049" s="1"/>
  <c r="AA1049" s="1"/>
  <c r="R1050"/>
  <c r="X1050"/>
  <c r="R1051"/>
  <c r="X1051"/>
  <c r="Z1051" s="1"/>
  <c r="AA1051" s="1"/>
  <c r="R1058"/>
  <c r="X1058"/>
  <c r="Z1058" s="1"/>
  <c r="AA1058" s="1"/>
  <c r="R1054"/>
  <c r="X1054"/>
  <c r="R1055"/>
  <c r="X1055"/>
  <c r="Z1055" s="1"/>
  <c r="AA1055" s="1"/>
  <c r="R1056"/>
  <c r="X1056"/>
  <c r="Z1056" s="1"/>
  <c r="AA1056" s="1"/>
  <c r="M1059"/>
  <c r="N1059"/>
  <c r="R1059"/>
  <c r="X1059"/>
  <c r="Y1059" s="1"/>
  <c r="AA1059" s="1"/>
  <c r="M1060"/>
  <c r="N1060"/>
  <c r="R1060"/>
  <c r="X1060"/>
  <c r="Y1060" s="1"/>
  <c r="AA1060" s="1"/>
  <c r="M1061"/>
  <c r="N1061"/>
  <c r="R1061"/>
  <c r="X1061"/>
  <c r="R1064"/>
  <c r="X1064"/>
  <c r="Z1064" s="1"/>
  <c r="AA1064" s="1"/>
  <c r="R1062"/>
  <c r="X1062"/>
  <c r="Z1062" s="1"/>
  <c r="AA1062" s="1"/>
  <c r="R1063"/>
  <c r="X1063"/>
  <c r="Z1063" s="1"/>
  <c r="AA1063" s="1"/>
  <c r="R1065"/>
  <c r="X1065"/>
  <c r="R1072"/>
  <c r="X1072"/>
  <c r="Z1072" s="1"/>
  <c r="AA1072" s="1"/>
  <c r="R1066"/>
  <c r="X1066"/>
  <c r="M1067"/>
  <c r="N1067"/>
  <c r="R1067"/>
  <c r="X1067"/>
  <c r="R1068"/>
  <c r="X1068"/>
  <c r="R1069"/>
  <c r="X1069"/>
  <c r="Z1069" s="1"/>
  <c r="AA1069" s="1"/>
  <c r="R1070"/>
  <c r="X1070"/>
  <c r="Z1070" s="1"/>
  <c r="AA1070" s="1"/>
  <c r="R1071"/>
  <c r="X1071"/>
  <c r="Z1071" s="1"/>
  <c r="AA1071" s="1"/>
  <c r="R1074"/>
  <c r="X1074"/>
  <c r="R1075"/>
  <c r="X1075"/>
  <c r="Z1075" s="1"/>
  <c r="AA1075" s="1"/>
  <c r="R1076"/>
  <c r="X1076"/>
  <c r="R1077"/>
  <c r="X1077"/>
  <c r="R1078"/>
  <c r="X1078"/>
  <c r="Z1078" s="1"/>
  <c r="AA1078" s="1"/>
  <c r="R1079"/>
  <c r="X1079"/>
  <c r="R1080"/>
  <c r="X1080"/>
  <c r="Z1080" s="1"/>
  <c r="AA1080" s="1"/>
  <c r="M1081"/>
  <c r="N1081"/>
  <c r="R1081"/>
  <c r="X1081"/>
  <c r="Y1081" s="1"/>
  <c r="AA1081" s="1"/>
  <c r="M1082"/>
  <c r="N1082"/>
  <c r="R1082"/>
  <c r="X1082"/>
  <c r="Y1082" s="1"/>
  <c r="AA1082" s="1"/>
  <c r="M1083"/>
  <c r="N1083"/>
  <c r="R1083"/>
  <c r="X1083"/>
  <c r="Y1083" s="1"/>
  <c r="AA1083" s="1"/>
  <c r="M1084"/>
  <c r="N1084"/>
  <c r="R1084"/>
  <c r="X1084"/>
  <c r="Y1084" s="1"/>
  <c r="AA1084" s="1"/>
  <c r="M1085"/>
  <c r="N1085"/>
  <c r="R1085"/>
  <c r="X1085"/>
  <c r="M1086"/>
  <c r="N1086"/>
  <c r="R1086"/>
  <c r="X1086"/>
  <c r="Y1086" s="1"/>
  <c r="AA1086" s="1"/>
  <c r="R1087"/>
  <c r="X1087"/>
  <c r="Z1087" s="1"/>
  <c r="AA1087" s="1"/>
  <c r="R1088"/>
  <c r="X1088"/>
  <c r="Z1088" s="1"/>
  <c r="AA1088" s="1"/>
  <c r="R1089"/>
  <c r="X1089"/>
  <c r="R1090"/>
  <c r="X1090"/>
  <c r="Z1090" s="1"/>
  <c r="AA1090" s="1"/>
  <c r="R1091"/>
  <c r="X1091"/>
  <c r="Z1091" s="1"/>
  <c r="AA1091" s="1"/>
  <c r="R1092"/>
  <c r="X1092"/>
  <c r="Z1092" s="1"/>
  <c r="AA1092" s="1"/>
  <c r="R1113"/>
  <c r="X1113"/>
  <c r="Z1113" s="1"/>
  <c r="AA1113" s="1"/>
  <c r="R1093"/>
  <c r="X1093"/>
  <c r="Z1093" s="1"/>
  <c r="AA1093" s="1"/>
  <c r="R1094"/>
  <c r="X1094"/>
  <c r="Z1094" s="1"/>
  <c r="AA1094" s="1"/>
  <c r="R1095"/>
  <c r="X1095"/>
  <c r="Z1095" s="1"/>
  <c r="AA1095" s="1"/>
  <c r="R1096"/>
  <c r="X1096"/>
  <c r="Z1096" s="1"/>
  <c r="AA1096" s="1"/>
  <c r="R1126"/>
  <c r="X1126"/>
  <c r="Z1126" s="1"/>
  <c r="AA1126" s="1"/>
  <c r="R1123"/>
  <c r="X1123"/>
  <c r="Z1123" s="1"/>
  <c r="AA1123" s="1"/>
  <c r="R1119"/>
  <c r="X1119"/>
  <c r="Z1119" s="1"/>
  <c r="AA1119" s="1"/>
  <c r="R1097"/>
  <c r="X1097"/>
  <c r="Z1097" s="1"/>
  <c r="AA1097" s="1"/>
  <c r="R1098"/>
  <c r="X1098"/>
  <c r="Z1098" s="1"/>
  <c r="AA1098" s="1"/>
  <c r="R1118"/>
  <c r="X1118"/>
  <c r="Z1118" s="1"/>
  <c r="AA1118" s="1"/>
  <c r="R1099"/>
  <c r="X1099"/>
  <c r="Z1099" s="1"/>
  <c r="AA1099" s="1"/>
  <c r="R1116"/>
  <c r="X1116"/>
  <c r="Z1116" s="1"/>
  <c r="AA1116" s="1"/>
  <c r="R1115"/>
  <c r="X1115"/>
  <c r="Z1115" s="1"/>
  <c r="AA1115" s="1"/>
  <c r="R1112"/>
  <c r="X1112"/>
  <c r="Z1112" s="1"/>
  <c r="AA1112" s="1"/>
  <c r="R1100"/>
  <c r="X1100"/>
  <c r="Z1100" s="1"/>
  <c r="AA1100" s="1"/>
  <c r="R1101"/>
  <c r="X1101"/>
  <c r="Z1101" s="1"/>
  <c r="AA1101" s="1"/>
  <c r="R1102"/>
  <c r="X1102"/>
  <c r="Z1102" s="1"/>
  <c r="AA1102" s="1"/>
  <c r="R1103"/>
  <c r="X1103"/>
  <c r="Z1103" s="1"/>
  <c r="AA1103" s="1"/>
  <c r="R1104"/>
  <c r="X1104"/>
  <c r="Z1104" s="1"/>
  <c r="AA1104" s="1"/>
  <c r="R1128"/>
  <c r="X1128"/>
  <c r="Z1128" s="1"/>
  <c r="AA1128" s="1"/>
  <c r="R1129"/>
  <c r="X1129"/>
  <c r="Z1129" s="1"/>
  <c r="AA1129" s="1"/>
  <c r="R1130"/>
  <c r="X1130"/>
  <c r="R1136"/>
  <c r="X1136"/>
  <c r="Z1136" s="1"/>
  <c r="AA1136" s="1"/>
  <c r="R1131"/>
  <c r="X1131"/>
  <c r="Z1131" s="1"/>
  <c r="AA1131" s="1"/>
  <c r="R1132"/>
  <c r="X1132"/>
  <c r="R1133"/>
  <c r="X1133"/>
  <c r="Z1133" s="1"/>
  <c r="AA1133" s="1"/>
  <c r="R1134"/>
  <c r="X1134"/>
  <c r="Z1134" s="1"/>
  <c r="AA1134" s="1"/>
  <c r="R1137"/>
  <c r="X1137"/>
  <c r="Z1137" s="1"/>
  <c r="AA1137" s="1"/>
  <c r="R1138"/>
  <c r="X1138"/>
  <c r="Z1138" s="1"/>
  <c r="AA1138" s="1"/>
  <c r="R1139"/>
  <c r="X1139"/>
  <c r="Z1139" s="1"/>
  <c r="AA1139" s="1"/>
  <c r="R1140"/>
  <c r="X1140"/>
  <c r="R1141"/>
  <c r="X1141"/>
  <c r="R1142"/>
  <c r="X1142"/>
  <c r="R1143"/>
  <c r="X1143"/>
  <c r="Z1143" s="1"/>
  <c r="AA1143" s="1"/>
  <c r="R1144"/>
  <c r="X1144"/>
  <c r="R1155"/>
  <c r="X1155"/>
  <c r="Y1155" s="1"/>
  <c r="AA1155" s="1"/>
  <c r="R1145"/>
  <c r="X1145"/>
  <c r="Y1145" s="1"/>
  <c r="AA1145" s="1"/>
  <c r="R1146"/>
  <c r="X1146"/>
  <c r="Z1146" s="1"/>
  <c r="AA1146" s="1"/>
  <c r="R1147"/>
  <c r="X1147"/>
  <c r="R1148"/>
  <c r="X1148"/>
  <c r="Z1148" s="1"/>
  <c r="AA1148" s="1"/>
  <c r="R1149"/>
  <c r="X1149"/>
  <c r="Z1149" s="1"/>
  <c r="AA1149" s="1"/>
  <c r="R1156"/>
  <c r="X1156"/>
  <c r="Y1156" s="1"/>
  <c r="AA1156" s="1"/>
  <c r="R1157"/>
  <c r="X1157"/>
  <c r="R1158"/>
  <c r="X1158"/>
  <c r="Z1158" s="1"/>
  <c r="AA1158" s="1"/>
  <c r="R1159"/>
  <c r="X1159"/>
  <c r="R1160"/>
  <c r="X1160"/>
  <c r="Z1160" s="1"/>
  <c r="AA1160" s="1"/>
  <c r="R1161"/>
  <c r="X1161"/>
  <c r="R1162"/>
  <c r="X1162"/>
  <c r="Z1162" s="1"/>
  <c r="AA1162" s="1"/>
  <c r="R1163"/>
  <c r="X1163"/>
  <c r="Z1163" s="1"/>
  <c r="AA1163" s="1"/>
  <c r="R1164"/>
  <c r="X1164"/>
  <c r="Z1164" s="1"/>
  <c r="AA1164" s="1"/>
  <c r="R1165"/>
  <c r="X1165"/>
  <c r="R1166"/>
  <c r="X1166"/>
  <c r="Z1166" s="1"/>
  <c r="AA1166" s="1"/>
  <c r="R1167"/>
  <c r="X1167"/>
  <c r="R1168"/>
  <c r="X1168"/>
  <c r="Z1168" s="1"/>
  <c r="AA1168" s="1"/>
  <c r="R1169"/>
  <c r="X1169"/>
  <c r="Z1169" s="1"/>
  <c r="AA1169" s="1"/>
  <c r="R1170"/>
  <c r="X1170"/>
  <c r="R1171"/>
  <c r="X1171"/>
  <c r="Z1171" s="1"/>
  <c r="AA1171" s="1"/>
  <c r="R1172"/>
  <c r="X1172"/>
  <c r="R1173"/>
  <c r="X1173"/>
  <c r="Z1173" s="1"/>
  <c r="AA1173" s="1"/>
  <c r="R1187"/>
  <c r="X1187"/>
  <c r="R1174"/>
  <c r="X1174"/>
  <c r="Z1174" s="1"/>
  <c r="AA1174" s="1"/>
  <c r="R1176"/>
  <c r="X1176"/>
  <c r="R1177"/>
  <c r="X1177"/>
  <c r="Z1177" s="1"/>
  <c r="AA1177" s="1"/>
  <c r="R1178"/>
  <c r="X1178"/>
  <c r="R1180"/>
  <c r="X1180"/>
  <c r="Z1180" s="1"/>
  <c r="AA1180" s="1"/>
  <c r="R1181"/>
  <c r="X1181"/>
  <c r="Z1181" s="1"/>
  <c r="AA1181" s="1"/>
  <c r="R1182"/>
  <c r="X1182"/>
  <c r="Z1182" s="1"/>
  <c r="AA1182" s="1"/>
  <c r="R1185"/>
  <c r="X1185"/>
  <c r="M1188"/>
  <c r="N1188"/>
  <c r="R1188"/>
  <c r="X1188"/>
  <c r="R1189"/>
  <c r="X1189"/>
  <c r="Z1189" s="1"/>
  <c r="AA1189" s="1"/>
  <c r="R1190"/>
  <c r="X1190"/>
  <c r="R1195"/>
  <c r="X1195"/>
  <c r="R1191"/>
  <c r="X1191"/>
  <c r="Z1191" s="1"/>
  <c r="AA1191" s="1"/>
  <c r="R1192"/>
  <c r="X1192"/>
  <c r="Z1192" s="1"/>
  <c r="AA1192" s="1"/>
  <c r="R1193"/>
  <c r="X1193"/>
  <c r="Z1193" s="1"/>
  <c r="AA1193" s="1"/>
  <c r="M1197"/>
  <c r="N1197"/>
  <c r="R1197"/>
  <c r="X1197"/>
  <c r="Y1197" s="1"/>
  <c r="AA1197" s="1"/>
  <c r="R1198"/>
  <c r="X1198"/>
  <c r="R1199"/>
  <c r="X1199"/>
  <c r="Z1199" s="1"/>
  <c r="AA1199" s="1"/>
  <c r="R1207"/>
  <c r="X1207"/>
  <c r="R1200"/>
  <c r="X1200"/>
  <c r="Z1200" s="1"/>
  <c r="AA1200" s="1"/>
  <c r="R1201"/>
  <c r="X1201"/>
  <c r="R1202"/>
  <c r="X1202"/>
  <c r="Z1202" s="1"/>
  <c r="AA1202" s="1"/>
  <c r="R1203"/>
  <c r="X1203"/>
  <c r="R1204"/>
  <c r="X1204"/>
  <c r="R1205"/>
  <c r="X1205"/>
  <c r="Z1205" s="1"/>
  <c r="AA1205" s="1"/>
  <c r="R1206"/>
  <c r="X1206"/>
  <c r="Z1206" s="1"/>
  <c r="AA1206" s="1"/>
  <c r="R1208"/>
  <c r="X1208"/>
  <c r="Z1208" s="1"/>
  <c r="AA1208" s="1"/>
  <c r="R1217"/>
  <c r="X1217"/>
  <c r="R1209"/>
  <c r="X1209"/>
  <c r="Z1209" s="1"/>
  <c r="AA1209" s="1"/>
  <c r="R1218"/>
  <c r="X1218"/>
  <c r="R1210"/>
  <c r="X1210"/>
  <c r="R1211"/>
  <c r="X1211"/>
  <c r="Z1211" s="1"/>
  <c r="AA1211" s="1"/>
  <c r="R1212"/>
  <c r="X1212"/>
  <c r="Z1212" s="1"/>
  <c r="AA1212" s="1"/>
  <c r="R1213"/>
  <c r="X1213"/>
  <c r="R1214"/>
  <c r="X1214"/>
  <c r="R1215"/>
  <c r="X1215"/>
  <c r="Z1215" s="1"/>
  <c r="AA1215" s="1"/>
  <c r="M1219"/>
  <c r="N1219"/>
  <c r="R1219"/>
  <c r="X1219"/>
  <c r="R1220"/>
  <c r="X1220"/>
  <c r="Z1220" s="1"/>
  <c r="AA1220" s="1"/>
  <c r="M1221"/>
  <c r="N1221"/>
  <c r="R1221"/>
  <c r="X1221"/>
  <c r="Y1221" s="1"/>
  <c r="AA1221" s="1"/>
  <c r="M1224"/>
  <c r="N1224"/>
  <c r="R1224"/>
  <c r="X1224"/>
  <c r="Y1224" s="1"/>
  <c r="AA1224" s="1"/>
  <c r="R1226"/>
  <c r="X1226"/>
  <c r="R1227"/>
  <c r="X1227"/>
  <c r="Z1227" s="1"/>
  <c r="AA1227" s="1"/>
  <c r="M1229"/>
  <c r="N1229"/>
  <c r="R1229"/>
  <c r="X1229"/>
  <c r="R1250"/>
  <c r="X1250"/>
  <c r="R1230"/>
  <c r="X1230"/>
  <c r="Z1230" s="1"/>
  <c r="AA1230" s="1"/>
  <c r="R1253"/>
  <c r="X1253"/>
  <c r="R1254"/>
  <c r="X1254"/>
  <c r="Z1254" s="1"/>
  <c r="AA1254" s="1"/>
  <c r="R1231"/>
  <c r="X1231"/>
  <c r="R1232"/>
  <c r="X1232"/>
  <c r="Z1232" s="1"/>
  <c r="AA1232" s="1"/>
  <c r="R1233"/>
  <c r="X1233"/>
  <c r="R1249"/>
  <c r="X1249"/>
  <c r="Z1249" s="1"/>
  <c r="AA1249" s="1"/>
  <c r="R1234"/>
  <c r="X1234"/>
  <c r="R1248"/>
  <c r="X1248"/>
  <c r="Z1248" s="1"/>
  <c r="AA1248" s="1"/>
  <c r="R1235"/>
  <c r="X1235"/>
  <c r="R1236"/>
  <c r="X1236"/>
  <c r="Z1236" s="1"/>
  <c r="AA1236" s="1"/>
  <c r="R1237"/>
  <c r="X1237"/>
  <c r="R1238"/>
  <c r="X1238"/>
  <c r="Z1238" s="1"/>
  <c r="AA1238" s="1"/>
  <c r="R1239"/>
  <c r="X1239"/>
  <c r="Z1239" s="1"/>
  <c r="AA1239" s="1"/>
  <c r="R1240"/>
  <c r="X1240"/>
  <c r="Z1240" s="1"/>
  <c r="AA1240" s="1"/>
  <c r="R1241"/>
  <c r="X1241"/>
  <c r="Z1241" s="1"/>
  <c r="AA1241" s="1"/>
  <c r="R1242"/>
  <c r="X1242"/>
  <c r="R1243"/>
  <c r="X1243"/>
  <c r="Z1243" s="1"/>
  <c r="AA1243" s="1"/>
  <c r="R1244"/>
  <c r="X1244"/>
  <c r="R1245"/>
  <c r="X1245"/>
  <c r="R1246"/>
  <c r="X1246"/>
  <c r="M1256"/>
  <c r="N1256"/>
  <c r="R1256"/>
  <c r="X1256"/>
  <c r="Y1256" s="1"/>
  <c r="AA1256" s="1"/>
  <c r="R1257"/>
  <c r="X1257"/>
  <c r="Z1257" s="1"/>
  <c r="AA1257" s="1"/>
  <c r="R1258"/>
  <c r="X1258"/>
  <c r="Z1258" s="1"/>
  <c r="AA1258" s="1"/>
  <c r="R1259"/>
  <c r="X1259"/>
  <c r="Z1259" s="1"/>
  <c r="AA1259" s="1"/>
  <c r="R1260"/>
  <c r="X1260"/>
  <c r="Z1260" s="1"/>
  <c r="AA1260" s="1"/>
  <c r="R1261"/>
  <c r="X1261"/>
  <c r="Z1261" s="1"/>
  <c r="AA1261" s="1"/>
  <c r="M1262"/>
  <c r="N1262"/>
  <c r="R1262"/>
  <c r="X1262"/>
  <c r="Y1262" s="1"/>
  <c r="AA1262" s="1"/>
  <c r="M1263"/>
  <c r="N1263"/>
  <c r="R1263"/>
  <c r="X1263"/>
  <c r="Y1263" s="1"/>
  <c r="AA1263" s="1"/>
  <c r="R1271"/>
  <c r="X1271"/>
  <c r="Z1271" s="1"/>
  <c r="AA1271" s="1"/>
  <c r="R1265"/>
  <c r="X1265"/>
  <c r="Z1265" s="1"/>
  <c r="AA1265" s="1"/>
  <c r="R1266"/>
  <c r="X1266"/>
  <c r="Z1266" s="1"/>
  <c r="AA1266" s="1"/>
  <c r="R1267"/>
  <c r="X1267"/>
  <c r="Z1267" s="1"/>
  <c r="AA1267" s="1"/>
  <c r="R1268"/>
  <c r="X1268"/>
  <c r="Z1268" s="1"/>
  <c r="AA1268" s="1"/>
  <c r="R1270"/>
  <c r="X1270"/>
  <c r="Z1270" s="1"/>
  <c r="AA1270" s="1"/>
  <c r="R1269"/>
  <c r="X1269"/>
  <c r="Z1269" s="1"/>
  <c r="AA1269" s="1"/>
  <c r="M1272"/>
  <c r="N1272"/>
  <c r="R1272"/>
  <c r="X1272"/>
  <c r="Y1272" s="1"/>
  <c r="AA1272" s="1"/>
  <c r="M1273"/>
  <c r="N1273"/>
  <c r="R1273"/>
  <c r="X1273"/>
  <c r="Y1273" s="1"/>
  <c r="AA1273" s="1"/>
  <c r="R1274"/>
  <c r="X1274"/>
  <c r="Z1274" s="1"/>
  <c r="AA1274" s="1"/>
  <c r="M1275"/>
  <c r="N1275"/>
  <c r="R1275"/>
  <c r="X1275"/>
  <c r="Y1275" s="1"/>
  <c r="AA1275" s="1"/>
  <c r="M1276"/>
  <c r="N1276"/>
  <c r="R1276"/>
  <c r="X1276"/>
  <c r="Y1276" s="1"/>
  <c r="AA1276" s="1"/>
  <c r="M1277"/>
  <c r="N1277"/>
  <c r="R1277"/>
  <c r="X1277"/>
  <c r="Y1277" s="1"/>
  <c r="AA1277" s="1"/>
  <c r="M1279"/>
  <c r="N1279"/>
  <c r="R1279"/>
  <c r="X1279"/>
  <c r="R1280"/>
  <c r="X1280"/>
  <c r="Z1280" s="1"/>
  <c r="AA1280" s="1"/>
  <c r="R1281"/>
  <c r="X1281"/>
  <c r="Z1281" s="1"/>
  <c r="AA1281" s="1"/>
  <c r="R1282"/>
  <c r="X1282"/>
  <c r="Z1282" s="1"/>
  <c r="AA1282" s="1"/>
  <c r="R1283"/>
  <c r="X1283"/>
  <c r="Z1283" s="1"/>
  <c r="AA1283" s="1"/>
  <c r="R1284"/>
  <c r="X1284"/>
  <c r="Z1284" s="1"/>
  <c r="AA1284" s="1"/>
  <c r="R1285"/>
  <c r="X1285"/>
  <c r="Z1285" s="1"/>
  <c r="AA1285" s="1"/>
  <c r="R1286"/>
  <c r="X1286"/>
  <c r="Z1286" s="1"/>
  <c r="AA1286" s="1"/>
  <c r="R1287"/>
  <c r="X1287"/>
  <c r="Z1287" s="1"/>
  <c r="AA1287" s="1"/>
  <c r="R1288"/>
  <c r="X1288"/>
  <c r="Z1288" s="1"/>
  <c r="AA1288" s="1"/>
  <c r="R1289"/>
  <c r="X1289"/>
  <c r="Z1289" s="1"/>
  <c r="AA1289" s="1"/>
  <c r="R1290"/>
  <c r="X1290"/>
  <c r="Z1290" s="1"/>
  <c r="AA1290" s="1"/>
  <c r="R1291"/>
  <c r="X1291"/>
  <c r="Z1291" s="1"/>
  <c r="AA1291" s="1"/>
  <c r="R1292"/>
  <c r="X1292"/>
  <c r="Z1292" s="1"/>
  <c r="AA1292" s="1"/>
  <c r="R1293"/>
  <c r="X1293"/>
  <c r="Z1293" s="1"/>
  <c r="AA1293" s="1"/>
  <c r="R1294"/>
  <c r="X1294"/>
  <c r="Z1294" s="1"/>
  <c r="AA1294" s="1"/>
  <c r="R1295"/>
  <c r="X1295"/>
  <c r="Z1295" s="1"/>
  <c r="AA1295" s="1"/>
  <c r="R1296"/>
  <c r="X1296"/>
  <c r="Z1296" s="1"/>
  <c r="AA1296" s="1"/>
  <c r="R1297"/>
  <c r="X1297"/>
  <c r="Z1297" s="1"/>
  <c r="AA1297" s="1"/>
  <c r="R1298"/>
  <c r="X1298"/>
  <c r="Z1298" s="1"/>
  <c r="AA1298" s="1"/>
  <c r="R1299"/>
  <c r="X1299"/>
  <c r="Z1299" s="1"/>
  <c r="AA1299" s="1"/>
  <c r="R1300"/>
  <c r="X1300"/>
  <c r="Z1300" s="1"/>
  <c r="AA1300" s="1"/>
  <c r="R1301"/>
  <c r="X1301"/>
  <c r="Z1301" s="1"/>
  <c r="AA1301" s="1"/>
  <c r="R1303"/>
  <c r="X1303"/>
  <c r="Z1303" s="1"/>
  <c r="AA1303" s="1"/>
  <c r="R1309"/>
  <c r="X1309"/>
  <c r="R1304"/>
  <c r="X1304"/>
  <c r="Z1304" s="1"/>
  <c r="AA1304" s="1"/>
  <c r="R1305"/>
  <c r="X1305"/>
  <c r="R1306"/>
  <c r="X1306"/>
  <c r="Z1306" s="1"/>
  <c r="AA1306" s="1"/>
  <c r="R1310"/>
  <c r="X1310"/>
  <c r="Z1310" s="1"/>
  <c r="AA1310" s="1"/>
  <c r="R1311"/>
  <c r="X1311"/>
  <c r="Z1311" s="1"/>
  <c r="AA1311" s="1"/>
  <c r="R1312"/>
  <c r="X1312"/>
  <c r="R1313"/>
  <c r="X1313"/>
  <c r="M1314"/>
  <c r="N1314"/>
  <c r="R1314"/>
  <c r="X1314"/>
  <c r="Y1314" s="1"/>
  <c r="AA1314" s="1"/>
  <c r="M1315"/>
  <c r="N1315"/>
  <c r="R1315"/>
  <c r="X1315"/>
  <c r="Y1315" s="1"/>
  <c r="AA1315" s="1"/>
  <c r="M1317"/>
  <c r="N1317"/>
  <c r="R1317"/>
  <c r="X1317"/>
  <c r="Y1317" s="1"/>
  <c r="AA1317" s="1"/>
  <c r="M1316"/>
  <c r="N1316"/>
  <c r="R1316"/>
  <c r="X1316"/>
  <c r="M1319"/>
  <c r="N1319"/>
  <c r="R1319"/>
  <c r="X1319"/>
  <c r="Y1319" s="1"/>
  <c r="AA1319" s="1"/>
  <c r="M1321"/>
  <c r="N1321"/>
  <c r="R1321"/>
  <c r="X1321"/>
  <c r="Y1321" s="1"/>
  <c r="AA1321" s="1"/>
  <c r="M1322"/>
  <c r="N1322"/>
  <c r="R1322"/>
  <c r="X1322"/>
  <c r="Y1322" s="1"/>
  <c r="AA1322" s="1"/>
  <c r="R1323"/>
  <c r="X1323"/>
  <c r="Z1323" s="1"/>
  <c r="AA1323" s="1"/>
  <c r="R1328"/>
  <c r="X1328"/>
  <c r="Z1328" s="1"/>
  <c r="AA1328" s="1"/>
  <c r="R1324"/>
  <c r="X1324"/>
  <c r="Z1324" s="1"/>
  <c r="AA1324" s="1"/>
  <c r="R1325"/>
  <c r="X1325"/>
  <c r="R1326"/>
  <c r="X1326"/>
  <c r="Z1326" s="1"/>
  <c r="AA1326" s="1"/>
  <c r="R1327"/>
  <c r="X1327"/>
  <c r="Z1327" s="1"/>
  <c r="AA1327" s="1"/>
  <c r="R1330"/>
  <c r="X1330"/>
  <c r="Z1330" s="1"/>
  <c r="AA1330" s="1"/>
  <c r="R1331"/>
  <c r="X1331"/>
  <c r="Z1331" s="1"/>
  <c r="AA1331" s="1"/>
  <c r="R1332"/>
  <c r="X1332"/>
  <c r="Z1332" s="1"/>
  <c r="AA1332" s="1"/>
  <c r="R1333"/>
  <c r="X1333"/>
  <c r="Z1333" s="1"/>
  <c r="AA1333" s="1"/>
  <c r="R1334"/>
  <c r="X1334"/>
  <c r="Z1334" s="1"/>
  <c r="AA1334" s="1"/>
  <c r="R1335"/>
  <c r="X1335"/>
  <c r="Z1335" s="1"/>
  <c r="AA1335" s="1"/>
  <c r="R1336"/>
  <c r="X1336"/>
  <c r="Z1336" s="1"/>
  <c r="AA1336" s="1"/>
  <c r="M1337"/>
  <c r="N1337"/>
  <c r="R1337"/>
  <c r="X1337"/>
  <c r="M1338"/>
  <c r="N1338"/>
  <c r="R1338"/>
  <c r="X1338"/>
  <c r="Y1338" s="1"/>
  <c r="AA1338" s="1"/>
  <c r="R1339"/>
  <c r="X1339"/>
  <c r="Z1339" s="1"/>
  <c r="AA1339" s="1"/>
  <c r="M1340"/>
  <c r="N1340"/>
  <c r="R1340"/>
  <c r="X1340"/>
  <c r="Y1340" s="1"/>
  <c r="AA1340" s="1"/>
  <c r="M1341"/>
  <c r="N1341"/>
  <c r="R1341"/>
  <c r="X1341"/>
  <c r="M1342"/>
  <c r="N1342"/>
  <c r="R1342"/>
  <c r="X1342"/>
  <c r="M1343"/>
  <c r="N1343"/>
  <c r="R1343"/>
  <c r="X1343"/>
  <c r="M1344"/>
  <c r="N1344"/>
  <c r="R1344"/>
  <c r="X1344"/>
  <c r="Y1344" s="1"/>
  <c r="AA1344" s="1"/>
  <c r="R1345"/>
  <c r="X1345"/>
  <c r="M1346"/>
  <c r="N1346"/>
  <c r="R1346"/>
  <c r="X1346"/>
  <c r="Y1346" s="1"/>
  <c r="AA1346" s="1"/>
  <c r="M1347"/>
  <c r="N1347"/>
  <c r="R1347"/>
  <c r="X1347"/>
  <c r="Y1347" s="1"/>
  <c r="AA1347" s="1"/>
  <c r="M1368"/>
  <c r="N1368"/>
  <c r="R1368"/>
  <c r="X1368"/>
  <c r="Y1368" s="1"/>
  <c r="AA1368" s="1"/>
  <c r="M1370"/>
  <c r="N1370"/>
  <c r="R1370"/>
  <c r="X1370"/>
  <c r="Y1370" s="1"/>
  <c r="AA1370" s="1"/>
  <c r="M1371"/>
  <c r="N1371"/>
  <c r="R1371"/>
  <c r="X1371"/>
  <c r="Y1371" s="1"/>
  <c r="AA1371" s="1"/>
  <c r="M1372"/>
  <c r="N1372"/>
  <c r="R1372"/>
  <c r="X1372"/>
  <c r="Y1372" s="1"/>
  <c r="AA1372" s="1"/>
  <c r="M1373"/>
  <c r="N1373"/>
  <c r="R1373"/>
  <c r="X1373"/>
  <c r="Y1373" s="1"/>
  <c r="AA1373" s="1"/>
  <c r="R1374"/>
  <c r="X1374"/>
  <c r="Z1374" s="1"/>
  <c r="AA1374" s="1"/>
  <c r="R1375"/>
  <c r="X1375"/>
  <c r="R1376"/>
  <c r="X1376"/>
  <c r="Z1376" s="1"/>
  <c r="AA1376" s="1"/>
  <c r="R1377"/>
  <c r="X1377"/>
  <c r="Z1377" s="1"/>
  <c r="AA1377" s="1"/>
  <c r="R1378"/>
  <c r="X1378"/>
  <c r="R1379"/>
  <c r="X1379"/>
  <c r="Z1379" s="1"/>
  <c r="AA1379" s="1"/>
  <c r="R1380"/>
  <c r="X1380"/>
  <c r="R1381"/>
  <c r="X1381"/>
  <c r="Z1381" s="1"/>
  <c r="AA1381" s="1"/>
  <c r="R1382"/>
  <c r="X1382"/>
  <c r="R1383"/>
  <c r="X1383"/>
  <c r="R1384"/>
  <c r="X1384"/>
  <c r="Z1384" s="1"/>
  <c r="AA1384" s="1"/>
  <c r="R1385"/>
  <c r="X1385"/>
  <c r="Z1385" s="1"/>
  <c r="AA1385" s="1"/>
  <c r="M1386"/>
  <c r="N1386"/>
  <c r="R1386"/>
  <c r="X1386"/>
  <c r="R1387"/>
  <c r="X1387"/>
  <c r="Z1387" s="1"/>
  <c r="AA1387" s="1"/>
  <c r="R1388"/>
  <c r="X1388"/>
  <c r="Z1388" s="1"/>
  <c r="AA1388" s="1"/>
  <c r="M1389"/>
  <c r="N1389"/>
  <c r="R1389"/>
  <c r="X1389"/>
  <c r="Y1389" s="1"/>
  <c r="AA1389" s="1"/>
  <c r="M1390"/>
  <c r="N1390"/>
  <c r="R1390"/>
  <c r="X1390"/>
  <c r="R1391"/>
  <c r="X1391"/>
  <c r="Z1391" s="1"/>
  <c r="AA1391" s="1"/>
  <c r="M1392"/>
  <c r="N1392"/>
  <c r="R1392"/>
  <c r="X1392"/>
  <c r="Y1392" s="1"/>
  <c r="AA1392" s="1"/>
  <c r="M1393"/>
  <c r="N1393"/>
  <c r="R1393"/>
  <c r="X1393"/>
  <c r="Y1393" s="1"/>
  <c r="AA1393" s="1"/>
  <c r="R1394"/>
  <c r="X1394"/>
  <c r="Z1394" s="1"/>
  <c r="AA1394" s="1"/>
  <c r="R1395"/>
  <c r="X1395"/>
  <c r="Z1395" s="1"/>
  <c r="AA1395" s="1"/>
  <c r="R1396"/>
  <c r="X1396"/>
  <c r="Z1396" s="1"/>
  <c r="AA1396" s="1"/>
  <c r="R1399"/>
  <c r="X1399"/>
  <c r="R1400"/>
  <c r="X1400"/>
  <c r="R1401"/>
  <c r="X1401"/>
  <c r="Z1401" s="1"/>
  <c r="AA1401" s="1"/>
  <c r="R1402"/>
  <c r="X1402"/>
  <c r="Z1402" s="1"/>
  <c r="AA1402" s="1"/>
  <c r="M1403"/>
  <c r="N1403"/>
  <c r="R1403"/>
  <c r="X1403"/>
  <c r="R1404"/>
  <c r="X1404"/>
  <c r="Z1404" s="1"/>
  <c r="AA1404" s="1"/>
  <c r="R1405"/>
  <c r="X1405"/>
  <c r="R1406"/>
  <c r="X1406"/>
  <c r="R1407"/>
  <c r="X1407"/>
  <c r="R1408"/>
  <c r="X1408"/>
  <c r="Z1408" s="1"/>
  <c r="AA1408" s="1"/>
  <c r="R1409"/>
  <c r="X1409"/>
  <c r="Z1409" s="1"/>
  <c r="AA1409" s="1"/>
  <c r="R1410"/>
  <c r="X1410"/>
  <c r="Z1410" s="1"/>
  <c r="AA1410" s="1"/>
  <c r="R1411"/>
  <c r="X1411"/>
  <c r="Z1411" s="1"/>
  <c r="AA1411" s="1"/>
  <c r="M1412"/>
  <c r="N1412"/>
  <c r="R1412"/>
  <c r="X1412"/>
  <c r="Y1412" s="1"/>
  <c r="AA1412" s="1"/>
  <c r="R1413"/>
  <c r="X1413"/>
  <c r="Z1413" s="1"/>
  <c r="AA1413" s="1"/>
  <c r="R1417"/>
  <c r="X1417"/>
  <c r="Z1417" s="1"/>
  <c r="AA1417" s="1"/>
  <c r="R1418"/>
  <c r="X1418"/>
  <c r="Z1418" s="1"/>
  <c r="AA1418" s="1"/>
  <c r="R1421"/>
  <c r="X1421"/>
  <c r="Z1421" s="1"/>
  <c r="AA1421" s="1"/>
  <c r="M1419"/>
  <c r="N1419"/>
  <c r="R1419"/>
  <c r="X1419"/>
  <c r="Y1419" s="1"/>
  <c r="AA1419" s="1"/>
  <c r="M1420"/>
  <c r="N1420"/>
  <c r="R1420"/>
  <c r="X1420"/>
  <c r="Y1420" s="1"/>
  <c r="AA1420" s="1"/>
  <c r="M1422"/>
  <c r="N1422"/>
  <c r="R1422"/>
  <c r="X1422"/>
  <c r="Y1422" s="1"/>
  <c r="AA1422" s="1"/>
  <c r="M1423"/>
  <c r="N1423"/>
  <c r="R1423"/>
  <c r="X1423"/>
  <c r="R1424"/>
  <c r="X1424"/>
  <c r="Z1424" s="1"/>
  <c r="AA1424" s="1"/>
  <c r="M1430"/>
  <c r="N1430"/>
  <c r="R1430"/>
  <c r="X1430"/>
  <c r="Y1430" s="1"/>
  <c r="AA1430" s="1"/>
  <c r="M1427"/>
  <c r="N1427"/>
  <c r="R1427"/>
  <c r="X1427"/>
  <c r="M1428"/>
  <c r="N1428"/>
  <c r="R1428"/>
  <c r="X1428"/>
  <c r="Y1428" s="1"/>
  <c r="AA1428" s="1"/>
  <c r="M1431"/>
  <c r="N1431"/>
  <c r="R1431"/>
  <c r="X1431"/>
  <c r="Y1431" s="1"/>
  <c r="AA1431" s="1"/>
  <c r="M1429"/>
  <c r="N1429"/>
  <c r="R1429"/>
  <c r="X1429"/>
  <c r="R1439"/>
  <c r="X1439"/>
  <c r="Z1439" s="1"/>
  <c r="AA1439" s="1"/>
  <c r="R1432"/>
  <c r="X1432"/>
  <c r="Z1432" s="1"/>
  <c r="AA1432" s="1"/>
  <c r="R1440"/>
  <c r="X1440"/>
  <c r="Z1440" s="1"/>
  <c r="AA1440" s="1"/>
  <c r="R1441"/>
  <c r="X1441"/>
  <c r="Z1441" s="1"/>
  <c r="AA1441" s="1"/>
  <c r="R1442"/>
  <c r="X1442"/>
  <c r="M1443"/>
  <c r="N1443"/>
  <c r="R1443"/>
  <c r="X1443"/>
  <c r="Y1443" s="1"/>
  <c r="AA1443" s="1"/>
  <c r="R1444"/>
  <c r="X1444"/>
  <c r="R1462"/>
  <c r="X1462"/>
  <c r="Z1462" s="1"/>
  <c r="AA1462" s="1"/>
  <c r="R1445"/>
  <c r="X1445"/>
  <c r="Z1445" s="1"/>
  <c r="AA1445" s="1"/>
  <c r="R1446"/>
  <c r="X1446"/>
  <c r="Z1446" s="1"/>
  <c r="AA1446" s="1"/>
  <c r="R1447"/>
  <c r="X1447"/>
  <c r="R1448"/>
  <c r="X1448"/>
  <c r="R1449"/>
  <c r="X1449"/>
  <c r="R1464"/>
  <c r="X1464"/>
  <c r="Z1464" s="1"/>
  <c r="AA1464" s="1"/>
  <c r="R1463"/>
  <c r="X1463"/>
  <c r="Z1463" s="1"/>
  <c r="AA1463" s="1"/>
  <c r="R1450"/>
  <c r="X1450"/>
  <c r="Z1450" s="1"/>
  <c r="AA1450" s="1"/>
  <c r="R1451"/>
  <c r="X1451"/>
  <c r="Z1451" s="1"/>
  <c r="AA1451" s="1"/>
  <c r="R1452"/>
  <c r="X1452"/>
  <c r="R1453"/>
  <c r="X1453"/>
  <c r="Z1453" s="1"/>
  <c r="AA1453" s="1"/>
  <c r="R1454"/>
  <c r="X1454"/>
  <c r="Z1454" s="1"/>
  <c r="AA1454" s="1"/>
  <c r="R1455"/>
  <c r="X1455"/>
  <c r="R1456"/>
  <c r="X1456"/>
  <c r="M1457"/>
  <c r="N1457"/>
  <c r="R1457"/>
  <c r="X1457"/>
  <c r="R1458"/>
  <c r="X1458"/>
  <c r="Z1458" s="1"/>
  <c r="AA1458" s="1"/>
  <c r="R1459"/>
  <c r="X1459"/>
  <c r="Z1459" s="1"/>
  <c r="AA1459" s="1"/>
  <c r="R1460"/>
  <c r="X1460"/>
  <c r="Z1460" s="1"/>
  <c r="AA1460" s="1"/>
  <c r="M1461"/>
  <c r="N1461"/>
  <c r="R1461"/>
  <c r="X1461"/>
  <c r="Y1461" s="1"/>
  <c r="AA1461" s="1"/>
  <c r="M1465"/>
  <c r="N1465"/>
  <c r="R1465"/>
  <c r="X1465"/>
  <c r="Y1465" s="1"/>
  <c r="AA1465" s="1"/>
  <c r="M1466"/>
  <c r="N1466"/>
  <c r="R1466"/>
  <c r="X1466"/>
  <c r="Y1466" s="1"/>
  <c r="AA1466" s="1"/>
  <c r="M1467"/>
  <c r="N1467"/>
  <c r="R1467"/>
  <c r="X1467"/>
  <c r="Y1467" s="1"/>
  <c r="AA1467" s="1"/>
  <c r="R1468"/>
  <c r="X1468"/>
  <c r="Z1468" s="1"/>
  <c r="AA1468" s="1"/>
  <c r="R1469"/>
  <c r="X1469"/>
  <c r="Z1469" s="1"/>
  <c r="AA1469" s="1"/>
  <c r="M1471"/>
  <c r="N1471"/>
  <c r="R1471"/>
  <c r="X1471"/>
  <c r="Y1471" s="1"/>
  <c r="AA1471" s="1"/>
  <c r="M1472"/>
  <c r="N1472"/>
  <c r="R1472"/>
  <c r="X1472"/>
  <c r="Y1472" s="1"/>
  <c r="AA1472" s="1"/>
  <c r="M1473"/>
  <c r="N1473"/>
  <c r="R1473"/>
  <c r="X1473"/>
  <c r="Y1473" s="1"/>
  <c r="AA1473" s="1"/>
  <c r="M1474"/>
  <c r="N1474"/>
  <c r="R1474"/>
  <c r="X1474"/>
  <c r="M1475"/>
  <c r="N1475"/>
  <c r="R1475"/>
  <c r="X1475"/>
  <c r="M1476"/>
  <c r="N1476"/>
  <c r="R1476"/>
  <c r="X1476"/>
  <c r="M1477"/>
  <c r="N1477"/>
  <c r="R1477"/>
  <c r="X1477"/>
  <c r="M1478"/>
  <c r="N1478"/>
  <c r="R1478"/>
  <c r="X1478"/>
  <c r="Y1478" s="1"/>
  <c r="AA1478" s="1"/>
  <c r="M1494"/>
  <c r="N1494"/>
  <c r="R1494"/>
  <c r="X1494"/>
  <c r="M1479"/>
  <c r="N1479"/>
  <c r="R1479"/>
  <c r="X1479"/>
  <c r="Y1479" s="1"/>
  <c r="AA1479" s="1"/>
  <c r="M1480"/>
  <c r="N1480"/>
  <c r="R1480"/>
  <c r="X1480"/>
  <c r="M1481"/>
  <c r="N1481"/>
  <c r="R1481"/>
  <c r="X1481"/>
  <c r="M1482"/>
  <c r="N1482"/>
  <c r="R1482"/>
  <c r="X1482"/>
  <c r="M1483"/>
  <c r="N1483"/>
  <c r="R1483"/>
  <c r="X1483"/>
  <c r="Y1483" s="1"/>
  <c r="AA1483" s="1"/>
  <c r="M1495"/>
  <c r="N1495"/>
  <c r="R1495"/>
  <c r="X1495"/>
  <c r="Y1495" s="1"/>
  <c r="AA1495" s="1"/>
  <c r="M1484"/>
  <c r="N1484"/>
  <c r="R1484"/>
  <c r="X1484"/>
  <c r="M1497"/>
  <c r="N1497"/>
  <c r="R1497"/>
  <c r="X1497"/>
  <c r="Y1497" s="1"/>
  <c r="AA1497" s="1"/>
  <c r="M1485"/>
  <c r="N1485"/>
  <c r="R1485"/>
  <c r="X1485"/>
  <c r="Y1485" s="1"/>
  <c r="AA1485" s="1"/>
  <c r="M1486"/>
  <c r="N1486"/>
  <c r="R1486"/>
  <c r="X1486"/>
  <c r="M1487"/>
  <c r="N1487"/>
  <c r="R1487"/>
  <c r="X1487"/>
  <c r="Y1487" s="1"/>
  <c r="AA1487" s="1"/>
  <c r="M1488"/>
  <c r="N1488"/>
  <c r="R1488"/>
  <c r="X1488"/>
  <c r="Y1488" s="1"/>
  <c r="AA1488" s="1"/>
  <c r="M1489"/>
  <c r="N1489"/>
  <c r="R1489"/>
  <c r="X1489"/>
  <c r="Y1489" s="1"/>
  <c r="AA1489" s="1"/>
  <c r="M1490"/>
  <c r="N1490"/>
  <c r="R1490"/>
  <c r="X1490"/>
  <c r="Y1490" s="1"/>
  <c r="AA1490" s="1"/>
  <c r="M1491"/>
  <c r="N1491"/>
  <c r="R1491"/>
  <c r="X1491"/>
  <c r="Y1491" s="1"/>
  <c r="AA1491" s="1"/>
  <c r="M1492"/>
  <c r="N1492"/>
  <c r="R1492"/>
  <c r="X1492"/>
  <c r="Y1492" s="1"/>
  <c r="AA1492" s="1"/>
  <c r="M1499"/>
  <c r="N1499"/>
  <c r="R1499"/>
  <c r="X1499"/>
  <c r="R1500"/>
  <c r="X1500"/>
  <c r="Z1500" s="1"/>
  <c r="AA1500" s="1"/>
  <c r="R1501"/>
  <c r="X1501"/>
  <c r="R1502"/>
  <c r="X1502"/>
  <c r="R1503"/>
  <c r="X1503"/>
  <c r="Z1503" s="1"/>
  <c r="AA1503" s="1"/>
  <c r="R1504"/>
  <c r="X1504"/>
  <c r="Z1504" s="1"/>
  <c r="AA1504" s="1"/>
  <c r="R1505"/>
  <c r="X1505"/>
  <c r="R1506"/>
  <c r="X1506"/>
  <c r="R1507"/>
  <c r="X1507"/>
  <c r="Z1507" s="1"/>
  <c r="AA1507" s="1"/>
  <c r="R1508"/>
  <c r="X1508"/>
  <c r="Z1508" s="1"/>
  <c r="AA1508" s="1"/>
  <c r="R1509"/>
  <c r="X1509"/>
  <c r="R1510"/>
  <c r="X1510"/>
  <c r="Z1510" s="1"/>
  <c r="AA1510" s="1"/>
  <c r="R1511"/>
  <c r="X1511"/>
  <c r="Z1511" s="1"/>
  <c r="AA1511" s="1"/>
  <c r="R1513"/>
  <c r="X1513"/>
  <c r="Z1513" s="1"/>
  <c r="AA1513" s="1"/>
  <c r="R1514"/>
  <c r="X1514"/>
  <c r="Z1514" s="1"/>
  <c r="AA1514" s="1"/>
  <c r="R1515"/>
  <c r="X1515"/>
  <c r="R1516"/>
  <c r="X1516"/>
  <c r="Z1516" s="1"/>
  <c r="AA1516" s="1"/>
  <c r="R1517"/>
  <c r="X1517"/>
  <c r="R1518"/>
  <c r="X1518"/>
  <c r="Z1518" s="1"/>
  <c r="AA1518" s="1"/>
  <c r="M1520"/>
  <c r="N1520"/>
  <c r="R1520"/>
  <c r="X1520"/>
  <c r="Y1520" s="1"/>
  <c r="AA1520" s="1"/>
  <c r="M1521"/>
  <c r="N1521"/>
  <c r="R1521"/>
  <c r="X1521"/>
  <c r="Y1521" s="1"/>
  <c r="AA1521" s="1"/>
  <c r="R1522"/>
  <c r="X1522"/>
  <c r="R1523"/>
  <c r="X1523"/>
  <c r="Z1523" s="1"/>
  <c r="AA1523" s="1"/>
  <c r="R1524"/>
  <c r="X1524"/>
  <c r="R1525"/>
  <c r="X1525"/>
  <c r="Z1525" s="1"/>
  <c r="AA1525" s="1"/>
  <c r="R1526"/>
  <c r="X1526"/>
  <c r="R1527"/>
  <c r="X1527"/>
  <c r="Z1527" s="1"/>
  <c r="AA1527" s="1"/>
  <c r="R1544"/>
  <c r="X1544"/>
  <c r="Z1544" s="1"/>
  <c r="AA1544" s="1"/>
  <c r="R1543"/>
  <c r="X1543"/>
  <c r="R1528"/>
  <c r="X1528"/>
  <c r="Z1528" s="1"/>
  <c r="AA1528" s="1"/>
  <c r="R1529"/>
  <c r="X1529"/>
  <c r="Z1529" s="1"/>
  <c r="AA1529" s="1"/>
  <c r="R1530"/>
  <c r="X1530"/>
  <c r="Z1530" s="1"/>
  <c r="AA1530" s="1"/>
  <c r="R1531"/>
  <c r="X1531"/>
  <c r="M1532"/>
  <c r="N1532"/>
  <c r="R1532"/>
  <c r="X1532"/>
  <c r="Y1532" s="1"/>
  <c r="AA1532" s="1"/>
  <c r="M1533"/>
  <c r="N1533"/>
  <c r="R1533"/>
  <c r="X1533"/>
  <c r="R1534"/>
  <c r="X1534"/>
  <c r="M1535"/>
  <c r="N1535"/>
  <c r="S1535"/>
  <c r="U1535" s="1"/>
  <c r="X1535"/>
  <c r="R1536"/>
  <c r="X1536"/>
  <c r="Z1536" s="1"/>
  <c r="AA1536" s="1"/>
  <c r="M1537"/>
  <c r="N1537"/>
  <c r="R1537"/>
  <c r="X1537"/>
  <c r="Y1537" s="1"/>
  <c r="AA1537" s="1"/>
  <c r="R1538"/>
  <c r="X1538"/>
  <c r="Z1538" s="1"/>
  <c r="AA1538" s="1"/>
  <c r="M1539"/>
  <c r="N1539"/>
  <c r="R1539"/>
  <c r="X1539"/>
  <c r="Y1539" s="1"/>
  <c r="AA1539" s="1"/>
  <c r="R1540"/>
  <c r="X1540"/>
  <c r="M1541"/>
  <c r="N1541"/>
  <c r="R1541"/>
  <c r="X1541"/>
  <c r="M1545"/>
  <c r="N1545"/>
  <c r="R1545"/>
  <c r="X1545"/>
  <c r="Y1545" s="1"/>
  <c r="AA1545" s="1"/>
  <c r="M1546"/>
  <c r="N1546"/>
  <c r="R1546"/>
  <c r="X1546"/>
  <c r="Y1546" s="1"/>
  <c r="AA1546" s="1"/>
  <c r="M1548"/>
  <c r="N1548"/>
  <c r="R1548"/>
  <c r="X1548"/>
  <c r="Y1548" s="1"/>
  <c r="AA1548" s="1"/>
  <c r="M1550"/>
  <c r="N1550"/>
  <c r="R1550"/>
  <c r="X1550"/>
  <c r="M1551"/>
  <c r="N1551"/>
  <c r="R1551"/>
  <c r="X1551"/>
  <c r="Y1551" s="1"/>
  <c r="AA1551" s="1"/>
  <c r="M1552"/>
  <c r="N1552"/>
  <c r="R1552"/>
  <c r="X1552"/>
  <c r="M1554"/>
  <c r="N1554"/>
  <c r="R1554"/>
  <c r="X1554"/>
  <c r="R1555"/>
  <c r="X1555"/>
  <c r="Z1555" s="1"/>
  <c r="AA1555" s="1"/>
  <c r="R1556"/>
  <c r="X1556"/>
  <c r="R1557"/>
  <c r="X1557"/>
  <c r="Z1557" s="1"/>
  <c r="AA1557" s="1"/>
  <c r="M1558"/>
  <c r="N1558"/>
  <c r="R1558"/>
  <c r="X1558"/>
  <c r="Y1558" s="1"/>
  <c r="AA1558" s="1"/>
  <c r="M1559"/>
  <c r="N1559"/>
  <c r="R1559"/>
  <c r="X1559"/>
  <c r="M1560"/>
  <c r="N1560"/>
  <c r="R1560"/>
  <c r="X1560"/>
  <c r="Y1560" s="1"/>
  <c r="AA1560" s="1"/>
  <c r="M1561"/>
  <c r="N1561"/>
  <c r="R1561"/>
  <c r="X1561"/>
  <c r="Y1561" s="1"/>
  <c r="AA1561" s="1"/>
  <c r="M1562"/>
  <c r="N1562"/>
  <c r="R1562"/>
  <c r="X1562"/>
  <c r="Y1562" s="1"/>
  <c r="AA1562" s="1"/>
  <c r="M1563"/>
  <c r="N1563"/>
  <c r="R1563"/>
  <c r="X1563"/>
  <c r="Y1563" s="1"/>
  <c r="AA1563" s="1"/>
  <c r="R1569"/>
  <c r="X1569"/>
  <c r="Z1569" s="1"/>
  <c r="AA1569" s="1"/>
  <c r="R1570"/>
  <c r="X1570"/>
  <c r="Z1570" s="1"/>
  <c r="AA1570" s="1"/>
  <c r="R1571"/>
  <c r="X1571"/>
  <c r="R1572"/>
  <c r="X1572"/>
  <c r="Z1572" s="1"/>
  <c r="AA1572" s="1"/>
  <c r="R1573"/>
  <c r="X1573"/>
  <c r="R1574"/>
  <c r="X1574"/>
  <c r="R1575"/>
  <c r="X1575"/>
  <c r="Z1575" s="1"/>
  <c r="AA1575" s="1"/>
  <c r="R1576"/>
  <c r="X1576"/>
  <c r="Z1576" s="1"/>
  <c r="AA1576" s="1"/>
  <c r="R1577"/>
  <c r="X1577"/>
  <c r="Z1577" s="1"/>
  <c r="AA1577" s="1"/>
  <c r="R1582"/>
  <c r="X1582"/>
  <c r="R1578"/>
  <c r="X1578"/>
  <c r="Z1578" s="1"/>
  <c r="AA1578" s="1"/>
  <c r="R1579"/>
  <c r="X1579"/>
  <c r="Z1579" s="1"/>
  <c r="AA1579" s="1"/>
  <c r="R1580"/>
  <c r="X1580"/>
  <c r="R1581"/>
  <c r="X1581"/>
  <c r="R1585"/>
  <c r="X1585"/>
  <c r="Z1585" s="1"/>
  <c r="AA1585" s="1"/>
  <c r="R1586"/>
  <c r="X1586"/>
  <c r="R1587"/>
  <c r="X1587"/>
  <c r="R1588"/>
  <c r="X1588"/>
  <c r="R1589"/>
  <c r="X1589"/>
  <c r="Z1589" s="1"/>
  <c r="AA1589" s="1"/>
  <c r="R1590"/>
  <c r="X1590"/>
  <c r="Z1590" s="1"/>
  <c r="AA1590" s="1"/>
  <c r="R1591"/>
  <c r="X1591"/>
  <c r="R1592"/>
  <c r="X1592"/>
  <c r="Z1592" s="1"/>
  <c r="AA1592" s="1"/>
  <c r="R1593"/>
  <c r="X1593"/>
  <c r="Z1593" s="1"/>
  <c r="AA1593" s="1"/>
  <c r="R1594"/>
  <c r="X1594"/>
  <c r="Z1594" s="1"/>
  <c r="AA1594" s="1"/>
  <c r="R1595"/>
  <c r="X1595"/>
  <c r="Z1595" s="1"/>
  <c r="AA1595" s="1"/>
  <c r="R1605"/>
  <c r="X1605"/>
  <c r="Z1605" s="1"/>
  <c r="AA1605" s="1"/>
  <c r="R1596"/>
  <c r="X1596"/>
  <c r="Z1596" s="1"/>
  <c r="AA1596" s="1"/>
  <c r="R1604"/>
  <c r="X1604"/>
  <c r="Z1604" s="1"/>
  <c r="AA1604" s="1"/>
  <c r="R1597"/>
  <c r="X1597"/>
  <c r="R1598"/>
  <c r="X1598"/>
  <c r="Z1598" s="1"/>
  <c r="AA1598" s="1"/>
  <c r="R1599"/>
  <c r="X1599"/>
  <c r="Z1599" s="1"/>
  <c r="AA1599" s="1"/>
  <c r="R1600"/>
  <c r="X1600"/>
  <c r="Z1600" s="1"/>
  <c r="AA1600" s="1"/>
  <c r="R1606"/>
  <c r="X1606"/>
  <c r="Z1606" s="1"/>
  <c r="AA1606" s="1"/>
  <c r="R1601"/>
  <c r="X1601"/>
  <c r="Z1601" s="1"/>
  <c r="AA1601" s="1"/>
  <c r="R1602"/>
  <c r="X1602"/>
  <c r="R1603"/>
  <c r="X1603"/>
  <c r="Z1603" s="1"/>
  <c r="AA1603" s="1"/>
  <c r="M1608"/>
  <c r="N1608"/>
  <c r="R1608"/>
  <c r="X1608"/>
  <c r="Y1608" s="1"/>
  <c r="AA1608" s="1"/>
  <c r="M1609"/>
  <c r="N1609"/>
  <c r="R1609"/>
  <c r="X1609"/>
  <c r="R1610"/>
  <c r="X1610"/>
  <c r="Z1610" s="1"/>
  <c r="AA1610" s="1"/>
  <c r="R1611"/>
  <c r="X1611"/>
  <c r="R1621"/>
  <c r="X1621"/>
  <c r="R1612"/>
  <c r="X1612"/>
  <c r="R1613"/>
  <c r="X1613"/>
  <c r="Z1613" s="1"/>
  <c r="AA1613" s="1"/>
  <c r="R1614"/>
  <c r="X1614"/>
  <c r="Z1614" s="1"/>
  <c r="AA1614" s="1"/>
  <c r="R1615"/>
  <c r="X1615"/>
  <c r="Z1615" s="1"/>
  <c r="AA1615" s="1"/>
  <c r="M1616"/>
  <c r="N1616"/>
  <c r="R1616"/>
  <c r="X1616"/>
  <c r="Y1616" s="1"/>
  <c r="AA1616" s="1"/>
  <c r="R1617"/>
  <c r="X1617"/>
  <c r="M1618"/>
  <c r="N1618"/>
  <c r="R1618"/>
  <c r="X1618"/>
  <c r="Y1618" s="1"/>
  <c r="AA1618" s="1"/>
  <c r="M1619"/>
  <c r="N1619"/>
  <c r="R1619"/>
  <c r="X1619"/>
  <c r="Y1619" s="1"/>
  <c r="AA1619" s="1"/>
  <c r="M1620"/>
  <c r="N1620"/>
  <c r="R1620"/>
  <c r="X1620"/>
  <c r="M1622"/>
  <c r="N1622"/>
  <c r="R1622"/>
  <c r="X1622"/>
  <c r="M1623"/>
  <c r="N1623"/>
  <c r="R1623"/>
  <c r="X1623"/>
  <c r="Y1623" s="1"/>
  <c r="AA1623" s="1"/>
  <c r="M1624"/>
  <c r="N1624"/>
  <c r="R1624"/>
  <c r="X1624"/>
  <c r="Y1624" s="1"/>
  <c r="AA1624" s="1"/>
  <c r="M1625"/>
  <c r="N1625"/>
  <c r="R1625"/>
  <c r="X1625"/>
  <c r="M1626"/>
  <c r="N1626"/>
  <c r="R1626"/>
  <c r="X1626"/>
  <c r="M1627"/>
  <c r="N1627"/>
  <c r="R1627"/>
  <c r="X1627"/>
  <c r="Y1627" s="1"/>
  <c r="AA1627" s="1"/>
  <c r="M1631"/>
  <c r="N1631"/>
  <c r="R1631"/>
  <c r="X1631"/>
  <c r="M1632"/>
  <c r="N1632"/>
  <c r="R1632"/>
  <c r="X1632"/>
  <c r="M1633"/>
  <c r="N1633"/>
  <c r="R1633"/>
  <c r="X1633"/>
  <c r="Y1633" s="1"/>
  <c r="AA1633" s="1"/>
  <c r="M1634"/>
  <c r="N1634"/>
  <c r="R1634"/>
  <c r="X1634"/>
  <c r="M1635"/>
  <c r="N1635"/>
  <c r="R1635"/>
  <c r="X1635"/>
  <c r="Y1635" s="1"/>
  <c r="AA1635" s="1"/>
  <c r="M1639"/>
  <c r="N1639"/>
  <c r="R1639"/>
  <c r="X1639"/>
  <c r="Y1639" s="1"/>
  <c r="AA1639" s="1"/>
  <c r="R1681"/>
  <c r="X1681"/>
  <c r="Z1681" s="1"/>
  <c r="AA1681" s="1"/>
  <c r="R1640"/>
  <c r="X1640"/>
  <c r="Z1640" s="1"/>
  <c r="AA1640" s="1"/>
  <c r="R1641"/>
  <c r="X1641"/>
  <c r="R1642"/>
  <c r="X1642"/>
  <c r="Z1642" s="1"/>
  <c r="AA1642" s="1"/>
  <c r="R1643"/>
  <c r="X1643"/>
  <c r="Z1643" s="1"/>
  <c r="AA1643" s="1"/>
  <c r="R1644"/>
  <c r="X1644"/>
  <c r="Z1644" s="1"/>
  <c r="AA1644" s="1"/>
  <c r="R1645"/>
  <c r="X1645"/>
  <c r="Z1645" s="1"/>
  <c r="AA1645" s="1"/>
  <c r="R1646"/>
  <c r="X1646"/>
  <c r="Z1646" s="1"/>
  <c r="AA1646" s="1"/>
  <c r="R1647"/>
  <c r="X1647"/>
  <c r="Z1647" s="1"/>
  <c r="AA1647" s="1"/>
  <c r="R1649"/>
  <c r="X1649"/>
  <c r="Z1649" s="1"/>
  <c r="AA1649" s="1"/>
  <c r="R1650"/>
  <c r="X1650"/>
  <c r="Z1650" s="1"/>
  <c r="AA1650" s="1"/>
  <c r="R1651"/>
  <c r="X1651"/>
  <c r="Z1651" s="1"/>
  <c r="AA1651" s="1"/>
  <c r="R1652"/>
  <c r="X1652"/>
  <c r="Z1652" s="1"/>
  <c r="AA1652" s="1"/>
  <c r="R1653"/>
  <c r="X1653"/>
  <c r="Z1653" s="1"/>
  <c r="AA1653" s="1"/>
  <c r="R1680"/>
  <c r="X1680"/>
  <c r="R1654"/>
  <c r="X1654"/>
  <c r="Z1654" s="1"/>
  <c r="AA1654" s="1"/>
  <c r="R1655"/>
  <c r="X1655"/>
  <c r="Z1655" s="1"/>
  <c r="AA1655" s="1"/>
  <c r="R1656"/>
  <c r="X1656"/>
  <c r="Y1656" s="1"/>
  <c r="AA1656" s="1"/>
  <c r="R1657"/>
  <c r="X1657"/>
  <c r="R1658"/>
  <c r="X1658"/>
  <c r="Y1658" s="1"/>
  <c r="AA1658" s="1"/>
  <c r="R1659"/>
  <c r="X1659"/>
  <c r="Y1659" s="1"/>
  <c r="AA1659" s="1"/>
  <c r="R1660"/>
  <c r="X1660"/>
  <c r="Y1660" s="1"/>
  <c r="AA1660" s="1"/>
  <c r="R1661"/>
  <c r="X1661"/>
  <c r="Y1661" s="1"/>
  <c r="AA1661" s="1"/>
  <c r="R1662"/>
  <c r="X1662"/>
  <c r="Y1662" s="1"/>
  <c r="AA1662" s="1"/>
  <c r="R1663"/>
  <c r="X1663"/>
  <c r="Y1663" s="1"/>
  <c r="AA1663" s="1"/>
  <c r="R1664"/>
  <c r="X1664"/>
  <c r="Y1664" s="1"/>
  <c r="AA1664" s="1"/>
  <c r="R1665"/>
  <c r="X1665"/>
  <c r="Z1665" s="1"/>
  <c r="AA1665" s="1"/>
  <c r="R1666"/>
  <c r="X1666"/>
  <c r="Z1666" s="1"/>
  <c r="AA1666" s="1"/>
  <c r="R1667"/>
  <c r="X1667"/>
  <c r="M1668"/>
  <c r="N1668"/>
  <c r="R1668"/>
  <c r="X1668"/>
  <c r="Y1668" s="1"/>
  <c r="AA1668" s="1"/>
  <c r="R1669"/>
  <c r="X1669"/>
  <c r="R1670"/>
  <c r="X1670"/>
  <c r="Z1670" s="1"/>
  <c r="AA1670" s="1"/>
  <c r="M1671"/>
  <c r="N1671"/>
  <c r="R1671"/>
  <c r="X1671"/>
  <c r="Y1671" s="1"/>
  <c r="AA1671" s="1"/>
  <c r="M1672"/>
  <c r="N1672"/>
  <c r="R1672"/>
  <c r="X1672"/>
  <c r="R1673"/>
  <c r="X1673"/>
  <c r="Z1673" s="1"/>
  <c r="AA1673" s="1"/>
  <c r="T1674"/>
  <c r="U1674" s="1"/>
  <c r="X1674"/>
  <c r="R1675"/>
  <c r="X1675"/>
  <c r="Z1675" s="1"/>
  <c r="AA1675" s="1"/>
  <c r="R1676"/>
  <c r="X1676"/>
  <c r="Z1676" s="1"/>
  <c r="AA1676" s="1"/>
  <c r="R1677"/>
  <c r="X1677"/>
  <c r="Z1677" s="1"/>
  <c r="AA1677" s="1"/>
  <c r="M1682"/>
  <c r="N1682"/>
  <c r="R1682"/>
  <c r="X1682"/>
  <c r="Y1682" s="1"/>
  <c r="AA1682" s="1"/>
  <c r="M1684"/>
  <c r="N1684"/>
  <c r="R1684"/>
  <c r="X1684"/>
  <c r="Y1684" s="1"/>
  <c r="AA1684" s="1"/>
  <c r="M1685"/>
  <c r="N1685"/>
  <c r="R1685"/>
  <c r="X1685"/>
  <c r="Y1685" s="1"/>
  <c r="AA1685" s="1"/>
  <c r="R1686"/>
  <c r="X1686"/>
  <c r="R1688"/>
  <c r="X1688"/>
  <c r="Z1688" s="1"/>
  <c r="AA1688" s="1"/>
  <c r="R1701"/>
  <c r="X1701"/>
  <c r="R1689"/>
  <c r="X1689"/>
  <c r="Z1689" s="1"/>
  <c r="AA1689" s="1"/>
  <c r="R1690"/>
  <c r="X1690"/>
  <c r="Z1690" s="1"/>
  <c r="AA1690" s="1"/>
  <c r="R1691"/>
  <c r="X1691"/>
  <c r="Z1691" s="1"/>
  <c r="AA1691" s="1"/>
  <c r="R1692"/>
  <c r="X1692"/>
  <c r="Z1692" s="1"/>
  <c r="AA1692" s="1"/>
  <c r="R1693"/>
  <c r="X1693"/>
  <c r="Z1693" s="1"/>
  <c r="AA1693" s="1"/>
  <c r="R1694"/>
  <c r="X1694"/>
  <c r="Z1694" s="1"/>
  <c r="AA1694" s="1"/>
  <c r="M1695"/>
  <c r="N1695"/>
  <c r="R1695"/>
  <c r="X1695"/>
  <c r="Y1695" s="1"/>
  <c r="AA1695" s="1"/>
  <c r="M1696"/>
  <c r="N1696"/>
  <c r="R1696"/>
  <c r="X1696"/>
  <c r="Y1696" s="1"/>
  <c r="AA1696" s="1"/>
  <c r="M1697"/>
  <c r="N1697"/>
  <c r="R1697"/>
  <c r="X1697"/>
  <c r="Y1697" s="1"/>
  <c r="AA1697" s="1"/>
  <c r="R1698"/>
  <c r="X1698"/>
  <c r="R1699"/>
  <c r="X1699"/>
  <c r="Z1699" s="1"/>
  <c r="AA1699" s="1"/>
  <c r="M1700"/>
  <c r="N1700"/>
  <c r="R1700"/>
  <c r="X1700"/>
  <c r="Y1700" s="1"/>
  <c r="AA1700" s="1"/>
  <c r="R1702"/>
  <c r="X1702"/>
  <c r="Z1702" s="1"/>
  <c r="AA1702" s="1"/>
  <c r="R1703"/>
  <c r="X1703"/>
  <c r="R1704"/>
  <c r="X1704"/>
  <c r="Z1704" s="1"/>
  <c r="AA1704" s="1"/>
  <c r="R1705"/>
  <c r="X1705"/>
  <c r="Z1705" s="1"/>
  <c r="AA1705" s="1"/>
  <c r="R1709"/>
  <c r="X1709"/>
  <c r="R1706"/>
  <c r="AA1706"/>
  <c r="R1707"/>
  <c r="AA1707"/>
  <c r="R1713"/>
  <c r="X1713"/>
  <c r="Z1713" s="1"/>
  <c r="AA1713" s="1"/>
  <c r="R1710"/>
  <c r="X1710"/>
  <c r="Z1710" s="1"/>
  <c r="AA1710" s="1"/>
  <c r="R1711"/>
  <c r="X1711"/>
  <c r="R1712"/>
  <c r="X1712"/>
  <c r="Z1712" s="1"/>
  <c r="AA1712" s="1"/>
  <c r="R1716"/>
  <c r="X1716"/>
  <c r="M1718"/>
  <c r="N1718"/>
  <c r="R1718"/>
  <c r="X1718"/>
  <c r="R1719"/>
  <c r="X1719"/>
  <c r="R1720"/>
  <c r="X1720"/>
  <c r="Z1720" s="1"/>
  <c r="AA1720" s="1"/>
  <c r="M1721"/>
  <c r="N1721"/>
  <c r="R1721"/>
  <c r="X1721"/>
  <c r="R1722"/>
  <c r="X1722"/>
  <c r="Z1722" s="1"/>
  <c r="AA1722" s="1"/>
  <c r="M1723"/>
  <c r="N1723"/>
  <c r="R1723"/>
  <c r="X1723"/>
  <c r="Y1723" s="1"/>
  <c r="AA1723" s="1"/>
  <c r="M1724"/>
  <c r="N1724"/>
  <c r="R1724"/>
  <c r="X1724"/>
  <c r="M1725"/>
  <c r="N1725"/>
  <c r="R1725"/>
  <c r="X1725"/>
  <c r="Y1725" s="1"/>
  <c r="AA1725" s="1"/>
  <c r="M1726"/>
  <c r="N1726"/>
  <c r="R1726"/>
  <c r="X1726"/>
  <c r="M1727"/>
  <c r="N1727"/>
  <c r="R1727"/>
  <c r="X1727"/>
  <c r="Y1727" s="1"/>
  <c r="AA1727" s="1"/>
  <c r="R1728"/>
  <c r="X1728"/>
  <c r="Z1728" s="1"/>
  <c r="AA1728" s="1"/>
  <c r="R1729"/>
  <c r="X1729"/>
  <c r="Z1729" s="1"/>
  <c r="AA1729" s="1"/>
  <c r="R1750"/>
  <c r="X1750"/>
  <c r="R1730"/>
  <c r="X1730"/>
  <c r="Z1730" s="1"/>
  <c r="AA1730" s="1"/>
  <c r="R1753"/>
  <c r="X1753"/>
  <c r="R1755"/>
  <c r="X1755"/>
  <c r="R1731"/>
  <c r="X1731"/>
  <c r="Z1731" s="1"/>
  <c r="AA1731" s="1"/>
  <c r="R1732"/>
  <c r="X1732"/>
  <c r="R1733"/>
  <c r="X1733"/>
  <c r="Z1733" s="1"/>
  <c r="AA1733" s="1"/>
  <c r="R1734"/>
  <c r="X1734"/>
  <c r="Z1734" s="1"/>
  <c r="AA1734" s="1"/>
  <c r="R1754"/>
  <c r="X1754"/>
  <c r="Z1754" s="1"/>
  <c r="AA1754" s="1"/>
  <c r="R1735"/>
  <c r="X1735"/>
  <c r="Z1735" s="1"/>
  <c r="AA1735" s="1"/>
  <c r="R1736"/>
  <c r="X1736"/>
  <c r="Z1736" s="1"/>
  <c r="AA1736" s="1"/>
  <c r="R1749"/>
  <c r="X1749"/>
  <c r="R1746"/>
  <c r="X1746"/>
  <c r="Z1746" s="1"/>
  <c r="AA1746" s="1"/>
  <c r="R1752"/>
  <c r="X1752"/>
  <c r="R1737"/>
  <c r="X1737"/>
  <c r="Z1737" s="1"/>
  <c r="AA1737" s="1"/>
  <c r="R1738"/>
  <c r="X1738"/>
  <c r="Z1738" s="1"/>
  <c r="AA1738" s="1"/>
  <c r="R1739"/>
  <c r="X1739"/>
  <c r="Z1739" s="1"/>
  <c r="AA1739" s="1"/>
  <c r="R1740"/>
  <c r="X1740"/>
  <c r="Z1740" s="1"/>
  <c r="AA1740" s="1"/>
  <c r="R1748"/>
  <c r="X1748"/>
  <c r="Z1748" s="1"/>
  <c r="AA1748" s="1"/>
  <c r="R1741"/>
  <c r="X1741"/>
  <c r="Z1741" s="1"/>
  <c r="AA1741" s="1"/>
  <c r="R1742"/>
  <c r="X1742"/>
  <c r="Z1742" s="1"/>
  <c r="AA1742" s="1"/>
  <c r="M1743"/>
  <c r="N1743"/>
  <c r="R1743"/>
  <c r="X1743"/>
  <c r="R1744"/>
  <c r="X1744"/>
  <c r="Z1744" s="1"/>
  <c r="AA1744" s="1"/>
  <c r="R1745"/>
  <c r="X1745"/>
  <c r="Z1745" s="1"/>
  <c r="AA1745" s="1"/>
  <c r="M1756"/>
  <c r="N1756"/>
  <c r="R1756"/>
  <c r="X1756"/>
  <c r="Y1756" s="1"/>
  <c r="AA1756" s="1"/>
  <c r="M1757"/>
  <c r="N1757"/>
  <c r="R1757"/>
  <c r="X1757"/>
  <c r="M1758"/>
  <c r="N1758"/>
  <c r="R1758"/>
  <c r="X1758"/>
  <c r="Y1758" s="1"/>
  <c r="AA1758" s="1"/>
  <c r="M1763"/>
  <c r="N1763"/>
  <c r="R1763"/>
  <c r="X1763"/>
  <c r="Y1763" s="1"/>
  <c r="AA1763" s="1"/>
  <c r="R1766"/>
  <c r="X1766"/>
  <c r="Z1766" s="1"/>
  <c r="AA1766" s="1"/>
  <c r="M1760"/>
  <c r="N1760"/>
  <c r="R1760"/>
  <c r="X1760"/>
  <c r="Y1760" s="1"/>
  <c r="AA1760" s="1"/>
  <c r="M1764"/>
  <c r="N1764"/>
  <c r="R1764"/>
  <c r="X1764"/>
  <c r="M1761"/>
  <c r="N1761"/>
  <c r="R1761"/>
  <c r="X1761"/>
  <c r="Y1761" s="1"/>
  <c r="AA1761" s="1"/>
  <c r="R1762"/>
  <c r="X1762"/>
  <c r="Z1762" s="1"/>
  <c r="AA1762" s="1"/>
  <c r="M1767"/>
  <c r="N1767"/>
  <c r="R1767"/>
  <c r="X1767"/>
  <c r="R1768"/>
  <c r="X1768"/>
  <c r="M1769"/>
  <c r="N1769"/>
  <c r="R1769"/>
  <c r="X1769"/>
  <c r="Y1769" s="1"/>
  <c r="AA1769" s="1"/>
  <c r="M1771"/>
  <c r="N1771"/>
  <c r="R1771"/>
  <c r="X1771"/>
  <c r="Y1771" s="1"/>
  <c r="AA1771" s="1"/>
  <c r="M1772"/>
  <c r="N1772"/>
  <c r="R1772"/>
  <c r="X1772"/>
  <c r="Y1772" s="1"/>
  <c r="AA1772" s="1"/>
  <c r="M1773"/>
  <c r="N1773"/>
  <c r="R1773"/>
  <c r="X1773"/>
  <c r="M1774"/>
  <c r="N1774"/>
  <c r="R1774"/>
  <c r="X1774"/>
  <c r="Y1774" s="1"/>
  <c r="AA1774" s="1"/>
  <c r="M1775"/>
  <c r="N1775"/>
  <c r="R1775"/>
  <c r="X1775"/>
  <c r="Y1775" s="1"/>
  <c r="AA1775" s="1"/>
  <c r="M1776"/>
  <c r="N1776"/>
  <c r="R1776"/>
  <c r="X1776"/>
  <c r="Y1776" s="1"/>
  <c r="AA1776" s="1"/>
  <c r="M1777"/>
  <c r="N1777"/>
  <c r="R1777"/>
  <c r="X1777"/>
  <c r="Y1777" s="1"/>
  <c r="AA1777" s="1"/>
  <c r="M1778"/>
  <c r="N1778"/>
  <c r="R1778"/>
  <c r="X1778"/>
  <c r="Y1778" s="1"/>
  <c r="AA1778" s="1"/>
  <c r="R1783"/>
  <c r="AA1783"/>
  <c r="M1784"/>
  <c r="N1784"/>
  <c r="R1784"/>
  <c r="X1784"/>
  <c r="M1787"/>
  <c r="N1787"/>
  <c r="R1787"/>
  <c r="X1787"/>
  <c r="Y1787" s="1"/>
  <c r="AA1787" s="1"/>
  <c r="R1790"/>
  <c r="X1790"/>
  <c r="Z1790" s="1"/>
  <c r="AA1790" s="1"/>
  <c r="R1791"/>
  <c r="X1791"/>
  <c r="Z1791" s="1"/>
  <c r="AA1791" s="1"/>
  <c r="R1792"/>
  <c r="X1792"/>
  <c r="Z1792" s="1"/>
  <c r="AA1792" s="1"/>
  <c r="R1794"/>
  <c r="X1794"/>
  <c r="Z1794" s="1"/>
  <c r="AA1794" s="1"/>
  <c r="R1804"/>
  <c r="X1804"/>
  <c r="R1806"/>
  <c r="X1806"/>
  <c r="Z1806" s="1"/>
  <c r="AA1806" s="1"/>
  <c r="M1805"/>
  <c r="N1805"/>
  <c r="R1805"/>
  <c r="X1805"/>
  <c r="Y1805" s="1"/>
  <c r="AA1805" s="1"/>
  <c r="M1795"/>
  <c r="N1795"/>
  <c r="R1795"/>
  <c r="X1795"/>
  <c r="M1796"/>
  <c r="N1796"/>
  <c r="R1796"/>
  <c r="X1796"/>
  <c r="M1797"/>
  <c r="N1797"/>
  <c r="R1797"/>
  <c r="X1797"/>
  <c r="M1798"/>
  <c r="N1798"/>
  <c r="R1798"/>
  <c r="X1798"/>
  <c r="Y1798" s="1"/>
  <c r="AA1798" s="1"/>
  <c r="M1799"/>
  <c r="N1799"/>
  <c r="R1799"/>
  <c r="X1799"/>
  <c r="Y1799" s="1"/>
  <c r="AA1799" s="1"/>
  <c r="M1800"/>
  <c r="N1800"/>
  <c r="R1800"/>
  <c r="X1800"/>
  <c r="Y1800" s="1"/>
  <c r="AA1800" s="1"/>
  <c r="M1801"/>
  <c r="N1801"/>
  <c r="R1801"/>
  <c r="X1801"/>
  <c r="M1808"/>
  <c r="N1808"/>
  <c r="R1808"/>
  <c r="X1808"/>
  <c r="Y1808" s="1"/>
  <c r="AA1808" s="1"/>
  <c r="M1809"/>
  <c r="N1809"/>
  <c r="R1809"/>
  <c r="X1809"/>
  <c r="Y1809" s="1"/>
  <c r="AA1809" s="1"/>
  <c r="M1810"/>
  <c r="N1810"/>
  <c r="R1810"/>
  <c r="X1810"/>
  <c r="M1811"/>
  <c r="N1811"/>
  <c r="R1811"/>
  <c r="X1811"/>
  <c r="Y1811" s="1"/>
  <c r="AA1811" s="1"/>
  <c r="M1812"/>
  <c r="N1812"/>
  <c r="R1812"/>
  <c r="X1812"/>
  <c r="Y1812" s="1"/>
  <c r="AA1812" s="1"/>
  <c r="M1813"/>
  <c r="N1813"/>
  <c r="R1813"/>
  <c r="X1813"/>
  <c r="Y1813" s="1"/>
  <c r="AA1813" s="1"/>
  <c r="M1814"/>
  <c r="N1814"/>
  <c r="R1814"/>
  <c r="X1814"/>
  <c r="R1815"/>
  <c r="X1815"/>
  <c r="Z1815" s="1"/>
  <c r="AA1815" s="1"/>
  <c r="R1816"/>
  <c r="X1816"/>
  <c r="Z1816" s="1"/>
  <c r="AA1816" s="1"/>
  <c r="M1817"/>
  <c r="N1817"/>
  <c r="R1817"/>
  <c r="X1817"/>
  <c r="Y1817" s="1"/>
  <c r="AA1817" s="1"/>
  <c r="M1819"/>
  <c r="N1819"/>
  <c r="R1819"/>
  <c r="X1819"/>
  <c r="Y1819" s="1"/>
  <c r="AA1819" s="1"/>
  <c r="M1820"/>
  <c r="N1820"/>
  <c r="R1820"/>
  <c r="X1820"/>
  <c r="Y1820" s="1"/>
  <c r="AA1820" s="1"/>
  <c r="M1821"/>
  <c r="N1821"/>
  <c r="R1821"/>
  <c r="X1821"/>
  <c r="M1822"/>
  <c r="N1822"/>
  <c r="R1822"/>
  <c r="X1822"/>
  <c r="Y1822" s="1"/>
  <c r="AA1822" s="1"/>
  <c r="R1824"/>
  <c r="X1824"/>
  <c r="Z1824" s="1"/>
  <c r="AA1824" s="1"/>
  <c r="R1825"/>
  <c r="X1825"/>
  <c r="R1842"/>
  <c r="X1842"/>
  <c r="R1826"/>
  <c r="X1826"/>
  <c r="R1827"/>
  <c r="X1827"/>
  <c r="Z1827" s="1"/>
  <c r="AA1827" s="1"/>
  <c r="R1828"/>
  <c r="X1828"/>
  <c r="Z1828" s="1"/>
  <c r="AA1828" s="1"/>
  <c r="R1829"/>
  <c r="X1829"/>
  <c r="Z1829" s="1"/>
  <c r="AA1829" s="1"/>
  <c r="R1830"/>
  <c r="X1830"/>
  <c r="Z1830" s="1"/>
  <c r="AA1830" s="1"/>
  <c r="R1831"/>
  <c r="X1831"/>
  <c r="R1832"/>
  <c r="X1832"/>
  <c r="Z1832" s="1"/>
  <c r="AA1832" s="1"/>
  <c r="R1833"/>
  <c r="X1833"/>
  <c r="R1843"/>
  <c r="X1843"/>
  <c r="Z1843" s="1"/>
  <c r="AA1843" s="1"/>
  <c r="R1834"/>
  <c r="X1834"/>
  <c r="R1835"/>
  <c r="X1835"/>
  <c r="R1836"/>
  <c r="X1836"/>
  <c r="R1841"/>
  <c r="X1841"/>
  <c r="Z1841" s="1"/>
  <c r="AA1841" s="1"/>
  <c r="R1837"/>
  <c r="X1837"/>
  <c r="Z1837" s="1"/>
  <c r="AA1837" s="1"/>
  <c r="R1838"/>
  <c r="Z1838"/>
  <c r="AA1838" s="1"/>
  <c r="M1848"/>
  <c r="N1848"/>
  <c r="R1848"/>
  <c r="X1848"/>
  <c r="Y1848" s="1"/>
  <c r="AA1848" s="1"/>
  <c r="M1849"/>
  <c r="N1849"/>
  <c r="R1849"/>
  <c r="X1849"/>
  <c r="Y1849" s="1"/>
  <c r="AA1849" s="1"/>
  <c r="R1850"/>
  <c r="X1850"/>
  <c r="Z1850" s="1"/>
  <c r="AA1850" s="1"/>
  <c r="R1851"/>
  <c r="X1851"/>
  <c r="Z1851" s="1"/>
  <c r="AA1851" s="1"/>
  <c r="R1852"/>
  <c r="X1852"/>
  <c r="Z1852" s="1"/>
  <c r="AA1852" s="1"/>
  <c r="R1853"/>
  <c r="X1853"/>
  <c r="Z1853" s="1"/>
  <c r="AA1853" s="1"/>
  <c r="M1854"/>
  <c r="N1854"/>
  <c r="R1854"/>
  <c r="X1854"/>
  <c r="Y1854" s="1"/>
  <c r="AA1854" s="1"/>
  <c r="R1855"/>
  <c r="X1855"/>
  <c r="Z1855" s="1"/>
  <c r="AA1855" s="1"/>
  <c r="M1857"/>
  <c r="N1857"/>
  <c r="R1857"/>
  <c r="X1857"/>
  <c r="R1858"/>
  <c r="X1858"/>
  <c r="Z1858" s="1"/>
  <c r="AA1858" s="1"/>
  <c r="R1859"/>
  <c r="X1859"/>
  <c r="R1860"/>
  <c r="X1860"/>
  <c r="Z1860" s="1"/>
  <c r="AA1860" s="1"/>
  <c r="M1864"/>
  <c r="N1864"/>
  <c r="R1864"/>
  <c r="X1864"/>
  <c r="Y1864" s="1"/>
  <c r="AA1864" s="1"/>
  <c r="M1862"/>
  <c r="N1862"/>
  <c r="R1862"/>
  <c r="X1862"/>
  <c r="Y1862" s="1"/>
  <c r="AA1862" s="1"/>
  <c r="R1866"/>
  <c r="X1866"/>
  <c r="R1868"/>
  <c r="X1868"/>
  <c r="R1869"/>
  <c r="X1869"/>
  <c r="Z1869" s="1"/>
  <c r="AA1869" s="1"/>
  <c r="R1871"/>
  <c r="X1871"/>
  <c r="Z1871" s="1"/>
  <c r="AA1871" s="1"/>
  <c r="R1872"/>
  <c r="X1872"/>
  <c r="R1873"/>
  <c r="X1873"/>
  <c r="Z1873" s="1"/>
  <c r="AA1873" s="1"/>
  <c r="R534"/>
  <c r="X534"/>
  <c r="R539"/>
  <c r="X539"/>
  <c r="Z539" s="1"/>
  <c r="AA539" s="1"/>
  <c r="R530"/>
  <c r="X530"/>
  <c r="Z530" s="1"/>
  <c r="AA530" s="1"/>
  <c r="R536"/>
  <c r="X536"/>
  <c r="Z536" s="1"/>
  <c r="AA536" s="1"/>
  <c r="M1874"/>
  <c r="N1874"/>
  <c r="R1874"/>
  <c r="X1874"/>
  <c r="Y1874" s="1"/>
  <c r="AA1874" s="1"/>
  <c r="R1875"/>
  <c r="X1875"/>
  <c r="R535"/>
  <c r="X535"/>
  <c r="Z535" s="1"/>
  <c r="AA535" s="1"/>
  <c r="R1877"/>
  <c r="X1877"/>
  <c r="Z1877" s="1"/>
  <c r="AA1877" s="1"/>
  <c r="R1878"/>
  <c r="X1878"/>
  <c r="R1879"/>
  <c r="X1879"/>
  <c r="Z1879" s="1"/>
  <c r="AA1879" s="1"/>
  <c r="R1880"/>
  <c r="X1880"/>
  <c r="Z1880" s="1"/>
  <c r="AA1880" s="1"/>
  <c r="R1881"/>
  <c r="X1881"/>
  <c r="Z1881" s="1"/>
  <c r="AA1881" s="1"/>
  <c r="R1882"/>
  <c r="X1882"/>
  <c r="R1883"/>
  <c r="X1883"/>
  <c r="R1884"/>
  <c r="X1884"/>
  <c r="Z1884" s="1"/>
  <c r="AA1884" s="1"/>
  <c r="R1885"/>
  <c r="X1885"/>
  <c r="Z1885" s="1"/>
  <c r="AA1885" s="1"/>
  <c r="R1886"/>
  <c r="X1886"/>
  <c r="R1902"/>
  <c r="X1902"/>
  <c r="Z1902" s="1"/>
  <c r="AA1902" s="1"/>
  <c r="R1887"/>
  <c r="X1887"/>
  <c r="Z1887" s="1"/>
  <c r="AA1887" s="1"/>
  <c r="R1888"/>
  <c r="X1888"/>
  <c r="Z1888" s="1"/>
  <c r="AA1888" s="1"/>
  <c r="R1889"/>
  <c r="X1889"/>
  <c r="R1890"/>
  <c r="X1890"/>
  <c r="R1904"/>
  <c r="X1904"/>
  <c r="Z1904" s="1"/>
  <c r="AA1904" s="1"/>
  <c r="R1891"/>
  <c r="X1891"/>
  <c r="Z1891" s="1"/>
  <c r="AA1891" s="1"/>
  <c r="R1903"/>
  <c r="X1903"/>
  <c r="Z1903" s="1"/>
  <c r="AA1903" s="1"/>
  <c r="R1892"/>
  <c r="X1892"/>
  <c r="R1893"/>
  <c r="X1893"/>
  <c r="R1894"/>
  <c r="X1894"/>
  <c r="Z1894" s="1"/>
  <c r="AA1894" s="1"/>
  <c r="R1895"/>
  <c r="X1895"/>
  <c r="Z1895" s="1"/>
  <c r="AA1895" s="1"/>
  <c r="R1896"/>
  <c r="X1896"/>
  <c r="Z1896" s="1"/>
  <c r="AA1896" s="1"/>
  <c r="R1897"/>
  <c r="X1897"/>
  <c r="Z1897" s="1"/>
  <c r="AA1897" s="1"/>
  <c r="R1898"/>
  <c r="X1898"/>
  <c r="Z1898" s="1"/>
  <c r="AA1898" s="1"/>
  <c r="R1899"/>
  <c r="X1899"/>
  <c r="Z1899" s="1"/>
  <c r="AA1899" s="1"/>
  <c r="R1900"/>
  <c r="X1900"/>
  <c r="R1905"/>
  <c r="X1905"/>
  <c r="R1906"/>
  <c r="X1906"/>
  <c r="Z1906" s="1"/>
  <c r="AA1906" s="1"/>
  <c r="R1913"/>
  <c r="X1913"/>
  <c r="R1914"/>
  <c r="X1914"/>
  <c r="Z1914" s="1"/>
  <c r="AA1914" s="1"/>
  <c r="R1912"/>
  <c r="X1912"/>
  <c r="Z1912" s="1"/>
  <c r="AA1912" s="1"/>
  <c r="R1907"/>
  <c r="X1907"/>
  <c r="Z1907" s="1"/>
  <c r="AA1907" s="1"/>
  <c r="R1908"/>
  <c r="X1908"/>
  <c r="Z1908" s="1"/>
  <c r="AA1908" s="1"/>
  <c r="M1909"/>
  <c r="N1909"/>
  <c r="R1909"/>
  <c r="X1909"/>
  <c r="Y1909" s="1"/>
  <c r="AA1909" s="1"/>
  <c r="M1910"/>
  <c r="N1910"/>
  <c r="R1910"/>
  <c r="X1910"/>
  <c r="Z1910" s="1"/>
  <c r="M1916"/>
  <c r="N1916"/>
  <c r="R1916"/>
  <c r="X1916"/>
  <c r="Y1916" s="1"/>
  <c r="AA1916" s="1"/>
  <c r="M1917"/>
  <c r="N1917"/>
  <c r="R1917"/>
  <c r="X1917"/>
  <c r="M1915"/>
  <c r="N1915"/>
  <c r="R1915"/>
  <c r="X1915"/>
  <c r="Y1915" s="1"/>
  <c r="AA1915" s="1"/>
  <c r="M1919"/>
  <c r="N1919"/>
  <c r="S1919"/>
  <c r="U1919" s="1"/>
  <c r="X1919"/>
  <c r="M1920"/>
  <c r="N1920"/>
  <c r="S1920"/>
  <c r="U1920" s="1"/>
  <c r="X1920"/>
  <c r="C1921"/>
  <c r="M1922"/>
  <c r="N1922"/>
  <c r="R1922"/>
  <c r="X1922"/>
  <c r="Y1922" s="1"/>
  <c r="AA1922" s="1"/>
  <c r="R1923"/>
  <c r="X1923"/>
  <c r="Z1923" s="1"/>
  <c r="AA1923" s="1"/>
  <c r="R1924"/>
  <c r="X1924"/>
  <c r="Z1924" s="1"/>
  <c r="AA1924" s="1"/>
  <c r="M1929"/>
  <c r="N1929"/>
  <c r="R1929"/>
  <c r="X1929"/>
  <c r="Y1929" s="1"/>
  <c r="AA1929" s="1"/>
  <c r="M1931"/>
  <c r="N1931"/>
  <c r="R1931"/>
  <c r="X1931"/>
  <c r="Y1931" s="1"/>
  <c r="AA1931" s="1"/>
  <c r="M1932"/>
  <c r="N1932"/>
  <c r="R1932"/>
  <c r="X1932"/>
  <c r="Y1932" s="1"/>
  <c r="AA1932" s="1"/>
  <c r="M1933"/>
  <c r="N1933"/>
  <c r="R1933"/>
  <c r="X1933"/>
  <c r="Y1933" s="1"/>
  <c r="AA1933" s="1"/>
  <c r="M1934"/>
  <c r="N1934"/>
  <c r="R1934"/>
  <c r="X1934"/>
  <c r="Y1934" s="1"/>
  <c r="AA1934" s="1"/>
  <c r="M1935"/>
  <c r="N1935"/>
  <c r="R1935"/>
  <c r="X1935"/>
  <c r="Y1935" s="1"/>
  <c r="AA1935" s="1"/>
  <c r="M1936"/>
  <c r="N1936"/>
  <c r="R1936"/>
  <c r="X1936"/>
  <c r="Y1936" s="1"/>
  <c r="AA1936" s="1"/>
  <c r="M1937"/>
  <c r="N1937"/>
  <c r="R1937"/>
  <c r="X1937"/>
  <c r="Y1937" s="1"/>
  <c r="AA1937" s="1"/>
  <c r="M1938"/>
  <c r="N1938"/>
  <c r="R1938"/>
  <c r="X1938"/>
  <c r="Y1938" s="1"/>
  <c r="AA1938" s="1"/>
  <c r="M1939"/>
  <c r="N1939"/>
  <c r="R1939"/>
  <c r="X1939"/>
  <c r="Y1939" s="1"/>
  <c r="AA1939" s="1"/>
  <c r="M1940"/>
  <c r="N1940"/>
  <c r="R1940"/>
  <c r="X1940"/>
  <c r="Y1940" s="1"/>
  <c r="AA1940" s="1"/>
  <c r="M1941"/>
  <c r="N1941"/>
  <c r="R1941"/>
  <c r="X1941"/>
  <c r="Y1941" s="1"/>
  <c r="AA1941" s="1"/>
  <c r="M1943"/>
  <c r="N1943"/>
  <c r="R1943"/>
  <c r="X1943"/>
  <c r="Y1943" s="1"/>
  <c r="AA1943" s="1"/>
  <c r="M1944"/>
  <c r="N1944"/>
  <c r="R1944"/>
  <c r="X1944"/>
  <c r="Y1944" s="1"/>
  <c r="AA1944" s="1"/>
  <c r="R1945"/>
  <c r="X1945"/>
  <c r="Z1945" s="1"/>
  <c r="AA1945" s="1"/>
  <c r="R1947"/>
  <c r="X1947"/>
  <c r="Z1947" s="1"/>
  <c r="AA1947" s="1"/>
  <c r="R1948"/>
  <c r="X1948"/>
  <c r="Z1948" s="1"/>
  <c r="AA1948" s="1"/>
  <c r="R1949"/>
  <c r="X1949"/>
  <c r="Z1949" s="1"/>
  <c r="AA1949" s="1"/>
  <c r="R1950"/>
  <c r="X1950"/>
  <c r="Z1950" s="1"/>
  <c r="AA1950" s="1"/>
  <c r="R1951"/>
  <c r="X1951"/>
  <c r="Z1951" s="1"/>
  <c r="AA1951" s="1"/>
  <c r="R1952"/>
  <c r="X1952"/>
  <c r="Z1952" s="1"/>
  <c r="AA1952" s="1"/>
  <c r="R1953"/>
  <c r="X1953"/>
  <c r="Z1953" s="1"/>
  <c r="AA1953" s="1"/>
  <c r="R1958"/>
  <c r="X1958"/>
  <c r="Z1958" s="1"/>
  <c r="AA1958" s="1"/>
  <c r="R1954"/>
  <c r="X1954"/>
  <c r="Z1954" s="1"/>
  <c r="AA1954" s="1"/>
  <c r="R1960"/>
  <c r="X1960"/>
  <c r="Z1960" s="1"/>
  <c r="AA1960" s="1"/>
  <c r="R1955"/>
  <c r="X1955"/>
  <c r="R1956"/>
  <c r="X1956"/>
  <c r="Z1956" s="1"/>
  <c r="AA1956" s="1"/>
  <c r="R1957"/>
  <c r="X1957"/>
  <c r="Z1957" s="1"/>
  <c r="AA1957" s="1"/>
  <c r="R1961"/>
  <c r="X1961"/>
  <c r="Z1961" s="1"/>
  <c r="AA1961" s="1"/>
  <c r="R1962"/>
  <c r="X1962"/>
  <c r="Z1962" s="1"/>
  <c r="AA1962" s="1"/>
  <c r="R1963"/>
  <c r="X1963"/>
  <c r="Z1963" s="1"/>
  <c r="AA1963" s="1"/>
  <c r="R1964"/>
  <c r="X1964"/>
  <c r="Z1964" s="1"/>
  <c r="AA1964" s="1"/>
  <c r="R1971"/>
  <c r="X1971"/>
  <c r="Z1971" s="1"/>
  <c r="AA1971" s="1"/>
  <c r="R1972"/>
  <c r="X1972"/>
  <c r="Z1972" s="1"/>
  <c r="AA1972" s="1"/>
  <c r="R1965"/>
  <c r="X1965"/>
  <c r="Z1965" s="1"/>
  <c r="AA1965" s="1"/>
  <c r="R1966"/>
  <c r="X1966"/>
  <c r="Z1966" s="1"/>
  <c r="AA1966" s="1"/>
  <c r="R1968"/>
  <c r="X1968"/>
  <c r="Z1968" s="1"/>
  <c r="AA1968" s="1"/>
  <c r="R1967"/>
  <c r="X1967"/>
  <c r="Z1967" s="1"/>
  <c r="AA1967" s="1"/>
  <c r="R1973"/>
  <c r="X1973"/>
  <c r="Z1973" s="1"/>
  <c r="AA1973" s="1"/>
  <c r="M1974"/>
  <c r="N1974"/>
  <c r="R1974"/>
  <c r="X1974"/>
  <c r="Y1974" s="1"/>
  <c r="AA1974" s="1"/>
  <c r="M1975"/>
  <c r="N1975"/>
  <c r="R1975"/>
  <c r="X1975"/>
  <c r="Y1975" s="1"/>
  <c r="AA1975" s="1"/>
  <c r="R1977"/>
  <c r="X1977"/>
  <c r="Z1977" s="1"/>
  <c r="AA1977" s="1"/>
  <c r="R1978"/>
  <c r="X1978"/>
  <c r="Z1978" s="1"/>
  <c r="AA1978" s="1"/>
  <c r="R1979"/>
  <c r="X1979"/>
  <c r="Z1979" s="1"/>
  <c r="AA1979" s="1"/>
  <c r="R1980"/>
  <c r="X1980"/>
  <c r="Z1980" s="1"/>
  <c r="AA1980" s="1"/>
  <c r="R1981"/>
  <c r="X1981"/>
  <c r="Z1981" s="1"/>
  <c r="AA1981" s="1"/>
  <c r="R1982"/>
  <c r="X1982"/>
  <c r="Z1982" s="1"/>
  <c r="AA1982" s="1"/>
  <c r="R1983"/>
  <c r="X1983"/>
  <c r="Z1983" s="1"/>
  <c r="AA1983" s="1"/>
  <c r="R1984"/>
  <c r="X1984"/>
  <c r="Z1984" s="1"/>
  <c r="AA1984" s="1"/>
  <c r="R1985"/>
  <c r="X1985"/>
  <c r="Z1985" s="1"/>
  <c r="AA1985" s="1"/>
  <c r="R2021"/>
  <c r="X2021"/>
  <c r="Z2021" s="1"/>
  <c r="AA2021" s="1"/>
  <c r="R1986"/>
  <c r="X1986"/>
  <c r="Z1986" s="1"/>
  <c r="AA1986" s="1"/>
  <c r="R2034"/>
  <c r="AA2034"/>
  <c r="R1987"/>
  <c r="AA1987"/>
  <c r="R2029"/>
  <c r="AA2029"/>
  <c r="R1988"/>
  <c r="AA1988"/>
  <c r="R1989"/>
  <c r="AA1989"/>
  <c r="R1990"/>
  <c r="X1990"/>
  <c r="Z1990" s="1"/>
  <c r="AA1990" s="1"/>
  <c r="R1991"/>
  <c r="X1991"/>
  <c r="Z1991" s="1"/>
  <c r="AA1991" s="1"/>
  <c r="R1992"/>
  <c r="X1992"/>
  <c r="Z1992" s="1"/>
  <c r="AA1992" s="1"/>
  <c r="R1993"/>
  <c r="X1993"/>
  <c r="Z1993" s="1"/>
  <c r="AA1993" s="1"/>
  <c r="R1994"/>
  <c r="X1994"/>
  <c r="Z1994" s="1"/>
  <c r="AA1994" s="1"/>
  <c r="R1995"/>
  <c r="X1995"/>
  <c r="Z1995" s="1"/>
  <c r="AA1995" s="1"/>
  <c r="R1996"/>
  <c r="X1996"/>
  <c r="Z1996" s="1"/>
  <c r="AA1996" s="1"/>
  <c r="R1997"/>
  <c r="X1997"/>
  <c r="Z1997" s="1"/>
  <c r="AA1997" s="1"/>
  <c r="R1999"/>
  <c r="X1999"/>
  <c r="Z1999" s="1"/>
  <c r="AA1999" s="1"/>
  <c r="R2000"/>
  <c r="X2000"/>
  <c r="Z2000" s="1"/>
  <c r="AA2000" s="1"/>
  <c r="R2001"/>
  <c r="X2001"/>
  <c r="Z2001" s="1"/>
  <c r="AA2001" s="1"/>
  <c r="R2002"/>
  <c r="X2002"/>
  <c r="Z2002" s="1"/>
  <c r="AA2002" s="1"/>
  <c r="R2004"/>
  <c r="X2004"/>
  <c r="Z2004" s="1"/>
  <c r="AA2004" s="1"/>
  <c r="R2005"/>
  <c r="X2005"/>
  <c r="Z2005" s="1"/>
  <c r="AA2005" s="1"/>
  <c r="R2006"/>
  <c r="X2006"/>
  <c r="Z2006" s="1"/>
  <c r="AA2006" s="1"/>
  <c r="R2025"/>
  <c r="X2025"/>
  <c r="Z2025" s="1"/>
  <c r="AA2025" s="1"/>
  <c r="R2007"/>
  <c r="X2007"/>
  <c r="Z2007" s="1"/>
  <c r="AA2007" s="1"/>
  <c r="R2008"/>
  <c r="X2008"/>
  <c r="Z2008" s="1"/>
  <c r="AA2008" s="1"/>
  <c r="R2009"/>
  <c r="X2009"/>
  <c r="Z2009" s="1"/>
  <c r="AA2009" s="1"/>
  <c r="M2010"/>
  <c r="N2010"/>
  <c r="R2010"/>
  <c r="X2010"/>
  <c r="R2036"/>
  <c r="X2036"/>
  <c r="R2037"/>
  <c r="X2037"/>
  <c r="Z2037" s="1"/>
  <c r="AA2037" s="1"/>
  <c r="R2038"/>
  <c r="X2038"/>
  <c r="Z2038" s="1"/>
  <c r="AA2038" s="1"/>
  <c r="R2039"/>
  <c r="X2039"/>
  <c r="Z2039" s="1"/>
  <c r="AA2039" s="1"/>
  <c r="R2040"/>
  <c r="X2040"/>
  <c r="Z2040" s="1"/>
  <c r="AA2040" s="1"/>
  <c r="R2041"/>
  <c r="X2041"/>
  <c r="Z2041" s="1"/>
  <c r="AA2041" s="1"/>
  <c r="M2042"/>
  <c r="N2042"/>
  <c r="R2042"/>
  <c r="X2042"/>
  <c r="Y2042" s="1"/>
  <c r="M2043"/>
  <c r="N2043"/>
  <c r="R2043"/>
  <c r="X2043"/>
  <c r="Y2043" s="1"/>
  <c r="AA2043" s="1"/>
  <c r="R2044"/>
  <c r="X2044"/>
  <c r="Y2044" s="1"/>
  <c r="AA2044" s="1"/>
  <c r="R2045"/>
  <c r="X2045"/>
  <c r="Y2045" s="1"/>
  <c r="AA2045" s="1"/>
  <c r="R2046"/>
  <c r="X2046"/>
  <c r="Y2046" s="1"/>
  <c r="AA2046" s="1"/>
  <c r="M2047"/>
  <c r="N2047"/>
  <c r="R2047"/>
  <c r="X2047"/>
  <c r="Y2047" s="1"/>
  <c r="AA2047" s="1"/>
  <c r="M2048"/>
  <c r="N2048"/>
  <c r="R2048"/>
  <c r="X2048"/>
  <c r="Y2048" s="1"/>
  <c r="AA2048" s="1"/>
  <c r="M2050"/>
  <c r="N2050"/>
  <c r="R2050"/>
  <c r="X2050"/>
  <c r="Y2050" s="1"/>
  <c r="AA2050" s="1"/>
  <c r="M2051"/>
  <c r="N2051"/>
  <c r="R2051"/>
  <c r="X2051"/>
  <c r="Y2051" s="1"/>
  <c r="AA2051" s="1"/>
  <c r="M2052"/>
  <c r="N2052"/>
  <c r="R2052"/>
  <c r="X2052"/>
  <c r="Y2052" s="1"/>
  <c r="AA2052" s="1"/>
  <c r="M2053"/>
  <c r="N2053"/>
  <c r="R2053"/>
  <c r="X2053"/>
  <c r="Y2053" s="1"/>
  <c r="AA2053" s="1"/>
  <c r="M2055"/>
  <c r="N2055"/>
  <c r="R2055"/>
  <c r="X2055"/>
  <c r="Y2055" s="1"/>
  <c r="AA2055" s="1"/>
  <c r="R2058"/>
  <c r="X2058"/>
  <c r="Z2058" s="1"/>
  <c r="AA2058" s="1"/>
  <c r="R2056"/>
  <c r="X2056"/>
  <c r="Z2056" s="1"/>
  <c r="AA2056" s="1"/>
  <c r="R2057"/>
  <c r="X2057"/>
  <c r="Z2057" s="1"/>
  <c r="AA2057" s="1"/>
  <c r="M2059"/>
  <c r="N2059"/>
  <c r="R2059"/>
  <c r="X2059"/>
  <c r="Y2059" s="1"/>
  <c r="AA2059" s="1"/>
  <c r="M2060"/>
  <c r="N2060"/>
  <c r="R2060"/>
  <c r="X2060"/>
  <c r="Y2060" s="1"/>
  <c r="AA2060" s="1"/>
  <c r="M2061"/>
  <c r="N2061"/>
  <c r="R2061"/>
  <c r="X2061"/>
  <c r="Y2061" s="1"/>
  <c r="AA2061" s="1"/>
  <c r="M2062"/>
  <c r="N2062"/>
  <c r="R2062"/>
  <c r="X2062"/>
  <c r="Y2062" s="1"/>
  <c r="AA2062" s="1"/>
  <c r="R2063"/>
  <c r="X2063"/>
  <c r="Z2063" s="1"/>
  <c r="AA2063" s="1"/>
  <c r="M2064"/>
  <c r="N2064"/>
  <c r="R2064"/>
  <c r="X2064"/>
  <c r="Y2064" s="1"/>
  <c r="AA2064" s="1"/>
  <c r="R2066"/>
  <c r="X2066"/>
  <c r="Z2066" s="1"/>
  <c r="AA2066" s="1"/>
  <c r="R2069"/>
  <c r="X2069"/>
  <c r="Z2069" s="1"/>
  <c r="AA2069" s="1"/>
  <c r="R2072"/>
  <c r="X2072"/>
  <c r="Z2072" s="1"/>
  <c r="AA2072" s="1"/>
  <c r="M2073"/>
  <c r="N2073"/>
  <c r="R2073"/>
  <c r="X2073"/>
  <c r="Y2073" s="1"/>
  <c r="AA2073" s="1"/>
  <c r="M2074"/>
  <c r="N2074"/>
  <c r="R2074"/>
  <c r="X2074"/>
  <c r="Y2074" s="1"/>
  <c r="AA2074" s="1"/>
  <c r="M2076"/>
  <c r="N2076"/>
  <c r="R2076"/>
  <c r="X2076"/>
  <c r="Y2076" s="1"/>
  <c r="AA2076" s="1"/>
  <c r="M2077"/>
  <c r="N2077"/>
  <c r="R2077"/>
  <c r="X2077"/>
  <c r="Y2077" s="1"/>
  <c r="AA2077" s="1"/>
  <c r="M2078"/>
  <c r="N2078"/>
  <c r="R2078"/>
  <c r="X2078"/>
  <c r="Y2078" s="1"/>
  <c r="AA2078" s="1"/>
  <c r="M2079"/>
  <c r="N2079"/>
  <c r="R2079"/>
  <c r="X2079"/>
  <c r="Y2079" s="1"/>
  <c r="AA2079" s="1"/>
  <c r="M2080"/>
  <c r="N2080"/>
  <c r="R2080"/>
  <c r="X2080"/>
  <c r="Y2080" s="1"/>
  <c r="AA2080" s="1"/>
  <c r="M2081"/>
  <c r="N2081"/>
  <c r="R2081"/>
  <c r="X2081"/>
  <c r="Y2081" s="1"/>
  <c r="AA2081" s="1"/>
  <c r="M2082"/>
  <c r="N2082"/>
  <c r="R2082"/>
  <c r="X2082"/>
  <c r="Y2082" s="1"/>
  <c r="AA2082" s="1"/>
  <c r="R2083"/>
  <c r="X2083"/>
  <c r="Z2083" s="1"/>
  <c r="AA2083" s="1"/>
  <c r="R2084"/>
  <c r="X2084"/>
  <c r="Z2084" s="1"/>
  <c r="AA2084" s="1"/>
  <c r="M2085"/>
  <c r="N2085"/>
  <c r="R2085"/>
  <c r="X2085"/>
  <c r="Y2085" s="1"/>
  <c r="AA2085" s="1"/>
  <c r="M2086"/>
  <c r="N2086"/>
  <c r="R2086"/>
  <c r="X2086"/>
  <c r="Y2086" s="1"/>
  <c r="AA2086" s="1"/>
  <c r="M2087"/>
  <c r="N2087"/>
  <c r="R2087"/>
  <c r="X2087"/>
  <c r="Y2087" s="1"/>
  <c r="AA2087" s="1"/>
  <c r="M2088"/>
  <c r="N2088"/>
  <c r="R2088"/>
  <c r="X2088"/>
  <c r="Y2088" s="1"/>
  <c r="AA2088" s="1"/>
  <c r="R2089"/>
  <c r="X2089"/>
  <c r="Z2089" s="1"/>
  <c r="AA2089" s="1"/>
  <c r="R2090"/>
  <c r="X2090"/>
  <c r="Z2090" s="1"/>
  <c r="AA2090" s="1"/>
  <c r="M2091"/>
  <c r="N2091"/>
  <c r="R2091"/>
  <c r="X2091"/>
  <c r="Y2091" s="1"/>
  <c r="AA2091" s="1"/>
  <c r="M2092"/>
  <c r="N2092"/>
  <c r="R2092"/>
  <c r="X2092"/>
  <c r="Y2092" s="1"/>
  <c r="AA2092" s="1"/>
  <c r="M2093"/>
  <c r="N2093"/>
  <c r="R2093"/>
  <c r="X2093"/>
  <c r="Y2093" s="1"/>
  <c r="AA2093" s="1"/>
  <c r="R2095"/>
  <c r="X2095"/>
  <c r="Z2095" s="1"/>
  <c r="AA2095" s="1"/>
  <c r="R2096"/>
  <c r="X2096"/>
  <c r="Z2096" s="1"/>
  <c r="AA2096" s="1"/>
  <c r="M2098"/>
  <c r="N2098"/>
  <c r="R2098"/>
  <c r="X2098"/>
  <c r="Y2098" s="1"/>
  <c r="AA2098" s="1"/>
  <c r="R2101"/>
  <c r="X2101"/>
  <c r="Z2101" s="1"/>
  <c r="AA2101" s="1"/>
  <c r="R2099"/>
  <c r="X2099"/>
  <c r="Z2099" s="1"/>
  <c r="AA2099" s="1"/>
  <c r="R2100"/>
  <c r="X2100"/>
  <c r="Z2100" s="1"/>
  <c r="AA2100" s="1"/>
  <c r="R2102"/>
  <c r="X2102"/>
  <c r="Z2102" s="1"/>
  <c r="AA2102" s="1"/>
  <c r="R2103"/>
  <c r="X2103"/>
  <c r="Z2103" s="1"/>
  <c r="AA2103" s="1"/>
  <c r="M2104"/>
  <c r="N2104"/>
  <c r="R2104"/>
  <c r="X2104"/>
  <c r="Y2104" s="1"/>
  <c r="AA2104" s="1"/>
  <c r="M2107"/>
  <c r="N2107"/>
  <c r="R2107"/>
  <c r="X2107"/>
  <c r="Y2107" s="1"/>
  <c r="AA2107" s="1"/>
  <c r="M2108"/>
  <c r="N2108"/>
  <c r="R2108"/>
  <c r="X2108"/>
  <c r="Y2108" s="1"/>
  <c r="AA2108" s="1"/>
  <c r="R2109"/>
  <c r="X2109"/>
  <c r="Z2109" s="1"/>
  <c r="AA2109" s="1"/>
  <c r="R2157"/>
  <c r="X2157"/>
  <c r="Z2157" s="1"/>
  <c r="AA2157" s="1"/>
  <c r="R2110"/>
  <c r="X2110"/>
  <c r="Z2110" s="1"/>
  <c r="AA2110" s="1"/>
  <c r="R2111"/>
  <c r="X2111"/>
  <c r="Z2111" s="1"/>
  <c r="AA2111" s="1"/>
  <c r="R2151"/>
  <c r="X2151"/>
  <c r="Z2151" s="1"/>
  <c r="AA2151" s="1"/>
  <c r="R2112"/>
  <c r="X2112"/>
  <c r="Z2112" s="1"/>
  <c r="AA2112" s="1"/>
  <c r="R2113"/>
  <c r="X2113"/>
  <c r="Z2113" s="1"/>
  <c r="AA2113" s="1"/>
  <c r="R2114"/>
  <c r="X2114"/>
  <c r="Z2114" s="1"/>
  <c r="AA2114" s="1"/>
  <c r="R2115"/>
  <c r="X2115"/>
  <c r="Z2115" s="1"/>
  <c r="AA2115" s="1"/>
  <c r="R2116"/>
  <c r="X2116"/>
  <c r="Z2116" s="1"/>
  <c r="AA2116" s="1"/>
  <c r="R2117"/>
  <c r="X2117"/>
  <c r="Z2117" s="1"/>
  <c r="AA2117" s="1"/>
  <c r="R2152"/>
  <c r="X2152"/>
  <c r="Z2152" s="1"/>
  <c r="AA2152" s="1"/>
  <c r="R2118"/>
  <c r="X2118"/>
  <c r="Z2118" s="1"/>
  <c r="AA2118" s="1"/>
  <c r="R2119"/>
  <c r="X2119"/>
  <c r="Z2119" s="1"/>
  <c r="AA2119" s="1"/>
  <c r="R2120"/>
  <c r="X2120"/>
  <c r="Z2120" s="1"/>
  <c r="AA2120" s="1"/>
  <c r="R2121"/>
  <c r="X2121"/>
  <c r="Z2121" s="1"/>
  <c r="AA2121" s="1"/>
  <c r="R2122"/>
  <c r="X2122"/>
  <c r="Z2122" s="1"/>
  <c r="AA2122" s="1"/>
  <c r="R2123"/>
  <c r="X2123"/>
  <c r="Z2123" s="1"/>
  <c r="AA2123" s="1"/>
  <c r="R2124"/>
  <c r="X2124"/>
  <c r="Z2124" s="1"/>
  <c r="AA2124" s="1"/>
  <c r="R2125"/>
  <c r="X2125"/>
  <c r="Z2125" s="1"/>
  <c r="AA2125" s="1"/>
  <c r="R2126"/>
  <c r="X2126"/>
  <c r="Z2126" s="1"/>
  <c r="AA2126" s="1"/>
  <c r="R2127"/>
  <c r="X2127"/>
  <c r="Z2127" s="1"/>
  <c r="AA2127" s="1"/>
  <c r="R2128"/>
  <c r="X2128"/>
  <c r="Z2128" s="1"/>
  <c r="AA2128" s="1"/>
  <c r="R2129"/>
  <c r="X2129"/>
  <c r="Z2129" s="1"/>
  <c r="AA2129" s="1"/>
  <c r="R2130"/>
  <c r="X2130"/>
  <c r="Z2130" s="1"/>
  <c r="AA2130" s="1"/>
  <c r="R2132"/>
  <c r="X2132"/>
  <c r="Z2132" s="1"/>
  <c r="AA2132" s="1"/>
  <c r="R2133"/>
  <c r="X2133"/>
  <c r="Z2133" s="1"/>
  <c r="AA2133" s="1"/>
  <c r="R2134"/>
  <c r="X2134"/>
  <c r="Z2134" s="1"/>
  <c r="AA2134" s="1"/>
  <c r="R2135"/>
  <c r="X2135"/>
  <c r="Z2135" s="1"/>
  <c r="AA2135" s="1"/>
  <c r="R2136"/>
  <c r="X2136"/>
  <c r="Z2136" s="1"/>
  <c r="AA2136" s="1"/>
  <c r="R2137"/>
  <c r="X2137"/>
  <c r="Z2137" s="1"/>
  <c r="AA2137" s="1"/>
  <c r="R2138"/>
  <c r="X2138"/>
  <c r="Z2138" s="1"/>
  <c r="AA2138" s="1"/>
  <c r="R2139"/>
  <c r="X2139"/>
  <c r="Z2139" s="1"/>
  <c r="AA2139" s="1"/>
  <c r="R2140"/>
  <c r="X2140"/>
  <c r="Z2140" s="1"/>
  <c r="AA2140" s="1"/>
  <c r="R2141"/>
  <c r="X2141"/>
  <c r="Z2141" s="1"/>
  <c r="AA2141" s="1"/>
  <c r="R2142"/>
  <c r="X2142"/>
  <c r="Z2142" s="1"/>
  <c r="AA2142" s="1"/>
  <c r="R2143"/>
  <c r="X2143"/>
  <c r="Z2143" s="1"/>
  <c r="AA2143" s="1"/>
  <c r="R2156"/>
  <c r="X2156"/>
  <c r="Z2156" s="1"/>
  <c r="AA2156" s="1"/>
  <c r="R2148"/>
  <c r="X2148"/>
  <c r="Z2148" s="1"/>
  <c r="AA2148" s="1"/>
  <c r="R2144"/>
  <c r="X2144"/>
  <c r="Z2144" s="1"/>
  <c r="AA2144" s="1"/>
  <c r="R2145"/>
  <c r="X2145"/>
  <c r="Z2145" s="1"/>
  <c r="AA2145" s="1"/>
  <c r="R2153"/>
  <c r="X2153"/>
  <c r="Z2153" s="1"/>
  <c r="AA2153" s="1"/>
  <c r="R2146"/>
  <c r="X2146"/>
  <c r="M2147"/>
  <c r="N2147"/>
  <c r="R2147"/>
  <c r="X2147"/>
  <c r="Y2147" s="1"/>
  <c r="AA2147" s="1"/>
  <c r="M2158"/>
  <c r="N2158"/>
  <c r="R2158"/>
  <c r="X2158"/>
  <c r="Y2158" s="1"/>
  <c r="AA2158" s="1"/>
  <c r="M2159"/>
  <c r="N2159"/>
  <c r="R2159"/>
  <c r="X2159"/>
  <c r="Y2159" s="1"/>
  <c r="AA2159" s="1"/>
  <c r="R2160"/>
  <c r="X2160"/>
  <c r="Z2160" s="1"/>
  <c r="AA2160" s="1"/>
  <c r="M2161"/>
  <c r="N2161"/>
  <c r="R2161"/>
  <c r="X2161"/>
  <c r="Y2161" s="1"/>
  <c r="AA2161" s="1"/>
  <c r="M2163"/>
  <c r="N2163"/>
  <c r="R2163"/>
  <c r="X2163"/>
  <c r="Y2163" s="1"/>
  <c r="AA2163" s="1"/>
  <c r="M2162"/>
  <c r="N2162"/>
  <c r="R2162"/>
  <c r="X2162"/>
  <c r="Y2162" s="1"/>
  <c r="AA2162" s="1"/>
  <c r="R2169"/>
  <c r="X2169"/>
  <c r="Z2169" s="1"/>
  <c r="AA2169" s="1"/>
  <c r="R2171"/>
  <c r="X2171"/>
  <c r="Z2171" s="1"/>
  <c r="AA2171" s="1"/>
  <c r="R2173"/>
  <c r="X2173"/>
  <c r="Z2173" s="1"/>
  <c r="AA2173" s="1"/>
  <c r="R2175"/>
  <c r="M2181"/>
  <c r="N2181"/>
  <c r="R2181"/>
  <c r="X2181"/>
  <c r="Y2181" s="1"/>
  <c r="AA2181" s="1"/>
  <c r="M2185"/>
  <c r="N2185"/>
  <c r="R2185"/>
  <c r="X2185"/>
  <c r="Y2185" s="1"/>
  <c r="AA2185" s="1"/>
  <c r="R2194"/>
  <c r="X2194"/>
  <c r="Z2194" s="1"/>
  <c r="AA2194" s="1"/>
  <c r="M2195"/>
  <c r="N2195"/>
  <c r="R2195"/>
  <c r="X2195"/>
  <c r="Y2195" s="1"/>
  <c r="AA2195" s="1"/>
  <c r="R2196"/>
  <c r="X2196"/>
  <c r="Z2196" s="1"/>
  <c r="AA2196" s="1"/>
  <c r="R2197"/>
  <c r="X2197"/>
  <c r="Z2197" s="1"/>
  <c r="AA2197" s="1"/>
  <c r="R2198"/>
  <c r="X2198"/>
  <c r="Z2198" s="1"/>
  <c r="AA2198" s="1"/>
  <c r="R2199"/>
  <c r="X2199"/>
  <c r="Z2199" s="1"/>
  <c r="AA2199" s="1"/>
  <c r="R2200"/>
  <c r="X2200"/>
  <c r="Z2200" s="1"/>
  <c r="AA2200" s="1"/>
  <c r="R2201"/>
  <c r="X2201"/>
  <c r="Z2201" s="1"/>
  <c r="AA2201" s="1"/>
  <c r="R2202"/>
  <c r="X2202"/>
  <c r="Z2202" s="1"/>
  <c r="AA2202" s="1"/>
  <c r="R2203"/>
  <c r="X2203"/>
  <c r="Z2203" s="1"/>
  <c r="AA2203" s="1"/>
  <c r="R2205"/>
  <c r="X2205"/>
  <c r="Z2205" s="1"/>
  <c r="AA2205" s="1"/>
  <c r="R2208"/>
  <c r="X2208"/>
  <c r="Z2208" s="1"/>
  <c r="AA2208" s="1"/>
  <c r="M2213"/>
  <c r="N2213"/>
  <c r="R2213"/>
  <c r="X2213"/>
  <c r="Y2213" s="1"/>
  <c r="AA2213" s="1"/>
  <c r="M2214"/>
  <c r="N2214"/>
  <c r="R2214"/>
  <c r="X2214"/>
  <c r="Y2214" s="1"/>
  <c r="AA2214" s="1"/>
  <c r="M2217"/>
  <c r="N2217"/>
  <c r="R2217"/>
  <c r="X2217"/>
  <c r="Y2217" s="1"/>
  <c r="AA2217" s="1"/>
  <c r="M2218"/>
  <c r="N2218"/>
  <c r="R2218"/>
  <c r="X2218"/>
  <c r="Y2218" s="1"/>
  <c r="AA2218" s="1"/>
  <c r="M2219"/>
  <c r="N2219"/>
  <c r="R2219"/>
  <c r="X2219"/>
  <c r="Y2219" s="1"/>
  <c r="AA2219" s="1"/>
  <c r="M2221"/>
  <c r="N2221"/>
  <c r="R2221"/>
  <c r="X2221"/>
  <c r="Y2221" s="1"/>
  <c r="AA2221" s="1"/>
  <c r="M2223"/>
  <c r="N2223"/>
  <c r="R2223"/>
  <c r="X2223"/>
  <c r="Y2223" s="1"/>
  <c r="AA2223" s="1"/>
  <c r="M2224"/>
  <c r="N2224"/>
  <c r="R2224"/>
  <c r="X2224"/>
  <c r="Y2224" s="1"/>
  <c r="AA2224" s="1"/>
  <c r="M2225"/>
  <c r="N2225"/>
  <c r="R2225"/>
  <c r="X2225"/>
  <c r="Y2225" s="1"/>
  <c r="AA2225" s="1"/>
  <c r="M2226"/>
  <c r="N2226"/>
  <c r="R2226"/>
  <c r="X2226"/>
  <c r="Y2226" s="1"/>
  <c r="AA2226" s="1"/>
  <c r="M2227"/>
  <c r="N2227"/>
  <c r="R2227"/>
  <c r="X2227"/>
  <c r="Y2227" s="1"/>
  <c r="AA2227" s="1"/>
  <c r="M2228"/>
  <c r="N2228"/>
  <c r="R2228"/>
  <c r="X2228"/>
  <c r="Y2228" s="1"/>
  <c r="AA2228" s="1"/>
  <c r="M2229"/>
  <c r="N2229"/>
  <c r="R2229"/>
  <c r="X2229"/>
  <c r="Y2229" s="1"/>
  <c r="AA2229" s="1"/>
  <c r="M2230"/>
  <c r="N2230"/>
  <c r="R2230"/>
  <c r="X2230"/>
  <c r="Y2230" s="1"/>
  <c r="AA2230" s="1"/>
  <c r="M2231"/>
  <c r="N2231"/>
  <c r="R2231"/>
  <c r="X2231"/>
  <c r="Y2231" s="1"/>
  <c r="AA2231" s="1"/>
  <c r="M2232"/>
  <c r="N2232"/>
  <c r="R2232"/>
  <c r="X2232"/>
  <c r="Y2232" s="1"/>
  <c r="AA2232" s="1"/>
  <c r="R2233"/>
  <c r="X2233"/>
  <c r="Z2233" s="1"/>
  <c r="AA2233" s="1"/>
  <c r="R2234"/>
  <c r="X2234"/>
  <c r="Z2234" s="1"/>
  <c r="AA2234" s="1"/>
  <c r="R2235"/>
  <c r="X2235"/>
  <c r="Z2235" s="1"/>
  <c r="AA2235" s="1"/>
  <c r="M2237"/>
  <c r="N2237"/>
  <c r="R2237"/>
  <c r="X2237"/>
  <c r="Y2237" s="1"/>
  <c r="AA2237" s="1"/>
  <c r="R2238"/>
  <c r="X2238"/>
  <c r="Z2238" s="1"/>
  <c r="AA2238" s="1"/>
  <c r="M2239"/>
  <c r="N2239"/>
  <c r="R2239"/>
  <c r="X2239"/>
  <c r="Y2239" s="1"/>
  <c r="AA2239" s="1"/>
  <c r="M2240"/>
  <c r="N2240"/>
  <c r="R2240"/>
  <c r="X2240"/>
  <c r="Y2240" s="1"/>
  <c r="AA2240" s="1"/>
  <c r="M2241"/>
  <c r="N2241"/>
  <c r="R2241"/>
  <c r="X2241"/>
  <c r="Y2241" s="1"/>
  <c r="AA2241" s="1"/>
  <c r="M2243"/>
  <c r="N2243"/>
  <c r="R2243"/>
  <c r="X2243"/>
  <c r="Y2243" s="1"/>
  <c r="AA2243" s="1"/>
  <c r="M2245"/>
  <c r="N2245"/>
  <c r="R2245"/>
  <c r="X2245"/>
  <c r="Y2245" s="1"/>
  <c r="AA2245" s="1"/>
  <c r="M2246"/>
  <c r="N2246"/>
  <c r="R2246"/>
  <c r="X2246"/>
  <c r="Y2246" s="1"/>
  <c r="AA2246" s="1"/>
  <c r="R2248"/>
  <c r="X2248"/>
  <c r="Z2248" s="1"/>
  <c r="AA2248" s="1"/>
  <c r="M2249"/>
  <c r="N2249"/>
  <c r="R2249"/>
  <c r="X2249"/>
  <c r="Y2249" s="1"/>
  <c r="AA2249" s="1"/>
  <c r="M2250"/>
  <c r="N2250"/>
  <c r="R2250"/>
  <c r="X2250"/>
  <c r="Y2250" s="1"/>
  <c r="AA2250" s="1"/>
  <c r="M2251"/>
  <c r="N2251"/>
  <c r="R2251"/>
  <c r="X2251"/>
  <c r="Y2251" s="1"/>
  <c r="AA2251" s="1"/>
  <c r="M2252"/>
  <c r="N2252"/>
  <c r="R2252"/>
  <c r="X2252"/>
  <c r="Y2252" s="1"/>
  <c r="AA2252" s="1"/>
  <c r="R2253"/>
  <c r="X2253"/>
  <c r="Z2253" s="1"/>
  <c r="AA2253" s="1"/>
  <c r="R2254"/>
  <c r="X2254"/>
  <c r="Z2254" s="1"/>
  <c r="AA2254" s="1"/>
  <c r="M2255"/>
  <c r="N2255"/>
  <c r="R2255"/>
  <c r="X2255"/>
  <c r="Y2255" s="1"/>
  <c r="AA2255" s="1"/>
  <c r="M2256"/>
  <c r="N2256"/>
  <c r="R2256"/>
  <c r="X2256"/>
  <c r="Y2256" s="1"/>
  <c r="AA2256" s="1"/>
  <c r="R2257"/>
  <c r="X2257"/>
  <c r="Z2257" s="1"/>
  <c r="AA2257" s="1"/>
  <c r="R207"/>
  <c r="X207"/>
  <c r="Z207" s="1"/>
  <c r="AA207" s="1"/>
  <c r="R2258"/>
  <c r="X2258"/>
  <c r="Z2258" s="1"/>
  <c r="AA2258" s="1"/>
  <c r="R2259"/>
  <c r="X2259"/>
  <c r="Z2259" s="1"/>
  <c r="AA2259" s="1"/>
  <c r="M2263"/>
  <c r="N2263"/>
  <c r="R2263"/>
  <c r="X2263"/>
  <c r="Y2263" s="1"/>
  <c r="AA2263" s="1"/>
  <c r="M2264"/>
  <c r="N2264"/>
  <c r="R2264"/>
  <c r="X2264"/>
  <c r="Y2264" s="1"/>
  <c r="AA2264" s="1"/>
  <c r="M2265"/>
  <c r="N2265"/>
  <c r="R2265"/>
  <c r="X2265"/>
  <c r="Y2265" s="1"/>
  <c r="AA2265" s="1"/>
  <c r="M2266"/>
  <c r="N2266"/>
  <c r="R2266"/>
  <c r="X2266"/>
  <c r="M2267"/>
  <c r="N2267"/>
  <c r="R2267"/>
  <c r="X2267"/>
  <c r="Y2267" s="1"/>
  <c r="AA2267" s="1"/>
  <c r="M2268"/>
  <c r="N2268"/>
  <c r="R2268"/>
  <c r="X2268"/>
  <c r="Y2268" s="1"/>
  <c r="AA2268" s="1"/>
  <c r="R2269"/>
  <c r="X2269"/>
  <c r="Z2269" s="1"/>
  <c r="AA2269" s="1"/>
  <c r="R2270"/>
  <c r="X2270"/>
  <c r="Z2270" s="1"/>
  <c r="AA2270" s="1"/>
  <c r="R2271"/>
  <c r="X2271"/>
  <c r="Z2271" s="1"/>
  <c r="AA2271" s="1"/>
  <c r="R2272"/>
  <c r="X2272"/>
  <c r="Z2272" s="1"/>
  <c r="AA2272" s="1"/>
  <c r="M2273"/>
  <c r="N2273"/>
  <c r="R2273"/>
  <c r="X2273"/>
  <c r="M2275"/>
  <c r="N2275"/>
  <c r="R2275"/>
  <c r="X2275"/>
  <c r="Y2275" s="1"/>
  <c r="AA2275" s="1"/>
  <c r="R2276"/>
  <c r="X2276"/>
  <c r="Z2276" s="1"/>
  <c r="AA2276" s="1"/>
  <c r="M2277"/>
  <c r="N2277"/>
  <c r="R2277"/>
  <c r="X2277"/>
  <c r="Y2277" s="1"/>
  <c r="AA2277" s="1"/>
  <c r="R2278"/>
  <c r="X2278"/>
  <c r="Z2278" s="1"/>
  <c r="AA2278" s="1"/>
  <c r="R2279"/>
  <c r="X2279"/>
  <c r="Z2279" s="1"/>
  <c r="AA2279" s="1"/>
  <c r="M2280"/>
  <c r="N2280"/>
  <c r="R2280"/>
  <c r="X2280"/>
  <c r="Y2280" s="1"/>
  <c r="AA2280" s="1"/>
  <c r="M2281"/>
  <c r="N2281"/>
  <c r="R2281"/>
  <c r="X2281"/>
  <c r="Y2281" s="1"/>
  <c r="AA2281" s="1"/>
  <c r="M2282"/>
  <c r="N2282"/>
  <c r="R2282"/>
  <c r="X2282"/>
  <c r="Y2282" s="1"/>
  <c r="AA2282" s="1"/>
  <c r="M2284"/>
  <c r="N2284"/>
  <c r="R2284"/>
  <c r="X2284"/>
  <c r="Y2284" s="1"/>
  <c r="AA2284" s="1"/>
  <c r="X2247"/>
  <c r="Y2247" s="1"/>
  <c r="AA2247" s="1"/>
  <c r="X1706"/>
  <c r="Y1706" s="1"/>
  <c r="X1707"/>
  <c r="Y1707" s="1"/>
  <c r="X1783"/>
  <c r="Y1783" s="1"/>
  <c r="X2034"/>
  <c r="X1987"/>
  <c r="Y1987" s="1"/>
  <c r="X2029"/>
  <c r="Y2029" s="1"/>
  <c r="X1988"/>
  <c r="Y1988" s="1"/>
  <c r="X1989"/>
  <c r="Y1989" s="1"/>
  <c r="X56"/>
  <c r="X635"/>
  <c r="X647"/>
  <c r="R2247"/>
  <c r="R366"/>
  <c r="M2247"/>
  <c r="N2247"/>
  <c r="N1134"/>
  <c r="M1134"/>
  <c r="N781"/>
  <c r="M781"/>
  <c r="N1677"/>
  <c r="M1677"/>
  <c r="N1460"/>
  <c r="M1460"/>
  <c r="N1459"/>
  <c r="M1459"/>
  <c r="N914"/>
  <c r="M914"/>
  <c r="N617"/>
  <c r="M617"/>
  <c r="N1973"/>
  <c r="M1973"/>
  <c r="N535"/>
  <c r="M535"/>
  <c r="N1676"/>
  <c r="M1676"/>
  <c r="N1675"/>
  <c r="M1675"/>
  <c r="N315"/>
  <c r="M315"/>
  <c r="N84"/>
  <c r="M84"/>
  <c r="N1220"/>
  <c r="M1220"/>
  <c r="N1149"/>
  <c r="M1149"/>
  <c r="N314"/>
  <c r="M314"/>
  <c r="N200"/>
  <c r="M200"/>
  <c r="N158"/>
  <c r="M158"/>
  <c r="N157"/>
  <c r="M157"/>
  <c r="N156"/>
  <c r="M156"/>
  <c r="N155"/>
  <c r="M155"/>
  <c r="N74"/>
  <c r="M74"/>
  <c r="N2279"/>
  <c r="M2279"/>
  <c r="N2278"/>
  <c r="M2278"/>
  <c r="N1900"/>
  <c r="M1900"/>
  <c r="N1899"/>
  <c r="M1899"/>
  <c r="N1898"/>
  <c r="M1898"/>
  <c r="N1897"/>
  <c r="M1897"/>
  <c r="N1896"/>
  <c r="M1896"/>
  <c r="N1895"/>
  <c r="M1895"/>
  <c r="N1569"/>
  <c r="M1569"/>
  <c r="N1396"/>
  <c r="M1396"/>
  <c r="N1395"/>
  <c r="M1395"/>
  <c r="N700"/>
  <c r="M700"/>
  <c r="N198"/>
  <c r="M198"/>
  <c r="N197"/>
  <c r="M197"/>
  <c r="N196"/>
  <c r="M196"/>
  <c r="N843"/>
  <c r="M843"/>
  <c r="N1394"/>
  <c r="M1394"/>
  <c r="N1858"/>
  <c r="M1858"/>
  <c r="N1103"/>
  <c r="M1103"/>
  <c r="N2069"/>
  <c r="M2069"/>
  <c r="N1603"/>
  <c r="M1603"/>
  <c r="N1104"/>
  <c r="M1104"/>
  <c r="N1699"/>
  <c r="M1699"/>
  <c r="N1698"/>
  <c r="M1698"/>
  <c r="N2276"/>
  <c r="M2276"/>
  <c r="N2009"/>
  <c r="M2009"/>
  <c r="N1722"/>
  <c r="M1722"/>
  <c r="N1336"/>
  <c r="M1336"/>
  <c r="N1335"/>
  <c r="M1335"/>
  <c r="N1334"/>
  <c r="M1334"/>
  <c r="N1102"/>
  <c r="M1102"/>
  <c r="N1101"/>
  <c r="M1101"/>
  <c r="N741"/>
  <c r="M741"/>
  <c r="N1100"/>
  <c r="M1100"/>
  <c r="N1112"/>
  <c r="M1112"/>
  <c r="N1115"/>
  <c r="M1115"/>
  <c r="N1116"/>
  <c r="M1116"/>
  <c r="N1099"/>
  <c r="M1099"/>
  <c r="N1118"/>
  <c r="M1118"/>
  <c r="N1098"/>
  <c r="M1098"/>
  <c r="N1097"/>
  <c r="M1097"/>
  <c r="N1119"/>
  <c r="M1119"/>
  <c r="N1123"/>
  <c r="M1123"/>
  <c r="N1126"/>
  <c r="M1126"/>
  <c r="N1096"/>
  <c r="M1096"/>
  <c r="N1095"/>
  <c r="M1095"/>
  <c r="N1094"/>
  <c r="M1094"/>
  <c r="N1093"/>
  <c r="M1093"/>
  <c r="N1113"/>
  <c r="M1113"/>
  <c r="N1092"/>
  <c r="M1092"/>
  <c r="N1091"/>
  <c r="M1091"/>
  <c r="N1090"/>
  <c r="M1090"/>
  <c r="N1089"/>
  <c r="M1089"/>
  <c r="N1088"/>
  <c r="M1088"/>
  <c r="N1087"/>
  <c r="M1087"/>
  <c r="N2037"/>
  <c r="M2037"/>
  <c r="N1945"/>
  <c r="M1945"/>
  <c r="N1894"/>
  <c r="M1894"/>
  <c r="N1688"/>
  <c r="M1688"/>
  <c r="N195"/>
  <c r="M195"/>
  <c r="N514"/>
  <c r="M514"/>
  <c r="N513"/>
  <c r="M513"/>
  <c r="N512"/>
  <c r="M512"/>
  <c r="N511"/>
  <c r="M511"/>
  <c r="N510"/>
  <c r="M510"/>
  <c r="N509"/>
  <c r="M509"/>
  <c r="N508"/>
  <c r="M508"/>
  <c r="N507"/>
  <c r="M507"/>
  <c r="N506"/>
  <c r="M506"/>
  <c r="N542"/>
  <c r="M542"/>
  <c r="N505"/>
  <c r="M505"/>
  <c r="N504"/>
  <c r="M504"/>
  <c r="N1956"/>
  <c r="M1956"/>
  <c r="N1955"/>
  <c r="M1955"/>
  <c r="N2272"/>
  <c r="M2272"/>
  <c r="N2271"/>
  <c r="M2271"/>
  <c r="N2270"/>
  <c r="M2270"/>
  <c r="N2269"/>
  <c r="M2269"/>
  <c r="N2146"/>
  <c r="M2146"/>
  <c r="N680"/>
  <c r="M680"/>
  <c r="N194"/>
  <c r="M194"/>
  <c r="N1274"/>
  <c r="M1274"/>
  <c r="N1193"/>
  <c r="M1193"/>
  <c r="N819"/>
  <c r="M819"/>
  <c r="N558"/>
  <c r="M558"/>
  <c r="N193"/>
  <c r="M193"/>
  <c r="N192"/>
  <c r="M192"/>
  <c r="N189"/>
  <c r="M189"/>
  <c r="N188"/>
  <c r="M188"/>
  <c r="N187"/>
  <c r="M187"/>
  <c r="N1148"/>
  <c r="M1148"/>
  <c r="N1004"/>
  <c r="M1004"/>
  <c r="N991"/>
  <c r="M991"/>
  <c r="N912"/>
  <c r="M912"/>
  <c r="N911"/>
  <c r="M911"/>
  <c r="N910"/>
  <c r="M910"/>
  <c r="N847"/>
  <c r="M847"/>
  <c r="N24"/>
  <c r="M24"/>
  <c r="N1954"/>
  <c r="M1954"/>
  <c r="N1852"/>
  <c r="M1852"/>
  <c r="N1838"/>
  <c r="M1838"/>
  <c r="N1333"/>
  <c r="M1333"/>
  <c r="N846"/>
  <c r="M846"/>
  <c r="N845"/>
  <c r="M845"/>
  <c r="N557"/>
  <c r="M557"/>
  <c r="N2008"/>
  <c r="M2008"/>
  <c r="N2066"/>
  <c r="M2066"/>
  <c r="N740"/>
  <c r="M740"/>
  <c r="N990"/>
  <c r="M990"/>
  <c r="N844"/>
  <c r="M844"/>
  <c r="N1837"/>
  <c r="M1837"/>
  <c r="N1003"/>
  <c r="M1003"/>
  <c r="N909"/>
  <c r="M909"/>
  <c r="N429"/>
  <c r="M429"/>
  <c r="N288"/>
  <c r="M288"/>
  <c r="N908"/>
  <c r="M908"/>
  <c r="N612"/>
  <c r="M612"/>
  <c r="N619"/>
  <c r="M619"/>
  <c r="N2259"/>
  <c r="M2259"/>
  <c r="N1670"/>
  <c r="M1670"/>
  <c r="N611"/>
  <c r="M611"/>
  <c r="N530"/>
  <c r="M530"/>
  <c r="N2258"/>
  <c r="M2258"/>
  <c r="N207"/>
  <c r="M207"/>
  <c r="N2257"/>
  <c r="M2257"/>
  <c r="N2254"/>
  <c r="M2254"/>
  <c r="N2007"/>
  <c r="M2007"/>
  <c r="N2025"/>
  <c r="M2025"/>
  <c r="N1538"/>
  <c r="M1538"/>
  <c r="N184"/>
  <c r="M184"/>
  <c r="N366"/>
  <c r="M366"/>
  <c r="N1851"/>
  <c r="M1851"/>
  <c r="N2006"/>
  <c r="M2006"/>
  <c r="N2005"/>
  <c r="M2005"/>
  <c r="N2253"/>
  <c r="M2253"/>
  <c r="N2153"/>
  <c r="M2153"/>
  <c r="N2145"/>
  <c r="M2145"/>
  <c r="N2144"/>
  <c r="M2144"/>
  <c r="N2004"/>
  <c r="M2004"/>
  <c r="N1967"/>
  <c r="M1967"/>
  <c r="N1908"/>
  <c r="M1908"/>
  <c r="N1907"/>
  <c r="M1907"/>
  <c r="N1860"/>
  <c r="M1860"/>
  <c r="N1859"/>
  <c r="M1859"/>
  <c r="N1215"/>
  <c r="M1215"/>
  <c r="N1147"/>
  <c r="M1147"/>
  <c r="N1146"/>
  <c r="M1146"/>
  <c r="N1063"/>
  <c r="M1063"/>
  <c r="N1062"/>
  <c r="M1062"/>
  <c r="N1064"/>
  <c r="M1064"/>
  <c r="N41"/>
  <c r="M41"/>
  <c r="N1850"/>
  <c r="M1850"/>
  <c r="N1841"/>
  <c r="M1841"/>
  <c r="N1836"/>
  <c r="M1836"/>
  <c r="N918"/>
  <c r="M918"/>
  <c r="N2002"/>
  <c r="M2002"/>
  <c r="N2001"/>
  <c r="M2001"/>
  <c r="N1816"/>
  <c r="M1816"/>
  <c r="N1815"/>
  <c r="M1815"/>
  <c r="N1792"/>
  <c r="M1792"/>
  <c r="N1744"/>
  <c r="M1744"/>
  <c r="N1536"/>
  <c r="M1536"/>
  <c r="N1345"/>
  <c r="M1345"/>
  <c r="N1170"/>
  <c r="M1170"/>
  <c r="N1145"/>
  <c r="M1145"/>
  <c r="N1036"/>
  <c r="M1036"/>
  <c r="N818"/>
  <c r="M818"/>
  <c r="N609"/>
  <c r="M609"/>
  <c r="N572"/>
  <c r="M572"/>
  <c r="N1155"/>
  <c r="M1155"/>
  <c r="N1144"/>
  <c r="M1144"/>
  <c r="N2248"/>
  <c r="M2248"/>
  <c r="N1960"/>
  <c r="M1960"/>
  <c r="N1669"/>
  <c r="M1669"/>
  <c r="N1602"/>
  <c r="M1602"/>
  <c r="N1534"/>
  <c r="M1534"/>
  <c r="N1261"/>
  <c r="M1261"/>
  <c r="N1143"/>
  <c r="M1143"/>
  <c r="N1142"/>
  <c r="M1142"/>
  <c r="N677"/>
  <c r="M677"/>
  <c r="N676"/>
  <c r="M676"/>
  <c r="N608"/>
  <c r="M608"/>
  <c r="N2233"/>
  <c r="M2233"/>
  <c r="N1742"/>
  <c r="M1742"/>
  <c r="N1741"/>
  <c r="M1741"/>
  <c r="N1246"/>
  <c r="M1246"/>
  <c r="N739"/>
  <c r="M739"/>
  <c r="N341"/>
  <c r="M341"/>
  <c r="N116"/>
  <c r="M116"/>
  <c r="N40"/>
  <c r="M40"/>
  <c r="N15"/>
  <c r="M15"/>
  <c r="N13"/>
  <c r="M13"/>
  <c r="N1977"/>
  <c r="M1977"/>
  <c r="N1957"/>
  <c r="M1957"/>
  <c r="N1327"/>
  <c r="M1327"/>
  <c r="N2148"/>
  <c r="M2148"/>
  <c r="N907"/>
  <c r="M907"/>
  <c r="N566"/>
  <c r="M566"/>
  <c r="N815"/>
  <c r="M815"/>
  <c r="N2238"/>
  <c r="M2238"/>
  <c r="N1141"/>
  <c r="M1141"/>
  <c r="N1071"/>
  <c r="M1071"/>
  <c r="N1070"/>
  <c r="M1070"/>
  <c r="N1069"/>
  <c r="M1069"/>
  <c r="N1068"/>
  <c r="M1068"/>
  <c r="N1947"/>
  <c r="M1947"/>
  <c r="N1035"/>
  <c r="M1035"/>
  <c r="N2235"/>
  <c r="M2235"/>
  <c r="N2234"/>
  <c r="M2234"/>
  <c r="N2046"/>
  <c r="M2046"/>
  <c r="N2045"/>
  <c r="M2045"/>
  <c r="N2044"/>
  <c r="M2044"/>
  <c r="N1999"/>
  <c r="M1999"/>
  <c r="N1140"/>
  <c r="M1140"/>
  <c r="N473"/>
  <c r="M473"/>
  <c r="N1966"/>
  <c r="M1966"/>
  <c r="N1617"/>
  <c r="M1617"/>
  <c r="N906"/>
  <c r="M906"/>
  <c r="N181"/>
  <c r="M181"/>
  <c r="N799"/>
  <c r="M799"/>
  <c r="N2103"/>
  <c r="M2103"/>
  <c r="N1997"/>
  <c r="M1997"/>
  <c r="N1996"/>
  <c r="M1996"/>
  <c r="N951"/>
  <c r="M951"/>
  <c r="N39"/>
  <c r="M39"/>
  <c r="N2208"/>
  <c r="M2208"/>
  <c r="N2156"/>
  <c r="M2156"/>
  <c r="N2090"/>
  <c r="M2090"/>
  <c r="N2089"/>
  <c r="M2089"/>
  <c r="N1995"/>
  <c r="M1995"/>
  <c r="N1994"/>
  <c r="M1994"/>
  <c r="N1993"/>
  <c r="M1993"/>
  <c r="N1992"/>
  <c r="M1992"/>
  <c r="N1991"/>
  <c r="M1991"/>
  <c r="N1875"/>
  <c r="M1875"/>
  <c r="N1835"/>
  <c r="M1835"/>
  <c r="N1834"/>
  <c r="M1834"/>
  <c r="N1766"/>
  <c r="M1766"/>
  <c r="N989"/>
  <c r="M989"/>
  <c r="N988"/>
  <c r="M988"/>
  <c r="N777"/>
  <c r="M777"/>
  <c r="N748"/>
  <c r="M748"/>
  <c r="N738"/>
  <c r="M738"/>
  <c r="N675"/>
  <c r="M675"/>
  <c r="N428"/>
  <c r="M428"/>
  <c r="N38"/>
  <c r="M38"/>
  <c r="N2205"/>
  <c r="M2205"/>
  <c r="N2203"/>
  <c r="M2203"/>
  <c r="N2202"/>
  <c r="M2202"/>
  <c r="N2201"/>
  <c r="M2201"/>
  <c r="N2200"/>
  <c r="M2200"/>
  <c r="N2199"/>
  <c r="M2199"/>
  <c r="N2198"/>
  <c r="M2198"/>
  <c r="N2197"/>
  <c r="M2197"/>
  <c r="N2196"/>
  <c r="M2196"/>
  <c r="N2194"/>
  <c r="M2194"/>
  <c r="M2129"/>
  <c r="N1989"/>
  <c r="M1989"/>
  <c r="N1518"/>
  <c r="M1518"/>
  <c r="N1456"/>
  <c r="M1456"/>
  <c r="N1421"/>
  <c r="M1421"/>
  <c r="N674"/>
  <c r="M674"/>
  <c r="N365"/>
  <c r="M365"/>
  <c r="N364"/>
  <c r="M364"/>
  <c r="N363"/>
  <c r="M363"/>
  <c r="N309"/>
  <c r="M309"/>
  <c r="N780"/>
  <c r="M780"/>
  <c r="N1674"/>
  <c r="M1674"/>
  <c r="N1667"/>
  <c r="M1667"/>
  <c r="N1387"/>
  <c r="M1387"/>
  <c r="N987"/>
  <c r="M987"/>
  <c r="N986"/>
  <c r="M986"/>
  <c r="N699"/>
  <c r="M699"/>
  <c r="N556"/>
  <c r="M556"/>
  <c r="N362"/>
  <c r="M362"/>
  <c r="N361"/>
  <c r="M361"/>
  <c r="N360"/>
  <c r="M360"/>
  <c r="N37"/>
  <c r="M37"/>
  <c r="N42"/>
  <c r="M42"/>
  <c r="N1783"/>
  <c r="M1783"/>
  <c r="N2143"/>
  <c r="M2143"/>
  <c r="N2142"/>
  <c r="M2142"/>
  <c r="N2141"/>
  <c r="M2141"/>
  <c r="N2140"/>
  <c r="M2140"/>
  <c r="N2139"/>
  <c r="M2139"/>
  <c r="N2138"/>
  <c r="M2138"/>
  <c r="N2137"/>
  <c r="M2137"/>
  <c r="N2136"/>
  <c r="M2136"/>
  <c r="N2135"/>
  <c r="M2135"/>
  <c r="N2134"/>
  <c r="M2134"/>
  <c r="N2133"/>
  <c r="M2133"/>
  <c r="N2132"/>
  <c r="M2132"/>
  <c r="N2130"/>
  <c r="M2130"/>
  <c r="N2129"/>
  <c r="N2128"/>
  <c r="M2128"/>
  <c r="N2127"/>
  <c r="M2127"/>
  <c r="N2126"/>
  <c r="M2126"/>
  <c r="N2125"/>
  <c r="M2125"/>
  <c r="N2124"/>
  <c r="M2124"/>
  <c r="N2123"/>
  <c r="M2123"/>
  <c r="N2122"/>
  <c r="M2122"/>
  <c r="N2121"/>
  <c r="M2121"/>
  <c r="N2120"/>
  <c r="M2120"/>
  <c r="N2119"/>
  <c r="M2119"/>
  <c r="N2118"/>
  <c r="M2118"/>
  <c r="N2152"/>
  <c r="M2152"/>
  <c r="N2117"/>
  <c r="M2117"/>
  <c r="N2116"/>
  <c r="M2116"/>
  <c r="N2115"/>
  <c r="M2115"/>
  <c r="N2114"/>
  <c r="M2114"/>
  <c r="N2113"/>
  <c r="M2113"/>
  <c r="N2112"/>
  <c r="M2112"/>
  <c r="N2151"/>
  <c r="M2151"/>
  <c r="N2111"/>
  <c r="M2111"/>
  <c r="N2110"/>
  <c r="M2110"/>
  <c r="N2173"/>
  <c r="M2173"/>
  <c r="N2171"/>
  <c r="M2171"/>
  <c r="N2169"/>
  <c r="M2169"/>
  <c r="N1666"/>
  <c r="M1666"/>
  <c r="N737"/>
  <c r="M737"/>
  <c r="N1893"/>
  <c r="M1893"/>
  <c r="N1720"/>
  <c r="M1720"/>
  <c r="N905"/>
  <c r="M905"/>
  <c r="N2157"/>
  <c r="M2157"/>
  <c r="N1575"/>
  <c r="M1575"/>
  <c r="N2160"/>
  <c r="M2160"/>
  <c r="N1740"/>
  <c r="M1740"/>
  <c r="N179"/>
  <c r="M179"/>
  <c r="N904"/>
  <c r="M904"/>
  <c r="N862"/>
  <c r="M862"/>
  <c r="N746"/>
  <c r="M746"/>
  <c r="N569"/>
  <c r="M569"/>
  <c r="N573"/>
  <c r="M573"/>
  <c r="N467"/>
  <c r="M467"/>
  <c r="N466"/>
  <c r="M466"/>
  <c r="N2109"/>
  <c r="M2109"/>
  <c r="N2102"/>
  <c r="M2102"/>
  <c r="N2100"/>
  <c r="M2100"/>
  <c r="N2099"/>
  <c r="M2099"/>
  <c r="N2101"/>
  <c r="M2101"/>
  <c r="N2096"/>
  <c r="M2096"/>
  <c r="N2095"/>
  <c r="M2095"/>
  <c r="N1892"/>
  <c r="M1892"/>
  <c r="N1903"/>
  <c r="M1903"/>
  <c r="N1891"/>
  <c r="M1891"/>
  <c r="N1904"/>
  <c r="M1904"/>
  <c r="N1890"/>
  <c r="M1890"/>
  <c r="N1889"/>
  <c r="M1889"/>
  <c r="N1888"/>
  <c r="M1888"/>
  <c r="N1887"/>
  <c r="M1887"/>
  <c r="N1902"/>
  <c r="M1902"/>
  <c r="N1886"/>
  <c r="M1886"/>
  <c r="N1885"/>
  <c r="M1885"/>
  <c r="N1884"/>
  <c r="M1884"/>
  <c r="N1883"/>
  <c r="M1883"/>
  <c r="N1882"/>
  <c r="M1882"/>
  <c r="N1881"/>
  <c r="M1881"/>
  <c r="N1880"/>
  <c r="M1880"/>
  <c r="N1879"/>
  <c r="M1879"/>
  <c r="N1878"/>
  <c r="M1878"/>
  <c r="N1877"/>
  <c r="M1877"/>
  <c r="N536"/>
  <c r="M536"/>
  <c r="N1791"/>
  <c r="M1791"/>
  <c r="N1790"/>
  <c r="M1790"/>
  <c r="N1615"/>
  <c r="M1615"/>
  <c r="N1531"/>
  <c r="M1531"/>
  <c r="N1530"/>
  <c r="M1530"/>
  <c r="N1469"/>
  <c r="M1469"/>
  <c r="N1468"/>
  <c r="M1468"/>
  <c r="N1245"/>
  <c r="M1245"/>
  <c r="N1244"/>
  <c r="M1244"/>
  <c r="N1243"/>
  <c r="M1243"/>
  <c r="N1206"/>
  <c r="M1206"/>
  <c r="N1205"/>
  <c r="M1205"/>
  <c r="N1204"/>
  <c r="M1204"/>
  <c r="N1169"/>
  <c r="M1169"/>
  <c r="N1168"/>
  <c r="M1168"/>
  <c r="N1066"/>
  <c r="M1066"/>
  <c r="N1034"/>
  <c r="M1034"/>
  <c r="N1033"/>
  <c r="M1033"/>
  <c r="N903"/>
  <c r="M903"/>
  <c r="N607"/>
  <c r="M607"/>
  <c r="N465"/>
  <c r="M465"/>
  <c r="N464"/>
  <c r="M464"/>
  <c r="N308"/>
  <c r="M308"/>
  <c r="N1693"/>
  <c r="M1693"/>
  <c r="N1306"/>
  <c r="M1306"/>
  <c r="N2084"/>
  <c r="M2084"/>
  <c r="N2083"/>
  <c r="M2083"/>
  <c r="N1988"/>
  <c r="M1988"/>
  <c r="N2029"/>
  <c r="M2029"/>
  <c r="N1987"/>
  <c r="M1987"/>
  <c r="N2034"/>
  <c r="M2034"/>
  <c r="N1986"/>
  <c r="M1986"/>
  <c r="N2021"/>
  <c r="M2021"/>
  <c r="N1990"/>
  <c r="M1990"/>
  <c r="N1985"/>
  <c r="M1985"/>
  <c r="N1984"/>
  <c r="M1984"/>
  <c r="N1983"/>
  <c r="M1983"/>
  <c r="N1982"/>
  <c r="M1982"/>
  <c r="N1981"/>
  <c r="M1981"/>
  <c r="N1980"/>
  <c r="M1980"/>
  <c r="N1979"/>
  <c r="M1979"/>
  <c r="N1978"/>
  <c r="M1978"/>
  <c r="N2000"/>
  <c r="M2000"/>
  <c r="N286"/>
  <c r="M286"/>
  <c r="N1056"/>
  <c r="M1056"/>
  <c r="N1968"/>
  <c r="M1968"/>
  <c r="N2072"/>
  <c r="M2072"/>
  <c r="N2063"/>
  <c r="M2063"/>
  <c r="N1719"/>
  <c r="M1719"/>
  <c r="N1665"/>
  <c r="M1665"/>
  <c r="N1601"/>
  <c r="M1601"/>
  <c r="N1517"/>
  <c r="M1517"/>
  <c r="N1424"/>
  <c r="M1424"/>
  <c r="N1182"/>
  <c r="M1182"/>
  <c r="N1167"/>
  <c r="M1167"/>
  <c r="N1166"/>
  <c r="M1166"/>
  <c r="N1165"/>
  <c r="M1165"/>
  <c r="N1164"/>
  <c r="M1164"/>
  <c r="N1163"/>
  <c r="M1163"/>
  <c r="N1162"/>
  <c r="M1162"/>
  <c r="N736"/>
  <c r="M736"/>
  <c r="N555"/>
  <c r="M555"/>
  <c r="N339"/>
  <c r="M339"/>
  <c r="N230"/>
  <c r="M230"/>
  <c r="N106"/>
  <c r="M106"/>
  <c r="N1449"/>
  <c r="M1449"/>
  <c r="N2057"/>
  <c r="M2057"/>
  <c r="N2056"/>
  <c r="M2056"/>
  <c r="N2058"/>
  <c r="M2058"/>
  <c r="N1739"/>
  <c r="M1739"/>
  <c r="N1411"/>
  <c r="M1411"/>
  <c r="N307"/>
  <c r="M307"/>
  <c r="N1402"/>
  <c r="M1402"/>
  <c r="N1401"/>
  <c r="M1401"/>
  <c r="N1400"/>
  <c r="M1400"/>
  <c r="N1399"/>
  <c r="M1399"/>
  <c r="N515"/>
  <c r="M515"/>
  <c r="N548"/>
  <c r="M548"/>
  <c r="N1707"/>
  <c r="M1707"/>
  <c r="N1706"/>
  <c r="M1706"/>
  <c r="N1709"/>
  <c r="M1709"/>
  <c r="N1705"/>
  <c r="M1705"/>
  <c r="N1704"/>
  <c r="M1704"/>
  <c r="N1703"/>
  <c r="M1703"/>
  <c r="N1702"/>
  <c r="M1702"/>
  <c r="N776"/>
  <c r="M776"/>
  <c r="N2041"/>
  <c r="M2041"/>
  <c r="N2040"/>
  <c r="M2040"/>
  <c r="N1716"/>
  <c r="M1716"/>
  <c r="N1694"/>
  <c r="M1694"/>
  <c r="N985"/>
  <c r="M985"/>
  <c r="N2039"/>
  <c r="M2039"/>
  <c r="N2038"/>
  <c r="M2038"/>
  <c r="N2036"/>
  <c r="M2036"/>
  <c r="N1516"/>
  <c r="M1516"/>
  <c r="N1227"/>
  <c r="M1227"/>
  <c r="N1958"/>
  <c r="M1958"/>
  <c r="N1529"/>
  <c r="M1529"/>
  <c r="N1080"/>
  <c r="M1080"/>
  <c r="N606"/>
  <c r="M606"/>
  <c r="N56"/>
  <c r="M56"/>
  <c r="N937"/>
  <c r="M937"/>
  <c r="N1664"/>
  <c r="M1664"/>
  <c r="N1663"/>
  <c r="M1663"/>
  <c r="N104"/>
  <c r="M104"/>
  <c r="N1768"/>
  <c r="M1768"/>
  <c r="N1662"/>
  <c r="M1662"/>
  <c r="N1661"/>
  <c r="M1661"/>
  <c r="N1660"/>
  <c r="M1660"/>
  <c r="N1659"/>
  <c r="M1659"/>
  <c r="N1658"/>
  <c r="M1658"/>
  <c r="N1657"/>
  <c r="M1657"/>
  <c r="N1656"/>
  <c r="M1656"/>
  <c r="N1655"/>
  <c r="M1655"/>
  <c r="N1654"/>
  <c r="M1654"/>
  <c r="N1680"/>
  <c r="M1680"/>
  <c r="N1653"/>
  <c r="M1653"/>
  <c r="N1673"/>
  <c r="M1673"/>
  <c r="N1652"/>
  <c r="M1652"/>
  <c r="N1651"/>
  <c r="M1651"/>
  <c r="N1650"/>
  <c r="M1650"/>
  <c r="N1385"/>
  <c r="M1385"/>
  <c r="N55"/>
  <c r="M55"/>
  <c r="N539"/>
  <c r="M539"/>
  <c r="N534"/>
  <c r="M534"/>
  <c r="N22"/>
  <c r="M22"/>
  <c r="N23"/>
  <c r="M23"/>
  <c r="N21"/>
  <c r="M21"/>
  <c r="N20"/>
  <c r="M20"/>
  <c r="N19"/>
  <c r="M19"/>
  <c r="N463"/>
  <c r="M463"/>
  <c r="N1692"/>
  <c r="M1692"/>
  <c r="N1691"/>
  <c r="M1691"/>
  <c r="N1214"/>
  <c r="M1214"/>
  <c r="N1965"/>
  <c r="M1965"/>
  <c r="N1972"/>
  <c r="M1972"/>
  <c r="N1971"/>
  <c r="M1971"/>
  <c r="N1964"/>
  <c r="M1964"/>
  <c r="N1963"/>
  <c r="M1963"/>
  <c r="N1962"/>
  <c r="M1962"/>
  <c r="N1961"/>
  <c r="M1961"/>
  <c r="N1953"/>
  <c r="M1953"/>
  <c r="N1952"/>
  <c r="M1952"/>
  <c r="N1951"/>
  <c r="M1951"/>
  <c r="N1950"/>
  <c r="M1950"/>
  <c r="N1949"/>
  <c r="M1949"/>
  <c r="N1948"/>
  <c r="M1948"/>
  <c r="N929"/>
  <c r="M929"/>
  <c r="N605"/>
  <c r="M605"/>
  <c r="N1410"/>
  <c r="M1410"/>
  <c r="N1032"/>
  <c r="M1032"/>
  <c r="N1557"/>
  <c r="M1557"/>
  <c r="N1556"/>
  <c r="M1556"/>
  <c r="N1555"/>
  <c r="M1555"/>
  <c r="N1139"/>
  <c r="M1139"/>
  <c r="N103"/>
  <c r="M103"/>
  <c r="N102"/>
  <c r="M102"/>
  <c r="N101"/>
  <c r="M101"/>
  <c r="N100"/>
  <c r="M100"/>
  <c r="N83"/>
  <c r="M83"/>
  <c r="N673"/>
  <c r="M673"/>
  <c r="N1226"/>
  <c r="M1226"/>
  <c r="N358"/>
  <c r="M358"/>
  <c r="N1762"/>
  <c r="M1762"/>
  <c r="N1515"/>
  <c r="M1515"/>
  <c r="N1924"/>
  <c r="M1924"/>
  <c r="N1923"/>
  <c r="M1923"/>
  <c r="N902"/>
  <c r="M902"/>
  <c r="N239"/>
  <c r="M239"/>
  <c r="N238"/>
  <c r="M238"/>
  <c r="N1528"/>
  <c r="M1528"/>
  <c r="N1543"/>
  <c r="M1543"/>
  <c r="N1544"/>
  <c r="M1544"/>
  <c r="N1527"/>
  <c r="M1527"/>
  <c r="N1526"/>
  <c r="M1526"/>
  <c r="N1525"/>
  <c r="M1525"/>
  <c r="N1524"/>
  <c r="M1524"/>
  <c r="N1540"/>
  <c r="M1540"/>
  <c r="N1523"/>
  <c r="M1523"/>
  <c r="N1522"/>
  <c r="M1522"/>
  <c r="N604"/>
  <c r="M604"/>
  <c r="N1079"/>
  <c r="M1079"/>
  <c r="N107"/>
  <c r="M107"/>
  <c r="N470"/>
  <c r="M470"/>
  <c r="N476"/>
  <c r="M476"/>
  <c r="N1181"/>
  <c r="M1181"/>
  <c r="N1843"/>
  <c r="M1843"/>
  <c r="N1833"/>
  <c r="M1833"/>
  <c r="N1912"/>
  <c r="M1912"/>
  <c r="N1914"/>
  <c r="M1914"/>
  <c r="N1913"/>
  <c r="M1913"/>
  <c r="N1873"/>
  <c r="M1873"/>
  <c r="N1872"/>
  <c r="M1872"/>
  <c r="N1871"/>
  <c r="M1871"/>
  <c r="N1905"/>
  <c r="M1905"/>
  <c r="N1869"/>
  <c r="M1869"/>
  <c r="N1868"/>
  <c r="M1868"/>
  <c r="N1866"/>
  <c r="M1866"/>
  <c r="N317"/>
  <c r="M317"/>
  <c r="N306"/>
  <c r="M306"/>
  <c r="N305"/>
  <c r="M305"/>
  <c r="N304"/>
  <c r="M304"/>
  <c r="N303"/>
  <c r="M303"/>
  <c r="N302"/>
  <c r="M302"/>
  <c r="N301"/>
  <c r="M301"/>
  <c r="N311"/>
  <c r="M311"/>
  <c r="N300"/>
  <c r="M300"/>
  <c r="N299"/>
  <c r="M299"/>
  <c r="N318"/>
  <c r="M318"/>
  <c r="N298"/>
  <c r="M298"/>
  <c r="N603"/>
  <c r="M603"/>
  <c r="N835"/>
  <c r="M835"/>
  <c r="N1313"/>
  <c r="M1313"/>
  <c r="N1855"/>
  <c r="M1855"/>
  <c r="N1906"/>
  <c r="M1906"/>
  <c r="N944"/>
  <c r="M944"/>
  <c r="N834"/>
  <c r="M834"/>
  <c r="N554"/>
  <c r="M554"/>
  <c r="N553"/>
  <c r="M553"/>
  <c r="N602"/>
  <c r="M602"/>
  <c r="N1649"/>
  <c r="M1649"/>
  <c r="N1647"/>
  <c r="M1647"/>
  <c r="N1646"/>
  <c r="M1646"/>
  <c r="N1645"/>
  <c r="M1645"/>
  <c r="N1432"/>
  <c r="M1432"/>
  <c r="N1439"/>
  <c r="M1439"/>
  <c r="N1825"/>
  <c r="M1825"/>
  <c r="N1824"/>
  <c r="M1824"/>
  <c r="N1514"/>
  <c r="M1514"/>
  <c r="N1832"/>
  <c r="M1832"/>
  <c r="N1831"/>
  <c r="M1831"/>
  <c r="N1644"/>
  <c r="M1644"/>
  <c r="N1002"/>
  <c r="M1002"/>
  <c r="N1007"/>
  <c r="M1007"/>
  <c r="N1830"/>
  <c r="M1830"/>
  <c r="N1829"/>
  <c r="M1829"/>
  <c r="N1828"/>
  <c r="M1828"/>
  <c r="N1827"/>
  <c r="M1827"/>
  <c r="N1826"/>
  <c r="M1826"/>
  <c r="N1842"/>
  <c r="M1842"/>
  <c r="N1853"/>
  <c r="M1853"/>
  <c r="N36"/>
  <c r="M36"/>
  <c r="N1300"/>
  <c r="M1300"/>
  <c r="M1701"/>
  <c r="N1701"/>
  <c r="N287"/>
  <c r="M287"/>
  <c r="N1806"/>
  <c r="M1806"/>
  <c r="N1804"/>
  <c r="M1804"/>
  <c r="N1794"/>
  <c r="M1794"/>
  <c r="N1643"/>
  <c r="M1643"/>
  <c r="N1642"/>
  <c r="M1642"/>
  <c r="N1641"/>
  <c r="M1641"/>
  <c r="N1640"/>
  <c r="M1640"/>
  <c r="N1213"/>
  <c r="M1213"/>
  <c r="N1180"/>
  <c r="M1180"/>
  <c r="N1031"/>
  <c r="M1031"/>
  <c r="N1001"/>
  <c r="M1001"/>
  <c r="N864"/>
  <c r="M864"/>
  <c r="N99"/>
  <c r="M99"/>
  <c r="N601"/>
  <c r="M601"/>
  <c r="N344"/>
  <c r="M344"/>
  <c r="N337"/>
  <c r="M337"/>
  <c r="N342"/>
  <c r="M342"/>
  <c r="N1976"/>
  <c r="M1976"/>
  <c r="N336"/>
  <c r="M336"/>
  <c r="N335"/>
  <c r="M335"/>
  <c r="N334"/>
  <c r="M334"/>
  <c r="N333"/>
  <c r="M333"/>
  <c r="N332"/>
  <c r="M332"/>
  <c r="N57"/>
  <c r="M57"/>
  <c r="N54"/>
  <c r="M54"/>
  <c r="N53"/>
  <c r="M53"/>
  <c r="N52"/>
  <c r="M52"/>
  <c r="N51"/>
  <c r="M51"/>
  <c r="N50"/>
  <c r="M50"/>
  <c r="N49"/>
  <c r="M49"/>
  <c r="N48"/>
  <c r="M48"/>
  <c r="N47"/>
  <c r="M47"/>
  <c r="N58"/>
  <c r="M58"/>
  <c r="N46"/>
  <c r="M46"/>
  <c r="N1712"/>
  <c r="M1712"/>
  <c r="N1711"/>
  <c r="M1711"/>
  <c r="N1710"/>
  <c r="M1710"/>
  <c r="N1713"/>
  <c r="M1713"/>
  <c r="N1326"/>
  <c r="M1326"/>
  <c r="N1305"/>
  <c r="M1305"/>
  <c r="N1304"/>
  <c r="M1304"/>
  <c r="N1309"/>
  <c r="M1309"/>
  <c r="N1303"/>
  <c r="M1303"/>
  <c r="N1203"/>
  <c r="M1203"/>
  <c r="N1191"/>
  <c r="M1191"/>
  <c r="N1195"/>
  <c r="M1195"/>
  <c r="N1192"/>
  <c r="M1192"/>
  <c r="N1190"/>
  <c r="M1190"/>
  <c r="N1189"/>
  <c r="M1189"/>
  <c r="N1185"/>
  <c r="M1185"/>
  <c r="N1078"/>
  <c r="M1078"/>
  <c r="N1077"/>
  <c r="M1077"/>
  <c r="N1000"/>
  <c r="M1000"/>
  <c r="N861"/>
  <c r="M861"/>
  <c r="N842"/>
  <c r="M842"/>
  <c r="N841"/>
  <c r="M841"/>
  <c r="N838"/>
  <c r="M838"/>
  <c r="N833"/>
  <c r="M833"/>
  <c r="N832"/>
  <c r="M832"/>
  <c r="N831"/>
  <c r="M831"/>
  <c r="N830"/>
  <c r="M830"/>
  <c r="N427"/>
  <c r="M427"/>
  <c r="N357"/>
  <c r="M357"/>
  <c r="N356"/>
  <c r="M356"/>
  <c r="N355"/>
  <c r="M355"/>
  <c r="N354"/>
  <c r="M354"/>
  <c r="N368"/>
  <c r="M368"/>
  <c r="N353"/>
  <c r="M353"/>
  <c r="N370"/>
  <c r="M370"/>
  <c r="N352"/>
  <c r="M352"/>
  <c r="N351"/>
  <c r="M351"/>
  <c r="N350"/>
  <c r="M350"/>
  <c r="N349"/>
  <c r="M349"/>
  <c r="N348"/>
  <c r="M348"/>
  <c r="N347"/>
  <c r="M347"/>
  <c r="N346"/>
  <c r="M346"/>
  <c r="N82"/>
  <c r="M82"/>
  <c r="N85"/>
  <c r="M85"/>
  <c r="N1738"/>
  <c r="M1738"/>
  <c r="N1737"/>
  <c r="M1737"/>
  <c r="N1752"/>
  <c r="M1752"/>
  <c r="N1746"/>
  <c r="M1746"/>
  <c r="N1749"/>
  <c r="M1749"/>
  <c r="N1736"/>
  <c r="M1736"/>
  <c r="N1735"/>
  <c r="M1735"/>
  <c r="N1754"/>
  <c r="M1754"/>
  <c r="N1734"/>
  <c r="M1734"/>
  <c r="N1733"/>
  <c r="M1733"/>
  <c r="N1732"/>
  <c r="M1732"/>
  <c r="N1731"/>
  <c r="M1731"/>
  <c r="N1755"/>
  <c r="M1755"/>
  <c r="N1748"/>
  <c r="M1748"/>
  <c r="N1753"/>
  <c r="M1753"/>
  <c r="N1730"/>
  <c r="M1730"/>
  <c r="N1750"/>
  <c r="M1750"/>
  <c r="N1729"/>
  <c r="M1729"/>
  <c r="N1745"/>
  <c r="M1745"/>
  <c r="N1728"/>
  <c r="M1728"/>
  <c r="N1131"/>
  <c r="M1131"/>
  <c r="N1136"/>
  <c r="M1136"/>
  <c r="N1133"/>
  <c r="M1133"/>
  <c r="N1132"/>
  <c r="M1132"/>
  <c r="N1130"/>
  <c r="M1130"/>
  <c r="N1129"/>
  <c r="M1129"/>
  <c r="N1128"/>
  <c r="M1128"/>
  <c r="N462"/>
  <c r="M462"/>
  <c r="N1600"/>
  <c r="M1600"/>
  <c r="N1606"/>
  <c r="M1606"/>
  <c r="N1339"/>
  <c r="M1339"/>
  <c r="N698"/>
  <c r="M698"/>
  <c r="N1384"/>
  <c r="M1384"/>
  <c r="N1383"/>
  <c r="M1383"/>
  <c r="N1409"/>
  <c r="M1409"/>
  <c r="N1690"/>
  <c r="M1690"/>
  <c r="N1689"/>
  <c r="M1689"/>
  <c r="N1686"/>
  <c r="M1686"/>
  <c r="N1681"/>
  <c r="M1681"/>
  <c r="N1381"/>
  <c r="M1381"/>
  <c r="N1382"/>
  <c r="M1382"/>
  <c r="N1391"/>
  <c r="M1391"/>
  <c r="N1380"/>
  <c r="M1380"/>
  <c r="N1379"/>
  <c r="M1379"/>
  <c r="N1378"/>
  <c r="M1378"/>
  <c r="N1377"/>
  <c r="M1377"/>
  <c r="N1376"/>
  <c r="M1376"/>
  <c r="N1375"/>
  <c r="M1375"/>
  <c r="N1374"/>
  <c r="M1374"/>
  <c r="N1178"/>
  <c r="M1178"/>
  <c r="N1177"/>
  <c r="M1177"/>
  <c r="N1176"/>
  <c r="M1176"/>
  <c r="N1174"/>
  <c r="M1174"/>
  <c r="N1187"/>
  <c r="M1187"/>
  <c r="N1173"/>
  <c r="M1173"/>
  <c r="N1172"/>
  <c r="M1172"/>
  <c r="N1171"/>
  <c r="M1171"/>
  <c r="M1594"/>
  <c r="N1594"/>
  <c r="N1574"/>
  <c r="M1574"/>
  <c r="N1572"/>
  <c r="M1572"/>
  <c r="N1571"/>
  <c r="M1571"/>
  <c r="N1570"/>
  <c r="M1570"/>
  <c r="N1614"/>
  <c r="M1614"/>
  <c r="N1613"/>
  <c r="M1613"/>
  <c r="N1612"/>
  <c r="M1612"/>
  <c r="N1621"/>
  <c r="M1621"/>
  <c r="N1611"/>
  <c r="M1611"/>
  <c r="N1610"/>
  <c r="M1610"/>
  <c r="N829"/>
  <c r="M829"/>
  <c r="N828"/>
  <c r="M828"/>
  <c r="N1576"/>
  <c r="M1576"/>
  <c r="N1577"/>
  <c r="M1577"/>
  <c r="N1582"/>
  <c r="M1582"/>
  <c r="N1578"/>
  <c r="M1578"/>
  <c r="N1581"/>
  <c r="M1581"/>
  <c r="N1579"/>
  <c r="M1579"/>
  <c r="N1580"/>
  <c r="M1580"/>
  <c r="N1573"/>
  <c r="M1573"/>
  <c r="N1513"/>
  <c r="M1513"/>
  <c r="N1312"/>
  <c r="M1312"/>
  <c r="N1311"/>
  <c r="M1311"/>
  <c r="N1310"/>
  <c r="M1310"/>
  <c r="N1242"/>
  <c r="M1242"/>
  <c r="N1599"/>
  <c r="M1599"/>
  <c r="N1598"/>
  <c r="M1598"/>
  <c r="N1597"/>
  <c r="M1597"/>
  <c r="N1604"/>
  <c r="M1604"/>
  <c r="N1596"/>
  <c r="M1596"/>
  <c r="N1605"/>
  <c r="M1605"/>
  <c r="N1595"/>
  <c r="M1595"/>
  <c r="N1593"/>
  <c r="M1593"/>
  <c r="N1592"/>
  <c r="M1592"/>
  <c r="N1591"/>
  <c r="M1591"/>
  <c r="N1590"/>
  <c r="M1590"/>
  <c r="N1589"/>
  <c r="M1589"/>
  <c r="N1588"/>
  <c r="M1588"/>
  <c r="N1587"/>
  <c r="M1587"/>
  <c r="N1586"/>
  <c r="M1586"/>
  <c r="N1585"/>
  <c r="M1585"/>
  <c r="N81"/>
  <c r="M81"/>
  <c r="N613"/>
  <c r="M613"/>
  <c r="N382"/>
  <c r="M382"/>
  <c r="N999"/>
  <c r="M999"/>
  <c r="M901"/>
  <c r="N901"/>
  <c r="N817"/>
  <c r="M817"/>
  <c r="N672"/>
  <c r="M672"/>
  <c r="N285"/>
  <c r="M285"/>
  <c r="N291"/>
  <c r="M291"/>
  <c r="N290"/>
  <c r="M290"/>
  <c r="N721"/>
  <c r="M721"/>
  <c r="N1388"/>
  <c r="M1388"/>
  <c r="N110"/>
  <c r="M110"/>
  <c r="N35"/>
  <c r="M35"/>
  <c r="N80"/>
  <c r="M80"/>
  <c r="N79"/>
  <c r="M79"/>
  <c r="N78"/>
  <c r="M78"/>
  <c r="N920"/>
  <c r="M920"/>
  <c r="N1212"/>
  <c r="M1212"/>
  <c r="N1211"/>
  <c r="M1211"/>
  <c r="N1210"/>
  <c r="M1210"/>
  <c r="N1413"/>
  <c r="M1413"/>
  <c r="N860"/>
  <c r="M860"/>
  <c r="N859"/>
  <c r="M859"/>
  <c r="M856"/>
  <c r="N856"/>
  <c r="N26"/>
  <c r="M26"/>
  <c r="N1511"/>
  <c r="M1511"/>
  <c r="N1510"/>
  <c r="M1510"/>
  <c r="N1509"/>
  <c r="M1509"/>
  <c r="N1508"/>
  <c r="M1508"/>
  <c r="N1507"/>
  <c r="M1507"/>
  <c r="N1506"/>
  <c r="M1506"/>
  <c r="N1505"/>
  <c r="M1505"/>
  <c r="N1504"/>
  <c r="M1504"/>
  <c r="N1503"/>
  <c r="M1503"/>
  <c r="N1502"/>
  <c r="M1502"/>
  <c r="N1501"/>
  <c r="M1501"/>
  <c r="N1500"/>
  <c r="M1500"/>
  <c r="N34"/>
  <c r="M34"/>
  <c r="N33"/>
  <c r="M33"/>
  <c r="N32"/>
  <c r="M32"/>
  <c r="N913"/>
  <c r="M913"/>
  <c r="N31"/>
  <c r="M31"/>
  <c r="N30"/>
  <c r="M30"/>
  <c r="N29"/>
  <c r="M29"/>
  <c r="N28"/>
  <c r="M28"/>
  <c r="N27"/>
  <c r="M27"/>
  <c r="N44"/>
  <c r="M44"/>
  <c r="N925"/>
  <c r="M925"/>
  <c r="N899"/>
  <c r="M899"/>
  <c r="N915"/>
  <c r="M915"/>
  <c r="N898"/>
  <c r="M898"/>
  <c r="N897"/>
  <c r="M897"/>
  <c r="N896"/>
  <c r="M896"/>
  <c r="N895"/>
  <c r="M895"/>
  <c r="N894"/>
  <c r="M894"/>
  <c r="N893"/>
  <c r="M893"/>
  <c r="N916"/>
  <c r="M916"/>
  <c r="N892"/>
  <c r="M892"/>
  <c r="N891"/>
  <c r="M891"/>
  <c r="N922"/>
  <c r="M922"/>
  <c r="N926"/>
  <c r="M926"/>
  <c r="N890"/>
  <c r="M890"/>
  <c r="N889"/>
  <c r="M889"/>
  <c r="N888"/>
  <c r="M888"/>
  <c r="N887"/>
  <c r="M887"/>
  <c r="N886"/>
  <c r="M886"/>
  <c r="N885"/>
  <c r="M885"/>
  <c r="N884"/>
  <c r="M884"/>
  <c r="N883"/>
  <c r="M883"/>
  <c r="N882"/>
  <c r="M882"/>
  <c r="N924"/>
  <c r="M924"/>
  <c r="N881"/>
  <c r="M881"/>
  <c r="N880"/>
  <c r="M880"/>
  <c r="N878"/>
  <c r="M878"/>
  <c r="N877"/>
  <c r="M877"/>
  <c r="N876"/>
  <c r="M876"/>
  <c r="N381"/>
  <c r="M381"/>
  <c r="N380"/>
  <c r="M380"/>
  <c r="N379"/>
  <c r="M379"/>
  <c r="N378"/>
  <c r="M378"/>
  <c r="N383"/>
  <c r="M383"/>
  <c r="N376"/>
  <c r="M376"/>
  <c r="N375"/>
  <c r="M375"/>
  <c r="N374"/>
  <c r="M374"/>
  <c r="N373"/>
  <c r="M373"/>
  <c r="N372"/>
  <c r="M372"/>
  <c r="N1455"/>
  <c r="M1455"/>
  <c r="N1454"/>
  <c r="M1454"/>
  <c r="N1453"/>
  <c r="M1453"/>
  <c r="N1452"/>
  <c r="M1452"/>
  <c r="N1451"/>
  <c r="M1451"/>
  <c r="N1450"/>
  <c r="M1450"/>
  <c r="N1463"/>
  <c r="M1463"/>
  <c r="N1464"/>
  <c r="M1464"/>
  <c r="N1448"/>
  <c r="M1448"/>
  <c r="N1447"/>
  <c r="M1447"/>
  <c r="N1446"/>
  <c r="M1446"/>
  <c r="N1445"/>
  <c r="M1445"/>
  <c r="N1462"/>
  <c r="M1462"/>
  <c r="N1444"/>
  <c r="M1444"/>
  <c r="N1458"/>
  <c r="M1458"/>
  <c r="N586"/>
  <c r="M586"/>
  <c r="N1442"/>
  <c r="M1442"/>
  <c r="N1441"/>
  <c r="M1441"/>
  <c r="N1440"/>
  <c r="M1440"/>
  <c r="N1408"/>
  <c r="M1408"/>
  <c r="N1407"/>
  <c r="M1407"/>
  <c r="N1406"/>
  <c r="M1406"/>
  <c r="N1405"/>
  <c r="M1405"/>
  <c r="N1404"/>
  <c r="M1404"/>
  <c r="N626"/>
  <c r="M626"/>
  <c r="N1418"/>
  <c r="M1418"/>
  <c r="N1417"/>
  <c r="M1417"/>
  <c r="N98"/>
  <c r="M98"/>
  <c r="N1325"/>
  <c r="M1325"/>
  <c r="N1332"/>
  <c r="M1332"/>
  <c r="N1331"/>
  <c r="M1331"/>
  <c r="N1330"/>
  <c r="M1330"/>
  <c r="N1324"/>
  <c r="M1324"/>
  <c r="N1328"/>
  <c r="M1328"/>
  <c r="N1323"/>
  <c r="M1323"/>
  <c r="N1301"/>
  <c r="M1301"/>
  <c r="N1299"/>
  <c r="M1299"/>
  <c r="N1298"/>
  <c r="M1298"/>
  <c r="N1297"/>
  <c r="M1297"/>
  <c r="N1296"/>
  <c r="M1296"/>
  <c r="N1295"/>
  <c r="M1295"/>
  <c r="N1294"/>
  <c r="M1294"/>
  <c r="N1293"/>
  <c r="M1293"/>
  <c r="N1292"/>
  <c r="M1292"/>
  <c r="N1291"/>
  <c r="M1291"/>
  <c r="N1290"/>
  <c r="M1290"/>
  <c r="N1289"/>
  <c r="M1289"/>
  <c r="N1288"/>
  <c r="M1288"/>
  <c r="N1287"/>
  <c r="M1287"/>
  <c r="N1286"/>
  <c r="M1286"/>
  <c r="N1285"/>
  <c r="M1285"/>
  <c r="N1284"/>
  <c r="M1284"/>
  <c r="N1283"/>
  <c r="M1283"/>
  <c r="N1282"/>
  <c r="M1282"/>
  <c r="N1281"/>
  <c r="M1281"/>
  <c r="N1280"/>
  <c r="M1280"/>
  <c r="N1270"/>
  <c r="M1270"/>
  <c r="N1268"/>
  <c r="M1268"/>
  <c r="N1267"/>
  <c r="M1267"/>
  <c r="N1269"/>
  <c r="M1269"/>
  <c r="N1266"/>
  <c r="M1266"/>
  <c r="N1265"/>
  <c r="M1265"/>
  <c r="N1271"/>
  <c r="M1271"/>
  <c r="N1260"/>
  <c r="M1260"/>
  <c r="N1259"/>
  <c r="M1259"/>
  <c r="N1258"/>
  <c r="M1258"/>
  <c r="N1257"/>
  <c r="M1257"/>
  <c r="N1241"/>
  <c r="M1241"/>
  <c r="N1240"/>
  <c r="M1240"/>
  <c r="N1239"/>
  <c r="M1239"/>
  <c r="N1238"/>
  <c r="M1238"/>
  <c r="N1237"/>
  <c r="M1237"/>
  <c r="N1236"/>
  <c r="M1236"/>
  <c r="N1235"/>
  <c r="M1235"/>
  <c r="N1248"/>
  <c r="M1248"/>
  <c r="N1234"/>
  <c r="M1234"/>
  <c r="N1249"/>
  <c r="M1249"/>
  <c r="N1233"/>
  <c r="M1233"/>
  <c r="N1232"/>
  <c r="M1232"/>
  <c r="N1231"/>
  <c r="M1231"/>
  <c r="N1254"/>
  <c r="M1254"/>
  <c r="N1253"/>
  <c r="M1253"/>
  <c r="N1230"/>
  <c r="M1230"/>
  <c r="N1250"/>
  <c r="M1250"/>
  <c r="N1218"/>
  <c r="M1218"/>
  <c r="N1209"/>
  <c r="M1209"/>
  <c r="N1217"/>
  <c r="M1217"/>
  <c r="N1208"/>
  <c r="M1208"/>
  <c r="N1202"/>
  <c r="M1202"/>
  <c r="N1201"/>
  <c r="M1201"/>
  <c r="N1200"/>
  <c r="M1200"/>
  <c r="N1207"/>
  <c r="M1207"/>
  <c r="N1199"/>
  <c r="M1199"/>
  <c r="N1198"/>
  <c r="M1198"/>
  <c r="N1161"/>
  <c r="M1161"/>
  <c r="N1160"/>
  <c r="M1160"/>
  <c r="N1159"/>
  <c r="M1159"/>
  <c r="N1158"/>
  <c r="M1158"/>
  <c r="N1157"/>
  <c r="M1157"/>
  <c r="N1156"/>
  <c r="M1156"/>
  <c r="N1138"/>
  <c r="M1138"/>
  <c r="N1137"/>
  <c r="M1137"/>
  <c r="N1076"/>
  <c r="M1076"/>
  <c r="N1075"/>
  <c r="M1075"/>
  <c r="N1074"/>
  <c r="M1074"/>
  <c r="N1072"/>
  <c r="M1072"/>
  <c r="N1065"/>
  <c r="M1065"/>
  <c r="N1055"/>
  <c r="M1055"/>
  <c r="N1054"/>
  <c r="M1054"/>
  <c r="N1058"/>
  <c r="M1058"/>
  <c r="N1050"/>
  <c r="M1050"/>
  <c r="N1049"/>
  <c r="M1049"/>
  <c r="N1048"/>
  <c r="M1048"/>
  <c r="N1047"/>
  <c r="M1047"/>
  <c r="N1046"/>
  <c r="M1046"/>
  <c r="N1051"/>
  <c r="M1051"/>
  <c r="N1045"/>
  <c r="M1045"/>
  <c r="N1044"/>
  <c r="M1044"/>
  <c r="N1043"/>
  <c r="M1043"/>
  <c r="N1042"/>
  <c r="M1042"/>
  <c r="N1041"/>
  <c r="M1041"/>
  <c r="N1030"/>
  <c r="M1030"/>
  <c r="N1029"/>
  <c r="M1029"/>
  <c r="N1028"/>
  <c r="M1028"/>
  <c r="N1038"/>
  <c r="M1038"/>
  <c r="N1027"/>
  <c r="M1027"/>
  <c r="N1026"/>
  <c r="M1026"/>
  <c r="N1025"/>
  <c r="M1025"/>
  <c r="N1037"/>
  <c r="M1037"/>
  <c r="N1024"/>
  <c r="M1024"/>
  <c r="N1023"/>
  <c r="M1023"/>
  <c r="N1022"/>
  <c r="M1022"/>
  <c r="N1021"/>
  <c r="M1021"/>
  <c r="N1020"/>
  <c r="M1020"/>
  <c r="N1019"/>
  <c r="M1019"/>
  <c r="N1018"/>
  <c r="M1018"/>
  <c r="N1017"/>
  <c r="M1017"/>
  <c r="N1016"/>
  <c r="M1016"/>
  <c r="N1040"/>
  <c r="M1040"/>
  <c r="N1015"/>
  <c r="M1015"/>
  <c r="N1014"/>
  <c r="M1014"/>
  <c r="N1013"/>
  <c r="M1013"/>
  <c r="N1012"/>
  <c r="M1012"/>
  <c r="N1011"/>
  <c r="M1011"/>
  <c r="N1010"/>
  <c r="M1010"/>
  <c r="N1009"/>
  <c r="M1009"/>
  <c r="N1008"/>
  <c r="M1008"/>
  <c r="N1005"/>
  <c r="M1005"/>
  <c r="N998"/>
  <c r="M998"/>
  <c r="N997"/>
  <c r="M997"/>
  <c r="N984"/>
  <c r="M984"/>
  <c r="N983"/>
  <c r="M983"/>
  <c r="N993"/>
  <c r="M993"/>
  <c r="N982"/>
  <c r="M982"/>
  <c r="N992"/>
  <c r="M992"/>
  <c r="N981"/>
  <c r="M981"/>
  <c r="N980"/>
  <c r="M980"/>
  <c r="N979"/>
  <c r="M979"/>
  <c r="N978"/>
  <c r="M978"/>
  <c r="N977"/>
  <c r="M977"/>
  <c r="N976"/>
  <c r="M976"/>
  <c r="N975"/>
  <c r="M975"/>
  <c r="N974"/>
  <c r="M974"/>
  <c r="N973"/>
  <c r="M973"/>
  <c r="N972"/>
  <c r="M972"/>
  <c r="N971"/>
  <c r="M971"/>
  <c r="N970"/>
  <c r="M970"/>
  <c r="N969"/>
  <c r="M969"/>
  <c r="N968"/>
  <c r="M968"/>
  <c r="N967"/>
  <c r="M967"/>
  <c r="N966"/>
  <c r="M966"/>
  <c r="N965"/>
  <c r="M965"/>
  <c r="N994"/>
  <c r="M994"/>
  <c r="N964"/>
  <c r="M964"/>
  <c r="N963"/>
  <c r="M963"/>
  <c r="N962"/>
  <c r="M962"/>
  <c r="N961"/>
  <c r="M961"/>
  <c r="N863"/>
  <c r="M863"/>
  <c r="N858"/>
  <c r="M858"/>
  <c r="N857"/>
  <c r="M857"/>
  <c r="N855"/>
  <c r="M855"/>
  <c r="N865"/>
  <c r="M865"/>
  <c r="N854"/>
  <c r="M854"/>
  <c r="N853"/>
  <c r="M853"/>
  <c r="N852"/>
  <c r="M852"/>
  <c r="N851"/>
  <c r="M851"/>
  <c r="N849"/>
  <c r="M849"/>
  <c r="N840"/>
  <c r="M840"/>
  <c r="N816"/>
  <c r="M816"/>
  <c r="N826"/>
  <c r="M826"/>
  <c r="N827"/>
  <c r="M827"/>
  <c r="N814"/>
  <c r="M814"/>
  <c r="N813"/>
  <c r="M813"/>
  <c r="N812"/>
  <c r="M812"/>
  <c r="N811"/>
  <c r="M811"/>
  <c r="N823"/>
  <c r="M823"/>
  <c r="N810"/>
  <c r="M810"/>
  <c r="N809"/>
  <c r="M809"/>
  <c r="N808"/>
  <c r="M808"/>
  <c r="N821"/>
  <c r="M821"/>
  <c r="N807"/>
  <c r="M807"/>
  <c r="N806"/>
  <c r="M806"/>
  <c r="N805"/>
  <c r="M805"/>
  <c r="N804"/>
  <c r="M804"/>
  <c r="N803"/>
  <c r="M803"/>
  <c r="N802"/>
  <c r="M802"/>
  <c r="N801"/>
  <c r="M801"/>
  <c r="N800"/>
  <c r="M800"/>
  <c r="N798"/>
  <c r="M798"/>
  <c r="N797"/>
  <c r="M797"/>
  <c r="N796"/>
  <c r="M796"/>
  <c r="N795"/>
  <c r="M795"/>
  <c r="N794"/>
  <c r="M794"/>
  <c r="N793"/>
  <c r="M793"/>
  <c r="N792"/>
  <c r="M792"/>
  <c r="N774"/>
  <c r="M774"/>
  <c r="N773"/>
  <c r="M773"/>
  <c r="N784"/>
  <c r="M784"/>
  <c r="N785"/>
  <c r="M785"/>
  <c r="N772"/>
  <c r="M772"/>
  <c r="N791"/>
  <c r="M791"/>
  <c r="N771"/>
  <c r="M771"/>
  <c r="N770"/>
  <c r="M770"/>
  <c r="N769"/>
  <c r="M769"/>
  <c r="N768"/>
  <c r="M768"/>
  <c r="N782"/>
  <c r="M782"/>
  <c r="N767"/>
  <c r="M767"/>
  <c r="N766"/>
  <c r="M766"/>
  <c r="N765"/>
  <c r="M765"/>
  <c r="N764"/>
  <c r="M764"/>
  <c r="N763"/>
  <c r="M763"/>
  <c r="N762"/>
  <c r="M762"/>
  <c r="N761"/>
  <c r="M761"/>
  <c r="N778"/>
  <c r="M778"/>
  <c r="N749"/>
  <c r="M749"/>
  <c r="N760"/>
  <c r="M760"/>
  <c r="N759"/>
  <c r="M759"/>
  <c r="N758"/>
  <c r="M758"/>
  <c r="N757"/>
  <c r="M757"/>
  <c r="N756"/>
  <c r="M756"/>
  <c r="N755"/>
  <c r="M755"/>
  <c r="N754"/>
  <c r="M754"/>
  <c r="N779"/>
  <c r="M779"/>
  <c r="N753"/>
  <c r="M753"/>
  <c r="N752"/>
  <c r="M752"/>
  <c r="N735"/>
  <c r="M735"/>
  <c r="N734"/>
  <c r="M734"/>
  <c r="N733"/>
  <c r="M733"/>
  <c r="N732"/>
  <c r="M732"/>
  <c r="N731"/>
  <c r="M731"/>
  <c r="N730"/>
  <c r="M730"/>
  <c r="N729"/>
  <c r="M729"/>
  <c r="N1779"/>
  <c r="M1779"/>
  <c r="N728"/>
  <c r="M728"/>
  <c r="N727"/>
  <c r="M727"/>
  <c r="N726"/>
  <c r="M726"/>
  <c r="N725"/>
  <c r="M725"/>
  <c r="N724"/>
  <c r="M724"/>
  <c r="N723"/>
  <c r="M723"/>
  <c r="N722"/>
  <c r="M722"/>
  <c r="N720"/>
  <c r="M720"/>
  <c r="N719"/>
  <c r="M719"/>
  <c r="N718"/>
  <c r="M718"/>
  <c r="N747"/>
  <c r="M747"/>
  <c r="N717"/>
  <c r="M717"/>
  <c r="N716"/>
  <c r="M716"/>
  <c r="N715"/>
  <c r="M715"/>
  <c r="N742"/>
  <c r="M742"/>
  <c r="N745"/>
  <c r="M745"/>
  <c r="N714"/>
  <c r="M714"/>
  <c r="N713"/>
  <c r="M713"/>
  <c r="N712"/>
  <c r="M712"/>
  <c r="N711"/>
  <c r="M711"/>
  <c r="N710"/>
  <c r="M710"/>
  <c r="N743"/>
  <c r="M743"/>
  <c r="N709"/>
  <c r="M709"/>
  <c r="N708"/>
  <c r="M708"/>
  <c r="N707"/>
  <c r="M707"/>
  <c r="N706"/>
  <c r="M706"/>
  <c r="N705"/>
  <c r="M705"/>
  <c r="N750"/>
  <c r="M750"/>
  <c r="N704"/>
  <c r="M704"/>
  <c r="N703"/>
  <c r="M703"/>
  <c r="N702"/>
  <c r="M702"/>
  <c r="N697"/>
  <c r="M697"/>
  <c r="N696"/>
  <c r="M696"/>
  <c r="N695"/>
  <c r="M695"/>
  <c r="N694"/>
  <c r="M694"/>
  <c r="N693"/>
  <c r="M693"/>
  <c r="N692"/>
  <c r="M692"/>
  <c r="N701"/>
  <c r="M701"/>
  <c r="N691"/>
  <c r="M691"/>
  <c r="N690"/>
  <c r="M690"/>
  <c r="N689"/>
  <c r="M689"/>
  <c r="N688"/>
  <c r="M688"/>
  <c r="N687"/>
  <c r="M687"/>
  <c r="N686"/>
  <c r="M686"/>
  <c r="N685"/>
  <c r="M685"/>
  <c r="N684"/>
  <c r="M684"/>
  <c r="N671"/>
  <c r="M671"/>
  <c r="N670"/>
  <c r="M670"/>
  <c r="N669"/>
  <c r="M669"/>
  <c r="N679"/>
  <c r="M679"/>
  <c r="N668"/>
  <c r="M668"/>
  <c r="N667"/>
  <c r="M667"/>
  <c r="N666"/>
  <c r="M666"/>
  <c r="N665"/>
  <c r="M665"/>
  <c r="N664"/>
  <c r="M664"/>
  <c r="N663"/>
  <c r="M663"/>
  <c r="N662"/>
  <c r="M662"/>
  <c r="N661"/>
  <c r="M661"/>
  <c r="N660"/>
  <c r="M660"/>
  <c r="N659"/>
  <c r="M659"/>
  <c r="N658"/>
  <c r="M658"/>
  <c r="N657"/>
  <c r="M657"/>
  <c r="N656"/>
  <c r="M656"/>
  <c r="N655"/>
  <c r="M655"/>
  <c r="N654"/>
  <c r="M654"/>
  <c r="N653"/>
  <c r="M653"/>
  <c r="N652"/>
  <c r="M652"/>
  <c r="N651"/>
  <c r="M651"/>
  <c r="N650"/>
  <c r="M650"/>
  <c r="N649"/>
  <c r="M649"/>
  <c r="N648"/>
  <c r="M648"/>
  <c r="N647"/>
  <c r="M647"/>
  <c r="N646"/>
  <c r="M646"/>
  <c r="N645"/>
  <c r="M645"/>
  <c r="N644"/>
  <c r="M644"/>
  <c r="N643"/>
  <c r="M643"/>
  <c r="N642"/>
  <c r="M642"/>
  <c r="N641"/>
  <c r="M641"/>
  <c r="N640"/>
  <c r="M640"/>
  <c r="N639"/>
  <c r="M639"/>
  <c r="N638"/>
  <c r="M638"/>
  <c r="N637"/>
  <c r="M637"/>
  <c r="N636"/>
  <c r="M636"/>
  <c r="N635"/>
  <c r="M635"/>
  <c r="N634"/>
  <c r="M634"/>
  <c r="N633"/>
  <c r="M633"/>
  <c r="N632"/>
  <c r="M632"/>
  <c r="N631"/>
  <c r="M631"/>
  <c r="N630"/>
  <c r="M630"/>
  <c r="N629"/>
  <c r="M629"/>
  <c r="N628"/>
  <c r="M628"/>
  <c r="N678"/>
  <c r="M678"/>
  <c r="N627"/>
  <c r="M627"/>
  <c r="N600"/>
  <c r="M600"/>
  <c r="N599"/>
  <c r="M599"/>
  <c r="N620"/>
  <c r="M620"/>
  <c r="N598"/>
  <c r="M598"/>
  <c r="N597"/>
  <c r="M597"/>
  <c r="N596"/>
  <c r="M596"/>
  <c r="N625"/>
  <c r="M625"/>
  <c r="N594"/>
  <c r="M594"/>
  <c r="N585"/>
  <c r="M585"/>
  <c r="N584"/>
  <c r="M584"/>
  <c r="N583"/>
  <c r="M583"/>
  <c r="N582"/>
  <c r="M582"/>
  <c r="N581"/>
  <c r="M581"/>
  <c r="N580"/>
  <c r="M580"/>
  <c r="N579"/>
  <c r="M579"/>
  <c r="N578"/>
  <c r="M578"/>
  <c r="N587"/>
  <c r="M587"/>
  <c r="N577"/>
  <c r="M577"/>
  <c r="N576"/>
  <c r="M576"/>
  <c r="N575"/>
  <c r="M575"/>
  <c r="N552"/>
  <c r="M552"/>
  <c r="N551"/>
  <c r="M551"/>
  <c r="N550"/>
  <c r="M550"/>
  <c r="N549"/>
  <c r="M549"/>
  <c r="N503"/>
  <c r="M503"/>
  <c r="N502"/>
  <c r="M502"/>
  <c r="N501"/>
  <c r="M501"/>
  <c r="N500"/>
  <c r="M500"/>
  <c r="N499"/>
  <c r="M499"/>
  <c r="N498"/>
  <c r="M498"/>
  <c r="N497"/>
  <c r="M497"/>
  <c r="N496"/>
  <c r="M496"/>
  <c r="N495"/>
  <c r="M495"/>
  <c r="N544"/>
  <c r="M544"/>
  <c r="N494"/>
  <c r="M494"/>
  <c r="N493"/>
  <c r="M493"/>
  <c r="N492"/>
  <c r="M492"/>
  <c r="N491"/>
  <c r="M491"/>
  <c r="N490"/>
  <c r="M490"/>
  <c r="N489"/>
  <c r="M489"/>
  <c r="N488"/>
  <c r="M488"/>
  <c r="N487"/>
  <c r="M487"/>
  <c r="N486"/>
  <c r="M486"/>
  <c r="N485"/>
  <c r="M485"/>
  <c r="N484"/>
  <c r="M484"/>
  <c r="N483"/>
  <c r="M483"/>
  <c r="N482"/>
  <c r="M482"/>
  <c r="N481"/>
  <c r="M481"/>
  <c r="N480"/>
  <c r="M480"/>
  <c r="N479"/>
  <c r="M479"/>
  <c r="N478"/>
  <c r="M478"/>
  <c r="N461"/>
  <c r="M461"/>
  <c r="N460"/>
  <c r="M460"/>
  <c r="N459"/>
  <c r="M459"/>
  <c r="N458"/>
  <c r="M458"/>
  <c r="N457"/>
  <c r="M457"/>
  <c r="N456"/>
  <c r="M456"/>
  <c r="N455"/>
  <c r="M455"/>
  <c r="N454"/>
  <c r="M454"/>
  <c r="N453"/>
  <c r="M453"/>
  <c r="N468"/>
  <c r="M468"/>
  <c r="N452"/>
  <c r="M452"/>
  <c r="N451"/>
  <c r="M451"/>
  <c r="N450"/>
  <c r="M450"/>
  <c r="N449"/>
  <c r="M449"/>
  <c r="N448"/>
  <c r="M448"/>
  <c r="N447"/>
  <c r="M447"/>
  <c r="N446"/>
  <c r="M446"/>
  <c r="N445"/>
  <c r="M445"/>
  <c r="N444"/>
  <c r="M444"/>
  <c r="N443"/>
  <c r="M443"/>
  <c r="N442"/>
  <c r="M442"/>
  <c r="N441"/>
  <c r="M441"/>
  <c r="N435"/>
  <c r="M435"/>
  <c r="N426"/>
  <c r="M426"/>
  <c r="N434"/>
  <c r="M434"/>
  <c r="N431"/>
  <c r="M431"/>
  <c r="N425"/>
  <c r="M425"/>
  <c r="N424"/>
  <c r="M424"/>
  <c r="N423"/>
  <c r="M423"/>
  <c r="N422"/>
  <c r="M422"/>
  <c r="N421"/>
  <c r="M421"/>
  <c r="N420"/>
  <c r="M420"/>
  <c r="N419"/>
  <c r="M419"/>
  <c r="N418"/>
  <c r="M418"/>
  <c r="N417"/>
  <c r="M417"/>
  <c r="N430"/>
  <c r="M430"/>
  <c r="N416"/>
  <c r="M416"/>
  <c r="N415"/>
  <c r="M415"/>
  <c r="N414"/>
  <c r="M414"/>
  <c r="N413"/>
  <c r="M413"/>
  <c r="N412"/>
  <c r="M412"/>
  <c r="N411"/>
  <c r="M411"/>
  <c r="N439"/>
  <c r="M439"/>
  <c r="N410"/>
  <c r="M410"/>
  <c r="N409"/>
  <c r="M409"/>
  <c r="N408"/>
  <c r="M408"/>
  <c r="N407"/>
  <c r="M407"/>
  <c r="N406"/>
  <c r="M406"/>
  <c r="N281"/>
  <c r="M281"/>
  <c r="N229"/>
  <c r="M229"/>
  <c r="N228"/>
  <c r="M228"/>
  <c r="N227"/>
  <c r="M227"/>
  <c r="N226"/>
  <c r="M226"/>
  <c r="N225"/>
  <c r="M225"/>
  <c r="N224"/>
  <c r="M224"/>
  <c r="N223"/>
  <c r="M223"/>
  <c r="N154"/>
  <c r="M154"/>
  <c r="N159"/>
  <c r="M159"/>
  <c r="N161"/>
  <c r="M161"/>
  <c r="N153"/>
  <c r="M153"/>
  <c r="N152"/>
  <c r="M152"/>
  <c r="N97"/>
  <c r="M97"/>
  <c r="N96"/>
  <c r="M96"/>
  <c r="N95"/>
  <c r="M95"/>
  <c r="N109"/>
  <c r="M109"/>
  <c r="N111"/>
  <c r="M111"/>
  <c r="N108"/>
  <c r="M108"/>
  <c r="N112"/>
  <c r="M112"/>
  <c r="N94"/>
  <c r="M94"/>
  <c r="N93"/>
  <c r="M93"/>
  <c r="N92"/>
  <c r="M92"/>
  <c r="N91"/>
  <c r="M91"/>
  <c r="N1398"/>
  <c r="M1398"/>
  <c r="N90"/>
  <c r="M90"/>
  <c r="N89"/>
  <c r="M89"/>
  <c r="N77"/>
  <c r="M77"/>
  <c r="N86"/>
  <c r="M86"/>
  <c r="N76"/>
  <c r="M76"/>
  <c r="N75"/>
  <c r="M75"/>
  <c r="N73"/>
  <c r="M73"/>
  <c r="N72"/>
  <c r="M72"/>
  <c r="N71"/>
  <c r="M71"/>
  <c r="N70"/>
  <c r="M70"/>
  <c r="N69"/>
  <c r="M69"/>
  <c r="N10"/>
  <c r="M10"/>
  <c r="N9"/>
  <c r="M9"/>
  <c r="N8"/>
  <c r="M8"/>
  <c r="N11"/>
  <c r="M11"/>
  <c r="N7"/>
  <c r="M7"/>
  <c r="N6"/>
  <c r="M6"/>
  <c r="N5"/>
  <c r="M5"/>
  <c r="C266" l="1"/>
  <c r="C1926"/>
  <c r="C1679"/>
  <c r="C1927"/>
  <c r="C2015"/>
  <c r="C1493"/>
  <c r="C1678"/>
  <c r="S2247"/>
  <c r="U2247" s="1"/>
  <c r="T2278"/>
  <c r="U2278" s="1"/>
  <c r="S2275"/>
  <c r="U2275" s="1"/>
  <c r="S2273"/>
  <c r="U2273" s="1"/>
  <c r="T2272"/>
  <c r="U2272" s="1"/>
  <c r="T2270"/>
  <c r="U2270" s="1"/>
  <c r="S2268"/>
  <c r="U2268" s="1"/>
  <c r="S2266"/>
  <c r="U2266" s="1"/>
  <c r="S2265"/>
  <c r="U2265" s="1"/>
  <c r="S2264"/>
  <c r="U2264" s="1"/>
  <c r="S2263"/>
  <c r="U2263" s="1"/>
  <c r="T2259"/>
  <c r="U2259" s="1"/>
  <c r="T207"/>
  <c r="U207" s="1"/>
  <c r="S2256"/>
  <c r="U2256" s="1"/>
  <c r="T2254"/>
  <c r="U2254" s="1"/>
  <c r="S2252"/>
  <c r="U2252" s="1"/>
  <c r="S2251"/>
  <c r="U2251" s="1"/>
  <c r="S2250"/>
  <c r="U2250" s="1"/>
  <c r="S2249"/>
  <c r="U2249" s="1"/>
  <c r="T2248"/>
  <c r="U2248" s="1"/>
  <c r="S2237"/>
  <c r="U2237" s="1"/>
  <c r="T2235"/>
  <c r="U2235" s="1"/>
  <c r="T2233"/>
  <c r="U2233" s="1"/>
  <c r="T2205"/>
  <c r="U2205" s="1"/>
  <c r="T2202"/>
  <c r="U2202" s="1"/>
  <c r="T2200"/>
  <c r="U2200" s="1"/>
  <c r="T2198"/>
  <c r="U2198" s="1"/>
  <c r="T2196"/>
  <c r="U2196" s="1"/>
  <c r="S2185"/>
  <c r="U2185" s="1"/>
  <c r="S2181"/>
  <c r="U2181" s="1"/>
  <c r="T1907"/>
  <c r="U1907" s="1"/>
  <c r="T1914"/>
  <c r="U1914" s="1"/>
  <c r="T1906"/>
  <c r="U1906" s="1"/>
  <c r="T1900"/>
  <c r="U1900" s="1"/>
  <c r="T1896"/>
  <c r="U1896" s="1"/>
  <c r="T1894"/>
  <c r="U1894" s="1"/>
  <c r="T1892"/>
  <c r="U1892" s="1"/>
  <c r="T1891"/>
  <c r="U1891" s="1"/>
  <c r="T1890"/>
  <c r="U1890" s="1"/>
  <c r="T1888"/>
  <c r="U1888" s="1"/>
  <c r="T1902"/>
  <c r="U1902" s="1"/>
  <c r="T1885"/>
  <c r="U1885" s="1"/>
  <c r="T1883"/>
  <c r="U1883" s="1"/>
  <c r="T1881"/>
  <c r="U1881" s="1"/>
  <c r="T1879"/>
  <c r="U1879" s="1"/>
  <c r="T1877"/>
  <c r="U1877" s="1"/>
  <c r="T1875"/>
  <c r="U1875" s="1"/>
  <c r="T530"/>
  <c r="U530" s="1"/>
  <c r="T534"/>
  <c r="U534" s="1"/>
  <c r="T1872"/>
  <c r="U1872" s="1"/>
  <c r="T1869"/>
  <c r="U1869" s="1"/>
  <c r="T1866"/>
  <c r="U1866" s="1"/>
  <c r="T1859"/>
  <c r="U1859" s="1"/>
  <c r="S1857"/>
  <c r="U1857" s="1"/>
  <c r="T1855"/>
  <c r="U1855" s="1"/>
  <c r="T1850"/>
  <c r="U1850" s="1"/>
  <c r="T1837"/>
  <c r="U1837" s="1"/>
  <c r="T1836"/>
  <c r="U1836" s="1"/>
  <c r="T1834"/>
  <c r="U1834" s="1"/>
  <c r="T1833"/>
  <c r="U1833" s="1"/>
  <c r="T1831"/>
  <c r="U1831" s="1"/>
  <c r="T1829"/>
  <c r="U1829" s="1"/>
  <c r="T1827"/>
  <c r="U1827" s="1"/>
  <c r="T1842"/>
  <c r="U1842" s="1"/>
  <c r="T1824"/>
  <c r="U1824" s="1"/>
  <c r="T1815"/>
  <c r="U1815" s="1"/>
  <c r="T1804"/>
  <c r="U1804" s="1"/>
  <c r="T1792"/>
  <c r="U1792" s="1"/>
  <c r="T1790"/>
  <c r="U1790" s="1"/>
  <c r="S1777"/>
  <c r="U1777" s="1"/>
  <c r="S1776"/>
  <c r="U1776" s="1"/>
  <c r="S1775"/>
  <c r="U1775" s="1"/>
  <c r="S1774"/>
  <c r="U1774" s="1"/>
  <c r="S1773"/>
  <c r="U1773" s="1"/>
  <c r="S1772"/>
  <c r="U1772" s="1"/>
  <c r="S1771"/>
  <c r="U1771" s="1"/>
  <c r="S1769"/>
  <c r="U1769" s="1"/>
  <c r="T1768"/>
  <c r="U1768" s="1"/>
  <c r="S1764"/>
  <c r="U1764" s="1"/>
  <c r="S1760"/>
  <c r="U1760" s="1"/>
  <c r="T1766"/>
  <c r="U1766" s="1"/>
  <c r="T1744"/>
  <c r="U1744" s="1"/>
  <c r="T1741"/>
  <c r="U1741" s="1"/>
  <c r="T1740"/>
  <c r="U1740" s="1"/>
  <c r="T1738"/>
  <c r="U1738" s="1"/>
  <c r="T1752"/>
  <c r="U1752" s="1"/>
  <c r="T1749"/>
  <c r="U1749" s="1"/>
  <c r="T1735"/>
  <c r="U1735" s="1"/>
  <c r="T1734"/>
  <c r="U1734" s="1"/>
  <c r="T1732"/>
  <c r="U1732" s="1"/>
  <c r="T1755"/>
  <c r="U1755" s="1"/>
  <c r="T1730"/>
  <c r="U1730" s="1"/>
  <c r="T1729"/>
  <c r="U1729" s="1"/>
  <c r="S1727"/>
  <c r="U1727" s="1"/>
  <c r="S1726"/>
  <c r="U1726" s="1"/>
  <c r="S1725"/>
  <c r="U1725" s="1"/>
  <c r="S1724"/>
  <c r="U1724" s="1"/>
  <c r="S1723"/>
  <c r="U1723" s="1"/>
  <c r="T1722"/>
  <c r="U1722" s="1"/>
  <c r="T1719"/>
  <c r="U1719" s="1"/>
  <c r="T1712"/>
  <c r="U1712" s="1"/>
  <c r="T1710"/>
  <c r="U1710" s="1"/>
  <c r="S1707"/>
  <c r="U1707" s="1"/>
  <c r="T1709"/>
  <c r="U1709" s="1"/>
  <c r="T1704"/>
  <c r="U1704" s="1"/>
  <c r="T1702"/>
  <c r="U1702" s="1"/>
  <c r="T1698"/>
  <c r="U1698" s="1"/>
  <c r="T1693"/>
  <c r="U1693" s="1"/>
  <c r="T1691"/>
  <c r="U1691" s="1"/>
  <c r="T1689"/>
  <c r="U1689" s="1"/>
  <c r="S1685"/>
  <c r="U1685" s="1"/>
  <c r="S1684"/>
  <c r="U1684" s="1"/>
  <c r="S1682"/>
  <c r="U1682" s="1"/>
  <c r="T1675"/>
  <c r="U1675" s="1"/>
  <c r="T1673"/>
  <c r="U1673" s="1"/>
  <c r="T1669"/>
  <c r="U1669" s="1"/>
  <c r="T1666"/>
  <c r="U1666" s="1"/>
  <c r="S1664"/>
  <c r="U1664" s="1"/>
  <c r="S1662"/>
  <c r="U1662" s="1"/>
  <c r="S1660"/>
  <c r="U1660" s="1"/>
  <c r="S1658"/>
  <c r="U1658" s="1"/>
  <c r="S1656"/>
  <c r="U1656" s="1"/>
  <c r="T1654"/>
  <c r="U1654" s="1"/>
  <c r="T1653"/>
  <c r="U1653" s="1"/>
  <c r="T1651"/>
  <c r="U1651" s="1"/>
  <c r="T1649"/>
  <c r="U1649" s="1"/>
  <c r="T1646"/>
  <c r="U1646" s="1"/>
  <c r="T1644"/>
  <c r="U1644" s="1"/>
  <c r="T1642"/>
  <c r="U1642" s="1"/>
  <c r="T1640"/>
  <c r="U1640" s="1"/>
  <c r="S1639"/>
  <c r="U1639" s="1"/>
  <c r="S1635"/>
  <c r="U1635" s="1"/>
  <c r="S1634"/>
  <c r="U1634" s="1"/>
  <c r="S1633"/>
  <c r="U1633" s="1"/>
  <c r="S1632"/>
  <c r="U1632" s="1"/>
  <c r="S1631"/>
  <c r="U1631" s="1"/>
  <c r="S1627"/>
  <c r="U1627" s="1"/>
  <c r="S1626"/>
  <c r="U1626" s="1"/>
  <c r="S1625"/>
  <c r="U1625" s="1"/>
  <c r="S1624"/>
  <c r="U1624" s="1"/>
  <c r="S1623"/>
  <c r="U1623" s="1"/>
  <c r="S1622"/>
  <c r="U1622" s="1"/>
  <c r="S1620"/>
  <c r="U1620" s="1"/>
  <c r="S1619"/>
  <c r="U1619" s="1"/>
  <c r="S1618"/>
  <c r="U1618" s="1"/>
  <c r="T1617"/>
  <c r="U1617" s="1"/>
  <c r="T1614"/>
  <c r="U1614" s="1"/>
  <c r="T1612"/>
  <c r="U1612" s="1"/>
  <c r="T1611"/>
  <c r="U1611" s="1"/>
  <c r="S1609"/>
  <c r="U1609" s="1"/>
  <c r="S1608"/>
  <c r="U1608" s="1"/>
  <c r="T1603"/>
  <c r="U1603" s="1"/>
  <c r="T1601"/>
  <c r="U1601" s="1"/>
  <c r="T1600"/>
  <c r="U1600" s="1"/>
  <c r="T1598"/>
  <c r="U1598" s="1"/>
  <c r="T1604"/>
  <c r="U1604" s="1"/>
  <c r="T1605"/>
  <c r="U1605" s="1"/>
  <c r="T1594"/>
  <c r="U1594" s="1"/>
  <c r="T1592"/>
  <c r="U1592" s="1"/>
  <c r="T1590"/>
  <c r="U1590" s="1"/>
  <c r="T1588"/>
  <c r="U1588" s="1"/>
  <c r="T366"/>
  <c r="U366" s="1"/>
  <c r="C366" s="1"/>
  <c r="T2175"/>
  <c r="U2175" s="1"/>
  <c r="T2171"/>
  <c r="U2171" s="1"/>
  <c r="S2162"/>
  <c r="U2162" s="1"/>
  <c r="S2163"/>
  <c r="U2163" s="1"/>
  <c r="S2161"/>
  <c r="U2161" s="1"/>
  <c r="T2160"/>
  <c r="U2160" s="1"/>
  <c r="T2153"/>
  <c r="U2153" s="1"/>
  <c r="T2144"/>
  <c r="U2144" s="1"/>
  <c r="T2156"/>
  <c r="U2156" s="1"/>
  <c r="T2142"/>
  <c r="U2142" s="1"/>
  <c r="T2140"/>
  <c r="U2140" s="1"/>
  <c r="T2138"/>
  <c r="U2138" s="1"/>
  <c r="T2136"/>
  <c r="U2136" s="1"/>
  <c r="T2134"/>
  <c r="U2134" s="1"/>
  <c r="T2132"/>
  <c r="U2132" s="1"/>
  <c r="T2129"/>
  <c r="U2129" s="1"/>
  <c r="T2127"/>
  <c r="U2127" s="1"/>
  <c r="T2125"/>
  <c r="U2125" s="1"/>
  <c r="T2123"/>
  <c r="U2123" s="1"/>
  <c r="T2121"/>
  <c r="U2121" s="1"/>
  <c r="T2119"/>
  <c r="U2119" s="1"/>
  <c r="T2152"/>
  <c r="U2152" s="1"/>
  <c r="T2116"/>
  <c r="U2116" s="1"/>
  <c r="T2114"/>
  <c r="U2114" s="1"/>
  <c r="T2112"/>
  <c r="U2112" s="1"/>
  <c r="T2111"/>
  <c r="U2111" s="1"/>
  <c r="T2157"/>
  <c r="U2157" s="1"/>
  <c r="S2108"/>
  <c r="U2108" s="1"/>
  <c r="S2107"/>
  <c r="U2107" s="1"/>
  <c r="S2104"/>
  <c r="U2104" s="1"/>
  <c r="T2103"/>
  <c r="U2103" s="1"/>
  <c r="T2100"/>
  <c r="U2100" s="1"/>
  <c r="T2101"/>
  <c r="U2101" s="1"/>
  <c r="T2095"/>
  <c r="U2095" s="1"/>
  <c r="T2089"/>
  <c r="U2089" s="1"/>
  <c r="T2083"/>
  <c r="U2083" s="1"/>
  <c r="S2064"/>
  <c r="U2064" s="1"/>
  <c r="T2063"/>
  <c r="U2063" s="1"/>
  <c r="T2056"/>
  <c r="U2056" s="1"/>
  <c r="S2055"/>
  <c r="U2055" s="1"/>
  <c r="S2053"/>
  <c r="U2053" s="1"/>
  <c r="S2052"/>
  <c r="U2052" s="1"/>
  <c r="S2051"/>
  <c r="U2051" s="1"/>
  <c r="S2050"/>
  <c r="U2050" s="1"/>
  <c r="S2048"/>
  <c r="U2048" s="1"/>
  <c r="S2047"/>
  <c r="U2047" s="1"/>
  <c r="S2046"/>
  <c r="U2046" s="1"/>
  <c r="S2044"/>
  <c r="U2044" s="1"/>
  <c r="T2040"/>
  <c r="U2040" s="1"/>
  <c r="T2038"/>
  <c r="U2038" s="1"/>
  <c r="T2008"/>
  <c r="U2008" s="1"/>
  <c r="T2025"/>
  <c r="U2025" s="1"/>
  <c r="T2005"/>
  <c r="U2005" s="1"/>
  <c r="T2002"/>
  <c r="U2002" s="1"/>
  <c r="T2000"/>
  <c r="U2000" s="1"/>
  <c r="T1997"/>
  <c r="U1997" s="1"/>
  <c r="T1995"/>
  <c r="U1995" s="1"/>
  <c r="T1993"/>
  <c r="U1993" s="1"/>
  <c r="T1991"/>
  <c r="U1991" s="1"/>
  <c r="S1989"/>
  <c r="U1989" s="1"/>
  <c r="S2029"/>
  <c r="U2029" s="1"/>
  <c r="S2034"/>
  <c r="U2034" s="1"/>
  <c r="T2021"/>
  <c r="U2021" s="1"/>
  <c r="T1984"/>
  <c r="U1984" s="1"/>
  <c r="T1982"/>
  <c r="U1982" s="1"/>
  <c r="T1980"/>
  <c r="U1980" s="1"/>
  <c r="T1978"/>
  <c r="U1978" s="1"/>
  <c r="S1975"/>
  <c r="U1975" s="1"/>
  <c r="S1974"/>
  <c r="U1974" s="1"/>
  <c r="T1973"/>
  <c r="U1973" s="1"/>
  <c r="T1968"/>
  <c r="U1968" s="1"/>
  <c r="T1965"/>
  <c r="U1965" s="1"/>
  <c r="T1971"/>
  <c r="U1971" s="1"/>
  <c r="T1963"/>
  <c r="U1963" s="1"/>
  <c r="T1961"/>
  <c r="U1961" s="1"/>
  <c r="T1960"/>
  <c r="U1960" s="1"/>
  <c r="T1958"/>
  <c r="U1958" s="1"/>
  <c r="T1952"/>
  <c r="U1952" s="1"/>
  <c r="T1950"/>
  <c r="U1950" s="1"/>
  <c r="T1948"/>
  <c r="U1948" s="1"/>
  <c r="T1945"/>
  <c r="U1945" s="1"/>
  <c r="T1923"/>
  <c r="U1923" s="1"/>
  <c r="Y1535"/>
  <c r="AA1535" s="1"/>
  <c r="S2281"/>
  <c r="U2281" s="1"/>
  <c r="T2276"/>
  <c r="U2276" s="1"/>
  <c r="T2271"/>
  <c r="U2271" s="1"/>
  <c r="T2269"/>
  <c r="U2269" s="1"/>
  <c r="T2258"/>
  <c r="U2258" s="1"/>
  <c r="T2257"/>
  <c r="U2257" s="1"/>
  <c r="T2253"/>
  <c r="U2253" s="1"/>
  <c r="S2246"/>
  <c r="U2246" s="1"/>
  <c r="S2245"/>
  <c r="U2245" s="1"/>
  <c r="S2243"/>
  <c r="U2243" s="1"/>
  <c r="S2241"/>
  <c r="U2241" s="1"/>
  <c r="S2240"/>
  <c r="U2240" s="1"/>
  <c r="S2239"/>
  <c r="U2239" s="1"/>
  <c r="T2238"/>
  <c r="U2238" s="1"/>
  <c r="T2234"/>
  <c r="U2234" s="1"/>
  <c r="S2232"/>
  <c r="U2232" s="1"/>
  <c r="S2231"/>
  <c r="U2231" s="1"/>
  <c r="S2230"/>
  <c r="U2230" s="1"/>
  <c r="S2229"/>
  <c r="U2229" s="1"/>
  <c r="S2228"/>
  <c r="U2228" s="1"/>
  <c r="S2227"/>
  <c r="U2227" s="1"/>
  <c r="S2226"/>
  <c r="U2226" s="1"/>
  <c r="S2225"/>
  <c r="U2225" s="1"/>
  <c r="S2224"/>
  <c r="U2224" s="1"/>
  <c r="S2223"/>
  <c r="U2223" s="1"/>
  <c r="S2221"/>
  <c r="U2221" s="1"/>
  <c r="S2219"/>
  <c r="U2219" s="1"/>
  <c r="S2218"/>
  <c r="U2218" s="1"/>
  <c r="S2217"/>
  <c r="U2217" s="1"/>
  <c r="S2213"/>
  <c r="U2213" s="1"/>
  <c r="T2208"/>
  <c r="U2208" s="1"/>
  <c r="T2203"/>
  <c r="U2203" s="1"/>
  <c r="T2201"/>
  <c r="U2201" s="1"/>
  <c r="T2199"/>
  <c r="U2199" s="1"/>
  <c r="T2197"/>
  <c r="U2197" s="1"/>
  <c r="S2195"/>
  <c r="U2195" s="1"/>
  <c r="T2194"/>
  <c r="U2194" s="1"/>
  <c r="S1915"/>
  <c r="U1915" s="1"/>
  <c r="S1917"/>
  <c r="U1917" s="1"/>
  <c r="S1916"/>
  <c r="U1916" s="1"/>
  <c r="S1910"/>
  <c r="U1910" s="1"/>
  <c r="S1909"/>
  <c r="U1909" s="1"/>
  <c r="T1908"/>
  <c r="U1908" s="1"/>
  <c r="T1912"/>
  <c r="U1912" s="1"/>
  <c r="T1913"/>
  <c r="U1913" s="1"/>
  <c r="T1905"/>
  <c r="U1905" s="1"/>
  <c r="T1895"/>
  <c r="U1895" s="1"/>
  <c r="T1893"/>
  <c r="U1893" s="1"/>
  <c r="T1903"/>
  <c r="U1903" s="1"/>
  <c r="T1904"/>
  <c r="U1904" s="1"/>
  <c r="T1889"/>
  <c r="U1889" s="1"/>
  <c r="T1887"/>
  <c r="U1887" s="1"/>
  <c r="T1886"/>
  <c r="U1886" s="1"/>
  <c r="T1884"/>
  <c r="U1884" s="1"/>
  <c r="T1882"/>
  <c r="U1882" s="1"/>
  <c r="T1880"/>
  <c r="U1880" s="1"/>
  <c r="T1878"/>
  <c r="U1878" s="1"/>
  <c r="T535"/>
  <c r="U535" s="1"/>
  <c r="S1874"/>
  <c r="U1874" s="1"/>
  <c r="T536"/>
  <c r="U536" s="1"/>
  <c r="T539"/>
  <c r="U539" s="1"/>
  <c r="T1873"/>
  <c r="U1873" s="1"/>
  <c r="T1871"/>
  <c r="U1871" s="1"/>
  <c r="T1868"/>
  <c r="U1868" s="1"/>
  <c r="S1862"/>
  <c r="U1862" s="1"/>
  <c r="S1864"/>
  <c r="U1864" s="1"/>
  <c r="T1860"/>
  <c r="U1860" s="1"/>
  <c r="S1854"/>
  <c r="U1854" s="1"/>
  <c r="T1853"/>
  <c r="U1853" s="1"/>
  <c r="T1851"/>
  <c r="U1851" s="1"/>
  <c r="S1849"/>
  <c r="U1849" s="1"/>
  <c r="S1848"/>
  <c r="U1848" s="1"/>
  <c r="T1838"/>
  <c r="U1838" s="1"/>
  <c r="T1841"/>
  <c r="U1841" s="1"/>
  <c r="T1835"/>
  <c r="U1835" s="1"/>
  <c r="T1843"/>
  <c r="U1843" s="1"/>
  <c r="T1832"/>
  <c r="U1832" s="1"/>
  <c r="T1830"/>
  <c r="U1830" s="1"/>
  <c r="T1828"/>
  <c r="U1828" s="1"/>
  <c r="T1826"/>
  <c r="U1826" s="1"/>
  <c r="T1825"/>
  <c r="U1825" s="1"/>
  <c r="S1822"/>
  <c r="U1822" s="1"/>
  <c r="S1821"/>
  <c r="U1821" s="1"/>
  <c r="S1819"/>
  <c r="U1819" s="1"/>
  <c r="S1817"/>
  <c r="U1817" s="1"/>
  <c r="T1816"/>
  <c r="U1816" s="1"/>
  <c r="S1814"/>
  <c r="U1814" s="1"/>
  <c r="S1813"/>
  <c r="U1813" s="1"/>
  <c r="S1812"/>
  <c r="U1812" s="1"/>
  <c r="S1811"/>
  <c r="U1811" s="1"/>
  <c r="S1810"/>
  <c r="U1810" s="1"/>
  <c r="S1809"/>
  <c r="U1809" s="1"/>
  <c r="S1808"/>
  <c r="U1808" s="1"/>
  <c r="S1801"/>
  <c r="U1801" s="1"/>
  <c r="S1800"/>
  <c r="U1800" s="1"/>
  <c r="S1799"/>
  <c r="U1799" s="1"/>
  <c r="S1798"/>
  <c r="U1798" s="1"/>
  <c r="S1797"/>
  <c r="U1797" s="1"/>
  <c r="S1796"/>
  <c r="U1796" s="1"/>
  <c r="S1795"/>
  <c r="U1795" s="1"/>
  <c r="S1805"/>
  <c r="U1805" s="1"/>
  <c r="T1806"/>
  <c r="U1806" s="1"/>
  <c r="T1794"/>
  <c r="U1794" s="1"/>
  <c r="T1791"/>
  <c r="U1791" s="1"/>
  <c r="S1787"/>
  <c r="U1787" s="1"/>
  <c r="T1784"/>
  <c r="U1784" s="1"/>
  <c r="S1783"/>
  <c r="U1783" s="1"/>
  <c r="S1767"/>
  <c r="U1767" s="1"/>
  <c r="T1762"/>
  <c r="U1762" s="1"/>
  <c r="S1763"/>
  <c r="U1763" s="1"/>
  <c r="S1758"/>
  <c r="U1758" s="1"/>
  <c r="S1757"/>
  <c r="U1757" s="1"/>
  <c r="S1756"/>
  <c r="U1756" s="1"/>
  <c r="T1745"/>
  <c r="U1745" s="1"/>
  <c r="S1743"/>
  <c r="U1743" s="1"/>
  <c r="T1742"/>
  <c r="U1742" s="1"/>
  <c r="T1748"/>
  <c r="U1748" s="1"/>
  <c r="T1739"/>
  <c r="U1739" s="1"/>
  <c r="T1737"/>
  <c r="U1737" s="1"/>
  <c r="T1746"/>
  <c r="U1746" s="1"/>
  <c r="T1736"/>
  <c r="U1736" s="1"/>
  <c r="T1754"/>
  <c r="U1754" s="1"/>
  <c r="T1733"/>
  <c r="U1733" s="1"/>
  <c r="T1731"/>
  <c r="U1731" s="1"/>
  <c r="T1753"/>
  <c r="U1753" s="1"/>
  <c r="T1750"/>
  <c r="U1750" s="1"/>
  <c r="T1728"/>
  <c r="U1728" s="1"/>
  <c r="S1721"/>
  <c r="U1721" s="1"/>
  <c r="T1720"/>
  <c r="U1720" s="1"/>
  <c r="S1718"/>
  <c r="U1718" s="1"/>
  <c r="T1716"/>
  <c r="U1716" s="1"/>
  <c r="T1711"/>
  <c r="U1711" s="1"/>
  <c r="T1713"/>
  <c r="U1713" s="1"/>
  <c r="S1706"/>
  <c r="U1706" s="1"/>
  <c r="T1705"/>
  <c r="U1705" s="1"/>
  <c r="T1703"/>
  <c r="U1703" s="1"/>
  <c r="S1700"/>
  <c r="U1700" s="1"/>
  <c r="T1699"/>
  <c r="U1699" s="1"/>
  <c r="S1697"/>
  <c r="U1697" s="1"/>
  <c r="S1696"/>
  <c r="U1696" s="1"/>
  <c r="S1695"/>
  <c r="U1695" s="1"/>
  <c r="T1694"/>
  <c r="U1694" s="1"/>
  <c r="T1692"/>
  <c r="U1692" s="1"/>
  <c r="T1690"/>
  <c r="U1690" s="1"/>
  <c r="T1701"/>
  <c r="U1701" s="1"/>
  <c r="T1686"/>
  <c r="U1686" s="1"/>
  <c r="T1676"/>
  <c r="U1676" s="1"/>
  <c r="S1672"/>
  <c r="U1672" s="1"/>
  <c r="S1671"/>
  <c r="U1671" s="1"/>
  <c r="T1670"/>
  <c r="U1670" s="1"/>
  <c r="S1668"/>
  <c r="U1668" s="1"/>
  <c r="T1667"/>
  <c r="U1667" s="1"/>
  <c r="T1665"/>
  <c r="U1665" s="1"/>
  <c r="S1663"/>
  <c r="U1663" s="1"/>
  <c r="S1661"/>
  <c r="U1661" s="1"/>
  <c r="S1659"/>
  <c r="U1659" s="1"/>
  <c r="S1657"/>
  <c r="U1657" s="1"/>
  <c r="T1655"/>
  <c r="U1655" s="1"/>
  <c r="T1680"/>
  <c r="U1680" s="1"/>
  <c r="T1652"/>
  <c r="U1652" s="1"/>
  <c r="T1650"/>
  <c r="U1650" s="1"/>
  <c r="T1647"/>
  <c r="U1647" s="1"/>
  <c r="T1645"/>
  <c r="U1645" s="1"/>
  <c r="T1643"/>
  <c r="U1643" s="1"/>
  <c r="T1641"/>
  <c r="U1641" s="1"/>
  <c r="T1681"/>
  <c r="U1681" s="1"/>
  <c r="S1616"/>
  <c r="U1616" s="1"/>
  <c r="T1615"/>
  <c r="U1615" s="1"/>
  <c r="T1613"/>
  <c r="U1613" s="1"/>
  <c r="T1621"/>
  <c r="U1621" s="1"/>
  <c r="T1610"/>
  <c r="U1610" s="1"/>
  <c r="T1602"/>
  <c r="U1602" s="1"/>
  <c r="T1606"/>
  <c r="U1606" s="1"/>
  <c r="T1599"/>
  <c r="U1599" s="1"/>
  <c r="T1597"/>
  <c r="U1597" s="1"/>
  <c r="T1596"/>
  <c r="U1596" s="1"/>
  <c r="T1595"/>
  <c r="U1595" s="1"/>
  <c r="T1593"/>
  <c r="U1593" s="1"/>
  <c r="T1591"/>
  <c r="U1591" s="1"/>
  <c r="T1589"/>
  <c r="U1589" s="1"/>
  <c r="T1587"/>
  <c r="U1587" s="1"/>
  <c r="T2173"/>
  <c r="U2173" s="1"/>
  <c r="T2169"/>
  <c r="U2169" s="1"/>
  <c r="S2159"/>
  <c r="U2159" s="1"/>
  <c r="S2158"/>
  <c r="U2158" s="1"/>
  <c r="T2146"/>
  <c r="U2146" s="1"/>
  <c r="T2145"/>
  <c r="U2145" s="1"/>
  <c r="T2148"/>
  <c r="U2148" s="1"/>
  <c r="T2143"/>
  <c r="U2143" s="1"/>
  <c r="T2141"/>
  <c r="U2141" s="1"/>
  <c r="T2139"/>
  <c r="U2139" s="1"/>
  <c r="T2137"/>
  <c r="U2137" s="1"/>
  <c r="T2135"/>
  <c r="U2135" s="1"/>
  <c r="T2133"/>
  <c r="U2133" s="1"/>
  <c r="T2130"/>
  <c r="U2130" s="1"/>
  <c r="T2128"/>
  <c r="U2128" s="1"/>
  <c r="T2126"/>
  <c r="U2126" s="1"/>
  <c r="T2124"/>
  <c r="U2124" s="1"/>
  <c r="T2122"/>
  <c r="U2122" s="1"/>
  <c r="T2120"/>
  <c r="U2120" s="1"/>
  <c r="T2118"/>
  <c r="U2118" s="1"/>
  <c r="T2117"/>
  <c r="U2117" s="1"/>
  <c r="T2115"/>
  <c r="U2115" s="1"/>
  <c r="T2113"/>
  <c r="U2113" s="1"/>
  <c r="T2151"/>
  <c r="U2151" s="1"/>
  <c r="T2110"/>
  <c r="U2110" s="1"/>
  <c r="T2109"/>
  <c r="U2109" s="1"/>
  <c r="T2102"/>
  <c r="U2102" s="1"/>
  <c r="T2099"/>
  <c r="U2099" s="1"/>
  <c r="S2098"/>
  <c r="U2098" s="1"/>
  <c r="T2096"/>
  <c r="U2096" s="1"/>
  <c r="S2093"/>
  <c r="U2093" s="1"/>
  <c r="S2092"/>
  <c r="U2092" s="1"/>
  <c r="S2091"/>
  <c r="U2091" s="1"/>
  <c r="T2090"/>
  <c r="U2090" s="1"/>
  <c r="S2088"/>
  <c r="U2088" s="1"/>
  <c r="S2087"/>
  <c r="U2087" s="1"/>
  <c r="S2086"/>
  <c r="U2086" s="1"/>
  <c r="S2085"/>
  <c r="U2085" s="1"/>
  <c r="T2084"/>
  <c r="U2084" s="1"/>
  <c r="S2082"/>
  <c r="U2082" s="1"/>
  <c r="S2081"/>
  <c r="U2081" s="1"/>
  <c r="S2080"/>
  <c r="U2080" s="1"/>
  <c r="S2079"/>
  <c r="U2079" s="1"/>
  <c r="S2078"/>
  <c r="U2078" s="1"/>
  <c r="S2077"/>
  <c r="U2077" s="1"/>
  <c r="S2076"/>
  <c r="U2076" s="1"/>
  <c r="S2074"/>
  <c r="U2074" s="1"/>
  <c r="S2073"/>
  <c r="U2073" s="1"/>
  <c r="T2072"/>
  <c r="U2072" s="1"/>
  <c r="T2066"/>
  <c r="U2066" s="1"/>
  <c r="S2062"/>
  <c r="U2062" s="1"/>
  <c r="S2061"/>
  <c r="U2061" s="1"/>
  <c r="S2060"/>
  <c r="U2060" s="1"/>
  <c r="S2059"/>
  <c r="U2059" s="1"/>
  <c r="T2057"/>
  <c r="U2057" s="1"/>
  <c r="T2058"/>
  <c r="U2058" s="1"/>
  <c r="S2045"/>
  <c r="U2045" s="1"/>
  <c r="S2043"/>
  <c r="U2043" s="1"/>
  <c r="S2042"/>
  <c r="T2041"/>
  <c r="U2041" s="1"/>
  <c r="T2039"/>
  <c r="U2039" s="1"/>
  <c r="S2010"/>
  <c r="U2010" s="1"/>
  <c r="T2007"/>
  <c r="U2007" s="1"/>
  <c r="T2006"/>
  <c r="U2006" s="1"/>
  <c r="T2004"/>
  <c r="U2004" s="1"/>
  <c r="T2001"/>
  <c r="U2001" s="1"/>
  <c r="T1999"/>
  <c r="U1999" s="1"/>
  <c r="T1996"/>
  <c r="U1996" s="1"/>
  <c r="T1994"/>
  <c r="U1994" s="1"/>
  <c r="T1992"/>
  <c r="U1992" s="1"/>
  <c r="T1990"/>
  <c r="U1990" s="1"/>
  <c r="S1988"/>
  <c r="U1988" s="1"/>
  <c r="S1987"/>
  <c r="U1987" s="1"/>
  <c r="S1986"/>
  <c r="U1986" s="1"/>
  <c r="T1985"/>
  <c r="U1985" s="1"/>
  <c r="T1983"/>
  <c r="U1983" s="1"/>
  <c r="T1981"/>
  <c r="U1981" s="1"/>
  <c r="T1979"/>
  <c r="U1979" s="1"/>
  <c r="T1977"/>
  <c r="U1977" s="1"/>
  <c r="T1967"/>
  <c r="U1967" s="1"/>
  <c r="T1966"/>
  <c r="U1966" s="1"/>
  <c r="T1972"/>
  <c r="U1972" s="1"/>
  <c r="T1964"/>
  <c r="U1964" s="1"/>
  <c r="T1962"/>
  <c r="U1962" s="1"/>
  <c r="T1957"/>
  <c r="U1957" s="1"/>
  <c r="T1955"/>
  <c r="U1955" s="1"/>
  <c r="T1953"/>
  <c r="U1953" s="1"/>
  <c r="T1951"/>
  <c r="U1951" s="1"/>
  <c r="T1949"/>
  <c r="U1949" s="1"/>
  <c r="T1947"/>
  <c r="U1947" s="1"/>
  <c r="S1944"/>
  <c r="U1944" s="1"/>
  <c r="S1943"/>
  <c r="U1943" s="1"/>
  <c r="S1941"/>
  <c r="U1941" s="1"/>
  <c r="S1940"/>
  <c r="U1940" s="1"/>
  <c r="S1938"/>
  <c r="U1938" s="1"/>
  <c r="S1937"/>
  <c r="U1937" s="1"/>
  <c r="S1936"/>
  <c r="U1936" s="1"/>
  <c r="S1935"/>
  <c r="U1935" s="1"/>
  <c r="S1934"/>
  <c r="U1934" s="1"/>
  <c r="S1933"/>
  <c r="U1933" s="1"/>
  <c r="S1932"/>
  <c r="U1932" s="1"/>
  <c r="S1931"/>
  <c r="U1931" s="1"/>
  <c r="S1929"/>
  <c r="U1929" s="1"/>
  <c r="T1924"/>
  <c r="U1924" s="1"/>
  <c r="S1922"/>
  <c r="U1922" s="1"/>
  <c r="Y1919"/>
  <c r="AA1919" s="1"/>
  <c r="Z1674"/>
  <c r="AA1674" s="1"/>
  <c r="T1586"/>
  <c r="U1586" s="1"/>
  <c r="T1581"/>
  <c r="U1581" s="1"/>
  <c r="T1579"/>
  <c r="U1579" s="1"/>
  <c r="T1582"/>
  <c r="U1582" s="1"/>
  <c r="T1576"/>
  <c r="U1576" s="1"/>
  <c r="T1574"/>
  <c r="U1574" s="1"/>
  <c r="T1572"/>
  <c r="U1572" s="1"/>
  <c r="T1570"/>
  <c r="U1570" s="1"/>
  <c r="S1563"/>
  <c r="U1563" s="1"/>
  <c r="S1561"/>
  <c r="U1561" s="1"/>
  <c r="S1560"/>
  <c r="U1560" s="1"/>
  <c r="S1559"/>
  <c r="U1559" s="1"/>
  <c r="S1558"/>
  <c r="U1558" s="1"/>
  <c r="T1557"/>
  <c r="U1557" s="1"/>
  <c r="T1555"/>
  <c r="U1555" s="1"/>
  <c r="S1539"/>
  <c r="U1539" s="1"/>
  <c r="T1538"/>
  <c r="U1538" s="1"/>
  <c r="S1534"/>
  <c r="T1530"/>
  <c r="U1530" s="1"/>
  <c r="T1528"/>
  <c r="U1528" s="1"/>
  <c r="T1544"/>
  <c r="U1544" s="1"/>
  <c r="T1526"/>
  <c r="U1526" s="1"/>
  <c r="T1524"/>
  <c r="U1524" s="1"/>
  <c r="T1522"/>
  <c r="U1522" s="1"/>
  <c r="T1517"/>
  <c r="U1517" s="1"/>
  <c r="T1515"/>
  <c r="U1515" s="1"/>
  <c r="T1513"/>
  <c r="U1513" s="1"/>
  <c r="T1510"/>
  <c r="U1510" s="1"/>
  <c r="T1508"/>
  <c r="U1508" s="1"/>
  <c r="T1506"/>
  <c r="U1506" s="1"/>
  <c r="T1504"/>
  <c r="U1504" s="1"/>
  <c r="T1502"/>
  <c r="U1502" s="1"/>
  <c r="T1500"/>
  <c r="U1500" s="1"/>
  <c r="T1468"/>
  <c r="U1468" s="1"/>
  <c r="S1457"/>
  <c r="U1457" s="1"/>
  <c r="T1456"/>
  <c r="U1456" s="1"/>
  <c r="T1454"/>
  <c r="U1454" s="1"/>
  <c r="T1452"/>
  <c r="U1452" s="1"/>
  <c r="T1450"/>
  <c r="U1450" s="1"/>
  <c r="T1464"/>
  <c r="U1464" s="1"/>
  <c r="T1448"/>
  <c r="U1448" s="1"/>
  <c r="T1446"/>
  <c r="U1446" s="1"/>
  <c r="T1462"/>
  <c r="U1462" s="1"/>
  <c r="S1443"/>
  <c r="U1443" s="1"/>
  <c r="T1442"/>
  <c r="U1442" s="1"/>
  <c r="T1440"/>
  <c r="U1440" s="1"/>
  <c r="S1423"/>
  <c r="U1423" s="1"/>
  <c r="S1422"/>
  <c r="U1422" s="1"/>
  <c r="S1420"/>
  <c r="U1420" s="1"/>
  <c r="S1419"/>
  <c r="U1419" s="1"/>
  <c r="T1421"/>
  <c r="U1421" s="1"/>
  <c r="T1417"/>
  <c r="U1417" s="1"/>
  <c r="S1412"/>
  <c r="U1412" s="1"/>
  <c r="T1411"/>
  <c r="U1411" s="1"/>
  <c r="T1409"/>
  <c r="U1409" s="1"/>
  <c r="T1407"/>
  <c r="U1407" s="1"/>
  <c r="T1405"/>
  <c r="U1405" s="1"/>
  <c r="S1403"/>
  <c r="U1403" s="1"/>
  <c r="T1402"/>
  <c r="U1402" s="1"/>
  <c r="T1400"/>
  <c r="U1400" s="1"/>
  <c r="T1394"/>
  <c r="U1394" s="1"/>
  <c r="S1390"/>
  <c r="U1390" s="1"/>
  <c r="S1389"/>
  <c r="U1389" s="1"/>
  <c r="T1388"/>
  <c r="U1388" s="1"/>
  <c r="S1386"/>
  <c r="U1386" s="1"/>
  <c r="T1385"/>
  <c r="U1385" s="1"/>
  <c r="T1383"/>
  <c r="U1383" s="1"/>
  <c r="T1381"/>
  <c r="U1381" s="1"/>
  <c r="T1379"/>
  <c r="U1379" s="1"/>
  <c r="T1377"/>
  <c r="U1377" s="1"/>
  <c r="T1375"/>
  <c r="U1375" s="1"/>
  <c r="S1373"/>
  <c r="U1373" s="1"/>
  <c r="S1372"/>
  <c r="U1372" s="1"/>
  <c r="S1371"/>
  <c r="U1371" s="1"/>
  <c r="S1370"/>
  <c r="U1370" s="1"/>
  <c r="S1368"/>
  <c r="U1368" s="1"/>
  <c r="S1347"/>
  <c r="U1347" s="1"/>
  <c r="S1346"/>
  <c r="U1346" s="1"/>
  <c r="T1345"/>
  <c r="U1345" s="1"/>
  <c r="S1338"/>
  <c r="U1338" s="1"/>
  <c r="S1337"/>
  <c r="U1337" s="1"/>
  <c r="T1336"/>
  <c r="U1336" s="1"/>
  <c r="T1334"/>
  <c r="U1334" s="1"/>
  <c r="T1332"/>
  <c r="U1332" s="1"/>
  <c r="T1330"/>
  <c r="U1330" s="1"/>
  <c r="T1326"/>
  <c r="U1326" s="1"/>
  <c r="T1324"/>
  <c r="U1324" s="1"/>
  <c r="T1323"/>
  <c r="U1323" s="1"/>
  <c r="T1312"/>
  <c r="U1312" s="1"/>
  <c r="T1310"/>
  <c r="U1310" s="1"/>
  <c r="T1305"/>
  <c r="U1305" s="1"/>
  <c r="T1309"/>
  <c r="U1309" s="1"/>
  <c r="T1301"/>
  <c r="U1301" s="1"/>
  <c r="T1299"/>
  <c r="U1299" s="1"/>
  <c r="T1297"/>
  <c r="U1297" s="1"/>
  <c r="T1295"/>
  <c r="U1295" s="1"/>
  <c r="T1293"/>
  <c r="U1293" s="1"/>
  <c r="T1291"/>
  <c r="U1291" s="1"/>
  <c r="T1289"/>
  <c r="U1289" s="1"/>
  <c r="T1287"/>
  <c r="U1287" s="1"/>
  <c r="T1285"/>
  <c r="U1285" s="1"/>
  <c r="T1283"/>
  <c r="U1283" s="1"/>
  <c r="T1281"/>
  <c r="U1281" s="1"/>
  <c r="S1279"/>
  <c r="U1279" s="1"/>
  <c r="S1277"/>
  <c r="U1277" s="1"/>
  <c r="S1276"/>
  <c r="U1276" s="1"/>
  <c r="S1275"/>
  <c r="U1275" s="1"/>
  <c r="T1274"/>
  <c r="U1274" s="1"/>
  <c r="T1270"/>
  <c r="U1270" s="1"/>
  <c r="T1267"/>
  <c r="U1267" s="1"/>
  <c r="T1265"/>
  <c r="U1265" s="1"/>
  <c r="S1263"/>
  <c r="U1263" s="1"/>
  <c r="S1262"/>
  <c r="U1262" s="1"/>
  <c r="T1261"/>
  <c r="U1261" s="1"/>
  <c r="T1259"/>
  <c r="U1259" s="1"/>
  <c r="T1257"/>
  <c r="U1257" s="1"/>
  <c r="T1245"/>
  <c r="U1245" s="1"/>
  <c r="T1243"/>
  <c r="U1243" s="1"/>
  <c r="T1241"/>
  <c r="U1241" s="1"/>
  <c r="T1239"/>
  <c r="U1239" s="1"/>
  <c r="T1237"/>
  <c r="U1237" s="1"/>
  <c r="T1235"/>
  <c r="U1235" s="1"/>
  <c r="T1234"/>
  <c r="U1234" s="1"/>
  <c r="T1233"/>
  <c r="U1233" s="1"/>
  <c r="T1231"/>
  <c r="U1231" s="1"/>
  <c r="T1253"/>
  <c r="U1253" s="1"/>
  <c r="T1250"/>
  <c r="U1250" s="1"/>
  <c r="T1226"/>
  <c r="U1226" s="1"/>
  <c r="S1219"/>
  <c r="U1219" s="1"/>
  <c r="T1215"/>
  <c r="U1215" s="1"/>
  <c r="T1213"/>
  <c r="U1213" s="1"/>
  <c r="T1211"/>
  <c r="U1211" s="1"/>
  <c r="T1218"/>
  <c r="U1218" s="1"/>
  <c r="T1217"/>
  <c r="U1217" s="1"/>
  <c r="T1206"/>
  <c r="U1206" s="1"/>
  <c r="T1204"/>
  <c r="U1204" s="1"/>
  <c r="T1202"/>
  <c r="U1202" s="1"/>
  <c r="T1200"/>
  <c r="U1200" s="1"/>
  <c r="T1199"/>
  <c r="U1199" s="1"/>
  <c r="S1197"/>
  <c r="U1197" s="1"/>
  <c r="T1193"/>
  <c r="U1193" s="1"/>
  <c r="T1191"/>
  <c r="U1191" s="1"/>
  <c r="T1190"/>
  <c r="U1190" s="1"/>
  <c r="S1188"/>
  <c r="U1188" s="1"/>
  <c r="T1185"/>
  <c r="U1185" s="1"/>
  <c r="T1181"/>
  <c r="U1181" s="1"/>
  <c r="T1178"/>
  <c r="U1178" s="1"/>
  <c r="T1176"/>
  <c r="U1176" s="1"/>
  <c r="T1187"/>
  <c r="U1187" s="1"/>
  <c r="T1172"/>
  <c r="U1172" s="1"/>
  <c r="T1170"/>
  <c r="U1170" s="1"/>
  <c r="T1168"/>
  <c r="U1168" s="1"/>
  <c r="T1166"/>
  <c r="U1166" s="1"/>
  <c r="T1164"/>
  <c r="U1164" s="1"/>
  <c r="T1162"/>
  <c r="U1162" s="1"/>
  <c r="T1160"/>
  <c r="U1160" s="1"/>
  <c r="T1158"/>
  <c r="U1158" s="1"/>
  <c r="T1156"/>
  <c r="U1156" s="1"/>
  <c r="T1148"/>
  <c r="U1148" s="1"/>
  <c r="T1146"/>
  <c r="U1146" s="1"/>
  <c r="S1155"/>
  <c r="U1155" s="1"/>
  <c r="T1143"/>
  <c r="U1143" s="1"/>
  <c r="T1141"/>
  <c r="U1141" s="1"/>
  <c r="T1139"/>
  <c r="U1139" s="1"/>
  <c r="T1137"/>
  <c r="U1137" s="1"/>
  <c r="T1133"/>
  <c r="U1133" s="1"/>
  <c r="T1131"/>
  <c r="U1131" s="1"/>
  <c r="T1130"/>
  <c r="U1130" s="1"/>
  <c r="T1128"/>
  <c r="U1128" s="1"/>
  <c r="T1101"/>
  <c r="U1101" s="1"/>
  <c r="T1112"/>
  <c r="U1112" s="1"/>
  <c r="T1116"/>
  <c r="U1116" s="1"/>
  <c r="T1118"/>
  <c r="U1118" s="1"/>
  <c r="T1097"/>
  <c r="U1097" s="1"/>
  <c r="T1123"/>
  <c r="U1123" s="1"/>
  <c r="T1096"/>
  <c r="U1096" s="1"/>
  <c r="T1094"/>
  <c r="U1094" s="1"/>
  <c r="T1113"/>
  <c r="U1113" s="1"/>
  <c r="T1091"/>
  <c r="U1091" s="1"/>
  <c r="T1089"/>
  <c r="U1089" s="1"/>
  <c r="T1087"/>
  <c r="U1087" s="1"/>
  <c r="T1079"/>
  <c r="U1079" s="1"/>
  <c r="T1077"/>
  <c r="U1077" s="1"/>
  <c r="T1075"/>
  <c r="U1075" s="1"/>
  <c r="T1071"/>
  <c r="U1071" s="1"/>
  <c r="T1069"/>
  <c r="U1069" s="1"/>
  <c r="S1067"/>
  <c r="U1067" s="1"/>
  <c r="T1066"/>
  <c r="U1066" s="1"/>
  <c r="T1065"/>
  <c r="U1065" s="1"/>
  <c r="T1062"/>
  <c r="U1062" s="1"/>
  <c r="S1061"/>
  <c r="U1061" s="1"/>
  <c r="S1060"/>
  <c r="U1060" s="1"/>
  <c r="S1059"/>
  <c r="U1059" s="1"/>
  <c r="T1056"/>
  <c r="U1056" s="1"/>
  <c r="T1054"/>
  <c r="U1054" s="1"/>
  <c r="T1051"/>
  <c r="U1051" s="1"/>
  <c r="T1049"/>
  <c r="U1049" s="1"/>
  <c r="T1047"/>
  <c r="U1047" s="1"/>
  <c r="T1045"/>
  <c r="U1045" s="1"/>
  <c r="T1043"/>
  <c r="U1043" s="1"/>
  <c r="T1041"/>
  <c r="U1041" s="1"/>
  <c r="S1036"/>
  <c r="U1036" s="1"/>
  <c r="S1034"/>
  <c r="U1034" s="1"/>
  <c r="T1032"/>
  <c r="U1032" s="1"/>
  <c r="T1030"/>
  <c r="U1030" s="1"/>
  <c r="T1028"/>
  <c r="U1028" s="1"/>
  <c r="T1027"/>
  <c r="U1027" s="1"/>
  <c r="T1025"/>
  <c r="U1025" s="1"/>
  <c r="T1023"/>
  <c r="U1023" s="1"/>
  <c r="T1021"/>
  <c r="U1021" s="1"/>
  <c r="T1019"/>
  <c r="U1019" s="1"/>
  <c r="T1017"/>
  <c r="U1017" s="1"/>
  <c r="T1040"/>
  <c r="U1040" s="1"/>
  <c r="T1014"/>
  <c r="U1014" s="1"/>
  <c r="T1012"/>
  <c r="U1012" s="1"/>
  <c r="T1010"/>
  <c r="U1010" s="1"/>
  <c r="T1008"/>
  <c r="U1008" s="1"/>
  <c r="T1003"/>
  <c r="U1003" s="1"/>
  <c r="T1007"/>
  <c r="U1007" s="1"/>
  <c r="T1000"/>
  <c r="U1000" s="1"/>
  <c r="T1005"/>
  <c r="U1005" s="1"/>
  <c r="T997"/>
  <c r="U997" s="1"/>
  <c r="T990"/>
  <c r="U990" s="1"/>
  <c r="T988"/>
  <c r="U988" s="1"/>
  <c r="T986"/>
  <c r="U986" s="1"/>
  <c r="T984"/>
  <c r="U984" s="1"/>
  <c r="T993"/>
  <c r="U993" s="1"/>
  <c r="T992"/>
  <c r="U992" s="1"/>
  <c r="T980"/>
  <c r="U980" s="1"/>
  <c r="T978"/>
  <c r="U978" s="1"/>
  <c r="T976"/>
  <c r="U976" s="1"/>
  <c r="T974"/>
  <c r="U974" s="1"/>
  <c r="T972"/>
  <c r="U972" s="1"/>
  <c r="T970"/>
  <c r="U970" s="1"/>
  <c r="T968"/>
  <c r="U968" s="1"/>
  <c r="T966"/>
  <c r="U966" s="1"/>
  <c r="T994"/>
  <c r="U994" s="1"/>
  <c r="T963"/>
  <c r="U963" s="1"/>
  <c r="T961"/>
  <c r="U961" s="1"/>
  <c r="S950"/>
  <c r="U950" s="1"/>
  <c r="S955"/>
  <c r="U955" s="1"/>
  <c r="S947"/>
  <c r="U947" s="1"/>
  <c r="S946"/>
  <c r="U946" s="1"/>
  <c r="S945"/>
  <c r="U945" s="1"/>
  <c r="T944"/>
  <c r="U944" s="1"/>
  <c r="S936"/>
  <c r="U936" s="1"/>
  <c r="T915"/>
  <c r="U915" s="1"/>
  <c r="T913"/>
  <c r="U913" s="1"/>
  <c r="T911"/>
  <c r="U911" s="1"/>
  <c r="T909"/>
  <c r="U909" s="1"/>
  <c r="T918"/>
  <c r="U918" s="1"/>
  <c r="T906"/>
  <c r="U906" s="1"/>
  <c r="T904"/>
  <c r="U904" s="1"/>
  <c r="T929"/>
  <c r="U929" s="1"/>
  <c r="T901"/>
  <c r="U901" s="1"/>
  <c r="T899"/>
  <c r="U899" s="1"/>
  <c r="T1585"/>
  <c r="U1585" s="1"/>
  <c r="T1580"/>
  <c r="U1580" s="1"/>
  <c r="T1578"/>
  <c r="U1578" s="1"/>
  <c r="T1577"/>
  <c r="U1577" s="1"/>
  <c r="T1575"/>
  <c r="U1575" s="1"/>
  <c r="T1573"/>
  <c r="U1573" s="1"/>
  <c r="T1571"/>
  <c r="U1571" s="1"/>
  <c r="T1569"/>
  <c r="U1569" s="1"/>
  <c r="T1556"/>
  <c r="U1556" s="1"/>
  <c r="S1554"/>
  <c r="U1554" s="1"/>
  <c r="S1552"/>
  <c r="U1552" s="1"/>
  <c r="S1551"/>
  <c r="U1551" s="1"/>
  <c r="S1550"/>
  <c r="U1550" s="1"/>
  <c r="S1548"/>
  <c r="U1548" s="1"/>
  <c r="S1546"/>
  <c r="U1546" s="1"/>
  <c r="S1545"/>
  <c r="U1545" s="1"/>
  <c r="S1541"/>
  <c r="U1541" s="1"/>
  <c r="T1540"/>
  <c r="U1540" s="1"/>
  <c r="S1537"/>
  <c r="U1537" s="1"/>
  <c r="S1533"/>
  <c r="U1533" s="1"/>
  <c r="S1532"/>
  <c r="U1532" s="1"/>
  <c r="T1531"/>
  <c r="U1531" s="1"/>
  <c r="T1529"/>
  <c r="U1529" s="1"/>
  <c r="T1543"/>
  <c r="U1543" s="1"/>
  <c r="T1527"/>
  <c r="U1527" s="1"/>
  <c r="T1525"/>
  <c r="U1525" s="1"/>
  <c r="T1523"/>
  <c r="U1523" s="1"/>
  <c r="S1521"/>
  <c r="U1521" s="1"/>
  <c r="S1520"/>
  <c r="U1520" s="1"/>
  <c r="T1518"/>
  <c r="U1518" s="1"/>
  <c r="T1516"/>
  <c r="U1516" s="1"/>
  <c r="T1514"/>
  <c r="U1514" s="1"/>
  <c r="T1511"/>
  <c r="U1511" s="1"/>
  <c r="T1509"/>
  <c r="U1509" s="1"/>
  <c r="T1507"/>
  <c r="U1507" s="1"/>
  <c r="T1505"/>
  <c r="U1505" s="1"/>
  <c r="T1503"/>
  <c r="U1503" s="1"/>
  <c r="T1501"/>
  <c r="U1501" s="1"/>
  <c r="S1499"/>
  <c r="U1499" s="1"/>
  <c r="S1492"/>
  <c r="U1492" s="1"/>
  <c r="S1490"/>
  <c r="U1490" s="1"/>
  <c r="S1488"/>
  <c r="U1488" s="1"/>
  <c r="S1487"/>
  <c r="U1487" s="1"/>
  <c r="S1486"/>
  <c r="U1486" s="1"/>
  <c r="S1485"/>
  <c r="U1485" s="1"/>
  <c r="S1497"/>
  <c r="U1497" s="1"/>
  <c r="S1484"/>
  <c r="U1484" s="1"/>
  <c r="S1495"/>
  <c r="U1495" s="1"/>
  <c r="S1483"/>
  <c r="U1483" s="1"/>
  <c r="S1482"/>
  <c r="U1482" s="1"/>
  <c r="S1481"/>
  <c r="U1481" s="1"/>
  <c r="S1480"/>
  <c r="U1480" s="1"/>
  <c r="S1479"/>
  <c r="U1479" s="1"/>
  <c r="S1494"/>
  <c r="U1494" s="1"/>
  <c r="S1478"/>
  <c r="U1478" s="1"/>
  <c r="S1477"/>
  <c r="U1477" s="1"/>
  <c r="S1476"/>
  <c r="U1476" s="1"/>
  <c r="S1475"/>
  <c r="U1475" s="1"/>
  <c r="S1474"/>
  <c r="U1474" s="1"/>
  <c r="S1473"/>
  <c r="U1473" s="1"/>
  <c r="S1472"/>
  <c r="U1472" s="1"/>
  <c r="T1469"/>
  <c r="U1469" s="1"/>
  <c r="S1467"/>
  <c r="U1467" s="1"/>
  <c r="S1466"/>
  <c r="U1466" s="1"/>
  <c r="S1465"/>
  <c r="U1465" s="1"/>
  <c r="S1461"/>
  <c r="U1461" s="1"/>
  <c r="T1458"/>
  <c r="U1458" s="1"/>
  <c r="T1455"/>
  <c r="U1455" s="1"/>
  <c r="T1453"/>
  <c r="U1453" s="1"/>
  <c r="T1451"/>
  <c r="U1451" s="1"/>
  <c r="T1463"/>
  <c r="U1463" s="1"/>
  <c r="T1449"/>
  <c r="U1449" s="1"/>
  <c r="T1447"/>
  <c r="U1447" s="1"/>
  <c r="T1445"/>
  <c r="U1445" s="1"/>
  <c r="T1444"/>
  <c r="U1444" s="1"/>
  <c r="T1441"/>
  <c r="U1441" s="1"/>
  <c r="T1432"/>
  <c r="U1432" s="1"/>
  <c r="S1429"/>
  <c r="U1429" s="1"/>
  <c r="S1431"/>
  <c r="U1431" s="1"/>
  <c r="S1428"/>
  <c r="U1428" s="1"/>
  <c r="S1427"/>
  <c r="U1427" s="1"/>
  <c r="S1430"/>
  <c r="U1430" s="1"/>
  <c r="T1424"/>
  <c r="U1424" s="1"/>
  <c r="T1418"/>
  <c r="U1418" s="1"/>
  <c r="T1413"/>
  <c r="U1413" s="1"/>
  <c r="T1410"/>
  <c r="U1410" s="1"/>
  <c r="T1408"/>
  <c r="U1408" s="1"/>
  <c r="T1406"/>
  <c r="U1406" s="1"/>
  <c r="T1404"/>
  <c r="U1404" s="1"/>
  <c r="T1401"/>
  <c r="U1401" s="1"/>
  <c r="T1399"/>
  <c r="U1399" s="1"/>
  <c r="T1395"/>
  <c r="U1395" s="1"/>
  <c r="S1393"/>
  <c r="U1393" s="1"/>
  <c r="S1392"/>
  <c r="U1392" s="1"/>
  <c r="T1391"/>
  <c r="U1391" s="1"/>
  <c r="T1387"/>
  <c r="U1387" s="1"/>
  <c r="T1384"/>
  <c r="U1384" s="1"/>
  <c r="T1382"/>
  <c r="U1382" s="1"/>
  <c r="T1380"/>
  <c r="U1380" s="1"/>
  <c r="T1378"/>
  <c r="U1378" s="1"/>
  <c r="T1376"/>
  <c r="U1376" s="1"/>
  <c r="T1374"/>
  <c r="U1374" s="1"/>
  <c r="S1344"/>
  <c r="U1344" s="1"/>
  <c r="S1343"/>
  <c r="U1343" s="1"/>
  <c r="S1342"/>
  <c r="U1342" s="1"/>
  <c r="S1341"/>
  <c r="U1341" s="1"/>
  <c r="S1340"/>
  <c r="U1340" s="1"/>
  <c r="T1339"/>
  <c r="U1339" s="1"/>
  <c r="T1333"/>
  <c r="U1333" s="1"/>
  <c r="T1331"/>
  <c r="U1331" s="1"/>
  <c r="T1327"/>
  <c r="U1327" s="1"/>
  <c r="T1325"/>
  <c r="U1325" s="1"/>
  <c r="T1328"/>
  <c r="U1328" s="1"/>
  <c r="S1322"/>
  <c r="U1322" s="1"/>
  <c r="S1321"/>
  <c r="U1321" s="1"/>
  <c r="S1319"/>
  <c r="U1319" s="1"/>
  <c r="S1316"/>
  <c r="U1316" s="1"/>
  <c r="S1317"/>
  <c r="U1317" s="1"/>
  <c r="S1315"/>
  <c r="U1315" s="1"/>
  <c r="T1313"/>
  <c r="U1313" s="1"/>
  <c r="T1311"/>
  <c r="U1311" s="1"/>
  <c r="T1306"/>
  <c r="U1306" s="1"/>
  <c r="T1304"/>
  <c r="U1304" s="1"/>
  <c r="T1303"/>
  <c r="U1303" s="1"/>
  <c r="T1300"/>
  <c r="U1300" s="1"/>
  <c r="T1298"/>
  <c r="U1298" s="1"/>
  <c r="T1296"/>
  <c r="U1296" s="1"/>
  <c r="T1294"/>
  <c r="U1294" s="1"/>
  <c r="T1292"/>
  <c r="U1292" s="1"/>
  <c r="T1290"/>
  <c r="U1290" s="1"/>
  <c r="T1288"/>
  <c r="U1288" s="1"/>
  <c r="T1286"/>
  <c r="U1286" s="1"/>
  <c r="T1284"/>
  <c r="U1284" s="1"/>
  <c r="T1282"/>
  <c r="U1282" s="1"/>
  <c r="T1280"/>
  <c r="U1280" s="1"/>
  <c r="S1273"/>
  <c r="U1273" s="1"/>
  <c r="S1272"/>
  <c r="U1272" s="1"/>
  <c r="T1269"/>
  <c r="U1269" s="1"/>
  <c r="T1268"/>
  <c r="U1268" s="1"/>
  <c r="T1266"/>
  <c r="U1266" s="1"/>
  <c r="T1271"/>
  <c r="U1271" s="1"/>
  <c r="T1260"/>
  <c r="U1260" s="1"/>
  <c r="T1258"/>
  <c r="U1258" s="1"/>
  <c r="S1256"/>
  <c r="U1256" s="1"/>
  <c r="T1246"/>
  <c r="U1246" s="1"/>
  <c r="T1244"/>
  <c r="U1244" s="1"/>
  <c r="T1242"/>
  <c r="U1242" s="1"/>
  <c r="T1240"/>
  <c r="U1240" s="1"/>
  <c r="T1238"/>
  <c r="U1238" s="1"/>
  <c r="T1236"/>
  <c r="U1236" s="1"/>
  <c r="T1248"/>
  <c r="U1248" s="1"/>
  <c r="T1249"/>
  <c r="U1249" s="1"/>
  <c r="T1232"/>
  <c r="U1232" s="1"/>
  <c r="T1254"/>
  <c r="U1254" s="1"/>
  <c r="T1230"/>
  <c r="U1230" s="1"/>
  <c r="S1229"/>
  <c r="U1229" s="1"/>
  <c r="T1227"/>
  <c r="U1227" s="1"/>
  <c r="S1224"/>
  <c r="U1224" s="1"/>
  <c r="S1221"/>
  <c r="U1221" s="1"/>
  <c r="T1220"/>
  <c r="U1220" s="1"/>
  <c r="T1214"/>
  <c r="U1214" s="1"/>
  <c r="T1212"/>
  <c r="U1212" s="1"/>
  <c r="T1210"/>
  <c r="U1210" s="1"/>
  <c r="T1209"/>
  <c r="U1209" s="1"/>
  <c r="T1208"/>
  <c r="U1208" s="1"/>
  <c r="T1205"/>
  <c r="U1205" s="1"/>
  <c r="T1203"/>
  <c r="U1203" s="1"/>
  <c r="T1201"/>
  <c r="U1201" s="1"/>
  <c r="T1207"/>
  <c r="U1207" s="1"/>
  <c r="T1198"/>
  <c r="U1198" s="1"/>
  <c r="T1192"/>
  <c r="U1192" s="1"/>
  <c r="T1195"/>
  <c r="U1195" s="1"/>
  <c r="T1189"/>
  <c r="U1189" s="1"/>
  <c r="T1182"/>
  <c r="U1182" s="1"/>
  <c r="T1180"/>
  <c r="U1180" s="1"/>
  <c r="T1177"/>
  <c r="U1177" s="1"/>
  <c r="T1174"/>
  <c r="U1174" s="1"/>
  <c r="T1173"/>
  <c r="U1173" s="1"/>
  <c r="T1171"/>
  <c r="U1171" s="1"/>
  <c r="T1169"/>
  <c r="U1169" s="1"/>
  <c r="T1167"/>
  <c r="U1167" s="1"/>
  <c r="T1165"/>
  <c r="U1165" s="1"/>
  <c r="T1163"/>
  <c r="U1163" s="1"/>
  <c r="T1161"/>
  <c r="U1161" s="1"/>
  <c r="T1159"/>
  <c r="U1159" s="1"/>
  <c r="T1157"/>
  <c r="U1157" s="1"/>
  <c r="T1149"/>
  <c r="U1149" s="1"/>
  <c r="T1147"/>
  <c r="U1147" s="1"/>
  <c r="S1145"/>
  <c r="U1145" s="1"/>
  <c r="S1144"/>
  <c r="U1144" s="1"/>
  <c r="T1142"/>
  <c r="U1142" s="1"/>
  <c r="T1140"/>
  <c r="U1140" s="1"/>
  <c r="T1138"/>
  <c r="U1138" s="1"/>
  <c r="T1134"/>
  <c r="U1134" s="1"/>
  <c r="T1132"/>
  <c r="U1132" s="1"/>
  <c r="T1136"/>
  <c r="U1136" s="1"/>
  <c r="T1129"/>
  <c r="U1129" s="1"/>
  <c r="T1104"/>
  <c r="U1104" s="1"/>
  <c r="T1102"/>
  <c r="U1102" s="1"/>
  <c r="T1100"/>
  <c r="U1100" s="1"/>
  <c r="T1115"/>
  <c r="U1115" s="1"/>
  <c r="T1099"/>
  <c r="U1099" s="1"/>
  <c r="T1098"/>
  <c r="U1098" s="1"/>
  <c r="T1119"/>
  <c r="U1119" s="1"/>
  <c r="T1126"/>
  <c r="U1126" s="1"/>
  <c r="T1095"/>
  <c r="U1095" s="1"/>
  <c r="T1093"/>
  <c r="U1093" s="1"/>
  <c r="T1092"/>
  <c r="U1092" s="1"/>
  <c r="T1090"/>
  <c r="U1090" s="1"/>
  <c r="T1088"/>
  <c r="U1088" s="1"/>
  <c r="S1086"/>
  <c r="U1086" s="1"/>
  <c r="S1085"/>
  <c r="U1085" s="1"/>
  <c r="S1084"/>
  <c r="U1084" s="1"/>
  <c r="S1083"/>
  <c r="U1083" s="1"/>
  <c r="S1082"/>
  <c r="U1082" s="1"/>
  <c r="S1081"/>
  <c r="U1081" s="1"/>
  <c r="T1080"/>
  <c r="U1080" s="1"/>
  <c r="T1078"/>
  <c r="U1078" s="1"/>
  <c r="T1076"/>
  <c r="U1076" s="1"/>
  <c r="T1074"/>
  <c r="U1074" s="1"/>
  <c r="T1070"/>
  <c r="U1070" s="1"/>
  <c r="T1068"/>
  <c r="U1068" s="1"/>
  <c r="T1072"/>
  <c r="U1072" s="1"/>
  <c r="T1063"/>
  <c r="U1063" s="1"/>
  <c r="T1064"/>
  <c r="U1064" s="1"/>
  <c r="T1055"/>
  <c r="U1055" s="1"/>
  <c r="T1058"/>
  <c r="U1058" s="1"/>
  <c r="T1050"/>
  <c r="U1050" s="1"/>
  <c r="T1048"/>
  <c r="U1048" s="1"/>
  <c r="T1046"/>
  <c r="U1046" s="1"/>
  <c r="T1044"/>
  <c r="U1044" s="1"/>
  <c r="T1042"/>
  <c r="U1042" s="1"/>
  <c r="T1037"/>
  <c r="U1037" s="1"/>
  <c r="T1035"/>
  <c r="U1035" s="1"/>
  <c r="T1033"/>
  <c r="U1033" s="1"/>
  <c r="T1031"/>
  <c r="U1031" s="1"/>
  <c r="T1029"/>
  <c r="U1029" s="1"/>
  <c r="T1038"/>
  <c r="U1038" s="1"/>
  <c r="T1026"/>
  <c r="U1026" s="1"/>
  <c r="T1024"/>
  <c r="U1024" s="1"/>
  <c r="T1022"/>
  <c r="U1022" s="1"/>
  <c r="T1020"/>
  <c r="U1020" s="1"/>
  <c r="T1018"/>
  <c r="U1018" s="1"/>
  <c r="T1016"/>
  <c r="U1016" s="1"/>
  <c r="T1015"/>
  <c r="U1015" s="1"/>
  <c r="T1013"/>
  <c r="U1013" s="1"/>
  <c r="T1011"/>
  <c r="U1011" s="1"/>
  <c r="T1009"/>
  <c r="U1009" s="1"/>
  <c r="T1004"/>
  <c r="U1004" s="1"/>
  <c r="T1002"/>
  <c r="U1002" s="1"/>
  <c r="T1001"/>
  <c r="U1001" s="1"/>
  <c r="T999"/>
  <c r="U999" s="1"/>
  <c r="T998"/>
  <c r="U998" s="1"/>
  <c r="S996"/>
  <c r="U996" s="1"/>
  <c r="S995"/>
  <c r="U995" s="1"/>
  <c r="T991"/>
  <c r="U991" s="1"/>
  <c r="T989"/>
  <c r="U989" s="1"/>
  <c r="T987"/>
  <c r="U987" s="1"/>
  <c r="T985"/>
  <c r="U985" s="1"/>
  <c r="T983"/>
  <c r="U983" s="1"/>
  <c r="T982"/>
  <c r="U982" s="1"/>
  <c r="T981"/>
  <c r="U981" s="1"/>
  <c r="T979"/>
  <c r="U979" s="1"/>
  <c r="T977"/>
  <c r="U977" s="1"/>
  <c r="T975"/>
  <c r="U975" s="1"/>
  <c r="T973"/>
  <c r="U973" s="1"/>
  <c r="T971"/>
  <c r="U971" s="1"/>
  <c r="T969"/>
  <c r="U969" s="1"/>
  <c r="T967"/>
  <c r="U967" s="1"/>
  <c r="T965"/>
  <c r="U965" s="1"/>
  <c r="T964"/>
  <c r="U964" s="1"/>
  <c r="T962"/>
  <c r="U962" s="1"/>
  <c r="S960"/>
  <c r="U960" s="1"/>
  <c r="S959"/>
  <c r="U959" s="1"/>
  <c r="S958"/>
  <c r="U958" s="1"/>
  <c r="S957"/>
  <c r="U957" s="1"/>
  <c r="S956"/>
  <c r="U956" s="1"/>
  <c r="T951"/>
  <c r="U951" s="1"/>
  <c r="S943"/>
  <c r="U943" s="1"/>
  <c r="S939"/>
  <c r="U939" s="1"/>
  <c r="S938"/>
  <c r="U938" s="1"/>
  <c r="T937"/>
  <c r="U937" s="1"/>
  <c r="T914"/>
  <c r="U914" s="1"/>
  <c r="T912"/>
  <c r="U912" s="1"/>
  <c r="T910"/>
  <c r="U910" s="1"/>
  <c r="T908"/>
  <c r="U908" s="1"/>
  <c r="T907"/>
  <c r="U907" s="1"/>
  <c r="T905"/>
  <c r="U905" s="1"/>
  <c r="T903"/>
  <c r="U903" s="1"/>
  <c r="T902"/>
  <c r="U902" s="1"/>
  <c r="S900"/>
  <c r="U900" s="1"/>
  <c r="T920"/>
  <c r="U920" s="1"/>
  <c r="T898"/>
  <c r="U898" s="1"/>
  <c r="T896"/>
  <c r="U896" s="1"/>
  <c r="T894"/>
  <c r="U894" s="1"/>
  <c r="T916"/>
  <c r="U916" s="1"/>
  <c r="T925"/>
  <c r="U925" s="1"/>
  <c r="T922"/>
  <c r="U922" s="1"/>
  <c r="T890"/>
  <c r="U890" s="1"/>
  <c r="T888"/>
  <c r="U888" s="1"/>
  <c r="T886"/>
  <c r="U886" s="1"/>
  <c r="T884"/>
  <c r="U884" s="1"/>
  <c r="T882"/>
  <c r="U882" s="1"/>
  <c r="T881"/>
  <c r="U881" s="1"/>
  <c r="T878"/>
  <c r="U878" s="1"/>
  <c r="T876"/>
  <c r="U876" s="1"/>
  <c r="T864"/>
  <c r="U864" s="1"/>
  <c r="T860"/>
  <c r="U860" s="1"/>
  <c r="T863"/>
  <c r="U863" s="1"/>
  <c r="T857"/>
  <c r="U857" s="1"/>
  <c r="T855"/>
  <c r="U855" s="1"/>
  <c r="T854"/>
  <c r="U854" s="1"/>
  <c r="T852"/>
  <c r="U852" s="1"/>
  <c r="T847"/>
  <c r="U847" s="1"/>
  <c r="T845"/>
  <c r="U845" s="1"/>
  <c r="T843"/>
  <c r="U843" s="1"/>
  <c r="T841"/>
  <c r="U841" s="1"/>
  <c r="T840"/>
  <c r="U840" s="1"/>
  <c r="T834"/>
  <c r="U834" s="1"/>
  <c r="T833"/>
  <c r="U833" s="1"/>
  <c r="T831"/>
  <c r="U831" s="1"/>
  <c r="T829"/>
  <c r="U829" s="1"/>
  <c r="T821"/>
  <c r="U821" s="1"/>
  <c r="T818"/>
  <c r="U818" s="1"/>
  <c r="T816"/>
  <c r="U816" s="1"/>
  <c r="T826"/>
  <c r="U826" s="1"/>
  <c r="T814"/>
  <c r="U814" s="1"/>
  <c r="T812"/>
  <c r="U812" s="1"/>
  <c r="T823"/>
  <c r="U823" s="1"/>
  <c r="T809"/>
  <c r="U809" s="1"/>
  <c r="T807"/>
  <c r="U807" s="1"/>
  <c r="T805"/>
  <c r="U805" s="1"/>
  <c r="T803"/>
  <c r="U803" s="1"/>
  <c r="T801"/>
  <c r="U801" s="1"/>
  <c r="T799"/>
  <c r="U799" s="1"/>
  <c r="T797"/>
  <c r="U797" s="1"/>
  <c r="T795"/>
  <c r="U795" s="1"/>
  <c r="T793"/>
  <c r="U793" s="1"/>
  <c r="T781"/>
  <c r="U781" s="1"/>
  <c r="T780"/>
  <c r="U780" s="1"/>
  <c r="T778"/>
  <c r="U778" s="1"/>
  <c r="T776"/>
  <c r="U776" s="1"/>
  <c r="T773"/>
  <c r="U773" s="1"/>
  <c r="T785"/>
  <c r="U785" s="1"/>
  <c r="T791"/>
  <c r="U791" s="1"/>
  <c r="T770"/>
  <c r="U770" s="1"/>
  <c r="T767"/>
  <c r="U767" s="1"/>
  <c r="T765"/>
  <c r="U765" s="1"/>
  <c r="T763"/>
  <c r="U763" s="1"/>
  <c r="T761"/>
  <c r="U761" s="1"/>
  <c r="T759"/>
  <c r="U759" s="1"/>
  <c r="T757"/>
  <c r="U757" s="1"/>
  <c r="T755"/>
  <c r="U755" s="1"/>
  <c r="T753"/>
  <c r="U753" s="1"/>
  <c r="T742"/>
  <c r="U742" s="1"/>
  <c r="T740"/>
  <c r="U740" s="1"/>
  <c r="T748"/>
  <c r="U748" s="1"/>
  <c r="T737"/>
  <c r="U737" s="1"/>
  <c r="T736"/>
  <c r="U736" s="1"/>
  <c r="T734"/>
  <c r="U734" s="1"/>
  <c r="T732"/>
  <c r="U732" s="1"/>
  <c r="T730"/>
  <c r="U730" s="1"/>
  <c r="T1779"/>
  <c r="U1779" s="1"/>
  <c r="T727"/>
  <c r="U727" s="1"/>
  <c r="T725"/>
  <c r="U725" s="1"/>
  <c r="T723"/>
  <c r="U723" s="1"/>
  <c r="T721"/>
  <c r="U721" s="1"/>
  <c r="T719"/>
  <c r="U719" s="1"/>
  <c r="T747"/>
  <c r="U747" s="1"/>
  <c r="T716"/>
  <c r="U716" s="1"/>
  <c r="T745"/>
  <c r="U745" s="1"/>
  <c r="T713"/>
  <c r="U713" s="1"/>
  <c r="T711"/>
  <c r="U711" s="1"/>
  <c r="T743"/>
  <c r="U743" s="1"/>
  <c r="T708"/>
  <c r="U708" s="1"/>
  <c r="T750"/>
  <c r="U750" s="1"/>
  <c r="T703"/>
  <c r="U703" s="1"/>
  <c r="T701"/>
  <c r="U701" s="1"/>
  <c r="T699"/>
  <c r="U699" s="1"/>
  <c r="T697"/>
  <c r="U697" s="1"/>
  <c r="T695"/>
  <c r="U695" s="1"/>
  <c r="T693"/>
  <c r="U693" s="1"/>
  <c r="T691"/>
  <c r="U691" s="1"/>
  <c r="T689"/>
  <c r="U689" s="1"/>
  <c r="T687"/>
  <c r="U687" s="1"/>
  <c r="T685"/>
  <c r="U685" s="1"/>
  <c r="T680"/>
  <c r="U680" s="1"/>
  <c r="T678"/>
  <c r="U678" s="1"/>
  <c r="T676"/>
  <c r="U676" s="1"/>
  <c r="T674"/>
  <c r="U674" s="1"/>
  <c r="T672"/>
  <c r="U672" s="1"/>
  <c r="T670"/>
  <c r="U670" s="1"/>
  <c r="T668"/>
  <c r="U668" s="1"/>
  <c r="T666"/>
  <c r="U666" s="1"/>
  <c r="T664"/>
  <c r="U664" s="1"/>
  <c r="T662"/>
  <c r="U662" s="1"/>
  <c r="T660"/>
  <c r="U660" s="1"/>
  <c r="T658"/>
  <c r="U658" s="1"/>
  <c r="T656"/>
  <c r="U656" s="1"/>
  <c r="T654"/>
  <c r="U654" s="1"/>
  <c r="T652"/>
  <c r="U652" s="1"/>
  <c r="T650"/>
  <c r="U650" s="1"/>
  <c r="T648"/>
  <c r="U648" s="1"/>
  <c r="T646"/>
  <c r="U646" s="1"/>
  <c r="T644"/>
  <c r="U644" s="1"/>
  <c r="T642"/>
  <c r="U642" s="1"/>
  <c r="T640"/>
  <c r="U640" s="1"/>
  <c r="T638"/>
  <c r="U638" s="1"/>
  <c r="T636"/>
  <c r="U636" s="1"/>
  <c r="T634"/>
  <c r="U634" s="1"/>
  <c r="T632"/>
  <c r="U632" s="1"/>
  <c r="T630"/>
  <c r="U630" s="1"/>
  <c r="T628"/>
  <c r="U628" s="1"/>
  <c r="T617"/>
  <c r="U617" s="1"/>
  <c r="T612"/>
  <c r="U612" s="1"/>
  <c r="T611"/>
  <c r="U611" s="1"/>
  <c r="T608"/>
  <c r="U608" s="1"/>
  <c r="T606"/>
  <c r="U606" s="1"/>
  <c r="T604"/>
  <c r="U604" s="1"/>
  <c r="T602"/>
  <c r="U602" s="1"/>
  <c r="T626"/>
  <c r="U626" s="1"/>
  <c r="T599"/>
  <c r="U599" s="1"/>
  <c r="T598"/>
  <c r="U598" s="1"/>
  <c r="T596"/>
  <c r="U596" s="1"/>
  <c r="T586"/>
  <c r="U586" s="1"/>
  <c r="T585"/>
  <c r="U585" s="1"/>
  <c r="T583"/>
  <c r="U583" s="1"/>
  <c r="T581"/>
  <c r="U581" s="1"/>
  <c r="T579"/>
  <c r="U579" s="1"/>
  <c r="T587"/>
  <c r="U587" s="1"/>
  <c r="T576"/>
  <c r="U576" s="1"/>
  <c r="S574"/>
  <c r="U574" s="1"/>
  <c r="T572"/>
  <c r="U572" s="1"/>
  <c r="T573"/>
  <c r="U573" s="1"/>
  <c r="S567"/>
  <c r="U567" s="1"/>
  <c r="S565"/>
  <c r="U565" s="1"/>
  <c r="S564"/>
  <c r="U564" s="1"/>
  <c r="S563"/>
  <c r="U563" s="1"/>
  <c r="S562"/>
  <c r="U562" s="1"/>
  <c r="S561"/>
  <c r="U561" s="1"/>
  <c r="S560"/>
  <c r="U560" s="1"/>
  <c r="T558"/>
  <c r="U558" s="1"/>
  <c r="T556"/>
  <c r="U556" s="1"/>
  <c r="T554"/>
  <c r="U554" s="1"/>
  <c r="T552"/>
  <c r="U552" s="1"/>
  <c r="T550"/>
  <c r="U550" s="1"/>
  <c r="T548"/>
  <c r="U548" s="1"/>
  <c r="T513"/>
  <c r="U513" s="1"/>
  <c r="T511"/>
  <c r="U511" s="1"/>
  <c r="T509"/>
  <c r="U509" s="1"/>
  <c r="T542"/>
  <c r="U542" s="1"/>
  <c r="T504"/>
  <c r="U504" s="1"/>
  <c r="T503"/>
  <c r="U503" s="1"/>
  <c r="T501"/>
  <c r="U501" s="1"/>
  <c r="T499"/>
  <c r="U499" s="1"/>
  <c r="T497"/>
  <c r="U497" s="1"/>
  <c r="T495"/>
  <c r="U495" s="1"/>
  <c r="T494"/>
  <c r="U494" s="1"/>
  <c r="T492"/>
  <c r="U492" s="1"/>
  <c r="T490"/>
  <c r="U490" s="1"/>
  <c r="T488"/>
  <c r="U488" s="1"/>
  <c r="T486"/>
  <c r="U486" s="1"/>
  <c r="T484"/>
  <c r="U484" s="1"/>
  <c r="T482"/>
  <c r="U482" s="1"/>
  <c r="T480"/>
  <c r="U480" s="1"/>
  <c r="T478"/>
  <c r="U478" s="1"/>
  <c r="S472"/>
  <c r="U472" s="1"/>
  <c r="S471"/>
  <c r="U471" s="1"/>
  <c r="T470"/>
  <c r="U470" s="1"/>
  <c r="S469"/>
  <c r="U469" s="1"/>
  <c r="T467"/>
  <c r="U467" s="1"/>
  <c r="T465"/>
  <c r="U465" s="1"/>
  <c r="T463"/>
  <c r="U463" s="1"/>
  <c r="T461"/>
  <c r="U461" s="1"/>
  <c r="T459"/>
  <c r="U459" s="1"/>
  <c r="T457"/>
  <c r="U457" s="1"/>
  <c r="T455"/>
  <c r="U455" s="1"/>
  <c r="T453"/>
  <c r="U453" s="1"/>
  <c r="T452"/>
  <c r="U452" s="1"/>
  <c r="T450"/>
  <c r="U450" s="1"/>
  <c r="T448"/>
  <c r="U448" s="1"/>
  <c r="T446"/>
  <c r="U446" s="1"/>
  <c r="T444"/>
  <c r="U444" s="1"/>
  <c r="T442"/>
  <c r="U442" s="1"/>
  <c r="T431"/>
  <c r="U431" s="1"/>
  <c r="T429"/>
  <c r="U429" s="1"/>
  <c r="T427"/>
  <c r="U427" s="1"/>
  <c r="T426"/>
  <c r="U426" s="1"/>
  <c r="T425"/>
  <c r="U425" s="1"/>
  <c r="T423"/>
  <c r="U423" s="1"/>
  <c r="T421"/>
  <c r="U421" s="1"/>
  <c r="T419"/>
  <c r="U419" s="1"/>
  <c r="T417"/>
  <c r="U417" s="1"/>
  <c r="T415"/>
  <c r="U415" s="1"/>
  <c r="T413"/>
  <c r="U413" s="1"/>
  <c r="T411"/>
  <c r="U411" s="1"/>
  <c r="T410"/>
  <c r="U410" s="1"/>
  <c r="T408"/>
  <c r="U408" s="1"/>
  <c r="T406"/>
  <c r="U406" s="1"/>
  <c r="T381"/>
  <c r="U381" s="1"/>
  <c r="T379"/>
  <c r="U379" s="1"/>
  <c r="T375"/>
  <c r="U375" s="1"/>
  <c r="T373"/>
  <c r="U373" s="1"/>
  <c r="S371"/>
  <c r="U371" s="1"/>
  <c r="T368"/>
  <c r="U368" s="1"/>
  <c r="T364"/>
  <c r="U364" s="1"/>
  <c r="T362"/>
  <c r="U362" s="1"/>
  <c r="T360"/>
  <c r="U360" s="1"/>
  <c r="T357"/>
  <c r="U357" s="1"/>
  <c r="T355"/>
  <c r="U355" s="1"/>
  <c r="T353"/>
  <c r="U353" s="1"/>
  <c r="T1308"/>
  <c r="U1308" s="1"/>
  <c r="T350"/>
  <c r="U350" s="1"/>
  <c r="T348"/>
  <c r="U348" s="1"/>
  <c r="T346"/>
  <c r="U346" s="1"/>
  <c r="T339"/>
  <c r="U339" s="1"/>
  <c r="T337"/>
  <c r="U337" s="1"/>
  <c r="T1976"/>
  <c r="U1976" s="1"/>
  <c r="T335"/>
  <c r="U335" s="1"/>
  <c r="T333"/>
  <c r="U333" s="1"/>
  <c r="S325"/>
  <c r="U325" s="1"/>
  <c r="S324"/>
  <c r="U324" s="1"/>
  <c r="S323"/>
  <c r="U323" s="1"/>
  <c r="S322"/>
  <c r="U322" s="1"/>
  <c r="S321"/>
  <c r="U321" s="1"/>
  <c r="S320"/>
  <c r="U320" s="1"/>
  <c r="S319"/>
  <c r="U319" s="1"/>
  <c r="S326"/>
  <c r="U326" s="1"/>
  <c r="T315"/>
  <c r="U315" s="1"/>
  <c r="S312"/>
  <c r="U312" s="1"/>
  <c r="T311"/>
  <c r="U311" s="1"/>
  <c r="T308"/>
  <c r="U308" s="1"/>
  <c r="T317"/>
  <c r="U317" s="1"/>
  <c r="T305"/>
  <c r="U305" s="1"/>
  <c r="T303"/>
  <c r="U303" s="1"/>
  <c r="T301"/>
  <c r="U301" s="1"/>
  <c r="T299"/>
  <c r="U299" s="1"/>
  <c r="T298"/>
  <c r="U298" s="1"/>
  <c r="T287"/>
  <c r="U287" s="1"/>
  <c r="T285"/>
  <c r="U285" s="1"/>
  <c r="T290"/>
  <c r="U290" s="1"/>
  <c r="S265"/>
  <c r="U265" s="1"/>
  <c r="S264"/>
  <c r="U264" s="1"/>
  <c r="S262"/>
  <c r="U262" s="1"/>
  <c r="S261"/>
  <c r="U261" s="1"/>
  <c r="S260"/>
  <c r="U260" s="1"/>
  <c r="S259"/>
  <c r="U259" s="1"/>
  <c r="S258"/>
  <c r="U258" s="1"/>
  <c r="S257"/>
  <c r="U257" s="1"/>
  <c r="S256"/>
  <c r="U256" s="1"/>
  <c r="S255"/>
  <c r="U255" s="1"/>
  <c r="S254"/>
  <c r="U254" s="1"/>
  <c r="S253"/>
  <c r="U253" s="1"/>
  <c r="S252"/>
  <c r="U252" s="1"/>
  <c r="S251"/>
  <c r="U251" s="1"/>
  <c r="S250"/>
  <c r="U250" s="1"/>
  <c r="S249"/>
  <c r="U249" s="1"/>
  <c r="T248"/>
  <c r="U248" s="1"/>
  <c r="S247"/>
  <c r="U247" s="1"/>
  <c r="S246"/>
  <c r="U246" s="1"/>
  <c r="S245"/>
  <c r="U245" s="1"/>
  <c r="S244"/>
  <c r="U244" s="1"/>
  <c r="S243"/>
  <c r="U243" s="1"/>
  <c r="S242"/>
  <c r="U242" s="1"/>
  <c r="S268"/>
  <c r="U268" s="1"/>
  <c r="S241"/>
  <c r="U241" s="1"/>
  <c r="S240"/>
  <c r="U240" s="1"/>
  <c r="T239"/>
  <c r="U239" s="1"/>
  <c r="S237"/>
  <c r="U237" s="1"/>
  <c r="S236"/>
  <c r="U236" s="1"/>
  <c r="S269"/>
  <c r="U269" s="1"/>
  <c r="S235"/>
  <c r="U235" s="1"/>
  <c r="S234"/>
  <c r="U234" s="1"/>
  <c r="S233"/>
  <c r="U233" s="1"/>
  <c r="S232"/>
  <c r="U232" s="1"/>
  <c r="S231"/>
  <c r="U231" s="1"/>
  <c r="T230"/>
  <c r="U230" s="1"/>
  <c r="T228"/>
  <c r="U228" s="1"/>
  <c r="T226"/>
  <c r="U226" s="1"/>
  <c r="T224"/>
  <c r="U224" s="1"/>
  <c r="S222"/>
  <c r="U222" s="1"/>
  <c r="S221"/>
  <c r="U221" s="1"/>
  <c r="S219"/>
  <c r="U219" s="1"/>
  <c r="S201"/>
  <c r="U201" s="1"/>
  <c r="T200"/>
  <c r="U200" s="1"/>
  <c r="T195"/>
  <c r="U195" s="1"/>
  <c r="T193"/>
  <c r="U193" s="1"/>
  <c r="S191"/>
  <c r="U191" s="1"/>
  <c r="S190"/>
  <c r="U190" s="1"/>
  <c r="T189"/>
  <c r="U189" s="1"/>
  <c r="T187"/>
  <c r="U187" s="1"/>
  <c r="S183"/>
  <c r="U183" s="1"/>
  <c r="S182"/>
  <c r="U182" s="1"/>
  <c r="T181"/>
  <c r="U181" s="1"/>
  <c r="S178"/>
  <c r="U178" s="1"/>
  <c r="S177"/>
  <c r="U177" s="1"/>
  <c r="S176"/>
  <c r="U176" s="1"/>
  <c r="S175"/>
  <c r="U175" s="1"/>
  <c r="S174"/>
  <c r="U174" s="1"/>
  <c r="S213"/>
  <c r="U213" s="1"/>
  <c r="S173"/>
  <c r="U173" s="1"/>
  <c r="S171"/>
  <c r="U171" s="1"/>
  <c r="S170"/>
  <c r="U170" s="1"/>
  <c r="S169"/>
  <c r="U169" s="1"/>
  <c r="S167"/>
  <c r="U167" s="1"/>
  <c r="S166"/>
  <c r="U166" s="1"/>
  <c r="S165"/>
  <c r="U165" s="1"/>
  <c r="S164"/>
  <c r="U164" s="1"/>
  <c r="S163"/>
  <c r="U163" s="1"/>
  <c r="S162"/>
  <c r="U162" s="1"/>
  <c r="T159"/>
  <c r="U159" s="1"/>
  <c r="T157"/>
  <c r="U157" s="1"/>
  <c r="T161"/>
  <c r="U161" s="1"/>
  <c r="T152"/>
  <c r="U152" s="1"/>
  <c r="T108"/>
  <c r="U108" s="1"/>
  <c r="S106"/>
  <c r="U106" s="1"/>
  <c r="T103"/>
  <c r="U103" s="1"/>
  <c r="T101"/>
  <c r="U101" s="1"/>
  <c r="T99"/>
  <c r="U99" s="1"/>
  <c r="T98"/>
  <c r="U98" s="1"/>
  <c r="T96"/>
  <c r="U96" s="1"/>
  <c r="T109"/>
  <c r="U109" s="1"/>
  <c r="T112"/>
  <c r="U112" s="1"/>
  <c r="T93"/>
  <c r="U93" s="1"/>
  <c r="T91"/>
  <c r="U91" s="1"/>
  <c r="T90"/>
  <c r="U90" s="1"/>
  <c r="S88"/>
  <c r="U88" s="1"/>
  <c r="T84"/>
  <c r="U84" s="1"/>
  <c r="T82"/>
  <c r="U82" s="1"/>
  <c r="T81"/>
  <c r="U81" s="1"/>
  <c r="T79"/>
  <c r="U79" s="1"/>
  <c r="T77"/>
  <c r="U77" s="1"/>
  <c r="T76"/>
  <c r="U76" s="1"/>
  <c r="T74"/>
  <c r="U74" s="1"/>
  <c r="T72"/>
  <c r="U72" s="1"/>
  <c r="T70"/>
  <c r="U70" s="1"/>
  <c r="S68"/>
  <c r="U68" s="1"/>
  <c r="S67"/>
  <c r="U67" s="1"/>
  <c r="S61"/>
  <c r="U61" s="1"/>
  <c r="S60"/>
  <c r="U60" s="1"/>
  <c r="T56"/>
  <c r="U56" s="1"/>
  <c r="T57"/>
  <c r="U57" s="1"/>
  <c r="T53"/>
  <c r="U53" s="1"/>
  <c r="T51"/>
  <c r="U51" s="1"/>
  <c r="T49"/>
  <c r="U49" s="1"/>
  <c r="T47"/>
  <c r="U47" s="1"/>
  <c r="T46"/>
  <c r="U46" s="1"/>
  <c r="T41"/>
  <c r="U41" s="1"/>
  <c r="T39"/>
  <c r="U39" s="1"/>
  <c r="T37"/>
  <c r="U37" s="1"/>
  <c r="T35"/>
  <c r="U35" s="1"/>
  <c r="T33"/>
  <c r="U33" s="1"/>
  <c r="T31"/>
  <c r="U31" s="1"/>
  <c r="T29"/>
  <c r="U29" s="1"/>
  <c r="T27"/>
  <c r="U27" s="1"/>
  <c r="T26"/>
  <c r="U26" s="1"/>
  <c r="T22"/>
  <c r="U22" s="1"/>
  <c r="T21"/>
  <c r="U21" s="1"/>
  <c r="T19"/>
  <c r="U19" s="1"/>
  <c r="T13"/>
  <c r="U13" s="1"/>
  <c r="T10"/>
  <c r="U10" s="1"/>
  <c r="T8"/>
  <c r="U8" s="1"/>
  <c r="T6"/>
  <c r="U6" s="1"/>
  <c r="T897"/>
  <c r="U897" s="1"/>
  <c r="T895"/>
  <c r="U895" s="1"/>
  <c r="T893"/>
  <c r="U893" s="1"/>
  <c r="T892"/>
  <c r="U892" s="1"/>
  <c r="T891"/>
  <c r="U891" s="1"/>
  <c r="T926"/>
  <c r="U926" s="1"/>
  <c r="T889"/>
  <c r="U889" s="1"/>
  <c r="T887"/>
  <c r="U887" s="1"/>
  <c r="T885"/>
  <c r="U885" s="1"/>
  <c r="T883"/>
  <c r="U883" s="1"/>
  <c r="T924"/>
  <c r="U924" s="1"/>
  <c r="T880"/>
  <c r="U880" s="1"/>
  <c r="T877"/>
  <c r="U877" s="1"/>
  <c r="S875"/>
  <c r="U875" s="1"/>
  <c r="S874"/>
  <c r="U874" s="1"/>
  <c r="S873"/>
  <c r="U873" s="1"/>
  <c r="S872"/>
  <c r="U872" s="1"/>
  <c r="S871"/>
  <c r="U871" s="1"/>
  <c r="S870"/>
  <c r="U870" s="1"/>
  <c r="S869"/>
  <c r="U869" s="1"/>
  <c r="S867"/>
  <c r="U867" s="1"/>
  <c r="S866"/>
  <c r="U866" s="1"/>
  <c r="T862"/>
  <c r="U862" s="1"/>
  <c r="T861"/>
  <c r="U861" s="1"/>
  <c r="T859"/>
  <c r="U859" s="1"/>
  <c r="T858"/>
  <c r="U858" s="1"/>
  <c r="T856"/>
  <c r="U856" s="1"/>
  <c r="T865"/>
  <c r="U865" s="1"/>
  <c r="T853"/>
  <c r="U853" s="1"/>
  <c r="T851"/>
  <c r="U851" s="1"/>
  <c r="T846"/>
  <c r="U846" s="1"/>
  <c r="T844"/>
  <c r="U844" s="1"/>
  <c r="T842"/>
  <c r="U842" s="1"/>
  <c r="T849"/>
  <c r="U849" s="1"/>
  <c r="S839"/>
  <c r="U839" s="1"/>
  <c r="T835"/>
  <c r="U835" s="1"/>
  <c r="T838"/>
  <c r="U838" s="1"/>
  <c r="T832"/>
  <c r="U832" s="1"/>
  <c r="T830"/>
  <c r="U830" s="1"/>
  <c r="T828"/>
  <c r="U828" s="1"/>
  <c r="S820"/>
  <c r="T819"/>
  <c r="U819" s="1"/>
  <c r="T817"/>
  <c r="U817" s="1"/>
  <c r="T815"/>
  <c r="U815" s="1"/>
  <c r="T827"/>
  <c r="U827" s="1"/>
  <c r="T813"/>
  <c r="U813" s="1"/>
  <c r="T811"/>
  <c r="U811" s="1"/>
  <c r="T810"/>
  <c r="U810" s="1"/>
  <c r="T808"/>
  <c r="U808" s="1"/>
  <c r="T806"/>
  <c r="U806" s="1"/>
  <c r="T804"/>
  <c r="U804" s="1"/>
  <c r="T802"/>
  <c r="U802" s="1"/>
  <c r="T800"/>
  <c r="U800" s="1"/>
  <c r="T798"/>
  <c r="U798" s="1"/>
  <c r="T796"/>
  <c r="U796" s="1"/>
  <c r="T794"/>
  <c r="U794" s="1"/>
  <c r="T792"/>
  <c r="U792" s="1"/>
  <c r="T749"/>
  <c r="U749" s="1"/>
  <c r="T779"/>
  <c r="U779" s="1"/>
  <c r="T777"/>
  <c r="U777" s="1"/>
  <c r="T774"/>
  <c r="U774" s="1"/>
  <c r="T784"/>
  <c r="U784" s="1"/>
  <c r="T772"/>
  <c r="U772" s="1"/>
  <c r="T771"/>
  <c r="U771" s="1"/>
  <c r="T769"/>
  <c r="U769" s="1"/>
  <c r="T782"/>
  <c r="U782" s="1"/>
  <c r="T766"/>
  <c r="U766" s="1"/>
  <c r="T764"/>
  <c r="U764" s="1"/>
  <c r="T762"/>
  <c r="U762" s="1"/>
  <c r="T760"/>
  <c r="U760" s="1"/>
  <c r="T758"/>
  <c r="U758" s="1"/>
  <c r="T756"/>
  <c r="U756" s="1"/>
  <c r="T754"/>
  <c r="U754" s="1"/>
  <c r="T752"/>
  <c r="U752" s="1"/>
  <c r="T741"/>
  <c r="U741" s="1"/>
  <c r="T739"/>
  <c r="U739" s="1"/>
  <c r="T738"/>
  <c r="U738" s="1"/>
  <c r="T746"/>
  <c r="U746" s="1"/>
  <c r="T735"/>
  <c r="U735" s="1"/>
  <c r="T733"/>
  <c r="U733" s="1"/>
  <c r="T731"/>
  <c r="U731" s="1"/>
  <c r="T729"/>
  <c r="U729" s="1"/>
  <c r="T728"/>
  <c r="U728" s="1"/>
  <c r="T726"/>
  <c r="U726" s="1"/>
  <c r="T724"/>
  <c r="U724" s="1"/>
  <c r="T722"/>
  <c r="U722" s="1"/>
  <c r="T720"/>
  <c r="U720" s="1"/>
  <c r="T718"/>
  <c r="U718" s="1"/>
  <c r="T717"/>
  <c r="U717" s="1"/>
  <c r="T715"/>
  <c r="U715" s="1"/>
  <c r="T714"/>
  <c r="U714" s="1"/>
  <c r="T712"/>
  <c r="U712" s="1"/>
  <c r="T710"/>
  <c r="U710" s="1"/>
  <c r="T709"/>
  <c r="U709" s="1"/>
  <c r="T707"/>
  <c r="U707" s="1"/>
  <c r="T705"/>
  <c r="U705" s="1"/>
  <c r="T704"/>
  <c r="U704" s="1"/>
  <c r="T702"/>
  <c r="U702" s="1"/>
  <c r="T700"/>
  <c r="U700" s="1"/>
  <c r="T698"/>
  <c r="U698" s="1"/>
  <c r="T696"/>
  <c r="U696" s="1"/>
  <c r="T694"/>
  <c r="U694" s="1"/>
  <c r="T692"/>
  <c r="U692" s="1"/>
  <c r="T690"/>
  <c r="U690" s="1"/>
  <c r="T688"/>
  <c r="U688" s="1"/>
  <c r="T686"/>
  <c r="U686" s="1"/>
  <c r="T684"/>
  <c r="U684" s="1"/>
  <c r="T679"/>
  <c r="U679" s="1"/>
  <c r="T677"/>
  <c r="U677" s="1"/>
  <c r="T675"/>
  <c r="U675" s="1"/>
  <c r="T673"/>
  <c r="U673" s="1"/>
  <c r="T671"/>
  <c r="U671" s="1"/>
  <c r="T669"/>
  <c r="U669" s="1"/>
  <c r="T667"/>
  <c r="U667" s="1"/>
  <c r="T665"/>
  <c r="U665" s="1"/>
  <c r="T663"/>
  <c r="U663" s="1"/>
  <c r="T661"/>
  <c r="U661" s="1"/>
  <c r="T659"/>
  <c r="U659" s="1"/>
  <c r="T657"/>
  <c r="U657" s="1"/>
  <c r="T655"/>
  <c r="U655" s="1"/>
  <c r="T653"/>
  <c r="U653" s="1"/>
  <c r="T651"/>
  <c r="U651" s="1"/>
  <c r="T649"/>
  <c r="U649" s="1"/>
  <c r="T647"/>
  <c r="U647" s="1"/>
  <c r="T645"/>
  <c r="U645" s="1"/>
  <c r="T643"/>
  <c r="U643" s="1"/>
  <c r="T641"/>
  <c r="U641" s="1"/>
  <c r="T639"/>
  <c r="U639" s="1"/>
  <c r="T637"/>
  <c r="U637" s="1"/>
  <c r="T635"/>
  <c r="U635" s="1"/>
  <c r="T633"/>
  <c r="U633" s="1"/>
  <c r="T631"/>
  <c r="U631" s="1"/>
  <c r="T629"/>
  <c r="U629" s="1"/>
  <c r="T627"/>
  <c r="U627" s="1"/>
  <c r="S615"/>
  <c r="U615" s="1"/>
  <c r="S614"/>
  <c r="U614" s="1"/>
  <c r="T613"/>
  <c r="U613" s="1"/>
  <c r="T619"/>
  <c r="U619" s="1"/>
  <c r="S610"/>
  <c r="U610" s="1"/>
  <c r="T609"/>
  <c r="U609" s="1"/>
  <c r="T607"/>
  <c r="U607" s="1"/>
  <c r="T605"/>
  <c r="U605" s="1"/>
  <c r="T603"/>
  <c r="U603" s="1"/>
  <c r="T601"/>
  <c r="U601" s="1"/>
  <c r="T600"/>
  <c r="U600" s="1"/>
  <c r="T620"/>
  <c r="U620" s="1"/>
  <c r="T597"/>
  <c r="U597" s="1"/>
  <c r="T625"/>
  <c r="U625" s="1"/>
  <c r="T594"/>
  <c r="U594" s="1"/>
  <c r="T584"/>
  <c r="U584" s="1"/>
  <c r="T582"/>
  <c r="U582" s="1"/>
  <c r="T580"/>
  <c r="U580" s="1"/>
  <c r="T578"/>
  <c r="U578" s="1"/>
  <c r="T577"/>
  <c r="U577" s="1"/>
  <c r="T575"/>
  <c r="U575" s="1"/>
  <c r="S571"/>
  <c r="U571" s="1"/>
  <c r="S570"/>
  <c r="U570" s="1"/>
  <c r="T569"/>
  <c r="U569" s="1"/>
  <c r="S568"/>
  <c r="U568" s="1"/>
  <c r="T566"/>
  <c r="U566" s="1"/>
  <c r="T557"/>
  <c r="U557" s="1"/>
  <c r="T555"/>
  <c r="U555" s="1"/>
  <c r="T553"/>
  <c r="U553" s="1"/>
  <c r="T551"/>
  <c r="U551" s="1"/>
  <c r="T549"/>
  <c r="U549" s="1"/>
  <c r="S547"/>
  <c r="U547" s="1"/>
  <c r="S546"/>
  <c r="U546" s="1"/>
  <c r="S545"/>
  <c r="U545" s="1"/>
  <c r="T514"/>
  <c r="U514" s="1"/>
  <c r="T510"/>
  <c r="U510" s="1"/>
  <c r="T508"/>
  <c r="U508" s="1"/>
  <c r="T506"/>
  <c r="U506" s="1"/>
  <c r="T505"/>
  <c r="U505" s="1"/>
  <c r="T515"/>
  <c r="U515" s="1"/>
  <c r="T502"/>
  <c r="U502" s="1"/>
  <c r="T500"/>
  <c r="U500" s="1"/>
  <c r="T498"/>
  <c r="U498" s="1"/>
  <c r="T496"/>
  <c r="U496" s="1"/>
  <c r="T544"/>
  <c r="U544" s="1"/>
  <c r="T493"/>
  <c r="U493" s="1"/>
  <c r="T491"/>
  <c r="U491" s="1"/>
  <c r="T489"/>
  <c r="U489" s="1"/>
  <c r="T487"/>
  <c r="U487" s="1"/>
  <c r="T485"/>
  <c r="U485" s="1"/>
  <c r="T483"/>
  <c r="U483" s="1"/>
  <c r="T481"/>
  <c r="U481" s="1"/>
  <c r="T479"/>
  <c r="U479" s="1"/>
  <c r="S475"/>
  <c r="U475" s="1"/>
  <c r="S474"/>
  <c r="U474" s="1"/>
  <c r="T473"/>
  <c r="U473" s="1"/>
  <c r="T476"/>
  <c r="U476" s="1"/>
  <c r="T466"/>
  <c r="U466" s="1"/>
  <c r="T464"/>
  <c r="U464" s="1"/>
  <c r="T462"/>
  <c r="U462" s="1"/>
  <c r="T460"/>
  <c r="U460" s="1"/>
  <c r="T458"/>
  <c r="U458" s="1"/>
  <c r="T456"/>
  <c r="U456" s="1"/>
  <c r="T454"/>
  <c r="U454" s="1"/>
  <c r="T468"/>
  <c r="U468" s="1"/>
  <c r="T451"/>
  <c r="U451" s="1"/>
  <c r="T449"/>
  <c r="U449" s="1"/>
  <c r="T447"/>
  <c r="U447" s="1"/>
  <c r="T445"/>
  <c r="U445" s="1"/>
  <c r="T443"/>
  <c r="U443" s="1"/>
  <c r="T441"/>
  <c r="U441" s="1"/>
  <c r="T430"/>
  <c r="U430" s="1"/>
  <c r="T428"/>
  <c r="U428" s="1"/>
  <c r="T435"/>
  <c r="U435" s="1"/>
  <c r="T434"/>
  <c r="U434" s="1"/>
  <c r="T424"/>
  <c r="U424" s="1"/>
  <c r="T422"/>
  <c r="U422" s="1"/>
  <c r="T420"/>
  <c r="U420" s="1"/>
  <c r="T418"/>
  <c r="U418" s="1"/>
  <c r="T416"/>
  <c r="U416" s="1"/>
  <c r="T414"/>
  <c r="U414" s="1"/>
  <c r="T412"/>
  <c r="U412" s="1"/>
  <c r="T439"/>
  <c r="U439" s="1"/>
  <c r="T409"/>
  <c r="U409" s="1"/>
  <c r="T407"/>
  <c r="U407" s="1"/>
  <c r="S388"/>
  <c r="U388" s="1"/>
  <c r="S387"/>
  <c r="U387" s="1"/>
  <c r="S389"/>
  <c r="U389" s="1"/>
  <c r="S386"/>
  <c r="U386" s="1"/>
  <c r="S385"/>
  <c r="U385" s="1"/>
  <c r="T382"/>
  <c r="U382" s="1"/>
  <c r="T380"/>
  <c r="U380" s="1"/>
  <c r="T378"/>
  <c r="U378" s="1"/>
  <c r="T376"/>
  <c r="U376" s="1"/>
  <c r="T374"/>
  <c r="U374" s="1"/>
  <c r="T372"/>
  <c r="U372" s="1"/>
  <c r="T365"/>
  <c r="U365" s="1"/>
  <c r="T363"/>
  <c r="U363" s="1"/>
  <c r="T361"/>
  <c r="U361" s="1"/>
  <c r="S359"/>
  <c r="U359" s="1"/>
  <c r="T358"/>
  <c r="U358" s="1"/>
  <c r="T356"/>
  <c r="U356" s="1"/>
  <c r="T354"/>
  <c r="U354" s="1"/>
  <c r="T370"/>
  <c r="U370" s="1"/>
  <c r="T351"/>
  <c r="U351" s="1"/>
  <c r="S1856"/>
  <c r="U1856" s="1"/>
  <c r="T349"/>
  <c r="U349" s="1"/>
  <c r="T347"/>
  <c r="U347" s="1"/>
  <c r="T341"/>
  <c r="U341" s="1"/>
  <c r="T344"/>
  <c r="U344" s="1"/>
  <c r="T342"/>
  <c r="U342" s="1"/>
  <c r="T336"/>
  <c r="U336" s="1"/>
  <c r="T334"/>
  <c r="U334" s="1"/>
  <c r="T332"/>
  <c r="U332" s="1"/>
  <c r="T314"/>
  <c r="U314" s="1"/>
  <c r="S310"/>
  <c r="U310" s="1"/>
  <c r="T309"/>
  <c r="U309" s="1"/>
  <c r="T307"/>
  <c r="U307" s="1"/>
  <c r="T306"/>
  <c r="U306" s="1"/>
  <c r="T304"/>
  <c r="U304" s="1"/>
  <c r="T302"/>
  <c r="U302" s="1"/>
  <c r="T300"/>
  <c r="U300" s="1"/>
  <c r="T318"/>
  <c r="U318" s="1"/>
  <c r="S297"/>
  <c r="U297" s="1"/>
  <c r="S295"/>
  <c r="U295" s="1"/>
  <c r="S294"/>
  <c r="U294" s="1"/>
  <c r="S293"/>
  <c r="U293" s="1"/>
  <c r="S292"/>
  <c r="U292" s="1"/>
  <c r="T288"/>
  <c r="U288" s="1"/>
  <c r="T286"/>
  <c r="U286" s="1"/>
  <c r="T291"/>
  <c r="U291" s="1"/>
  <c r="S284"/>
  <c r="U284" s="1"/>
  <c r="S283"/>
  <c r="U283" s="1"/>
  <c r="T281"/>
  <c r="U281" s="1"/>
  <c r="T238"/>
  <c r="U238" s="1"/>
  <c r="T229"/>
  <c r="U229" s="1"/>
  <c r="T227"/>
  <c r="U227" s="1"/>
  <c r="T225"/>
  <c r="U225" s="1"/>
  <c r="T223"/>
  <c r="U223" s="1"/>
  <c r="S199"/>
  <c r="U199" s="1"/>
  <c r="T198"/>
  <c r="U198" s="1"/>
  <c r="T196"/>
  <c r="U196" s="1"/>
  <c r="T194"/>
  <c r="U194" s="1"/>
  <c r="T192"/>
  <c r="U192" s="1"/>
  <c r="T188"/>
  <c r="U188" s="1"/>
  <c r="S186"/>
  <c r="U186" s="1"/>
  <c r="S185"/>
  <c r="U185" s="1"/>
  <c r="T184"/>
  <c r="U184" s="1"/>
  <c r="S180"/>
  <c r="U180" s="1"/>
  <c r="T179"/>
  <c r="U179" s="1"/>
  <c r="T158"/>
  <c r="U158" s="1"/>
  <c r="T156"/>
  <c r="U156" s="1"/>
  <c r="T154"/>
  <c r="U154" s="1"/>
  <c r="T153"/>
  <c r="U153" s="1"/>
  <c r="S151"/>
  <c r="U151" s="1"/>
  <c r="S150"/>
  <c r="U150" s="1"/>
  <c r="S149"/>
  <c r="U149" s="1"/>
  <c r="S148"/>
  <c r="U148" s="1"/>
  <c r="S147"/>
  <c r="U147" s="1"/>
  <c r="S143"/>
  <c r="U143" s="1"/>
  <c r="S141"/>
  <c r="U141" s="1"/>
  <c r="S139"/>
  <c r="U139" s="1"/>
  <c r="S138"/>
  <c r="U138" s="1"/>
  <c r="S137"/>
  <c r="U137" s="1"/>
  <c r="S136"/>
  <c r="U136" s="1"/>
  <c r="S134"/>
  <c r="U134" s="1"/>
  <c r="S130"/>
  <c r="U130" s="1"/>
  <c r="S129"/>
  <c r="U129" s="1"/>
  <c r="S128"/>
  <c r="U128" s="1"/>
  <c r="S127"/>
  <c r="U127" s="1"/>
  <c r="S126"/>
  <c r="U126" s="1"/>
  <c r="S131"/>
  <c r="U131" s="1"/>
  <c r="S125"/>
  <c r="U125" s="1"/>
  <c r="S123"/>
  <c r="U123" s="1"/>
  <c r="S122"/>
  <c r="U122" s="1"/>
  <c r="S120"/>
  <c r="U120" s="1"/>
  <c r="S119"/>
  <c r="U119" s="1"/>
  <c r="S117"/>
  <c r="U117" s="1"/>
  <c r="S116"/>
  <c r="U116" s="1"/>
  <c r="T107"/>
  <c r="U107" s="1"/>
  <c r="S105"/>
  <c r="U105" s="1"/>
  <c r="S104"/>
  <c r="U104" s="1"/>
  <c r="T102"/>
  <c r="U102" s="1"/>
  <c r="T100"/>
  <c r="U100" s="1"/>
  <c r="T110"/>
  <c r="U110" s="1"/>
  <c r="T97"/>
  <c r="U97" s="1"/>
  <c r="T95"/>
  <c r="U95" s="1"/>
  <c r="T111"/>
  <c r="U111" s="1"/>
  <c r="T94"/>
  <c r="U94" s="1"/>
  <c r="T92"/>
  <c r="U92" s="1"/>
  <c r="T1398"/>
  <c r="U1398" s="1"/>
  <c r="T89"/>
  <c r="U89" s="1"/>
  <c r="T83"/>
  <c r="U83" s="1"/>
  <c r="T85"/>
  <c r="U85" s="1"/>
  <c r="T80"/>
  <c r="U80" s="1"/>
  <c r="T78"/>
  <c r="U78" s="1"/>
  <c r="T86"/>
  <c r="U86" s="1"/>
  <c r="T75"/>
  <c r="U75" s="1"/>
  <c r="T73"/>
  <c r="U73" s="1"/>
  <c r="T71"/>
  <c r="U71" s="1"/>
  <c r="T69"/>
  <c r="U69" s="1"/>
  <c r="T55"/>
  <c r="U55" s="1"/>
  <c r="T54"/>
  <c r="U54" s="1"/>
  <c r="T52"/>
  <c r="U52" s="1"/>
  <c r="T50"/>
  <c r="U50" s="1"/>
  <c r="T48"/>
  <c r="U48" s="1"/>
  <c r="T58"/>
  <c r="U58" s="1"/>
  <c r="T42"/>
  <c r="U42" s="1"/>
  <c r="T40"/>
  <c r="U40" s="1"/>
  <c r="T38"/>
  <c r="U38" s="1"/>
  <c r="T36"/>
  <c r="U36" s="1"/>
  <c r="T34"/>
  <c r="U34" s="1"/>
  <c r="T32"/>
  <c r="U32" s="1"/>
  <c r="T30"/>
  <c r="U30" s="1"/>
  <c r="T28"/>
  <c r="U28" s="1"/>
  <c r="T44"/>
  <c r="U44" s="1"/>
  <c r="T24"/>
  <c r="U24" s="1"/>
  <c r="T23"/>
  <c r="U23" s="1"/>
  <c r="T20"/>
  <c r="U20" s="1"/>
  <c r="T15"/>
  <c r="U15" s="1"/>
  <c r="S12"/>
  <c r="U12" s="1"/>
  <c r="T11"/>
  <c r="U11" s="1"/>
  <c r="T9"/>
  <c r="U9" s="1"/>
  <c r="T7"/>
  <c r="U7" s="1"/>
  <c r="T5"/>
  <c r="U5" s="1"/>
  <c r="T160"/>
  <c r="U160" s="1"/>
  <c r="C160" s="1"/>
  <c r="C1901"/>
  <c r="C1007"/>
  <c r="C1000"/>
  <c r="C383"/>
  <c r="C2175"/>
  <c r="S3"/>
  <c r="Y3"/>
  <c r="T1439"/>
  <c r="U1439" s="1"/>
  <c r="C1439" s="1"/>
  <c r="S1439"/>
  <c r="AA820"/>
  <c r="T768"/>
  <c r="U820"/>
  <c r="C2096"/>
  <c r="Z706"/>
  <c r="T706"/>
  <c r="Z856"/>
  <c r="AA856" s="1"/>
  <c r="C856" s="1"/>
  <c r="T2036"/>
  <c r="Z2036"/>
  <c r="U2042"/>
  <c r="AA2042"/>
  <c r="S4"/>
  <c r="AA5"/>
  <c r="Y4"/>
  <c r="T352"/>
  <c r="C2094"/>
  <c r="C1925"/>
  <c r="Z1826"/>
  <c r="AA1826" s="1"/>
  <c r="C1826" s="1"/>
  <c r="Y1814"/>
  <c r="AA1814" s="1"/>
  <c r="Y1797"/>
  <c r="AA1797" s="1"/>
  <c r="Y1795"/>
  <c r="AA1795" s="1"/>
  <c r="Y1773"/>
  <c r="AA1773" s="1"/>
  <c r="Z1768"/>
  <c r="AA1768" s="1"/>
  <c r="C1768" s="1"/>
  <c r="Y1757"/>
  <c r="AA1757" s="1"/>
  <c r="Y1743"/>
  <c r="AA1743" s="1"/>
  <c r="Z1732"/>
  <c r="AA1732" s="1"/>
  <c r="C1732" s="1"/>
  <c r="Z1755"/>
  <c r="AA1755" s="1"/>
  <c r="C1755" s="1"/>
  <c r="Y1726"/>
  <c r="AA1726" s="1"/>
  <c r="Y1724"/>
  <c r="AA1724" s="1"/>
  <c r="Z1719"/>
  <c r="AA1719" s="1"/>
  <c r="C1719" s="1"/>
  <c r="Z1709"/>
  <c r="AA1709" s="1"/>
  <c r="C1709" s="1"/>
  <c r="Z1667"/>
  <c r="AA1667" s="1"/>
  <c r="C1667" s="1"/>
  <c r="Y1657"/>
  <c r="AA1657" s="1"/>
  <c r="C1657" s="1"/>
  <c r="Z1680"/>
  <c r="AA1680" s="1"/>
  <c r="C1680" s="1"/>
  <c r="Z1641"/>
  <c r="AA1641" s="1"/>
  <c r="C1641" s="1"/>
  <c r="Z1621"/>
  <c r="AA1621" s="1"/>
  <c r="C1621" s="1"/>
  <c r="Z1602"/>
  <c r="AA1602" s="1"/>
  <c r="C1602" s="1"/>
  <c r="Z1597"/>
  <c r="AA1597" s="1"/>
  <c r="C1597" s="1"/>
  <c r="Z1591"/>
  <c r="AA1591" s="1"/>
  <c r="C1591" s="1"/>
  <c r="Z1587"/>
  <c r="AA1587" s="1"/>
  <c r="C1587" s="1"/>
  <c r="Z1580"/>
  <c r="AA1580" s="1"/>
  <c r="C1580" s="1"/>
  <c r="Z1573"/>
  <c r="AA1573" s="1"/>
  <c r="C1573" s="1"/>
  <c r="Z1571"/>
  <c r="AA1571" s="1"/>
  <c r="C1571" s="1"/>
  <c r="Y1554"/>
  <c r="AA1554" s="1"/>
  <c r="Y1552"/>
  <c r="AA1552" s="1"/>
  <c r="Z1890"/>
  <c r="AA1890" s="1"/>
  <c r="C1890" s="1"/>
  <c r="Z1889"/>
  <c r="AA1889" s="1"/>
  <c r="C1889" s="1"/>
  <c r="Z1886"/>
  <c r="AA1886" s="1"/>
  <c r="C1886" s="1"/>
  <c r="Z1882"/>
  <c r="AA1882" s="1"/>
  <c r="C1882" s="1"/>
  <c r="Z534"/>
  <c r="AA534" s="1"/>
  <c r="C534" s="1"/>
  <c r="Z1872"/>
  <c r="AA1872" s="1"/>
  <c r="C1872" s="1"/>
  <c r="Y1796"/>
  <c r="AA1796" s="1"/>
  <c r="Z1835"/>
  <c r="AA1835" s="1"/>
  <c r="C1835" s="1"/>
  <c r="Y1801"/>
  <c r="AA1801" s="1"/>
  <c r="Z1892"/>
  <c r="AA1892" s="1"/>
  <c r="C1892" s="1"/>
  <c r="Z1878"/>
  <c r="AA1878" s="1"/>
  <c r="C1878" s="1"/>
  <c r="Z1866"/>
  <c r="AA1866" s="1"/>
  <c r="Z1825"/>
  <c r="AA1825" s="1"/>
  <c r="C1825" s="1"/>
  <c r="Y1810"/>
  <c r="AA1810" s="1"/>
  <c r="Y1550"/>
  <c r="AA1550" s="1"/>
  <c r="Z1540"/>
  <c r="AA1540" s="1"/>
  <c r="C1540" s="1"/>
  <c r="Y1533"/>
  <c r="AA1533" s="1"/>
  <c r="Z1531"/>
  <c r="AA1531" s="1"/>
  <c r="C1531" s="1"/>
  <c r="Z1543"/>
  <c r="AA1543" s="1"/>
  <c r="C1543" s="1"/>
  <c r="Z1509"/>
  <c r="AA1509" s="1"/>
  <c r="C1509" s="1"/>
  <c r="Z1505"/>
  <c r="AA1505" s="1"/>
  <c r="C1505" s="1"/>
  <c r="Z1501"/>
  <c r="AA1501" s="1"/>
  <c r="C1501" s="1"/>
  <c r="Y1499"/>
  <c r="AA1499" s="1"/>
  <c r="Y1486"/>
  <c r="AA1486" s="1"/>
  <c r="Y1484"/>
  <c r="AA1484" s="1"/>
  <c r="Y1482"/>
  <c r="AA1482" s="1"/>
  <c r="Y1481"/>
  <c r="AA1481" s="1"/>
  <c r="Y1480"/>
  <c r="AA1480" s="1"/>
  <c r="Y1494"/>
  <c r="AA1494" s="1"/>
  <c r="Y1477"/>
  <c r="AA1477" s="1"/>
  <c r="Y1476"/>
  <c r="AA1476" s="1"/>
  <c r="Y1475"/>
  <c r="AA1475" s="1"/>
  <c r="Y1474"/>
  <c r="AA1474" s="1"/>
  <c r="Y1457"/>
  <c r="AA1457" s="1"/>
  <c r="Z1456"/>
  <c r="AA1456" s="1"/>
  <c r="C1456" s="1"/>
  <c r="Z1452"/>
  <c r="AA1452" s="1"/>
  <c r="C1452" s="1"/>
  <c r="Z1448"/>
  <c r="AA1448" s="1"/>
  <c r="C1448" s="1"/>
  <c r="Z1442"/>
  <c r="AA1442" s="1"/>
  <c r="C1442" s="1"/>
  <c r="Y1429"/>
  <c r="AA1429" s="1"/>
  <c r="Y1427"/>
  <c r="AA1427" s="1"/>
  <c r="Z1407"/>
  <c r="AA1407" s="1"/>
  <c r="C1407" s="1"/>
  <c r="Z1405"/>
  <c r="AA1405" s="1"/>
  <c r="C1405" s="1"/>
  <c r="Y1403"/>
  <c r="AA1403" s="1"/>
  <c r="Z1400"/>
  <c r="AA1400" s="1"/>
  <c r="C1400" s="1"/>
  <c r="Y1390"/>
  <c r="AA1390" s="1"/>
  <c r="Y1386"/>
  <c r="AA1386" s="1"/>
  <c r="Z1383"/>
  <c r="AA1383" s="1"/>
  <c r="C1383" s="1"/>
  <c r="Z1375"/>
  <c r="AA1375" s="1"/>
  <c r="C1375" s="1"/>
  <c r="Z1345"/>
  <c r="AA1345" s="1"/>
  <c r="C1345" s="1"/>
  <c r="Y1337"/>
  <c r="AA1337" s="1"/>
  <c r="Z1325"/>
  <c r="AA1325" s="1"/>
  <c r="C1325" s="1"/>
  <c r="Y1316"/>
  <c r="AA1316" s="1"/>
  <c r="Z1313"/>
  <c r="AA1313" s="1"/>
  <c r="C1313" s="1"/>
  <c r="Y1279"/>
  <c r="AA1279" s="1"/>
  <c r="Z1245"/>
  <c r="AA1245" s="1"/>
  <c r="C1245" s="1"/>
  <c r="Z1237"/>
  <c r="AA1237" s="1"/>
  <c r="C1237" s="1"/>
  <c r="Z1235"/>
  <c r="AA1235" s="1"/>
  <c r="C1235" s="1"/>
  <c r="Z1234"/>
  <c r="AA1234" s="1"/>
  <c r="C1234" s="1"/>
  <c r="Z1233"/>
  <c r="AA1233" s="1"/>
  <c r="C1233" s="1"/>
  <c r="Z1231"/>
  <c r="AA1231" s="1"/>
  <c r="C1231" s="1"/>
  <c r="Z1253"/>
  <c r="AA1253" s="1"/>
  <c r="C1253" s="1"/>
  <c r="Z1250"/>
  <c r="AA1250" s="1"/>
  <c r="C1250" s="1"/>
  <c r="Y1229"/>
  <c r="AA1229" s="1"/>
  <c r="Z1214"/>
  <c r="AA1214" s="1"/>
  <c r="C1214" s="1"/>
  <c r="Z1210"/>
  <c r="AA1210" s="1"/>
  <c r="C1210" s="1"/>
  <c r="Z1203"/>
  <c r="AA1203" s="1"/>
  <c r="C1203" s="1"/>
  <c r="Z1201"/>
  <c r="AA1201" s="1"/>
  <c r="C1201" s="1"/>
  <c r="Z1207"/>
  <c r="AA1207" s="1"/>
  <c r="C1207" s="1"/>
  <c r="Z1198"/>
  <c r="AA1198" s="1"/>
  <c r="C1198" s="1"/>
  <c r="Z1195"/>
  <c r="AA1195" s="1"/>
  <c r="C1195" s="1"/>
  <c r="Z1167"/>
  <c r="AA1167" s="1"/>
  <c r="C1167" s="1"/>
  <c r="Z1165"/>
  <c r="AA1165" s="1"/>
  <c r="C1165" s="1"/>
  <c r="Z1161"/>
  <c r="AA1161" s="1"/>
  <c r="C1161" s="1"/>
  <c r="Z1159"/>
  <c r="AA1159" s="1"/>
  <c r="C1159" s="1"/>
  <c r="Z1157"/>
  <c r="AA1157" s="1"/>
  <c r="C1157" s="1"/>
  <c r="Z1141"/>
  <c r="AA1141" s="1"/>
  <c r="C1141" s="1"/>
  <c r="Z1130"/>
  <c r="AA1130" s="1"/>
  <c r="C1130" s="1"/>
  <c r="Z1079"/>
  <c r="AA1079" s="1"/>
  <c r="C1079" s="1"/>
  <c r="Z1077"/>
  <c r="AA1077" s="1"/>
  <c r="C1077" s="1"/>
  <c r="Y1067"/>
  <c r="AA1067" s="1"/>
  <c r="Z1066"/>
  <c r="AA1066" s="1"/>
  <c r="C1066" s="1"/>
  <c r="Z1065"/>
  <c r="AA1065" s="1"/>
  <c r="C1065" s="1"/>
  <c r="Y1061"/>
  <c r="AA1061" s="1"/>
  <c r="Z1054"/>
  <c r="AA1054" s="1"/>
  <c r="C1054" s="1"/>
  <c r="Z1045"/>
  <c r="AA1045" s="1"/>
  <c r="C1045" s="1"/>
  <c r="Z1043"/>
  <c r="AA1043" s="1"/>
  <c r="C1043" s="1"/>
  <c r="Z1041"/>
  <c r="AA1041" s="1"/>
  <c r="C1041" s="1"/>
  <c r="Z1032"/>
  <c r="AA1032" s="1"/>
  <c r="C1032" s="1"/>
  <c r="Z1021"/>
  <c r="AA1021" s="1"/>
  <c r="C1021" s="1"/>
  <c r="Z1019"/>
  <c r="AA1019" s="1"/>
  <c r="C1019" s="1"/>
  <c r="Z1017"/>
  <c r="AA1017" s="1"/>
  <c r="C1017" s="1"/>
  <c r="Z1016"/>
  <c r="AA1016" s="1"/>
  <c r="C1016" s="1"/>
  <c r="Z1015"/>
  <c r="AA1015" s="1"/>
  <c r="C1015" s="1"/>
  <c r="Z1013"/>
  <c r="AA1013" s="1"/>
  <c r="C1013" s="1"/>
  <c r="Z1011"/>
  <c r="AA1011" s="1"/>
  <c r="C1011" s="1"/>
  <c r="Z1009"/>
  <c r="AA1009" s="1"/>
  <c r="C1009" s="1"/>
  <c r="Z1002"/>
  <c r="AA1002" s="1"/>
  <c r="C1002" s="1"/>
  <c r="Z1001"/>
  <c r="AA1001" s="1"/>
  <c r="C1001" s="1"/>
  <c r="Z999"/>
  <c r="AA999" s="1"/>
  <c r="C999" s="1"/>
  <c r="Z1005"/>
  <c r="AA1005" s="1"/>
  <c r="C1005" s="1"/>
  <c r="Z997"/>
  <c r="AA997" s="1"/>
  <c r="C997" s="1"/>
  <c r="Z986"/>
  <c r="AA986" s="1"/>
  <c r="C986" s="1"/>
  <c r="Z983"/>
  <c r="AA983" s="1"/>
  <c r="C983" s="1"/>
  <c r="Z982"/>
  <c r="AA982" s="1"/>
  <c r="C982" s="1"/>
  <c r="Z981"/>
  <c r="AA981" s="1"/>
  <c r="C981" s="1"/>
  <c r="Z979"/>
  <c r="AA979" s="1"/>
  <c r="C979" s="1"/>
  <c r="Z977"/>
  <c r="AA977" s="1"/>
  <c r="C977" s="1"/>
  <c r="Z975"/>
  <c r="AA975" s="1"/>
  <c r="C975" s="1"/>
  <c r="Z973"/>
  <c r="AA973" s="1"/>
  <c r="C973" s="1"/>
  <c r="Z971"/>
  <c r="AA971" s="1"/>
  <c r="C971" s="1"/>
  <c r="Z969"/>
  <c r="AA969" s="1"/>
  <c r="C969" s="1"/>
  <c r="Z967"/>
  <c r="AA967" s="1"/>
  <c r="C967" s="1"/>
  <c r="Z965"/>
  <c r="AA965" s="1"/>
  <c r="C965" s="1"/>
  <c r="Z964"/>
  <c r="AA964" s="1"/>
  <c r="C964" s="1"/>
  <c r="Z962"/>
  <c r="AA962" s="1"/>
  <c r="C962" s="1"/>
  <c r="Y959"/>
  <c r="AA959" s="1"/>
  <c r="Y958"/>
  <c r="AA958" s="1"/>
  <c r="Y956"/>
  <c r="AA956" s="1"/>
  <c r="Y939"/>
  <c r="AA939" s="1"/>
  <c r="Y938"/>
  <c r="AA938" s="1"/>
  <c r="Z906"/>
  <c r="AA906" s="1"/>
  <c r="C906" s="1"/>
  <c r="Z904"/>
  <c r="AA904" s="1"/>
  <c r="C904" s="1"/>
  <c r="Z899"/>
  <c r="AA899" s="1"/>
  <c r="C899" s="1"/>
  <c r="Z891"/>
  <c r="AA891" s="1"/>
  <c r="C891" s="1"/>
  <c r="Z926"/>
  <c r="AA926" s="1"/>
  <c r="C926" s="1"/>
  <c r="Z889"/>
  <c r="AA889" s="1"/>
  <c r="C889" s="1"/>
  <c r="Z887"/>
  <c r="AA887" s="1"/>
  <c r="C887" s="1"/>
  <c r="Z878"/>
  <c r="AA878" s="1"/>
  <c r="C878" s="1"/>
  <c r="Z864"/>
  <c r="AA864" s="1"/>
  <c r="C864" s="1"/>
  <c r="Z855"/>
  <c r="AA855" s="1"/>
  <c r="C855" s="1"/>
  <c r="Z854"/>
  <c r="AA854" s="1"/>
  <c r="C854" s="1"/>
  <c r="Z852"/>
  <c r="AA852" s="1"/>
  <c r="C852" s="1"/>
  <c r="Z841"/>
  <c r="AA841" s="1"/>
  <c r="C841" s="1"/>
  <c r="Z834"/>
  <c r="AA834" s="1"/>
  <c r="C834" s="1"/>
  <c r="Z833"/>
  <c r="AA833" s="1"/>
  <c r="C833" s="1"/>
  <c r="Z831"/>
  <c r="AA831" s="1"/>
  <c r="C831" s="1"/>
  <c r="Z821"/>
  <c r="AA821" s="1"/>
  <c r="C821" s="1"/>
  <c r="Z818"/>
  <c r="AA818" s="1"/>
  <c r="C818" s="1"/>
  <c r="Z816"/>
  <c r="AA816" s="1"/>
  <c r="C816" s="1"/>
  <c r="Z809"/>
  <c r="AA809" s="1"/>
  <c r="C809" s="1"/>
  <c r="Z797"/>
  <c r="AA797" s="1"/>
  <c r="C797" s="1"/>
  <c r="Z795"/>
  <c r="AA795" s="1"/>
  <c r="C795" s="1"/>
  <c r="Z780"/>
  <c r="AA780" s="1"/>
  <c r="C780" s="1"/>
  <c r="Z773"/>
  <c r="AA773" s="1"/>
  <c r="C773" s="1"/>
  <c r="Z791"/>
  <c r="AA791" s="1"/>
  <c r="C791" s="1"/>
  <c r="Z770"/>
  <c r="AA770" s="1"/>
  <c r="C770" s="1"/>
  <c r="Z768"/>
  <c r="Z767"/>
  <c r="AA767" s="1"/>
  <c r="C767" s="1"/>
  <c r="Z765"/>
  <c r="AA765" s="1"/>
  <c r="C765" s="1"/>
  <c r="Z763"/>
  <c r="AA763" s="1"/>
  <c r="C763" s="1"/>
  <c r="Z761"/>
  <c r="AA761" s="1"/>
  <c r="C761" s="1"/>
  <c r="Z759"/>
  <c r="AA759" s="1"/>
  <c r="C759" s="1"/>
  <c r="Z756"/>
  <c r="AA756" s="1"/>
  <c r="C756" s="1"/>
  <c r="Z752"/>
  <c r="AA752" s="1"/>
  <c r="C752" s="1"/>
  <c r="Z746"/>
  <c r="AA746" s="1"/>
  <c r="C746" s="1"/>
  <c r="Z720"/>
  <c r="AA720" s="1"/>
  <c r="C720" s="1"/>
  <c r="Z718"/>
  <c r="AA718" s="1"/>
  <c r="C718" s="1"/>
  <c r="Z717"/>
  <c r="AA717" s="1"/>
  <c r="C717" s="1"/>
  <c r="Z715"/>
  <c r="AA715" s="1"/>
  <c r="C715" s="1"/>
  <c r="Z714"/>
  <c r="AA714" s="1"/>
  <c r="C714" s="1"/>
  <c r="Z712"/>
  <c r="AA712" s="1"/>
  <c r="C712" s="1"/>
  <c r="Z710"/>
  <c r="AA710" s="1"/>
  <c r="C710" s="1"/>
  <c r="Z698"/>
  <c r="AA698" s="1"/>
  <c r="C698" s="1"/>
  <c r="Z690"/>
  <c r="AA690" s="1"/>
  <c r="C690" s="1"/>
  <c r="Z688"/>
  <c r="AA688" s="1"/>
  <c r="C688" s="1"/>
  <c r="Z686"/>
  <c r="AA686" s="1"/>
  <c r="C686" s="1"/>
  <c r="Z684"/>
  <c r="AA684" s="1"/>
  <c r="C684" s="1"/>
  <c r="Z675"/>
  <c r="AA675" s="1"/>
  <c r="C675" s="1"/>
  <c r="Z673"/>
  <c r="AA673" s="1"/>
  <c r="C673" s="1"/>
  <c r="Z669"/>
  <c r="AA669" s="1"/>
  <c r="C669" s="1"/>
  <c r="Z663"/>
  <c r="AA663" s="1"/>
  <c r="C663" s="1"/>
  <c r="Z661"/>
  <c r="AA661" s="1"/>
  <c r="C661" s="1"/>
  <c r="Z659"/>
  <c r="AA659" s="1"/>
  <c r="C659" s="1"/>
  <c r="Z657"/>
  <c r="AA657" s="1"/>
  <c r="C657" s="1"/>
  <c r="Z655"/>
  <c r="AA655" s="1"/>
  <c r="C655" s="1"/>
  <c r="Z634"/>
  <c r="AA634" s="1"/>
  <c r="C634" s="1"/>
  <c r="Z632"/>
  <c r="AA632" s="1"/>
  <c r="C632" s="1"/>
  <c r="Z628"/>
  <c r="AA628" s="1"/>
  <c r="C628" s="1"/>
  <c r="Z607"/>
  <c r="AA607" s="1"/>
  <c r="C607" s="1"/>
  <c r="Z605"/>
  <c r="AA605" s="1"/>
  <c r="C605" s="1"/>
  <c r="Z603"/>
  <c r="AA603" s="1"/>
  <c r="C603" s="1"/>
  <c r="Z582"/>
  <c r="AA582" s="1"/>
  <c r="C582" s="1"/>
  <c r="Z580"/>
  <c r="AA580" s="1"/>
  <c r="C580" s="1"/>
  <c r="Y571"/>
  <c r="AA571" s="1"/>
  <c r="Z555"/>
  <c r="AA555" s="1"/>
  <c r="C555" s="1"/>
  <c r="Z553"/>
  <c r="AA553" s="1"/>
  <c r="C553" s="1"/>
  <c r="Y547"/>
  <c r="AA547" s="1"/>
  <c r="Y546"/>
  <c r="AA546" s="1"/>
  <c r="Y475"/>
  <c r="AA475" s="1"/>
  <c r="Y474"/>
  <c r="AA474" s="1"/>
  <c r="Z473"/>
  <c r="AA473" s="1"/>
  <c r="C473" s="1"/>
  <c r="Z476"/>
  <c r="AA476" s="1"/>
  <c r="C476" s="1"/>
  <c r="Z464"/>
  <c r="AA464" s="1"/>
  <c r="C464" s="1"/>
  <c r="Z462"/>
  <c r="AA462" s="1"/>
  <c r="C462" s="1"/>
  <c r="Z428"/>
  <c r="AA428" s="1"/>
  <c r="C428" s="1"/>
  <c r="Z435"/>
  <c r="AA435" s="1"/>
  <c r="C435" s="1"/>
  <c r="Z434"/>
  <c r="AA434" s="1"/>
  <c r="C434" s="1"/>
  <c r="Z416"/>
  <c r="AA416" s="1"/>
  <c r="C416" s="1"/>
  <c r="Z414"/>
  <c r="AA414" s="1"/>
  <c r="C414" s="1"/>
  <c r="Z411"/>
  <c r="AA411" s="1"/>
  <c r="C411" s="1"/>
  <c r="Z410"/>
  <c r="AA410" s="1"/>
  <c r="C410" s="1"/>
  <c r="Z408"/>
  <c r="AA408" s="1"/>
  <c r="C408" s="1"/>
  <c r="Z364"/>
  <c r="AA364" s="1"/>
  <c r="C364" s="1"/>
  <c r="Z362"/>
  <c r="AA362" s="1"/>
  <c r="C362" s="1"/>
  <c r="Z353"/>
  <c r="AA353" s="1"/>
  <c r="C353" s="1"/>
  <c r="Z352"/>
  <c r="AA352" s="1"/>
  <c r="Z350"/>
  <c r="AA350" s="1"/>
  <c r="C350" s="1"/>
  <c r="Z348"/>
  <c r="AA348" s="1"/>
  <c r="C348" s="1"/>
  <c r="Z346"/>
  <c r="AA346" s="1"/>
  <c r="C346" s="1"/>
  <c r="Y324"/>
  <c r="AA324" s="1"/>
  <c r="Y319"/>
  <c r="AA319" s="1"/>
  <c r="Y312"/>
  <c r="AA312" s="1"/>
  <c r="Z311"/>
  <c r="AA311" s="1"/>
  <c r="C311" s="1"/>
  <c r="Z303"/>
  <c r="AA303" s="1"/>
  <c r="C303" s="1"/>
  <c r="Z301"/>
  <c r="AA301" s="1"/>
  <c r="C301" s="1"/>
  <c r="Z287"/>
  <c r="AA287" s="1"/>
  <c r="C287" s="1"/>
  <c r="Z291"/>
  <c r="AA291" s="1"/>
  <c r="C291" s="1"/>
  <c r="Y283"/>
  <c r="AA283" s="1"/>
  <c r="Z227"/>
  <c r="AA227" s="1"/>
  <c r="C227" s="1"/>
  <c r="Y185"/>
  <c r="AA185" s="1"/>
  <c r="Y180"/>
  <c r="AA180" s="1"/>
  <c r="Z179"/>
  <c r="AA179" s="1"/>
  <c r="C179" s="1"/>
  <c r="Z154"/>
  <c r="AA154" s="1"/>
  <c r="C154" s="1"/>
  <c r="Z153"/>
  <c r="AA153" s="1"/>
  <c r="C153" s="1"/>
  <c r="Y151"/>
  <c r="AA151" s="1"/>
  <c r="Y150"/>
  <c r="AA150" s="1"/>
  <c r="Y143"/>
  <c r="AA143" s="1"/>
  <c r="Y137"/>
  <c r="AA137" s="1"/>
  <c r="Y122"/>
  <c r="AA122" s="1"/>
  <c r="Y120"/>
  <c r="AA120" s="1"/>
  <c r="Y117"/>
  <c r="AA117" s="1"/>
  <c r="Y116"/>
  <c r="AA116" s="1"/>
  <c r="C116" s="1"/>
  <c r="Z99"/>
  <c r="AA99" s="1"/>
  <c r="C99" s="1"/>
  <c r="Z96"/>
  <c r="AA96" s="1"/>
  <c r="C96" s="1"/>
  <c r="Z109"/>
  <c r="AA109" s="1"/>
  <c r="C109" s="1"/>
  <c r="Z93"/>
  <c r="AA93" s="1"/>
  <c r="C93" s="1"/>
  <c r="Z91"/>
  <c r="AA91" s="1"/>
  <c r="C91" s="1"/>
  <c r="Z89"/>
  <c r="AA89" s="1"/>
  <c r="C89" s="1"/>
  <c r="Z85"/>
  <c r="AA85" s="1"/>
  <c r="C85" s="1"/>
  <c r="Z80"/>
  <c r="AA80" s="1"/>
  <c r="C80" s="1"/>
  <c r="Z78"/>
  <c r="AA78" s="1"/>
  <c r="C78" s="1"/>
  <c r="Z73"/>
  <c r="AA73" s="1"/>
  <c r="C73" s="1"/>
  <c r="Z55"/>
  <c r="AA55" s="1"/>
  <c r="C55" s="1"/>
  <c r="Z54"/>
  <c r="AA54" s="1"/>
  <c r="C54" s="1"/>
  <c r="Z52"/>
  <c r="AA52" s="1"/>
  <c r="C52" s="1"/>
  <c r="Z50"/>
  <c r="AA50" s="1"/>
  <c r="C50" s="1"/>
  <c r="Z49"/>
  <c r="AA49" s="1"/>
  <c r="C49" s="1"/>
  <c r="Z47"/>
  <c r="AA47" s="1"/>
  <c r="C47" s="1"/>
  <c r="Z46"/>
  <c r="AA46" s="1"/>
  <c r="C46" s="1"/>
  <c r="Z41"/>
  <c r="AA41" s="1"/>
  <c r="Z31"/>
  <c r="AA31" s="1"/>
  <c r="C31" s="1"/>
  <c r="Z30"/>
  <c r="AA30" s="1"/>
  <c r="C30" s="1"/>
  <c r="Z28"/>
  <c r="AA28" s="1"/>
  <c r="C28" s="1"/>
  <c r="Z44"/>
  <c r="AA44" s="1"/>
  <c r="C44" s="1"/>
  <c r="Z20"/>
  <c r="AA20" s="1"/>
  <c r="C20" s="1"/>
  <c r="Z8"/>
  <c r="AA8" s="1"/>
  <c r="C8" s="1"/>
  <c r="Y1920"/>
  <c r="AA1920" s="1"/>
  <c r="Y1917"/>
  <c r="AA1917" s="1"/>
  <c r="Y1910"/>
  <c r="AA1910" s="1"/>
  <c r="Z1913"/>
  <c r="AA1913" s="1"/>
  <c r="C1913" s="1"/>
  <c r="Z1883"/>
  <c r="AA1883" s="1"/>
  <c r="C1883" s="1"/>
  <c r="Z1875"/>
  <c r="AA1875" s="1"/>
  <c r="C1875" s="1"/>
  <c r="Z1868"/>
  <c r="AA1868" s="1"/>
  <c r="C1868" s="1"/>
  <c r="Z1859"/>
  <c r="AA1859" s="1"/>
  <c r="C1859" s="1"/>
  <c r="Y1857"/>
  <c r="AA1857" s="1"/>
  <c r="Z1834"/>
  <c r="AA1834" s="1"/>
  <c r="C1834" s="1"/>
  <c r="Z1831"/>
  <c r="AA1831" s="1"/>
  <c r="C1831" s="1"/>
  <c r="Z1784"/>
  <c r="AA1784" s="1"/>
  <c r="Y1767"/>
  <c r="AA1767" s="1"/>
  <c r="Z1716"/>
  <c r="AA1716" s="1"/>
  <c r="C1716" s="1"/>
  <c r="Z1703"/>
  <c r="AA1703" s="1"/>
  <c r="C1703" s="1"/>
  <c r="Z1701"/>
  <c r="AA1701" s="1"/>
  <c r="C1701" s="1"/>
  <c r="Z1669"/>
  <c r="AA1669" s="1"/>
  <c r="C1669" s="1"/>
  <c r="Y1632"/>
  <c r="AA1632" s="1"/>
  <c r="Y1631"/>
  <c r="AA1631" s="1"/>
  <c r="Y1625"/>
  <c r="AA1625" s="1"/>
  <c r="Z1611"/>
  <c r="AA1611" s="1"/>
  <c r="C1611" s="1"/>
  <c r="Y1609"/>
  <c r="AA1609" s="1"/>
  <c r="Z1586"/>
  <c r="AA1586" s="1"/>
  <c r="C1586" s="1"/>
  <c r="Z1581"/>
  <c r="AA1581" s="1"/>
  <c r="C1581" s="1"/>
  <c r="Z1582"/>
  <c r="AA1582" s="1"/>
  <c r="C1582" s="1"/>
  <c r="Z1574"/>
  <c r="AA1574" s="1"/>
  <c r="C1574" s="1"/>
  <c r="Z1524"/>
  <c r="AA1524" s="1"/>
  <c r="C1524" s="1"/>
  <c r="Z1522"/>
  <c r="AA1522" s="1"/>
  <c r="C1522" s="1"/>
  <c r="Z1517"/>
  <c r="AA1517" s="1"/>
  <c r="C1517" s="1"/>
  <c r="Z1515"/>
  <c r="AA1515" s="1"/>
  <c r="C1515" s="1"/>
  <c r="Z1502"/>
  <c r="AA1502" s="1"/>
  <c r="C1502" s="1"/>
  <c r="Z1455"/>
  <c r="AA1455" s="1"/>
  <c r="C1455" s="1"/>
  <c r="Z1449"/>
  <c r="AA1449" s="1"/>
  <c r="C1449" s="1"/>
  <c r="Z1447"/>
  <c r="AA1447" s="1"/>
  <c r="C1447" s="1"/>
  <c r="Z1444"/>
  <c r="AA1444" s="1"/>
  <c r="C1444" s="1"/>
  <c r="Y1423"/>
  <c r="AA1423" s="1"/>
  <c r="Z1382"/>
  <c r="AA1382" s="1"/>
  <c r="C1382" s="1"/>
  <c r="Y1343"/>
  <c r="AA1343" s="1"/>
  <c r="Z1312"/>
  <c r="AA1312" s="1"/>
  <c r="C1312" s="1"/>
  <c r="Z1305"/>
  <c r="AA1305" s="1"/>
  <c r="C1305" s="1"/>
  <c r="Z1246"/>
  <c r="AA1246" s="1"/>
  <c r="C1246" s="1"/>
  <c r="Z1244"/>
  <c r="AA1244" s="1"/>
  <c r="C1244" s="1"/>
  <c r="Z1242"/>
  <c r="AA1242" s="1"/>
  <c r="C1242" s="1"/>
  <c r="Z1226"/>
  <c r="AA1226" s="1"/>
  <c r="C1226" s="1"/>
  <c r="Y1219"/>
  <c r="AA1219" s="1"/>
  <c r="Z1218"/>
  <c r="AA1218" s="1"/>
  <c r="C1218" s="1"/>
  <c r="Z1217"/>
  <c r="AA1217" s="1"/>
  <c r="C1217" s="1"/>
  <c r="Z1204"/>
  <c r="AA1204" s="1"/>
  <c r="C1204" s="1"/>
  <c r="Z1190"/>
  <c r="AA1190" s="1"/>
  <c r="C1190" s="1"/>
  <c r="Z1172"/>
  <c r="AA1172" s="1"/>
  <c r="C1172" s="1"/>
  <c r="Z1147"/>
  <c r="AA1147" s="1"/>
  <c r="C1147" s="1"/>
  <c r="Y1144"/>
  <c r="AA1144" s="1"/>
  <c r="C1144" s="1"/>
  <c r="Z1142"/>
  <c r="AA1142" s="1"/>
  <c r="C1142" s="1"/>
  <c r="Z1140"/>
  <c r="AA1140" s="1"/>
  <c r="C1140" s="1"/>
  <c r="Z1076"/>
  <c r="AA1076" s="1"/>
  <c r="C1076" s="1"/>
  <c r="Z1074"/>
  <c r="AA1074" s="1"/>
  <c r="C1074" s="1"/>
  <c r="Z1068"/>
  <c r="AA1068" s="1"/>
  <c r="C1068" s="1"/>
  <c r="Z1050"/>
  <c r="AA1050" s="1"/>
  <c r="C1050" s="1"/>
  <c r="Z1048"/>
  <c r="AA1048" s="1"/>
  <c r="C1048" s="1"/>
  <c r="Z1046"/>
  <c r="AA1046" s="1"/>
  <c r="C1046" s="1"/>
  <c r="Z1037"/>
  <c r="AA1037" s="1"/>
  <c r="C1037" s="1"/>
  <c r="Z1029"/>
  <c r="AA1029" s="1"/>
  <c r="C1029" s="1"/>
  <c r="Z1038"/>
  <c r="AA1038" s="1"/>
  <c r="C1038" s="1"/>
  <c r="Z1026"/>
  <c r="AA1026" s="1"/>
  <c r="C1026" s="1"/>
  <c r="Z1003"/>
  <c r="AA1003" s="1"/>
  <c r="C1003" s="1"/>
  <c r="Y995"/>
  <c r="AA995" s="1"/>
  <c r="Z989"/>
  <c r="AA989" s="1"/>
  <c r="C989" s="1"/>
  <c r="Z985"/>
  <c r="AA985" s="1"/>
  <c r="C985" s="1"/>
  <c r="Z961"/>
  <c r="AA961" s="1"/>
  <c r="C961" s="1"/>
  <c r="Y955"/>
  <c r="AA955" s="1"/>
  <c r="Y947"/>
  <c r="AA947" s="1"/>
  <c r="Y946"/>
  <c r="AA946" s="1"/>
  <c r="Y945"/>
  <c r="AA945" s="1"/>
  <c r="Z944"/>
  <c r="AA944" s="1"/>
  <c r="C944" s="1"/>
  <c r="Y900"/>
  <c r="AA900" s="1"/>
  <c r="Z898"/>
  <c r="AA898" s="1"/>
  <c r="C898" s="1"/>
  <c r="Z894"/>
  <c r="AA894" s="1"/>
  <c r="C894" s="1"/>
  <c r="Z916"/>
  <c r="AA916" s="1"/>
  <c r="C916" s="1"/>
  <c r="Z925"/>
  <c r="AA925" s="1"/>
  <c r="C925" s="1"/>
  <c r="Z885"/>
  <c r="AA885" s="1"/>
  <c r="C885" s="1"/>
  <c r="Z883"/>
  <c r="AA883" s="1"/>
  <c r="C883" s="1"/>
  <c r="Z880"/>
  <c r="AA880" s="1"/>
  <c r="C880" s="1"/>
  <c r="Y874"/>
  <c r="AA874" s="1"/>
  <c r="Y873"/>
  <c r="AA873" s="1"/>
  <c r="Y872"/>
  <c r="AA872" s="1"/>
  <c r="Y871"/>
  <c r="AA871" s="1"/>
  <c r="Y870"/>
  <c r="AA870" s="1"/>
  <c r="Y867"/>
  <c r="AA867" s="1"/>
  <c r="Y866"/>
  <c r="AA866" s="1"/>
  <c r="Z861"/>
  <c r="AA861" s="1"/>
  <c r="C861" s="1"/>
  <c r="Z859"/>
  <c r="AA859" s="1"/>
  <c r="C859" s="1"/>
  <c r="Z858"/>
  <c r="AA858" s="1"/>
  <c r="C858" s="1"/>
  <c r="Z844"/>
  <c r="AA844" s="1"/>
  <c r="C844" s="1"/>
  <c r="Z849"/>
  <c r="AA849" s="1"/>
  <c r="C849" s="1"/>
  <c r="Y839"/>
  <c r="AA839" s="1"/>
  <c r="Z828"/>
  <c r="AA828" s="1"/>
  <c r="C828" s="1"/>
  <c r="Z804"/>
  <c r="AA804" s="1"/>
  <c r="C804" s="1"/>
  <c r="Z802"/>
  <c r="AA802" s="1"/>
  <c r="C802" s="1"/>
  <c r="Z800"/>
  <c r="AA800" s="1"/>
  <c r="C800" s="1"/>
  <c r="Z792"/>
  <c r="AA792" s="1"/>
  <c r="C792" s="1"/>
  <c r="Z749"/>
  <c r="AA749" s="1"/>
  <c r="C749" s="1"/>
  <c r="Z779"/>
  <c r="AA779" s="1"/>
  <c r="C779" s="1"/>
  <c r="Z740"/>
  <c r="AA740" s="1"/>
  <c r="C740" s="1"/>
  <c r="Z748"/>
  <c r="AA748" s="1"/>
  <c r="C748" s="1"/>
  <c r="Z737"/>
  <c r="AA737" s="1"/>
  <c r="C737" s="1"/>
  <c r="Z734"/>
  <c r="AA734" s="1"/>
  <c r="C734" s="1"/>
  <c r="Z732"/>
  <c r="AA732" s="1"/>
  <c r="C732" s="1"/>
  <c r="Z730"/>
  <c r="AA730" s="1"/>
  <c r="C730" s="1"/>
  <c r="Z728"/>
  <c r="AA728" s="1"/>
  <c r="C728" s="1"/>
  <c r="Z726"/>
  <c r="AA726" s="1"/>
  <c r="C726" s="1"/>
  <c r="Z725"/>
  <c r="AA725" s="1"/>
  <c r="C725" s="1"/>
  <c r="Z723"/>
  <c r="AA723" s="1"/>
  <c r="C723" s="1"/>
  <c r="Z721"/>
  <c r="AA721" s="1"/>
  <c r="C721" s="1"/>
  <c r="Z708"/>
  <c r="AA708" s="1"/>
  <c r="C708" s="1"/>
  <c r="Z750"/>
  <c r="AA750" s="1"/>
  <c r="C750" s="1"/>
  <c r="Z703"/>
  <c r="AA703" s="1"/>
  <c r="C703" s="1"/>
  <c r="Z701"/>
  <c r="AA701" s="1"/>
  <c r="C701" s="1"/>
  <c r="Z697"/>
  <c r="AA697" s="1"/>
  <c r="C697" s="1"/>
  <c r="Z693"/>
  <c r="AA693" s="1"/>
  <c r="C693" s="1"/>
  <c r="Z668"/>
  <c r="AA668" s="1"/>
  <c r="C668" s="1"/>
  <c r="Z666"/>
  <c r="AA666" s="1"/>
  <c r="C666" s="1"/>
  <c r="Z652"/>
  <c r="AA652" s="1"/>
  <c r="C652" s="1"/>
  <c r="Z650"/>
  <c r="AA650" s="1"/>
  <c r="C650" s="1"/>
  <c r="Z648"/>
  <c r="AA648" s="1"/>
  <c r="C648" s="1"/>
  <c r="Z646"/>
  <c r="AA646" s="1"/>
  <c r="C646" s="1"/>
  <c r="Z644"/>
  <c r="AA644" s="1"/>
  <c r="C644" s="1"/>
  <c r="Z642"/>
  <c r="AA642" s="1"/>
  <c r="C642" s="1"/>
  <c r="Z640"/>
  <c r="AA640" s="1"/>
  <c r="C640" s="1"/>
  <c r="Z638"/>
  <c r="AA638" s="1"/>
  <c r="C638" s="1"/>
  <c r="Z627"/>
  <c r="AA627" s="1"/>
  <c r="C627" s="1"/>
  <c r="Z613"/>
  <c r="AA613" s="1"/>
  <c r="C613" s="1"/>
  <c r="Z612"/>
  <c r="AA612" s="1"/>
  <c r="C612" s="1"/>
  <c r="Z611"/>
  <c r="AA611" s="1"/>
  <c r="C611" s="1"/>
  <c r="Z606"/>
  <c r="AA606" s="1"/>
  <c r="C606" s="1"/>
  <c r="Z599"/>
  <c r="AA599" s="1"/>
  <c r="C599" s="1"/>
  <c r="Z598"/>
  <c r="AA598" s="1"/>
  <c r="C598" s="1"/>
  <c r="Z596"/>
  <c r="AA596" s="1"/>
  <c r="C596" s="1"/>
  <c r="Z586"/>
  <c r="AA586" s="1"/>
  <c r="C586" s="1"/>
  <c r="Z585"/>
  <c r="AA585" s="1"/>
  <c r="C585" s="1"/>
  <c r="Z583"/>
  <c r="AA583" s="1"/>
  <c r="C583" s="1"/>
  <c r="Z587"/>
  <c r="AA587" s="1"/>
  <c r="C587" s="1"/>
  <c r="Z576"/>
  <c r="AA576" s="1"/>
  <c r="C576" s="1"/>
  <c r="Y574"/>
  <c r="AA574" s="1"/>
  <c r="Z573"/>
  <c r="AA573" s="1"/>
  <c r="C573" s="1"/>
  <c r="Y567"/>
  <c r="AA567" s="1"/>
  <c r="Y561"/>
  <c r="AA561" s="1"/>
  <c r="Z556"/>
  <c r="AA556" s="1"/>
  <c r="C556" s="1"/>
  <c r="Z554"/>
  <c r="AA554" s="1"/>
  <c r="C554" s="1"/>
  <c r="Z552"/>
  <c r="AA552" s="1"/>
  <c r="C552" s="1"/>
  <c r="Z503"/>
  <c r="AA503" s="1"/>
  <c r="C503" s="1"/>
  <c r="Z501"/>
  <c r="AA501" s="1"/>
  <c r="C501" s="1"/>
  <c r="Z499"/>
  <c r="AA499" s="1"/>
  <c r="C499" s="1"/>
  <c r="Z497"/>
  <c r="AA497" s="1"/>
  <c r="C497" s="1"/>
  <c r="Z495"/>
  <c r="AA495" s="1"/>
  <c r="C495" s="1"/>
  <c r="Z494"/>
  <c r="AA494" s="1"/>
  <c r="C494" s="1"/>
  <c r="Z492"/>
  <c r="AA492" s="1"/>
  <c r="C492" s="1"/>
  <c r="Z490"/>
  <c r="AA490" s="1"/>
  <c r="C490" s="1"/>
  <c r="Z488"/>
  <c r="AA488" s="1"/>
  <c r="C488" s="1"/>
  <c r="Z486"/>
  <c r="AA486" s="1"/>
  <c r="C486" s="1"/>
  <c r="Z484"/>
  <c r="AA484" s="1"/>
  <c r="C484" s="1"/>
  <c r="Y2034"/>
  <c r="Z1905"/>
  <c r="AA1905" s="1"/>
  <c r="C1905" s="1"/>
  <c r="Z1893"/>
  <c r="AA1893" s="1"/>
  <c r="C1893" s="1"/>
  <c r="Z1836"/>
  <c r="AA1836" s="1"/>
  <c r="C1836" s="1"/>
  <c r="Z1833"/>
  <c r="AA1833" s="1"/>
  <c r="C1833" s="1"/>
  <c r="Z1842"/>
  <c r="AA1842" s="1"/>
  <c r="C1842" s="1"/>
  <c r="Z1804"/>
  <c r="AA1804" s="1"/>
  <c r="C1804" s="1"/>
  <c r="Z1752"/>
  <c r="AA1752" s="1"/>
  <c r="C1752" s="1"/>
  <c r="Z1749"/>
  <c r="AA1749" s="1"/>
  <c r="C1749" s="1"/>
  <c r="Z1753"/>
  <c r="AA1753" s="1"/>
  <c r="C1753" s="1"/>
  <c r="Z1750"/>
  <c r="AA1750" s="1"/>
  <c r="C1750" s="1"/>
  <c r="Y1718"/>
  <c r="AA1718" s="1"/>
  <c r="Z1711"/>
  <c r="AA1711" s="1"/>
  <c r="C1711" s="1"/>
  <c r="Z1686"/>
  <c r="AA1686" s="1"/>
  <c r="C1686" s="1"/>
  <c r="Y1634"/>
  <c r="AA1634" s="1"/>
  <c r="Y1622"/>
  <c r="AA1622" s="1"/>
  <c r="Z1617"/>
  <c r="AA1617" s="1"/>
  <c r="C1617" s="1"/>
  <c r="Z1612"/>
  <c r="AA1612" s="1"/>
  <c r="C1612" s="1"/>
  <c r="Z1588"/>
  <c r="AA1588" s="1"/>
  <c r="C1588" s="1"/>
  <c r="Y1559"/>
  <c r="AA1559" s="1"/>
  <c r="Z1556"/>
  <c r="AA1556" s="1"/>
  <c r="C1556" s="1"/>
  <c r="Z1534"/>
  <c r="AA1534" s="1"/>
  <c r="Z1526"/>
  <c r="AA1526" s="1"/>
  <c r="C1526" s="1"/>
  <c r="Z1506"/>
  <c r="AA1506" s="1"/>
  <c r="C1506" s="1"/>
  <c r="Z1406"/>
  <c r="AA1406" s="1"/>
  <c r="C1406" s="1"/>
  <c r="Z1399"/>
  <c r="AA1399" s="1"/>
  <c r="C1399" s="1"/>
  <c r="Z1380"/>
  <c r="AA1380" s="1"/>
  <c r="C1380" s="1"/>
  <c r="Z1378"/>
  <c r="AA1378" s="1"/>
  <c r="C1378" s="1"/>
  <c r="Y1342"/>
  <c r="AA1342" s="1"/>
  <c r="Y1341"/>
  <c r="AA1341" s="1"/>
  <c r="Z1309"/>
  <c r="AA1309" s="1"/>
  <c r="C1309" s="1"/>
  <c r="Z1213"/>
  <c r="AA1213" s="1"/>
  <c r="C1213" s="1"/>
  <c r="Y1188"/>
  <c r="AA1188" s="1"/>
  <c r="Z1185"/>
  <c r="AA1185" s="1"/>
  <c r="C1185" s="1"/>
  <c r="Z1178"/>
  <c r="AA1178" s="1"/>
  <c r="Z1176"/>
  <c r="AA1176" s="1"/>
  <c r="C1176" s="1"/>
  <c r="Z1187"/>
  <c r="AA1187" s="1"/>
  <c r="C1187" s="1"/>
  <c r="Z1170"/>
  <c r="AA1170" s="1"/>
  <c r="C1170" s="1"/>
  <c r="Z1132"/>
  <c r="AA1132" s="1"/>
  <c r="C1132" s="1"/>
  <c r="C1572"/>
  <c r="O1389"/>
  <c r="C1389" s="1"/>
  <c r="C1464"/>
  <c r="C1446"/>
  <c r="C463"/>
  <c r="O1756"/>
  <c r="C1756" s="1"/>
  <c r="O183"/>
  <c r="C183" s="1"/>
  <c r="C680"/>
  <c r="O2214"/>
  <c r="O2051"/>
  <c r="C2051" s="1"/>
  <c r="O2010"/>
  <c r="C696"/>
  <c r="O2085"/>
  <c r="C2085" s="1"/>
  <c r="O2077"/>
  <c r="C2077" s="1"/>
  <c r="O1774"/>
  <c r="C1774" s="1"/>
  <c r="O1772"/>
  <c r="C1772" s="1"/>
  <c r="O1467"/>
  <c r="C1467" s="1"/>
  <c r="C736"/>
  <c r="C658"/>
  <c r="O201"/>
  <c r="C201" s="1"/>
  <c r="O2074"/>
  <c r="C2074" s="1"/>
  <c r="O2073"/>
  <c r="C2073" s="1"/>
  <c r="O2060"/>
  <c r="C2060" s="1"/>
  <c r="C1458"/>
  <c r="C1417"/>
  <c r="C1303"/>
  <c r="O1197"/>
  <c r="C1197" s="1"/>
  <c r="O995"/>
  <c r="C901"/>
  <c r="C510"/>
  <c r="C194"/>
  <c r="C2278"/>
  <c r="O2231"/>
  <c r="C2231" s="1"/>
  <c r="O2230"/>
  <c r="C2230" s="1"/>
  <c r="C1960"/>
  <c r="C1948"/>
  <c r="O1944"/>
  <c r="C1944" s="1"/>
  <c r="O1941"/>
  <c r="C1941" s="1"/>
  <c r="O1937"/>
  <c r="C1937" s="1"/>
  <c r="C1923"/>
  <c r="C1829"/>
  <c r="O1797"/>
  <c r="C1728"/>
  <c r="O1457"/>
  <c r="C777"/>
  <c r="C617"/>
  <c r="C224"/>
  <c r="C2056"/>
  <c r="C2007"/>
  <c r="O1915"/>
  <c r="C1915" s="1"/>
  <c r="O1727"/>
  <c r="C1727" s="1"/>
  <c r="C1652"/>
  <c r="O1429"/>
  <c r="C1385"/>
  <c r="O1342"/>
  <c r="O1321"/>
  <c r="C1321" s="1"/>
  <c r="C1034"/>
  <c r="C794"/>
  <c r="C758"/>
  <c r="C743"/>
  <c r="O547"/>
  <c r="C482"/>
  <c r="O472"/>
  <c r="C472" s="1"/>
  <c r="O244"/>
  <c r="C244" s="1"/>
  <c r="O2255"/>
  <c r="O2237"/>
  <c r="C2237" s="1"/>
  <c r="C2144"/>
  <c r="C2142"/>
  <c r="C2138"/>
  <c r="C1912"/>
  <c r="O1874"/>
  <c r="C1874" s="1"/>
  <c r="O1857"/>
  <c r="O1810"/>
  <c r="C1783"/>
  <c r="C1569"/>
  <c r="O1562"/>
  <c r="O1392"/>
  <c r="C1392" s="1"/>
  <c r="C1286"/>
  <c r="O1275"/>
  <c r="C1275" s="1"/>
  <c r="O1219"/>
  <c r="C1145"/>
  <c r="C1126"/>
  <c r="C810"/>
  <c r="C771"/>
  <c r="C448"/>
  <c r="C304"/>
  <c r="C302"/>
  <c r="C286"/>
  <c r="C223"/>
  <c r="O182"/>
  <c r="C182" s="1"/>
  <c r="O147"/>
  <c r="C147" s="1"/>
  <c r="C1690"/>
  <c r="O2104"/>
  <c r="O1854"/>
  <c r="C1854" s="1"/>
  <c r="O1817"/>
  <c r="C1817" s="1"/>
  <c r="O1478"/>
  <c r="C1478" s="1"/>
  <c r="C1093"/>
  <c r="Y1085"/>
  <c r="AA1085" s="1"/>
  <c r="C915"/>
  <c r="O241"/>
  <c r="C241" s="1"/>
  <c r="O167"/>
  <c r="C167" s="1"/>
  <c r="Y130"/>
  <c r="AA130" s="1"/>
  <c r="O2163"/>
  <c r="C2163" s="1"/>
  <c r="C2115"/>
  <c r="C2151"/>
  <c r="C2100"/>
  <c r="C1995"/>
  <c r="C1985"/>
  <c r="C1971"/>
  <c r="C1663"/>
  <c r="C1659"/>
  <c r="O1632"/>
  <c r="O1631"/>
  <c r="O1627"/>
  <c r="C1627" s="1"/>
  <c r="C1606"/>
  <c r="O1490"/>
  <c r="C1490" s="1"/>
  <c r="C1394"/>
  <c r="O1372"/>
  <c r="C1372" s="1"/>
  <c r="O1316"/>
  <c r="C1310"/>
  <c r="C1028"/>
  <c r="O946"/>
  <c r="C937"/>
  <c r="C910"/>
  <c r="C877"/>
  <c r="C674"/>
  <c r="C431"/>
  <c r="O371"/>
  <c r="C371" s="1"/>
  <c r="C341"/>
  <c r="O326"/>
  <c r="C326" s="1"/>
  <c r="O312"/>
  <c r="C299"/>
  <c r="O297"/>
  <c r="C297" s="1"/>
  <c r="O295"/>
  <c r="C295" s="1"/>
  <c r="O262"/>
  <c r="C262" s="1"/>
  <c r="O255"/>
  <c r="C255" s="1"/>
  <c r="O186"/>
  <c r="C186" s="1"/>
  <c r="O163"/>
  <c r="C163" s="1"/>
  <c r="O130"/>
  <c r="C92"/>
  <c r="O2223"/>
  <c r="C2223" s="1"/>
  <c r="O2219"/>
  <c r="O2064"/>
  <c r="O1909"/>
  <c r="C1909" s="1"/>
  <c r="C1887"/>
  <c r="O1608"/>
  <c r="C1608" s="1"/>
  <c r="C1328"/>
  <c r="C1261"/>
  <c r="C1259"/>
  <c r="C1257"/>
  <c r="C1101"/>
  <c r="C1063"/>
  <c r="O1061"/>
  <c r="C853"/>
  <c r="C846"/>
  <c r="C815"/>
  <c r="C742"/>
  <c r="C716"/>
  <c r="C491"/>
  <c r="C487"/>
  <c r="C452"/>
  <c r="C426"/>
  <c r="C356"/>
  <c r="O235"/>
  <c r="C235" s="1"/>
  <c r="O191"/>
  <c r="C191" s="1"/>
  <c r="O126"/>
  <c r="C126" s="1"/>
  <c r="C76"/>
  <c r="C892"/>
  <c r="T618"/>
  <c r="U618" s="1"/>
  <c r="C618" s="1"/>
  <c r="O2275"/>
  <c r="C2275" s="1"/>
  <c r="Z2146"/>
  <c r="AA2146" s="1"/>
  <c r="C2146" s="1"/>
  <c r="T1688"/>
  <c r="U1688" s="1"/>
  <c r="C1688" s="1"/>
  <c r="O1672"/>
  <c r="C918"/>
  <c r="T507"/>
  <c r="U507" s="1"/>
  <c r="C507" s="1"/>
  <c r="O269"/>
  <c r="C269" s="1"/>
  <c r="O233"/>
  <c r="C233" s="1"/>
  <c r="O125"/>
  <c r="C125" s="1"/>
  <c r="O123"/>
  <c r="C123" s="1"/>
  <c r="O2247"/>
  <c r="O2284"/>
  <c r="C2272"/>
  <c r="O2264"/>
  <c r="C2264" s="1"/>
  <c r="C2129"/>
  <c r="C2126"/>
  <c r="C2039"/>
  <c r="C1982"/>
  <c r="C1904"/>
  <c r="O1822"/>
  <c r="C1822" s="1"/>
  <c r="O1820"/>
  <c r="O1721"/>
  <c r="O1718"/>
  <c r="C1705"/>
  <c r="O1634"/>
  <c r="C1577"/>
  <c r="O1558"/>
  <c r="C1558" s="1"/>
  <c r="O1548"/>
  <c r="C1548" s="1"/>
  <c r="O1473"/>
  <c r="C1473" s="1"/>
  <c r="C1451"/>
  <c r="O1419"/>
  <c r="C1419" s="1"/>
  <c r="C1418"/>
  <c r="C1413"/>
  <c r="O1371"/>
  <c r="C1371" s="1"/>
  <c r="O1338"/>
  <c r="C1338" s="1"/>
  <c r="O1337"/>
  <c r="O1317"/>
  <c r="C1317" s="1"/>
  <c r="C1238"/>
  <c r="O1224"/>
  <c r="C1097"/>
  <c r="O950"/>
  <c r="C950" s="1"/>
  <c r="O938"/>
  <c r="C897"/>
  <c r="C862"/>
  <c r="C651"/>
  <c r="C635"/>
  <c r="C419"/>
  <c r="O322"/>
  <c r="C322" s="1"/>
  <c r="O320"/>
  <c r="C320" s="1"/>
  <c r="O243"/>
  <c r="C243" s="1"/>
  <c r="O174"/>
  <c r="C174" s="1"/>
  <c r="C1398"/>
  <c r="O2243"/>
  <c r="O2229"/>
  <c r="C2229" s="1"/>
  <c r="C2199"/>
  <c r="C2058"/>
  <c r="C1957"/>
  <c r="O1920"/>
  <c r="C1860"/>
  <c r="O1622"/>
  <c r="C1271"/>
  <c r="O1084"/>
  <c r="C1084" s="1"/>
  <c r="C842"/>
  <c r="C600"/>
  <c r="C572"/>
  <c r="O570"/>
  <c r="C570" s="1"/>
  <c r="O568"/>
  <c r="C568" s="1"/>
  <c r="C511"/>
  <c r="C485"/>
  <c r="O264"/>
  <c r="C264" s="1"/>
  <c r="O263"/>
  <c r="O2195"/>
  <c r="C2195" s="1"/>
  <c r="O2162"/>
  <c r="C2162" s="1"/>
  <c r="O2147"/>
  <c r="C2134"/>
  <c r="C2122"/>
  <c r="C2118"/>
  <c r="C1964"/>
  <c r="C1850"/>
  <c r="O1798"/>
  <c r="C1798" s="1"/>
  <c r="C1745"/>
  <c r="O1700"/>
  <c r="C1700" s="1"/>
  <c r="O1697"/>
  <c r="C1697" s="1"/>
  <c r="O1682"/>
  <c r="C1682" s="1"/>
  <c r="C1662"/>
  <c r="O1624"/>
  <c r="C1624" s="1"/>
  <c r="C1613"/>
  <c r="C1610"/>
  <c r="O1560"/>
  <c r="C1560" s="1"/>
  <c r="O1554"/>
  <c r="O1535"/>
  <c r="C1535" s="1"/>
  <c r="O1489"/>
  <c r="O1477"/>
  <c r="O1465"/>
  <c r="C1465" s="1"/>
  <c r="O1427"/>
  <c r="O1319"/>
  <c r="C1319" s="1"/>
  <c r="O1277"/>
  <c r="O1276"/>
  <c r="C1276" s="1"/>
  <c r="C1265"/>
  <c r="C882"/>
  <c r="C584"/>
  <c r="C575"/>
  <c r="O567"/>
  <c r="O474"/>
  <c r="O388"/>
  <c r="C388" s="1"/>
  <c r="C382"/>
  <c r="C334"/>
  <c r="O251"/>
  <c r="C251" s="1"/>
  <c r="O268"/>
  <c r="C268" s="1"/>
  <c r="C198"/>
  <c r="C187"/>
  <c r="O176"/>
  <c r="C176" s="1"/>
  <c r="O173"/>
  <c r="C173" s="1"/>
  <c r="O162"/>
  <c r="C162" s="1"/>
  <c r="C152"/>
  <c r="O143"/>
  <c r="O137"/>
  <c r="C79"/>
  <c r="C42"/>
  <c r="O17"/>
  <c r="O2098"/>
  <c r="C2098" s="1"/>
  <c r="C2095"/>
  <c r="O2081"/>
  <c r="C2081" s="1"/>
  <c r="O2079"/>
  <c r="C2079" s="1"/>
  <c r="O2048"/>
  <c r="C2048" s="1"/>
  <c r="C2044"/>
  <c r="C1989"/>
  <c r="C2029"/>
  <c r="O1974"/>
  <c r="C1974" s="1"/>
  <c r="O1933"/>
  <c r="C1933" s="1"/>
  <c r="C1791"/>
  <c r="C1741"/>
  <c r="C1740"/>
  <c r="C1692"/>
  <c r="C1655"/>
  <c r="C1645"/>
  <c r="O1625"/>
  <c r="O1620"/>
  <c r="O1619"/>
  <c r="C1619" s="1"/>
  <c r="C1513"/>
  <c r="O1368"/>
  <c r="C1368" s="1"/>
  <c r="O1343"/>
  <c r="C1290"/>
  <c r="O1279"/>
  <c r="C1267"/>
  <c r="O1262"/>
  <c r="C1262" s="1"/>
  <c r="C1227"/>
  <c r="C1096"/>
  <c r="C1078"/>
  <c r="C1031"/>
  <c r="C1025"/>
  <c r="C992"/>
  <c r="C966"/>
  <c r="O956"/>
  <c r="C922"/>
  <c r="C890"/>
  <c r="O867"/>
  <c r="C766"/>
  <c r="C649"/>
  <c r="C637"/>
  <c r="C629"/>
  <c r="C602"/>
  <c r="C550"/>
  <c r="C467"/>
  <c r="C455"/>
  <c r="C412"/>
  <c r="C339"/>
  <c r="C336"/>
  <c r="O283"/>
  <c r="O261"/>
  <c r="C261" s="1"/>
  <c r="O257"/>
  <c r="C257" s="1"/>
  <c r="O256"/>
  <c r="C256" s="1"/>
  <c r="O247"/>
  <c r="C247" s="1"/>
  <c r="C239"/>
  <c r="O232"/>
  <c r="C232" s="1"/>
  <c r="O221"/>
  <c r="C221" s="1"/>
  <c r="C95"/>
  <c r="O68"/>
  <c r="C68" s="1"/>
  <c r="O67"/>
  <c r="C67" s="1"/>
  <c r="C37"/>
  <c r="C9"/>
  <c r="Z1874"/>
  <c r="O2266"/>
  <c r="C2259"/>
  <c r="C2258"/>
  <c r="C2254"/>
  <c r="O2252"/>
  <c r="C2252" s="1"/>
  <c r="O2249"/>
  <c r="C2249" s="1"/>
  <c r="O2240"/>
  <c r="C2240" s="1"/>
  <c r="O2221"/>
  <c r="C2221" s="1"/>
  <c r="C2208"/>
  <c r="C2203"/>
  <c r="C2198"/>
  <c r="O2158"/>
  <c r="C2158" s="1"/>
  <c r="C2156"/>
  <c r="C2136"/>
  <c r="C2128"/>
  <c r="C2120"/>
  <c r="C2113"/>
  <c r="C2090"/>
  <c r="O2087"/>
  <c r="C2087" s="1"/>
  <c r="O2076"/>
  <c r="C2076" s="1"/>
  <c r="C1994"/>
  <c r="C1977"/>
  <c r="C1961"/>
  <c r="O1919"/>
  <c r="C1919" s="1"/>
  <c r="C1888"/>
  <c r="C1871"/>
  <c r="C1815"/>
  <c r="O1814"/>
  <c r="O1811"/>
  <c r="C1811" s="1"/>
  <c r="O1784"/>
  <c r="O1778"/>
  <c r="C1735"/>
  <c r="C1733"/>
  <c r="C1713"/>
  <c r="C1706"/>
  <c r="C1670"/>
  <c r="O1639"/>
  <c r="C1639" s="1"/>
  <c r="O1635"/>
  <c r="C1635" s="1"/>
  <c r="C1579"/>
  <c r="O1537"/>
  <c r="C1537" s="1"/>
  <c r="O1495"/>
  <c r="C1495" s="1"/>
  <c r="C1463"/>
  <c r="O1431"/>
  <c r="C1431" s="1"/>
  <c r="O1341"/>
  <c r="C1293"/>
  <c r="C2201"/>
  <c r="C2173"/>
  <c r="C2089"/>
  <c r="Y1626"/>
  <c r="AA1626" s="1"/>
  <c r="S2280"/>
  <c r="U2280" s="1"/>
  <c r="O2246"/>
  <c r="C2246" s="1"/>
  <c r="O2088"/>
  <c r="C2088" s="1"/>
  <c r="O2080"/>
  <c r="C2080" s="1"/>
  <c r="C2072"/>
  <c r="O2042"/>
  <c r="C1991"/>
  <c r="O1975"/>
  <c r="C1975" s="1"/>
  <c r="C1968"/>
  <c r="C1903"/>
  <c r="C1877"/>
  <c r="O1808"/>
  <c r="C1808" s="1"/>
  <c r="O1796"/>
  <c r="O1769"/>
  <c r="C1769" s="1"/>
  <c r="O1723"/>
  <c r="C1723" s="1"/>
  <c r="O1685"/>
  <c r="C1685" s="1"/>
  <c r="O1616"/>
  <c r="C1616" s="1"/>
  <c r="C1601"/>
  <c r="O1546"/>
  <c r="C1546" s="1"/>
  <c r="C1529"/>
  <c r="C1518"/>
  <c r="C1514"/>
  <c r="C1511"/>
  <c r="O1485"/>
  <c r="C1485" s="1"/>
  <c r="O1483"/>
  <c r="C1483" s="1"/>
  <c r="C1424"/>
  <c r="O1420"/>
  <c r="C1420" s="1"/>
  <c r="O1412"/>
  <c r="C1412" s="1"/>
  <c r="C1388"/>
  <c r="C1304"/>
  <c r="C1297"/>
  <c r="C1285"/>
  <c r="C1138"/>
  <c r="C639"/>
  <c r="O2256"/>
  <c r="C2256" s="1"/>
  <c r="O2251"/>
  <c r="C2251" s="1"/>
  <c r="C2235"/>
  <c r="O2225"/>
  <c r="C2225" s="1"/>
  <c r="O2217"/>
  <c r="C2217" s="1"/>
  <c r="O2213"/>
  <c r="C2213" s="1"/>
  <c r="O2159"/>
  <c r="C2159" s="1"/>
  <c r="O2107"/>
  <c r="C2107" s="1"/>
  <c r="C2101"/>
  <c r="O2086"/>
  <c r="C2086" s="1"/>
  <c r="O2062"/>
  <c r="C2062" s="1"/>
  <c r="O2053"/>
  <c r="C2053" s="1"/>
  <c r="O2052"/>
  <c r="C2052" s="1"/>
  <c r="C2004"/>
  <c r="C2000"/>
  <c r="C1990"/>
  <c r="C1987"/>
  <c r="C1966"/>
  <c r="O1939"/>
  <c r="C1896"/>
  <c r="C1884"/>
  <c r="C1881"/>
  <c r="C539"/>
  <c r="O1848"/>
  <c r="C1848" s="1"/>
  <c r="C1790"/>
  <c r="O1787"/>
  <c r="C1787" s="1"/>
  <c r="O1776"/>
  <c r="C1776" s="1"/>
  <c r="C1762"/>
  <c r="O1764"/>
  <c r="C1731"/>
  <c r="O1724"/>
  <c r="C1640"/>
  <c r="C333"/>
  <c r="C298"/>
  <c r="C56"/>
  <c r="O2055"/>
  <c r="C2055" s="1"/>
  <c r="C2021"/>
  <c r="C1978"/>
  <c r="C1952"/>
  <c r="O1935"/>
  <c r="C1935" s="1"/>
  <c r="O1931"/>
  <c r="C1931" s="1"/>
  <c r="C1885"/>
  <c r="O1864"/>
  <c r="C1864" s="1"/>
  <c r="O1849"/>
  <c r="C1849" s="1"/>
  <c r="C1827"/>
  <c r="O1812"/>
  <c r="C1812" s="1"/>
  <c r="O1805"/>
  <c r="C1805" s="1"/>
  <c r="O1743"/>
  <c r="O1726"/>
  <c r="C1710"/>
  <c r="O1695"/>
  <c r="C1695" s="1"/>
  <c r="C1691"/>
  <c r="O1671"/>
  <c r="C1671" s="1"/>
  <c r="C1595"/>
  <c r="O1561"/>
  <c r="C1561" s="1"/>
  <c r="O1545"/>
  <c r="C1545" s="1"/>
  <c r="O1541"/>
  <c r="O1539"/>
  <c r="C1539" s="1"/>
  <c r="C1525"/>
  <c r="O1499"/>
  <c r="O1486"/>
  <c r="O1480"/>
  <c r="O1474"/>
  <c r="C1440"/>
  <c r="O1428"/>
  <c r="C1428" s="1"/>
  <c r="O1430"/>
  <c r="C1430" s="1"/>
  <c r="O1423"/>
  <c r="C1408"/>
  <c r="O1386"/>
  <c r="O1373"/>
  <c r="C1373" s="1"/>
  <c r="O1370"/>
  <c r="C1370" s="1"/>
  <c r="C1331"/>
  <c r="C1287"/>
  <c r="C1283"/>
  <c r="C1202"/>
  <c r="C1115"/>
  <c r="C876"/>
  <c r="C378"/>
  <c r="C318"/>
  <c r="C104"/>
  <c r="O60"/>
  <c r="C60" s="1"/>
  <c r="C1376"/>
  <c r="O1344"/>
  <c r="C1344" s="1"/>
  <c r="O1340"/>
  <c r="C1340" s="1"/>
  <c r="C1336"/>
  <c r="C1299"/>
  <c r="C1236"/>
  <c r="C1248"/>
  <c r="O1229"/>
  <c r="C1220"/>
  <c r="C1208"/>
  <c r="C1182"/>
  <c r="C1180"/>
  <c r="C1174"/>
  <c r="C1164"/>
  <c r="C1149"/>
  <c r="C1113"/>
  <c r="C1049"/>
  <c r="C881"/>
  <c r="O565"/>
  <c r="C565" s="1"/>
  <c r="O1086"/>
  <c r="C1086" s="1"/>
  <c r="C1030"/>
  <c r="C1024"/>
  <c r="C984"/>
  <c r="O960"/>
  <c r="C960" s="1"/>
  <c r="O945"/>
  <c r="C912"/>
  <c r="O871"/>
  <c r="O869"/>
  <c r="C869" s="1"/>
  <c r="C691"/>
  <c r="C633"/>
  <c r="O615"/>
  <c r="C615" s="1"/>
  <c r="C579"/>
  <c r="C515"/>
  <c r="C493"/>
  <c r="C481"/>
  <c r="O475"/>
  <c r="C444"/>
  <c r="C415"/>
  <c r="O359"/>
  <c r="C359" s="1"/>
  <c r="C332"/>
  <c r="O324"/>
  <c r="O253"/>
  <c r="C253" s="1"/>
  <c r="O250"/>
  <c r="C250" s="1"/>
  <c r="O246"/>
  <c r="C246" s="1"/>
  <c r="O240"/>
  <c r="C240" s="1"/>
  <c r="C238"/>
  <c r="O220"/>
  <c r="C220" s="1"/>
  <c r="O165"/>
  <c r="C165" s="1"/>
  <c r="O150"/>
  <c r="O141"/>
  <c r="C141" s="1"/>
  <c r="O122"/>
  <c r="C112"/>
  <c r="C82"/>
  <c r="C48"/>
  <c r="C24"/>
  <c r="O4"/>
  <c r="C1274"/>
  <c r="O1272"/>
  <c r="C1272" s="1"/>
  <c r="C1270"/>
  <c r="C1266"/>
  <c r="C1260"/>
  <c r="C1241"/>
  <c r="C1249"/>
  <c r="C1232"/>
  <c r="C1181"/>
  <c r="C1171"/>
  <c r="C1158"/>
  <c r="C1155"/>
  <c r="C1143"/>
  <c r="C1136"/>
  <c r="C1056"/>
  <c r="C1027"/>
  <c r="C1023"/>
  <c r="C1020"/>
  <c r="C1014"/>
  <c r="C990"/>
  <c r="C988"/>
  <c r="C970"/>
  <c r="C893"/>
  <c r="C544"/>
  <c r="C374"/>
  <c r="C22"/>
  <c r="O959"/>
  <c r="O958"/>
  <c r="O939"/>
  <c r="O936"/>
  <c r="C936" s="1"/>
  <c r="C913"/>
  <c r="C908"/>
  <c r="C903"/>
  <c r="O874"/>
  <c r="O866"/>
  <c r="O820"/>
  <c r="C672"/>
  <c r="C656"/>
  <c r="C630"/>
  <c r="O564"/>
  <c r="C564" s="1"/>
  <c r="O563"/>
  <c r="C563" s="1"/>
  <c r="O545"/>
  <c r="C545" s="1"/>
  <c r="C514"/>
  <c r="C496"/>
  <c r="O471"/>
  <c r="C471" s="1"/>
  <c r="C459"/>
  <c r="C335"/>
  <c r="C290"/>
  <c r="O236"/>
  <c r="C236" s="1"/>
  <c r="O234"/>
  <c r="C234" s="1"/>
  <c r="O222"/>
  <c r="C222" s="1"/>
  <c r="O199"/>
  <c r="C199" s="1"/>
  <c r="C196"/>
  <c r="O178"/>
  <c r="C178" s="1"/>
  <c r="O177"/>
  <c r="C177" s="1"/>
  <c r="O175"/>
  <c r="C175" s="1"/>
  <c r="O170"/>
  <c r="C170" s="1"/>
  <c r="O164"/>
  <c r="C164" s="1"/>
  <c r="C156"/>
  <c r="O148"/>
  <c r="C148" s="1"/>
  <c r="O138"/>
  <c r="C138" s="1"/>
  <c r="O134"/>
  <c r="C134" s="1"/>
  <c r="O131"/>
  <c r="C131" s="1"/>
  <c r="O117"/>
  <c r="C103"/>
  <c r="O12"/>
  <c r="C12" s="1"/>
  <c r="C2002"/>
  <c r="C1853"/>
  <c r="C2038"/>
  <c r="C2025"/>
  <c r="C1986"/>
  <c r="C1981"/>
  <c r="C1880"/>
  <c r="C1806"/>
  <c r="C1469"/>
  <c r="C2233"/>
  <c r="C1999"/>
  <c r="C1947"/>
  <c r="S2277"/>
  <c r="U2277" s="1"/>
  <c r="S2255"/>
  <c r="U2255" s="1"/>
  <c r="S2214"/>
  <c r="U2214" s="1"/>
  <c r="Z1698"/>
  <c r="AA1698" s="1"/>
  <c r="C1698" s="1"/>
  <c r="S263"/>
  <c r="U263" s="1"/>
  <c r="T1307"/>
  <c r="U1307" s="1"/>
  <c r="C1307" s="1"/>
  <c r="C2202"/>
  <c r="C2197"/>
  <c r="C2141"/>
  <c r="C2140"/>
  <c r="C2125"/>
  <c r="C2124"/>
  <c r="C2111"/>
  <c r="C2110"/>
  <c r="C2099"/>
  <c r="C1984"/>
  <c r="C535"/>
  <c r="C1873"/>
  <c r="C1838"/>
  <c r="C1837"/>
  <c r="C1824"/>
  <c r="C1739"/>
  <c r="C1738"/>
  <c r="C1730"/>
  <c r="C1658"/>
  <c r="C1603"/>
  <c r="C1530"/>
  <c r="C1500"/>
  <c r="S1491"/>
  <c r="U1491" s="1"/>
  <c r="S316"/>
  <c r="U316" s="1"/>
  <c r="S2282"/>
  <c r="U2282" s="1"/>
  <c r="O2281"/>
  <c r="C2281" s="1"/>
  <c r="Y2273"/>
  <c r="AA2273" s="1"/>
  <c r="O2273"/>
  <c r="C2270"/>
  <c r="S2267"/>
  <c r="U2267" s="1"/>
  <c r="O2265"/>
  <c r="C2265" s="1"/>
  <c r="C2248"/>
  <c r="O2224"/>
  <c r="C2224" s="1"/>
  <c r="O2218"/>
  <c r="C2218" s="1"/>
  <c r="O2185"/>
  <c r="C2185" s="1"/>
  <c r="O2161"/>
  <c r="C2161" s="1"/>
  <c r="C2137"/>
  <c r="C2121"/>
  <c r="C2109"/>
  <c r="O2093"/>
  <c r="C2093" s="1"/>
  <c r="O2082"/>
  <c r="C2082" s="1"/>
  <c r="T2069"/>
  <c r="U2069" s="1"/>
  <c r="C2069" s="1"/>
  <c r="O2050"/>
  <c r="C2050" s="1"/>
  <c r="O2047"/>
  <c r="C2047" s="1"/>
  <c r="Z1955"/>
  <c r="AA1955" s="1"/>
  <c r="C1955" s="1"/>
  <c r="T1954"/>
  <c r="U1954" s="1"/>
  <c r="C1954" s="1"/>
  <c r="C1958"/>
  <c r="C1924"/>
  <c r="O1917"/>
  <c r="C1908"/>
  <c r="Z1900"/>
  <c r="AA1900" s="1"/>
  <c r="C1900" s="1"/>
  <c r="C1902"/>
  <c r="T1852"/>
  <c r="U1852" s="1"/>
  <c r="C1852" s="1"/>
  <c r="Y1821"/>
  <c r="AA1821" s="1"/>
  <c r="C1816"/>
  <c r="C1794"/>
  <c r="S1761"/>
  <c r="U1761" s="1"/>
  <c r="Y1764"/>
  <c r="AA1764" s="1"/>
  <c r="O1758"/>
  <c r="C1758" s="1"/>
  <c r="C1744"/>
  <c r="C1746"/>
  <c r="O1725"/>
  <c r="C1725" s="1"/>
  <c r="C1699"/>
  <c r="C1694"/>
  <c r="C1646"/>
  <c r="C1644"/>
  <c r="C1643"/>
  <c r="C1681"/>
  <c r="O1626"/>
  <c r="Y1620"/>
  <c r="AA1620" s="1"/>
  <c r="O1618"/>
  <c r="C1618" s="1"/>
  <c r="C1604"/>
  <c r="C1596"/>
  <c r="C1578"/>
  <c r="C1570"/>
  <c r="O1559"/>
  <c r="O1552"/>
  <c r="O1521"/>
  <c r="C1521" s="1"/>
  <c r="O1492"/>
  <c r="C1492" s="1"/>
  <c r="O1487"/>
  <c r="C1487" s="1"/>
  <c r="O1497"/>
  <c r="C1497" s="1"/>
  <c r="O1481"/>
  <c r="O1479"/>
  <c r="C1479" s="1"/>
  <c r="O1475"/>
  <c r="O1472"/>
  <c r="C1472" s="1"/>
  <c r="O1422"/>
  <c r="C1422" s="1"/>
  <c r="C1402"/>
  <c r="O1390"/>
  <c r="C1387"/>
  <c r="C1239"/>
  <c r="C1104"/>
  <c r="C1051"/>
  <c r="C1047"/>
  <c r="C895"/>
  <c r="C594"/>
  <c r="T1677"/>
  <c r="U1677" s="1"/>
  <c r="C1677" s="1"/>
  <c r="C2271"/>
  <c r="C2238"/>
  <c r="C2160"/>
  <c r="C2153"/>
  <c r="C2133"/>
  <c r="C2132"/>
  <c r="C2152"/>
  <c r="C2117"/>
  <c r="C2063"/>
  <c r="C2046"/>
  <c r="C1973"/>
  <c r="C1951"/>
  <c r="C1950"/>
  <c r="C1945"/>
  <c r="C1914"/>
  <c r="C536"/>
  <c r="C1832"/>
  <c r="C1754"/>
  <c r="C1712"/>
  <c r="C1704"/>
  <c r="C1654"/>
  <c r="C1649"/>
  <c r="C1615"/>
  <c r="C1600"/>
  <c r="C1544"/>
  <c r="C1508"/>
  <c r="C1507"/>
  <c r="C1445"/>
  <c r="C1462"/>
  <c r="C1411"/>
  <c r="C1410"/>
  <c r="C1295"/>
  <c r="C1282"/>
  <c r="C1100"/>
  <c r="C1099"/>
  <c r="C1095"/>
  <c r="C1080"/>
  <c r="C1064"/>
  <c r="C1036"/>
  <c r="C907"/>
  <c r="C557"/>
  <c r="C502"/>
  <c r="C479"/>
  <c r="C195"/>
  <c r="C94"/>
  <c r="T2037"/>
  <c r="U2037" s="1"/>
  <c r="C2037" s="1"/>
  <c r="T1897"/>
  <c r="U1897" s="1"/>
  <c r="C1897" s="1"/>
  <c r="T1335"/>
  <c r="U1335" s="1"/>
  <c r="C1335" s="1"/>
  <c r="S616"/>
  <c r="U616" s="1"/>
  <c r="T155"/>
  <c r="U155" s="1"/>
  <c r="C155" s="1"/>
  <c r="S17"/>
  <c r="U17" s="1"/>
  <c r="C2253"/>
  <c r="O2250"/>
  <c r="C2250" s="1"/>
  <c r="C2234"/>
  <c r="O2228"/>
  <c r="C2228" s="1"/>
  <c r="C2148"/>
  <c r="C2114"/>
  <c r="C2103"/>
  <c r="T2009"/>
  <c r="U2009" s="1"/>
  <c r="C2009" s="1"/>
  <c r="C1988"/>
  <c r="C1980"/>
  <c r="C1965"/>
  <c r="C1963"/>
  <c r="O1910"/>
  <c r="C1879"/>
  <c r="C1855"/>
  <c r="C1828"/>
  <c r="O1819"/>
  <c r="C1819" s="1"/>
  <c r="O1800"/>
  <c r="C1800" s="1"/>
  <c r="C1792"/>
  <c r="O1777"/>
  <c r="C1777" s="1"/>
  <c r="O1767"/>
  <c r="C1742"/>
  <c r="O1684"/>
  <c r="C1684" s="1"/>
  <c r="C1674"/>
  <c r="O1633"/>
  <c r="C1633" s="1"/>
  <c r="O1623"/>
  <c r="C1623" s="1"/>
  <c r="C1590"/>
  <c r="C1585"/>
  <c r="O1563"/>
  <c r="C1563" s="1"/>
  <c r="C1555"/>
  <c r="T1534"/>
  <c r="U1534" s="1"/>
  <c r="O1520"/>
  <c r="C1520" s="1"/>
  <c r="O1491"/>
  <c r="O1488"/>
  <c r="C1488" s="1"/>
  <c r="O1484"/>
  <c r="O1482"/>
  <c r="O1494"/>
  <c r="O1476"/>
  <c r="O1471"/>
  <c r="C1468"/>
  <c r="O1403"/>
  <c r="O1393"/>
  <c r="C1393" s="1"/>
  <c r="C1384"/>
  <c r="C1146"/>
  <c r="C884"/>
  <c r="C667"/>
  <c r="C157"/>
  <c r="Y265"/>
  <c r="AA265" s="1"/>
  <c r="Y260"/>
  <c r="AA260" s="1"/>
  <c r="O1346"/>
  <c r="C1346" s="1"/>
  <c r="C1323"/>
  <c r="C1292"/>
  <c r="O1273"/>
  <c r="C1273" s="1"/>
  <c r="O1263"/>
  <c r="C1263" s="1"/>
  <c r="C1240"/>
  <c r="C1212"/>
  <c r="C1139"/>
  <c r="C1128"/>
  <c r="C1102"/>
  <c r="C1116"/>
  <c r="C1098"/>
  <c r="C1119"/>
  <c r="O1085"/>
  <c r="O1082"/>
  <c r="C1082" s="1"/>
  <c r="C1071"/>
  <c r="C1070"/>
  <c r="C1072"/>
  <c r="C1044"/>
  <c r="C978"/>
  <c r="C974"/>
  <c r="C909"/>
  <c r="O872"/>
  <c r="O839"/>
  <c r="C838"/>
  <c r="C832"/>
  <c r="C819"/>
  <c r="C817"/>
  <c r="C813"/>
  <c r="C812"/>
  <c r="C811"/>
  <c r="C806"/>
  <c r="C805"/>
  <c r="C798"/>
  <c r="C796"/>
  <c r="C784"/>
  <c r="C785"/>
  <c r="C772"/>
  <c r="C782"/>
  <c r="C762"/>
  <c r="C760"/>
  <c r="C755"/>
  <c r="C754"/>
  <c r="C753"/>
  <c r="C738"/>
  <c r="C731"/>
  <c r="C719"/>
  <c r="C747"/>
  <c r="C713"/>
  <c r="C711"/>
  <c r="C705"/>
  <c r="C699"/>
  <c r="C679"/>
  <c r="C676"/>
  <c r="C641"/>
  <c r="C542"/>
  <c r="C483"/>
  <c r="C480"/>
  <c r="C423"/>
  <c r="C314"/>
  <c r="C308"/>
  <c r="C184"/>
  <c r="T197"/>
  <c r="U197" s="1"/>
  <c r="C197" s="1"/>
  <c r="C1332"/>
  <c r="O1314"/>
  <c r="C1300"/>
  <c r="C1294"/>
  <c r="C1291"/>
  <c r="C1289"/>
  <c r="O1221"/>
  <c r="C1221" s="1"/>
  <c r="C1200"/>
  <c r="C1166"/>
  <c r="C1118"/>
  <c r="O1060"/>
  <c r="C1060" s="1"/>
  <c r="C1058"/>
  <c r="C1033"/>
  <c r="C991"/>
  <c r="C987"/>
  <c r="C963"/>
  <c r="C692"/>
  <c r="C687"/>
  <c r="C677"/>
  <c r="C664"/>
  <c r="C653"/>
  <c r="C409"/>
  <c r="C380"/>
  <c r="C360"/>
  <c r="O248"/>
  <c r="C248" s="1"/>
  <c r="O128"/>
  <c r="C128" s="1"/>
  <c r="C108"/>
  <c r="C33"/>
  <c r="C19"/>
  <c r="C1010"/>
  <c r="C993"/>
  <c r="C976"/>
  <c r="C968"/>
  <c r="C951"/>
  <c r="C929"/>
  <c r="C647"/>
  <c r="O610"/>
  <c r="C610" s="1"/>
  <c r="C578"/>
  <c r="C381"/>
  <c r="C288"/>
  <c r="C226"/>
  <c r="C161"/>
  <c r="C106"/>
  <c r="C111"/>
  <c r="C72"/>
  <c r="C71"/>
  <c r="C36"/>
  <c r="C10"/>
  <c r="O2268"/>
  <c r="C2268" s="1"/>
  <c r="O2267"/>
  <c r="O2263"/>
  <c r="C2263" s="1"/>
  <c r="O2232"/>
  <c r="C2232" s="1"/>
  <c r="O2227"/>
  <c r="C2227" s="1"/>
  <c r="O2226"/>
  <c r="C2226" s="1"/>
  <c r="C2194"/>
  <c r="O2108"/>
  <c r="C2108" s="1"/>
  <c r="O2092"/>
  <c r="C2092" s="1"/>
  <c r="O2091"/>
  <c r="C2091" s="1"/>
  <c r="O2078"/>
  <c r="C2078" s="1"/>
  <c r="O2059"/>
  <c r="C2059" s="1"/>
  <c r="C1983"/>
  <c r="C1979"/>
  <c r="O1936"/>
  <c r="C1936" s="1"/>
  <c r="O1916"/>
  <c r="C1916" s="1"/>
  <c r="C1895"/>
  <c r="O1696"/>
  <c r="C1696" s="1"/>
  <c r="C1676"/>
  <c r="O1668"/>
  <c r="C1668" s="1"/>
  <c r="C1660"/>
  <c r="O1609"/>
  <c r="C1599"/>
  <c r="C1557"/>
  <c r="O1551"/>
  <c r="C1551" s="1"/>
  <c r="O1550"/>
  <c r="O1533"/>
  <c r="O1532"/>
  <c r="C1532" s="1"/>
  <c r="C1527"/>
  <c r="O1466"/>
  <c r="C1466" s="1"/>
  <c r="O1461"/>
  <c r="C1461" s="1"/>
  <c r="O1443"/>
  <c r="C1443" s="1"/>
  <c r="C1374"/>
  <c r="O1322"/>
  <c r="C1322" s="1"/>
  <c r="C1301"/>
  <c r="C1258"/>
  <c r="O1188"/>
  <c r="C1156"/>
  <c r="C1133"/>
  <c r="C1075"/>
  <c r="O957"/>
  <c r="C957" s="1"/>
  <c r="O943"/>
  <c r="C943" s="1"/>
  <c r="O870"/>
  <c r="C835"/>
  <c r="C826"/>
  <c r="C827"/>
  <c r="C808"/>
  <c r="C801"/>
  <c r="C793"/>
  <c r="C776"/>
  <c r="C774"/>
  <c r="C769"/>
  <c r="C764"/>
  <c r="C757"/>
  <c r="C741"/>
  <c r="C735"/>
  <c r="C1779"/>
  <c r="C722"/>
  <c r="C745"/>
  <c r="C709"/>
  <c r="C702"/>
  <c r="C695"/>
  <c r="C670"/>
  <c r="C660"/>
  <c r="O616"/>
  <c r="C609"/>
  <c r="C620"/>
  <c r="O560"/>
  <c r="C560" s="1"/>
  <c r="C489"/>
  <c r="C478"/>
  <c r="O469"/>
  <c r="C469" s="1"/>
  <c r="C373"/>
  <c r="C317"/>
  <c r="C305"/>
  <c r="C300"/>
  <c r="O284"/>
  <c r="C284" s="1"/>
  <c r="O249"/>
  <c r="C249" s="1"/>
  <c r="O136"/>
  <c r="C136" s="1"/>
  <c r="C98"/>
  <c r="C58"/>
  <c r="C27"/>
  <c r="C23"/>
  <c r="O1081"/>
  <c r="C1081" s="1"/>
  <c r="O1067"/>
  <c r="O955"/>
  <c r="O875"/>
  <c r="C875" s="1"/>
  <c r="O873"/>
  <c r="C865"/>
  <c r="C851"/>
  <c r="C689"/>
  <c r="C665"/>
  <c r="C654"/>
  <c r="O574"/>
  <c r="O562"/>
  <c r="C562" s="1"/>
  <c r="C470"/>
  <c r="O389"/>
  <c r="C389" s="1"/>
  <c r="O385"/>
  <c r="C385" s="1"/>
  <c r="C379"/>
  <c r="C372"/>
  <c r="C344"/>
  <c r="C337"/>
  <c r="C342"/>
  <c r="C1976"/>
  <c r="C315"/>
  <c r="C306"/>
  <c r="C281"/>
  <c r="O265"/>
  <c r="O254"/>
  <c r="C254" s="1"/>
  <c r="O242"/>
  <c r="C242" s="1"/>
  <c r="O169"/>
  <c r="C169" s="1"/>
  <c r="C159"/>
  <c r="O149"/>
  <c r="C149" s="1"/>
  <c r="O127"/>
  <c r="C127" s="1"/>
  <c r="C110"/>
  <c r="C40"/>
  <c r="O387"/>
  <c r="C387" s="1"/>
  <c r="O386"/>
  <c r="C386" s="1"/>
  <c r="C365"/>
  <c r="O321"/>
  <c r="C321" s="1"/>
  <c r="O310"/>
  <c r="C310" s="1"/>
  <c r="O293"/>
  <c r="C293" s="1"/>
  <c r="C285"/>
  <c r="O260"/>
  <c r="O258"/>
  <c r="C258" s="1"/>
  <c r="O185"/>
  <c r="O180"/>
  <c r="O171"/>
  <c r="C171" s="1"/>
  <c r="O139"/>
  <c r="C139" s="1"/>
  <c r="O129"/>
  <c r="C129" s="1"/>
  <c r="O120"/>
  <c r="C70"/>
  <c r="C39"/>
  <c r="C6"/>
  <c r="O3"/>
  <c r="C1869"/>
  <c r="Y2010"/>
  <c r="AA2010" s="1"/>
  <c r="T1858"/>
  <c r="U1858" s="1"/>
  <c r="C1858" s="1"/>
  <c r="S1820"/>
  <c r="U1820" s="1"/>
  <c r="S1778"/>
  <c r="U1778" s="1"/>
  <c r="S1314"/>
  <c r="U1314" s="1"/>
  <c r="S2284"/>
  <c r="U2284" s="1"/>
  <c r="S2147"/>
  <c r="U2147" s="1"/>
  <c r="T1898"/>
  <c r="U1898" s="1"/>
  <c r="C1898" s="1"/>
  <c r="T1396"/>
  <c r="U1396" s="1"/>
  <c r="C1396" s="1"/>
  <c r="T1103"/>
  <c r="U1103" s="1"/>
  <c r="C1103" s="1"/>
  <c r="Z1909"/>
  <c r="O2282"/>
  <c r="O2277"/>
  <c r="O2245"/>
  <c r="C2245" s="1"/>
  <c r="C2205"/>
  <c r="C2200"/>
  <c r="C2196"/>
  <c r="C2102"/>
  <c r="C2057"/>
  <c r="C2045"/>
  <c r="C2034"/>
  <c r="C1967"/>
  <c r="C1972"/>
  <c r="C1962"/>
  <c r="T1956"/>
  <c r="U1956" s="1"/>
  <c r="C1956" s="1"/>
  <c r="C1953"/>
  <c r="C1949"/>
  <c r="O1943"/>
  <c r="C1943" s="1"/>
  <c r="O1934"/>
  <c r="C1934" s="1"/>
  <c r="C1907"/>
  <c r="C1906"/>
  <c r="T1899"/>
  <c r="U1899" s="1"/>
  <c r="C1899" s="1"/>
  <c r="C1894"/>
  <c r="C1891"/>
  <c r="O1862"/>
  <c r="C1862" s="1"/>
  <c r="O1809"/>
  <c r="C1809" s="1"/>
  <c r="O1795"/>
  <c r="O1775"/>
  <c r="C1775" s="1"/>
  <c r="O1761"/>
  <c r="O1763"/>
  <c r="C1763" s="1"/>
  <c r="C1729"/>
  <c r="C1720"/>
  <c r="C1707"/>
  <c r="C1702"/>
  <c r="C1693"/>
  <c r="C1673"/>
  <c r="C1666"/>
  <c r="C1665"/>
  <c r="C1656"/>
  <c r="C1651"/>
  <c r="C1650"/>
  <c r="C1642"/>
  <c r="C1598"/>
  <c r="C1594"/>
  <c r="C1593"/>
  <c r="C1576"/>
  <c r="C1575"/>
  <c r="C1538"/>
  <c r="C1528"/>
  <c r="C1523"/>
  <c r="C1510"/>
  <c r="C1504"/>
  <c r="C1503"/>
  <c r="C1454"/>
  <c r="C1421"/>
  <c r="C1409"/>
  <c r="C1404"/>
  <c r="C1401"/>
  <c r="C1391"/>
  <c r="C1381"/>
  <c r="C1379"/>
  <c r="C1243"/>
  <c r="C1211"/>
  <c r="Y2266"/>
  <c r="AA2266" s="1"/>
  <c r="S1489"/>
  <c r="U1489" s="1"/>
  <c r="S1471"/>
  <c r="U1471" s="1"/>
  <c r="O2280"/>
  <c r="C2276"/>
  <c r="C207"/>
  <c r="C2257"/>
  <c r="O2241"/>
  <c r="O2181"/>
  <c r="C2181" s="1"/>
  <c r="C2171"/>
  <c r="C2169"/>
  <c r="C2084"/>
  <c r="C2083"/>
  <c r="C2041"/>
  <c r="C2040"/>
  <c r="C2008"/>
  <c r="C2006"/>
  <c r="C2005"/>
  <c r="C2001"/>
  <c r="C1997"/>
  <c r="C1996"/>
  <c r="C1993"/>
  <c r="C1992"/>
  <c r="O1940"/>
  <c r="C1940" s="1"/>
  <c r="O1932"/>
  <c r="C1932" s="1"/>
  <c r="O1922"/>
  <c r="C1922" s="1"/>
  <c r="C1851"/>
  <c r="O1801"/>
  <c r="O1773"/>
  <c r="O1760"/>
  <c r="C1760" s="1"/>
  <c r="O1757"/>
  <c r="C1689"/>
  <c r="C1675"/>
  <c r="C1661"/>
  <c r="C1653"/>
  <c r="C1647"/>
  <c r="C1614"/>
  <c r="C1605"/>
  <c r="C1589"/>
  <c r="C1516"/>
  <c r="C1450"/>
  <c r="C1441"/>
  <c r="C1432"/>
  <c r="C1296"/>
  <c r="C1148"/>
  <c r="C1088"/>
  <c r="C1062"/>
  <c r="T2279"/>
  <c r="U2279" s="1"/>
  <c r="C2279" s="1"/>
  <c r="S1939"/>
  <c r="U1939" s="1"/>
  <c r="S1536"/>
  <c r="T1536"/>
  <c r="U1536" s="1"/>
  <c r="C1536" s="1"/>
  <c r="T1460"/>
  <c r="U1460" s="1"/>
  <c r="C1460" s="1"/>
  <c r="Z1089"/>
  <c r="AA1089" s="1"/>
  <c r="C1089" s="1"/>
  <c r="T512"/>
  <c r="U512" s="1"/>
  <c r="C512" s="1"/>
  <c r="Z505"/>
  <c r="AA505" s="1"/>
  <c r="C505" s="1"/>
  <c r="S313"/>
  <c r="U313" s="1"/>
  <c r="C2269"/>
  <c r="O2239"/>
  <c r="C2239" s="1"/>
  <c r="C2145"/>
  <c r="C2143"/>
  <c r="C2139"/>
  <c r="C2135"/>
  <c r="C2130"/>
  <c r="C2127"/>
  <c r="C2123"/>
  <c r="C2119"/>
  <c r="C2116"/>
  <c r="C2112"/>
  <c r="C2157"/>
  <c r="C2066"/>
  <c r="O2061"/>
  <c r="C2061" s="1"/>
  <c r="O2043"/>
  <c r="C2043" s="1"/>
  <c r="O1938"/>
  <c r="C1938" s="1"/>
  <c r="O1929"/>
  <c r="C1929" s="1"/>
  <c r="C530"/>
  <c r="C1841"/>
  <c r="C1843"/>
  <c r="C1830"/>
  <c r="O1821"/>
  <c r="O1813"/>
  <c r="C1813" s="1"/>
  <c r="O1799"/>
  <c r="C1799" s="1"/>
  <c r="O1771"/>
  <c r="C1771" s="1"/>
  <c r="C1766"/>
  <c r="C1748"/>
  <c r="C1737"/>
  <c r="C1736"/>
  <c r="C1734"/>
  <c r="C1722"/>
  <c r="C1664"/>
  <c r="C1592"/>
  <c r="C1453"/>
  <c r="C1395"/>
  <c r="C1112"/>
  <c r="C1326"/>
  <c r="C1269"/>
  <c r="C1199"/>
  <c r="C1162"/>
  <c r="C1129"/>
  <c r="C863"/>
  <c r="C845"/>
  <c r="C840"/>
  <c r="C608"/>
  <c r="C569"/>
  <c r="C566"/>
  <c r="Y1721"/>
  <c r="AA1721" s="1"/>
  <c r="Y1672"/>
  <c r="AA1672" s="1"/>
  <c r="S1562"/>
  <c r="U1562" s="1"/>
  <c r="Y1541"/>
  <c r="AA1541" s="1"/>
  <c r="T1459"/>
  <c r="U1459" s="1"/>
  <c r="C1459" s="1"/>
  <c r="C1377"/>
  <c r="O1347"/>
  <c r="C1347" s="1"/>
  <c r="C1339"/>
  <c r="C1334"/>
  <c r="C1330"/>
  <c r="C1324"/>
  <c r="C1311"/>
  <c r="C1298"/>
  <c r="C1281"/>
  <c r="C1280"/>
  <c r="C1268"/>
  <c r="C1254"/>
  <c r="C1215"/>
  <c r="C1206"/>
  <c r="C1205"/>
  <c r="C1193"/>
  <c r="C1192"/>
  <c r="C1189"/>
  <c r="C1169"/>
  <c r="C1160"/>
  <c r="C1137"/>
  <c r="C1131"/>
  <c r="C1092"/>
  <c r="C1091"/>
  <c r="C1087"/>
  <c r="C1004"/>
  <c r="C980"/>
  <c r="C972"/>
  <c r="C994"/>
  <c r="C920"/>
  <c r="C830"/>
  <c r="C829"/>
  <c r="C694"/>
  <c r="C645"/>
  <c r="C619"/>
  <c r="C601"/>
  <c r="C597"/>
  <c r="C577"/>
  <c r="C551"/>
  <c r="C549"/>
  <c r="C506"/>
  <c r="C466"/>
  <c r="C458"/>
  <c r="C454"/>
  <c r="C451"/>
  <c r="C447"/>
  <c r="C443"/>
  <c r="C422"/>
  <c r="C418"/>
  <c r="C1333"/>
  <c r="C1327"/>
  <c r="O1315"/>
  <c r="C1315" s="1"/>
  <c r="C1306"/>
  <c r="C1288"/>
  <c r="C1284"/>
  <c r="C1230"/>
  <c r="C1209"/>
  <c r="C1191"/>
  <c r="C1177"/>
  <c r="C1173"/>
  <c r="C1168"/>
  <c r="C1163"/>
  <c r="C1134"/>
  <c r="C1123"/>
  <c r="C1094"/>
  <c r="C1090"/>
  <c r="C1069"/>
  <c r="O1059"/>
  <c r="C1059" s="1"/>
  <c r="C888"/>
  <c r="C886"/>
  <c r="C924"/>
  <c r="C500"/>
  <c r="C498"/>
  <c r="O1256"/>
  <c r="C1256" s="1"/>
  <c r="O1083"/>
  <c r="C1083" s="1"/>
  <c r="C1055"/>
  <c r="C1042"/>
  <c r="C1035"/>
  <c r="C1022"/>
  <c r="C1018"/>
  <c r="C1040"/>
  <c r="C1012"/>
  <c r="C1008"/>
  <c r="C998"/>
  <c r="O947"/>
  <c r="C911"/>
  <c r="C905"/>
  <c r="C902"/>
  <c r="C896"/>
  <c r="C860"/>
  <c r="C857"/>
  <c r="C847"/>
  <c r="C843"/>
  <c r="C685"/>
  <c r="C643"/>
  <c r="O614"/>
  <c r="C614" s="1"/>
  <c r="C604"/>
  <c r="O561"/>
  <c r="C548"/>
  <c r="C225"/>
  <c r="C34"/>
  <c r="O996"/>
  <c r="C996" s="1"/>
  <c r="C914"/>
  <c r="O900"/>
  <c r="C814"/>
  <c r="C823"/>
  <c r="C807"/>
  <c r="C803"/>
  <c r="C799"/>
  <c r="C781"/>
  <c r="C778"/>
  <c r="C739"/>
  <c r="C733"/>
  <c r="C729"/>
  <c r="C727"/>
  <c r="C724"/>
  <c r="C707"/>
  <c r="C704"/>
  <c r="C700"/>
  <c r="C671"/>
  <c r="C625"/>
  <c r="C558"/>
  <c r="C509"/>
  <c r="C508"/>
  <c r="C504"/>
  <c r="C354"/>
  <c r="O571"/>
  <c r="O546"/>
  <c r="C376"/>
  <c r="C375"/>
  <c r="C363"/>
  <c r="C355"/>
  <c r="C351"/>
  <c r="O319"/>
  <c r="C230"/>
  <c r="C678"/>
  <c r="C662"/>
  <c r="C636"/>
  <c r="C631"/>
  <c r="C626"/>
  <c r="C581"/>
  <c r="C513"/>
  <c r="C465"/>
  <c r="C461"/>
  <c r="C460"/>
  <c r="C457"/>
  <c r="C456"/>
  <c r="C453"/>
  <c r="C468"/>
  <c r="C450"/>
  <c r="C449"/>
  <c r="C446"/>
  <c r="C445"/>
  <c r="C442"/>
  <c r="C441"/>
  <c r="C430"/>
  <c r="C429"/>
  <c r="C427"/>
  <c r="C425"/>
  <c r="C424"/>
  <c r="C421"/>
  <c r="C420"/>
  <c r="C417"/>
  <c r="C413"/>
  <c r="C439"/>
  <c r="C407"/>
  <c r="C406"/>
  <c r="C358"/>
  <c r="C357"/>
  <c r="C370"/>
  <c r="C349"/>
  <c r="C309"/>
  <c r="O292"/>
  <c r="C292" s="1"/>
  <c r="C229"/>
  <c r="C228"/>
  <c r="C77"/>
  <c r="O323"/>
  <c r="C323" s="1"/>
  <c r="O294"/>
  <c r="C294" s="1"/>
  <c r="O237"/>
  <c r="C237" s="1"/>
  <c r="O231"/>
  <c r="C231" s="1"/>
  <c r="O219"/>
  <c r="C219" s="1"/>
  <c r="C193"/>
  <c r="C189"/>
  <c r="O151"/>
  <c r="C97"/>
  <c r="C368"/>
  <c r="C361"/>
  <c r="C347"/>
  <c r="O325"/>
  <c r="C325" s="1"/>
  <c r="O316"/>
  <c r="O313"/>
  <c r="C307"/>
  <c r="O259"/>
  <c r="C259" s="1"/>
  <c r="O252"/>
  <c r="C252" s="1"/>
  <c r="O245"/>
  <c r="C245" s="1"/>
  <c r="C200"/>
  <c r="C192"/>
  <c r="C188"/>
  <c r="O119"/>
  <c r="C119" s="1"/>
  <c r="C90"/>
  <c r="C84"/>
  <c r="C158"/>
  <c r="C83"/>
  <c r="C81"/>
  <c r="C86"/>
  <c r="C75"/>
  <c r="C74"/>
  <c r="C69"/>
  <c r="C53"/>
  <c r="C51"/>
  <c r="C35"/>
  <c r="O190"/>
  <c r="C190" s="1"/>
  <c r="C181"/>
  <c r="C107"/>
  <c r="C102"/>
  <c r="C101"/>
  <c r="C100"/>
  <c r="O88"/>
  <c r="C88" s="1"/>
  <c r="C57"/>
  <c r="C38"/>
  <c r="C1308"/>
  <c r="T1839"/>
  <c r="U1839" s="1"/>
  <c r="C1839" s="1"/>
  <c r="C32"/>
  <c r="C29"/>
  <c r="C26"/>
  <c r="C21"/>
  <c r="O1856"/>
  <c r="C1856" s="1"/>
  <c r="O432"/>
  <c r="C15"/>
  <c r="C13"/>
  <c r="C11"/>
  <c r="C7"/>
  <c r="S432"/>
  <c r="U432" s="1"/>
  <c r="O213"/>
  <c r="C213" s="1"/>
  <c r="O166"/>
  <c r="C166" s="1"/>
  <c r="O105"/>
  <c r="C105" s="1"/>
  <c r="O61"/>
  <c r="C61" s="1"/>
  <c r="C432" l="1"/>
  <c r="U3"/>
  <c r="AA3"/>
  <c r="C820"/>
  <c r="AA768"/>
  <c r="U768"/>
  <c r="AA706"/>
  <c r="U706"/>
  <c r="U4"/>
  <c r="AA2036"/>
  <c r="C2042"/>
  <c r="U2036"/>
  <c r="C5"/>
  <c r="AA4"/>
  <c r="U352"/>
  <c r="C947"/>
  <c r="C1726"/>
  <c r="C120"/>
  <c r="C1784"/>
  <c r="C283"/>
  <c r="C1423"/>
  <c r="C312"/>
  <c r="C1476"/>
  <c r="C1866"/>
  <c r="C1757"/>
  <c r="C1810"/>
  <c r="C1550"/>
  <c r="C1403"/>
  <c r="C1494"/>
  <c r="C1390"/>
  <c r="C1474"/>
  <c r="C1061"/>
  <c r="C571"/>
  <c r="C1481"/>
  <c r="C1427"/>
  <c r="C1773"/>
  <c r="C1533"/>
  <c r="C1562"/>
  <c r="C574"/>
  <c r="C324"/>
  <c r="C137"/>
  <c r="C185"/>
  <c r="C873"/>
  <c r="C1917"/>
  <c r="C316"/>
  <c r="C2255"/>
  <c r="C871"/>
  <c r="C2064"/>
  <c r="C1625"/>
  <c r="C1219"/>
  <c r="C1534"/>
  <c r="C945"/>
  <c r="C567"/>
  <c r="C263"/>
  <c r="C2214"/>
  <c r="C117"/>
  <c r="C1552"/>
  <c r="C122"/>
  <c r="C2282"/>
  <c r="C2284"/>
  <c r="C959"/>
  <c r="C1429"/>
  <c r="C839"/>
  <c r="C1632"/>
  <c r="C1920"/>
  <c r="C143"/>
  <c r="C475"/>
  <c r="C1457"/>
  <c r="C1486"/>
  <c r="C866"/>
  <c r="C1622"/>
  <c r="C1631"/>
  <c r="C130"/>
  <c r="C1343"/>
  <c r="C1477"/>
  <c r="C900"/>
  <c r="C180"/>
  <c r="C1672"/>
  <c r="C1795"/>
  <c r="C2243"/>
  <c r="C1910"/>
  <c r="C1475"/>
  <c r="C1724"/>
  <c r="C1337"/>
  <c r="C1342"/>
  <c r="C958"/>
  <c r="C1554"/>
  <c r="C938"/>
  <c r="C1480"/>
  <c r="C1277"/>
  <c r="C547"/>
  <c r="C319"/>
  <c r="C2266"/>
  <c r="C874"/>
  <c r="C1743"/>
  <c r="C1279"/>
  <c r="C546"/>
  <c r="C1801"/>
  <c r="C1484"/>
  <c r="C939"/>
  <c r="C150"/>
  <c r="C1229"/>
  <c r="C1499"/>
  <c r="C1796"/>
  <c r="C474"/>
  <c r="C1188"/>
  <c r="C41"/>
  <c r="C1797"/>
  <c r="C1067"/>
  <c r="C1386"/>
  <c r="C955"/>
  <c r="C151"/>
  <c r="C561"/>
  <c r="C1609"/>
  <c r="C1482"/>
  <c r="C1814"/>
  <c r="C616"/>
  <c r="C1341"/>
  <c r="C995"/>
  <c r="C870"/>
  <c r="C1718"/>
  <c r="C946"/>
  <c r="C1316"/>
  <c r="C1857"/>
  <c r="C872"/>
  <c r="C1085"/>
  <c r="C1767"/>
  <c r="C1559"/>
  <c r="C1178"/>
  <c r="C867"/>
  <c r="C956"/>
  <c r="C1634"/>
  <c r="C2280"/>
  <c r="C313"/>
  <c r="C1821"/>
  <c r="C1721"/>
  <c r="C2147"/>
  <c r="C1224"/>
  <c r="C17"/>
  <c r="C2219"/>
  <c r="C1820"/>
  <c r="C2104"/>
  <c r="C2273"/>
  <c r="C1764"/>
  <c r="C1778"/>
  <c r="C265"/>
  <c r="C1314"/>
  <c r="C260"/>
  <c r="C1541"/>
  <c r="C2267"/>
  <c r="C1491"/>
  <c r="C1939"/>
  <c r="C1626"/>
  <c r="C1471"/>
  <c r="C1489"/>
  <c r="C1620"/>
  <c r="C1761"/>
  <c r="C2277"/>
  <c r="C2241"/>
  <c r="C2010"/>
  <c r="C3" l="1"/>
  <c r="C768"/>
  <c r="C706"/>
  <c r="C2036"/>
  <c r="C4"/>
  <c r="C352"/>
</calcChain>
</file>

<file path=xl/comments1.xml><?xml version="1.0" encoding="utf-8"?>
<comments xmlns="http://schemas.openxmlformats.org/spreadsheetml/2006/main">
  <authors>
    <author>Temp</author>
    <author>Windows User</author>
  </authors>
  <commentList>
    <comment ref="B2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30% - GRANT</t>
        </r>
      </text>
    </comment>
    <comment ref="B25" authorId="0">
      <text>
        <r>
          <rPr>
            <b/>
            <sz val="9"/>
            <color indexed="81"/>
            <rFont val="Tahoma"/>
            <family val="2"/>
          </rPr>
          <t>Temp:
70%</t>
        </r>
      </text>
    </comment>
    <comment ref="B65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66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43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4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D159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User took offsite. Will return in July.</t>
        </r>
      </text>
    </comment>
    <comment ref="B1182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33.3%</t>
        </r>
      </text>
    </comment>
    <comment ref="B1183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33.3%</t>
        </r>
      </text>
    </comment>
    <comment ref="B118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33.3%</t>
        </r>
      </text>
    </comment>
    <comment ref="B1469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
</t>
        </r>
      </text>
    </comment>
    <comment ref="B1470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647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648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817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818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866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867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869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75%</t>
        </r>
      </text>
    </comment>
    <comment ref="B1870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25%
</t>
        </r>
      </text>
    </comment>
    <comment ref="B1997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1998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AC1998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Charge 24.18 to this center</t>
        </r>
      </text>
    </comment>
    <comment ref="B2002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003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06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065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10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105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175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177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25%</t>
        </r>
      </text>
    </comment>
    <comment ref="B2178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179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180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50%</t>
        </r>
      </text>
    </comment>
    <comment ref="B2208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65%</t>
        </r>
      </text>
    </comment>
    <comment ref="B2209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20%</t>
        </r>
      </text>
    </comment>
    <comment ref="B2210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B2211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B2212" authorId="1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5%</t>
        </r>
      </text>
    </comment>
    <comment ref="B2219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75%</t>
        </r>
      </text>
    </comment>
    <comment ref="B2220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25%</t>
        </r>
      </text>
    </comment>
    <comment ref="B2241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75%
</t>
        </r>
      </text>
    </comment>
    <comment ref="B2242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25%</t>
        </r>
      </text>
    </comment>
    <comment ref="B2243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75%
</t>
        </r>
      </text>
    </comment>
    <comment ref="B224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25%</t>
        </r>
      </text>
    </comment>
    <comment ref="B2273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70%</t>
        </r>
      </text>
    </comment>
    <comment ref="B2274" authorId="0">
      <text>
        <r>
          <rPr>
            <b/>
            <sz val="9"/>
            <color indexed="81"/>
            <rFont val="Tahoma"/>
            <family val="2"/>
          </rPr>
          <t>Temp:</t>
        </r>
        <r>
          <rPr>
            <sz val="9"/>
            <color indexed="81"/>
            <rFont val="Tahoma"/>
            <family val="2"/>
          </rPr>
          <t xml:space="preserve">
30%</t>
        </r>
      </text>
    </comment>
  </commentList>
</comments>
</file>

<file path=xl/sharedStrings.xml><?xml version="1.0" encoding="utf-8"?>
<sst xmlns="http://schemas.openxmlformats.org/spreadsheetml/2006/main" count="16115" uniqueCount="6805">
  <si>
    <t>Service Order #</t>
  </si>
  <si>
    <t>Cost Center #</t>
  </si>
  <si>
    <t>Equip Serial #</t>
  </si>
  <si>
    <t>Color Vol Min</t>
  </si>
  <si>
    <t>B&amp;W Mon Overage/CPC Rate</t>
  </si>
  <si>
    <t>Color Mon Overage/CPC Rate</t>
  </si>
  <si>
    <t>B&amp;W Base</t>
  </si>
  <si>
    <t>Color Base</t>
  </si>
  <si>
    <t>B&amp;W Begin Read</t>
  </si>
  <si>
    <t>B&amp;W End Read</t>
  </si>
  <si>
    <t>B&amp;W Total</t>
  </si>
  <si>
    <t>B&amp;W Overage</t>
  </si>
  <si>
    <t>B&amp;W CPC Volume</t>
  </si>
  <si>
    <t xml:space="preserve">B&amp;W Overage/CPC </t>
  </si>
  <si>
    <t>Color Begin Read</t>
  </si>
  <si>
    <t>Color End Read</t>
  </si>
  <si>
    <t>Color Total</t>
  </si>
  <si>
    <t>Color Overage</t>
  </si>
  <si>
    <t>Color CPC Volume</t>
  </si>
  <si>
    <t xml:space="preserve">Color Overage/CPC </t>
  </si>
  <si>
    <t>Total Amount Due</t>
  </si>
  <si>
    <t>Credit Amount Due</t>
  </si>
  <si>
    <t>Student Center</t>
  </si>
  <si>
    <t>UK Dept. of Psychology</t>
  </si>
  <si>
    <t>3-1</t>
  </si>
  <si>
    <t>UK Pathology and Laboratory Medicine</t>
  </si>
  <si>
    <t>V8006001225</t>
  </si>
  <si>
    <t>CPC</t>
  </si>
  <si>
    <t>72MXPH7</t>
  </si>
  <si>
    <t>72MXX1W</t>
  </si>
  <si>
    <t>V9815300255</t>
  </si>
  <si>
    <t>V8315301000</t>
  </si>
  <si>
    <t>W3018900748</t>
  </si>
  <si>
    <t>72MXPHK</t>
  </si>
  <si>
    <t>UK Mining Engineering</t>
  </si>
  <si>
    <t>V6906000793</t>
  </si>
  <si>
    <t>UK Healthcare Finance</t>
  </si>
  <si>
    <t>72MXPHZ</t>
  </si>
  <si>
    <t>79G2F3K</t>
  </si>
  <si>
    <t>9433NP5</t>
  </si>
  <si>
    <t>Lexmark T656</t>
  </si>
  <si>
    <t>794YGXV</t>
  </si>
  <si>
    <t>UK Department of Sociology</t>
  </si>
  <si>
    <t>UK Campus Recreation</t>
  </si>
  <si>
    <t>V9315000585</t>
  </si>
  <si>
    <t>UK Family and Consumer Science</t>
  </si>
  <si>
    <t>V9814900242</t>
  </si>
  <si>
    <t>UK College of Medicine</t>
  </si>
  <si>
    <t>V9614901103</t>
  </si>
  <si>
    <t>V6914900428</t>
  </si>
  <si>
    <t>V4409301302</t>
  </si>
  <si>
    <t>UK Athletics - Media Relations</t>
  </si>
  <si>
    <t>UK College of Public  Health</t>
  </si>
  <si>
    <t>V9315000567</t>
  </si>
  <si>
    <t>UK College of Public Health</t>
  </si>
  <si>
    <t>UK Oncology/Hematology</t>
  </si>
  <si>
    <t>UK Office of Legal Counsel</t>
  </si>
  <si>
    <t>V9514902338</t>
  </si>
  <si>
    <t>UK Dining Services - Marketing</t>
  </si>
  <si>
    <t>V9414900996</t>
  </si>
  <si>
    <t>20-1</t>
  </si>
  <si>
    <t xml:space="preserve">V9415000393  </t>
  </si>
  <si>
    <t>V8014900971</t>
  </si>
  <si>
    <t xml:space="preserve">V8014901010 </t>
  </si>
  <si>
    <t xml:space="preserve">V8014900960 </t>
  </si>
  <si>
    <t>Uk Graduate School</t>
  </si>
  <si>
    <t>V9315900207</t>
  </si>
  <si>
    <t>21-2</t>
  </si>
  <si>
    <t xml:space="preserve">V8215000528 </t>
  </si>
  <si>
    <t>V9615000609</t>
  </si>
  <si>
    <t>V9615700134</t>
  </si>
  <si>
    <t>UK CT Surgery</t>
  </si>
  <si>
    <t>V9315000904</t>
  </si>
  <si>
    <t>23-1</t>
  </si>
  <si>
    <t>79G0YFY</t>
  </si>
  <si>
    <t>V7601100616</t>
  </si>
  <si>
    <t>V8015002112</t>
  </si>
  <si>
    <t>79G0YMB</t>
  </si>
  <si>
    <t>79G10K6</t>
  </si>
  <si>
    <t>79G0YNG</t>
  </si>
  <si>
    <t>Lexmark T642</t>
  </si>
  <si>
    <t>Lexmark T640</t>
  </si>
  <si>
    <t>791L6CV</t>
  </si>
  <si>
    <t>7916P0V</t>
  </si>
  <si>
    <t>7914WWV</t>
  </si>
  <si>
    <t>23-3</t>
  </si>
  <si>
    <t>V9815600599</t>
  </si>
  <si>
    <t>UK Library and Information Science</t>
  </si>
  <si>
    <t>UK Enterprise Learning</t>
  </si>
  <si>
    <t>V9615000263</t>
  </si>
  <si>
    <t>UK Student Center</t>
  </si>
  <si>
    <t>V9415200097</t>
  </si>
  <si>
    <t>UK School of Management</t>
  </si>
  <si>
    <t>V7015000166</t>
  </si>
  <si>
    <t>V8315100829</t>
  </si>
  <si>
    <t>UK Mechanical Engineering NASA</t>
  </si>
  <si>
    <t>V9815100753</t>
  </si>
  <si>
    <t>UK Office of Development</t>
  </si>
  <si>
    <t>V9415000612</t>
  </si>
  <si>
    <t>UK Clinical Research Development</t>
  </si>
  <si>
    <t>V8215101931</t>
  </si>
  <si>
    <t>UK Student Support Services</t>
  </si>
  <si>
    <t>UK College of Education</t>
  </si>
  <si>
    <t>V8215201782</t>
  </si>
  <si>
    <t>UK Georgetown Clinic</t>
  </si>
  <si>
    <t>79G0KR8</t>
  </si>
  <si>
    <t>79G0KR5</t>
  </si>
  <si>
    <t>UK Family and Community Medicine</t>
  </si>
  <si>
    <t>794HZP8</t>
  </si>
  <si>
    <t>793L1GY</t>
  </si>
  <si>
    <t>35-1</t>
  </si>
  <si>
    <t>79G10GV</t>
  </si>
  <si>
    <t>79G1TH4</t>
  </si>
  <si>
    <t>Lexmark T654</t>
  </si>
  <si>
    <t>793VF8Y</t>
  </si>
  <si>
    <t>Lexmark T650</t>
  </si>
  <si>
    <t>V9315700488</t>
  </si>
  <si>
    <t>UK Utilization Review</t>
  </si>
  <si>
    <t>794DK9V</t>
  </si>
  <si>
    <t>UK Admitting and Registration Services</t>
  </si>
  <si>
    <t>79G061X</t>
  </si>
  <si>
    <t>UK Center for Advanced Surgery</t>
  </si>
  <si>
    <t>794C6GN</t>
  </si>
  <si>
    <t>794DZKG</t>
  </si>
  <si>
    <t>794DZF9</t>
  </si>
  <si>
    <t>UK Revenue Management</t>
  </si>
  <si>
    <t>UK Pharmacy Services</t>
  </si>
  <si>
    <t>41-1</t>
  </si>
  <si>
    <t>79G10LF</t>
  </si>
  <si>
    <t>UK Children's Hospital NICU</t>
  </si>
  <si>
    <t>794DZNV</t>
  </si>
  <si>
    <t>UK College of Health Science Physical</t>
  </si>
  <si>
    <t>JPDF267287</t>
  </si>
  <si>
    <t>44-1</t>
  </si>
  <si>
    <t>UK Institute for Sustainable Manufacturing</t>
  </si>
  <si>
    <t>V9615500966</t>
  </si>
  <si>
    <t>UK Teaching and Learning</t>
  </si>
  <si>
    <t>Ricoh MP C4501</t>
  </si>
  <si>
    <t>V9515000277</t>
  </si>
  <si>
    <t>46-1</t>
  </si>
  <si>
    <t>V9815500579</t>
  </si>
  <si>
    <t>35P6VNV</t>
  </si>
  <si>
    <t>35P6VRN</t>
  </si>
  <si>
    <t>35P6VNY</t>
  </si>
  <si>
    <t>35P6VNG</t>
  </si>
  <si>
    <t>9434VZ7</t>
  </si>
  <si>
    <t>JPDF267285</t>
  </si>
  <si>
    <t>Clinic  Lab - LCR</t>
  </si>
  <si>
    <t>Clinic Lab</t>
  </si>
  <si>
    <t>794DZTC</t>
  </si>
  <si>
    <t>Lexmark X548</t>
  </si>
  <si>
    <t>Technology Transfer</t>
  </si>
  <si>
    <t>V9315300038</t>
  </si>
  <si>
    <t>V9315300050</t>
  </si>
  <si>
    <t>V9315300063</t>
  </si>
  <si>
    <t>Uk College of Public Health</t>
  </si>
  <si>
    <t>V9315300428</t>
  </si>
  <si>
    <t>Communications and Division of Instruction</t>
  </si>
  <si>
    <t>V9615300465</t>
  </si>
  <si>
    <t>V9815200767</t>
  </si>
  <si>
    <t>University Press</t>
  </si>
  <si>
    <t>V7015300170</t>
  </si>
  <si>
    <t>V6915300637</t>
  </si>
  <si>
    <t>V9615300505</t>
  </si>
  <si>
    <t>79G25VB</t>
  </si>
  <si>
    <t>Endoscopy</t>
  </si>
  <si>
    <t>57-1</t>
  </si>
  <si>
    <t>942488H</t>
  </si>
  <si>
    <t>57-2</t>
  </si>
  <si>
    <t>9434V8G</t>
  </si>
  <si>
    <t>57-3</t>
  </si>
  <si>
    <t>9435WP2</t>
  </si>
  <si>
    <t>57-4</t>
  </si>
  <si>
    <t>35P68W0</t>
  </si>
  <si>
    <t>V8015300070</t>
  </si>
  <si>
    <t>V8015200761</t>
  </si>
  <si>
    <t>V6915400441</t>
  </si>
  <si>
    <t>Department of Anesthesiology</t>
  </si>
  <si>
    <t>V8015200786</t>
  </si>
  <si>
    <t>NRSDPI</t>
  </si>
  <si>
    <t>V9815300444</t>
  </si>
  <si>
    <t>Center for Applied Energy Research</t>
  </si>
  <si>
    <t>V9615401018</t>
  </si>
  <si>
    <t>Von Allmen School of Accountancy</t>
  </si>
  <si>
    <t>UK Budget Office</t>
  </si>
  <si>
    <t>V9415400496</t>
  </si>
  <si>
    <t>V9415400505</t>
  </si>
  <si>
    <t>UK Band</t>
  </si>
  <si>
    <t>Office of Service Excellence</t>
  </si>
  <si>
    <t>66-1</t>
  </si>
  <si>
    <t>79G061V</t>
  </si>
  <si>
    <t>V9315400892</t>
  </si>
  <si>
    <t>V9315601840</t>
  </si>
  <si>
    <t>V9315600979</t>
  </si>
  <si>
    <t>V9315800860</t>
  </si>
  <si>
    <t>V9315800702</t>
  </si>
  <si>
    <t>V9315701038</t>
  </si>
  <si>
    <t>V9315800896</t>
  </si>
  <si>
    <t>9432MTK</t>
  </si>
  <si>
    <t>9432TKY</t>
  </si>
  <si>
    <t>9432XV2</t>
  </si>
  <si>
    <t>9432MV6</t>
  </si>
  <si>
    <t>9432XPR</t>
  </si>
  <si>
    <t>9432MV0</t>
  </si>
  <si>
    <t>942198D</t>
  </si>
  <si>
    <t>9432XXG</t>
  </si>
  <si>
    <t>9432XZ2</t>
  </si>
  <si>
    <t>9432N0W</t>
  </si>
  <si>
    <t>9432XVR</t>
  </si>
  <si>
    <t>9432N59</t>
  </si>
  <si>
    <t>9432XTX</t>
  </si>
  <si>
    <t>9432XYM</t>
  </si>
  <si>
    <t>V9315300430</t>
  </si>
  <si>
    <t>V9415300051</t>
  </si>
  <si>
    <t>V9415300055</t>
  </si>
  <si>
    <t>V9515301250</t>
  </si>
  <si>
    <t>V9615300485</t>
  </si>
  <si>
    <t>Lexmark T632</t>
  </si>
  <si>
    <t>991YV8W</t>
  </si>
  <si>
    <t>Lexmark T644</t>
  </si>
  <si>
    <t>991YV89</t>
  </si>
  <si>
    <t>752500946050C</t>
  </si>
  <si>
    <t>793FZ31</t>
  </si>
  <si>
    <t>793FZ68</t>
  </si>
  <si>
    <t>V9815300752</t>
  </si>
  <si>
    <t>V9815300754</t>
  </si>
  <si>
    <t>793GRDR</t>
  </si>
  <si>
    <t>793FZ4N</t>
  </si>
  <si>
    <t>790YVWD</t>
  </si>
  <si>
    <t>790YVWG</t>
  </si>
  <si>
    <t>790YVW4</t>
  </si>
  <si>
    <t>790YVLY</t>
  </si>
  <si>
    <t>790YVLH</t>
  </si>
  <si>
    <t>CNB9094832</t>
  </si>
  <si>
    <t>Lexmark C912</t>
  </si>
  <si>
    <t>32104JT</t>
  </si>
  <si>
    <t>7906X48</t>
  </si>
  <si>
    <t>793GRC7</t>
  </si>
  <si>
    <t>V9615401183</t>
  </si>
  <si>
    <t>790XMM2</t>
  </si>
  <si>
    <t>V9315101171</t>
  </si>
  <si>
    <t>70-1</t>
  </si>
  <si>
    <t>35P6VNM</t>
  </si>
  <si>
    <t>70-2</t>
  </si>
  <si>
    <t>35P6VZM</t>
  </si>
  <si>
    <t>35P6W01</t>
  </si>
  <si>
    <t>KY Children's Hospital, Nursing</t>
  </si>
  <si>
    <t>V8315500056</t>
  </si>
  <si>
    <t>794804M</t>
  </si>
  <si>
    <t>794HZHN</t>
  </si>
  <si>
    <t>794HZNV</t>
  </si>
  <si>
    <t>9424XGP</t>
  </si>
  <si>
    <t>794C7X5</t>
  </si>
  <si>
    <t>794C7WF</t>
  </si>
  <si>
    <t>9424GVT</t>
  </si>
  <si>
    <t>794DZR1</t>
  </si>
  <si>
    <t>794C6KD</t>
  </si>
  <si>
    <t>794C6C4</t>
  </si>
  <si>
    <t>9424DW1</t>
  </si>
  <si>
    <t>794C7YF</t>
  </si>
  <si>
    <t>794C6B4</t>
  </si>
  <si>
    <t>9424X8H</t>
  </si>
  <si>
    <t>79G05XN</t>
  </si>
  <si>
    <t>79G063F</t>
  </si>
  <si>
    <t>94248BK</t>
  </si>
  <si>
    <t>794HK2N</t>
  </si>
  <si>
    <t>9424GVW</t>
  </si>
  <si>
    <t>7942LXB</t>
  </si>
  <si>
    <t>794DZ92</t>
  </si>
  <si>
    <t>794C7WH</t>
  </si>
  <si>
    <t>79G0618</t>
  </si>
  <si>
    <t>9424XFN</t>
  </si>
  <si>
    <t>794C6HR</t>
  </si>
  <si>
    <t>79G05Y8</t>
  </si>
  <si>
    <t>9424XF4</t>
  </si>
  <si>
    <t>79G10LD</t>
  </si>
  <si>
    <t>Environmental Services</t>
  </si>
  <si>
    <t>794HH6B</t>
  </si>
  <si>
    <t>75-1</t>
  </si>
  <si>
    <t>79G25VP</t>
  </si>
  <si>
    <t>V8315400035</t>
  </si>
  <si>
    <t>V8215301832</t>
  </si>
  <si>
    <t>V8315301041</t>
  </si>
  <si>
    <t>V9815300378</t>
  </si>
  <si>
    <t>V9815300375</t>
  </si>
  <si>
    <t>UK Polk Dalton Clinic</t>
  </si>
  <si>
    <t>UK Healthcare IT Services</t>
  </si>
  <si>
    <t>Patient Access Services</t>
  </si>
  <si>
    <t>79G0PTG</t>
  </si>
  <si>
    <t>79G0PTH</t>
  </si>
  <si>
    <t>72MXPH9</t>
  </si>
  <si>
    <t>9433Z1C</t>
  </si>
  <si>
    <t>9434HK1</t>
  </si>
  <si>
    <t>79G1WTC</t>
  </si>
  <si>
    <t>35P68W2</t>
  </si>
  <si>
    <t>35P68M7</t>
  </si>
  <si>
    <t>35P68VM</t>
  </si>
  <si>
    <t>V9315600855</t>
  </si>
  <si>
    <t>Lexmark C544</t>
  </si>
  <si>
    <t>9820D4D</t>
  </si>
  <si>
    <t>9810X0N</t>
  </si>
  <si>
    <t>V9315600286</t>
  </si>
  <si>
    <t>79G10KV</t>
  </si>
  <si>
    <t>9434W08</t>
  </si>
  <si>
    <t>83-1</t>
  </si>
  <si>
    <t>V9515800377</t>
  </si>
  <si>
    <t>79G2MKN</t>
  </si>
  <si>
    <t>UK Student Involvement</t>
  </si>
  <si>
    <t>35P68MN</t>
  </si>
  <si>
    <t>79G10HK</t>
  </si>
  <si>
    <t>72MXPHL</t>
  </si>
  <si>
    <t>79G1WT9</t>
  </si>
  <si>
    <t>79G0W5F</t>
  </si>
  <si>
    <t>35P68V5</t>
  </si>
  <si>
    <t>72MXPH5</t>
  </si>
  <si>
    <t>72MXPHG</t>
  </si>
  <si>
    <t>72MXPHM</t>
  </si>
  <si>
    <t>V9315602186</t>
  </si>
  <si>
    <t>72MXPHD</t>
  </si>
  <si>
    <t>794DZ8Y</t>
  </si>
  <si>
    <t>794DZR7</t>
  </si>
  <si>
    <t>V9815600760</t>
  </si>
  <si>
    <t>79G0W8Z</t>
  </si>
  <si>
    <t>35P68V7</t>
  </si>
  <si>
    <t>35P6VZW</t>
  </si>
  <si>
    <t>79G10H7</t>
  </si>
  <si>
    <t>V9315602189</t>
  </si>
  <si>
    <t>35P6W07</t>
  </si>
  <si>
    <t>72MXPHC</t>
  </si>
  <si>
    <t>72LP47M</t>
  </si>
  <si>
    <t>72LP499</t>
  </si>
  <si>
    <t>72LP48D</t>
  </si>
  <si>
    <t>72LP45D</t>
  </si>
  <si>
    <t>72LP47L</t>
  </si>
  <si>
    <t>72LP47H</t>
  </si>
  <si>
    <t>72LP47W</t>
  </si>
  <si>
    <t>72LP4BM</t>
  </si>
  <si>
    <t>72LP48B</t>
  </si>
  <si>
    <t>72LP45X</t>
  </si>
  <si>
    <t>72LP43G</t>
  </si>
  <si>
    <t>72LP47C</t>
  </si>
  <si>
    <t>72LP47G</t>
  </si>
  <si>
    <t>72LP47V</t>
  </si>
  <si>
    <t>72LP47R</t>
  </si>
  <si>
    <t>72LP4BW</t>
  </si>
  <si>
    <t>72LP45C</t>
  </si>
  <si>
    <t>72LP42P</t>
  </si>
  <si>
    <t>72LP4BX</t>
  </si>
  <si>
    <t>72LP47K</t>
  </si>
  <si>
    <t>72LP47T</t>
  </si>
  <si>
    <t>72LP43B</t>
  </si>
  <si>
    <t>72LP4C0</t>
  </si>
  <si>
    <t>72LP47B</t>
  </si>
  <si>
    <t>9424XFR</t>
  </si>
  <si>
    <t>72LP438</t>
  </si>
  <si>
    <t>Cancer Center - Roach Building, CC140A</t>
  </si>
  <si>
    <t>V9515501116</t>
  </si>
  <si>
    <t>HP 4600</t>
  </si>
  <si>
    <t>JPGMC61083</t>
  </si>
  <si>
    <t>792VXR6</t>
  </si>
  <si>
    <t>Lexmark X654</t>
  </si>
  <si>
    <t>794CR8V</t>
  </si>
  <si>
    <t>7948MVG</t>
  </si>
  <si>
    <t>Cancer Center - Combs Building 200A</t>
  </si>
  <si>
    <t>V9515501134</t>
  </si>
  <si>
    <t>Cancer Center - Combs Building 300A</t>
  </si>
  <si>
    <t>V9815400318</t>
  </si>
  <si>
    <t>Cancer Center - Combs Building 200B</t>
  </si>
  <si>
    <t>72N162F</t>
  </si>
  <si>
    <t>Cancer Center - BBSRB,  A300</t>
  </si>
  <si>
    <t>9425C0M</t>
  </si>
  <si>
    <t>9425BZW</t>
  </si>
  <si>
    <t>Cancer Center - BBSRB, 3rd Floor, LAB</t>
  </si>
  <si>
    <t>9425BY4</t>
  </si>
  <si>
    <t>72N147C</t>
  </si>
  <si>
    <t>9434HH8</t>
  </si>
  <si>
    <t>86-2</t>
  </si>
  <si>
    <t>9435WFG</t>
  </si>
  <si>
    <t>V7915600123</t>
  </si>
  <si>
    <t>Good Samaritan, 5th Floor, Nurses Station</t>
  </si>
  <si>
    <t>V8215500052</t>
  </si>
  <si>
    <t>79G10L4</t>
  </si>
  <si>
    <t>Good Samaritan, 4th Floor, Room B450</t>
  </si>
  <si>
    <t>Good Samaritan, 4th Floor, Room A414</t>
  </si>
  <si>
    <t>V8015500404</t>
  </si>
  <si>
    <t>Good Samaritan, 4th Floor, Room C416A</t>
  </si>
  <si>
    <t>V8215500069</t>
  </si>
  <si>
    <t>Good Samaritan, 2nd Floor, Room B205</t>
  </si>
  <si>
    <t>79G10GN</t>
  </si>
  <si>
    <t>79G0YNX</t>
  </si>
  <si>
    <t>79G10L5</t>
  </si>
  <si>
    <t>Good Samaritan, 2nd Floor, Room B226</t>
  </si>
  <si>
    <t>9424XF1</t>
  </si>
  <si>
    <t>Good Samaritan, 2nd Floor, Room B237</t>
  </si>
  <si>
    <t>35P68ZW</t>
  </si>
  <si>
    <t>79G10GZ</t>
  </si>
  <si>
    <t>Good Samaritan, 2nd Floor, Room C210S</t>
  </si>
  <si>
    <t>W3019201001</t>
  </si>
  <si>
    <t>79G10LV</t>
  </si>
  <si>
    <t>Good Samaritan, 6th Floor, Room B650</t>
  </si>
  <si>
    <t>Good Samaritan, 6th Floor, Room C602</t>
  </si>
  <si>
    <t>793R0G1</t>
  </si>
  <si>
    <t>793W1XP</t>
  </si>
  <si>
    <t>793W1X7</t>
  </si>
  <si>
    <t>Good Samaritan, 4th Floor, Room C439</t>
  </si>
  <si>
    <t>793YRNY</t>
  </si>
  <si>
    <t>72L22VT</t>
  </si>
  <si>
    <t>793YRHG</t>
  </si>
  <si>
    <t>Good Samaritan, 4th Floor, Room A419</t>
  </si>
  <si>
    <t>793R06D</t>
  </si>
  <si>
    <t>Good Samaritan, 4th Floor, Reception</t>
  </si>
  <si>
    <t>793R075</t>
  </si>
  <si>
    <t>Good Samaritan, 4th Floor Room 434B</t>
  </si>
  <si>
    <t>79G0KMH</t>
  </si>
  <si>
    <t>72LB7K0</t>
  </si>
  <si>
    <t>Good Samaritan, 3rd Floor, Room B331</t>
  </si>
  <si>
    <t>793YRG7</t>
  </si>
  <si>
    <t>Good Samaritan, 3rd Floor, Room C300B1</t>
  </si>
  <si>
    <t>793R0FC</t>
  </si>
  <si>
    <t>Good Samaritan, 2nd Floor, RoomC210R</t>
  </si>
  <si>
    <t>72L7P5V</t>
  </si>
  <si>
    <t>Good Samaritan, 2nd Floor, Room B209</t>
  </si>
  <si>
    <t>Good Samaritan, 2nd Floor, Room B207C</t>
  </si>
  <si>
    <t>Good Samaritan, 2nd Floor, Room A220A</t>
  </si>
  <si>
    <t>793W229</t>
  </si>
  <si>
    <t>72L1MZH</t>
  </si>
  <si>
    <t>Good Samaritan, 2nd Floor, Room C210K</t>
  </si>
  <si>
    <t>793YRL3</t>
  </si>
  <si>
    <t>87-1</t>
  </si>
  <si>
    <t>Good Samaritan, 3rd Floor, Room C357</t>
  </si>
  <si>
    <t>9445ZM9</t>
  </si>
  <si>
    <t>9445ZM5</t>
  </si>
  <si>
    <t>Good Samaritan, 5th Floor, Room B550</t>
  </si>
  <si>
    <t>9445YWZ</t>
  </si>
  <si>
    <t>9445ZN2</t>
  </si>
  <si>
    <t>Good Samaritan, 1st Floor, Room C110B</t>
  </si>
  <si>
    <t>9433Z24</t>
  </si>
  <si>
    <t>Good Samaritan, 1st Floor, Room B128</t>
  </si>
  <si>
    <t>V7015600397</t>
  </si>
  <si>
    <t>V8215600208</t>
  </si>
  <si>
    <t>Good Samaritan, 1st Floor, Room C110D</t>
  </si>
  <si>
    <t>V8215500042</t>
  </si>
  <si>
    <t>79G10LM</t>
  </si>
  <si>
    <t>Good Samaritan, 1st Floor, Room B108A</t>
  </si>
  <si>
    <t>35P6905</t>
  </si>
  <si>
    <t>W3019200224</t>
  </si>
  <si>
    <t>Good Samaritan, 1st Floor, Room A101</t>
  </si>
  <si>
    <t>793R0BN</t>
  </si>
  <si>
    <t>Good Samaritan, 1st Floor, Room B109A</t>
  </si>
  <si>
    <t>793W1ZW</t>
  </si>
  <si>
    <t>Good Samaritan, 1st Floor, Room B148</t>
  </si>
  <si>
    <t>793R076</t>
  </si>
  <si>
    <t>Good Samaritan, 1st Floor, Room B116</t>
  </si>
  <si>
    <t>793R0C5</t>
  </si>
  <si>
    <t>Good Samaritan, 1st Floor, Room B103C13</t>
  </si>
  <si>
    <t>72LB82C</t>
  </si>
  <si>
    <t>Good Samaritan, 1st Floor, Room C101L</t>
  </si>
  <si>
    <t>793R0DM</t>
  </si>
  <si>
    <t>Good Samaritan, 1st Floor, Room C110G1B</t>
  </si>
  <si>
    <t>793YRR9</t>
  </si>
  <si>
    <t>Good Samaritan, 1st Floor, Room C110G1A</t>
  </si>
  <si>
    <t>793YRMN</t>
  </si>
  <si>
    <t>Good Samaritan, 1st Floor, Room C110C1</t>
  </si>
  <si>
    <t>793R077</t>
  </si>
  <si>
    <t>793YRNG</t>
  </si>
  <si>
    <t>793R06T</t>
  </si>
  <si>
    <t>793YRR4</t>
  </si>
  <si>
    <t>793YRP3</t>
  </si>
  <si>
    <t>Good Samaritan, 1st Floor, Room B103C9</t>
  </si>
  <si>
    <t>793YRP5</t>
  </si>
  <si>
    <t>793R0FT</t>
  </si>
  <si>
    <t>88-1</t>
  </si>
  <si>
    <t>Good Samaritan, 1st Floor, Room B115A1</t>
  </si>
  <si>
    <t>9434TT8</t>
  </si>
  <si>
    <t>Good Samaritan, 1st Floor, Room C102</t>
  </si>
  <si>
    <t>9445YHG</t>
  </si>
  <si>
    <t>Lexmark C543</t>
  </si>
  <si>
    <t>Good Samaritan, Ground Floor, Room B002A2</t>
  </si>
  <si>
    <t>79G0YKR</t>
  </si>
  <si>
    <t xml:space="preserve">Good Samaritan, Ground Floor, Room C022A </t>
  </si>
  <si>
    <t>79G10K2</t>
  </si>
  <si>
    <t>Good Samaritan, Ground Floor, Room C004A1</t>
  </si>
  <si>
    <t>72N1457</t>
  </si>
  <si>
    <t>V8215600210</t>
  </si>
  <si>
    <t>Good Samaritan, Ground Floor, Room C004D</t>
  </si>
  <si>
    <t>V8215600231</t>
  </si>
  <si>
    <t>Good Samaritan, Ground Floor, Room B003</t>
  </si>
  <si>
    <t>V8215600211</t>
  </si>
  <si>
    <t>Good Samaritan, Ground Floor, Room B042</t>
  </si>
  <si>
    <t>V8215600213</t>
  </si>
  <si>
    <t>Good Samaritan, Ground Floor, Room C003G</t>
  </si>
  <si>
    <t>V9415600704</t>
  </si>
  <si>
    <t>Good Samaritan, Ground Floor, Room C012</t>
  </si>
  <si>
    <t>V9515601629</t>
  </si>
  <si>
    <t>Good Samaritan, Ground Floor, Room B017</t>
  </si>
  <si>
    <t>35P6VZX</t>
  </si>
  <si>
    <t>Good Samaritan, Ground Floor, Room B046</t>
  </si>
  <si>
    <t>35P6VZD</t>
  </si>
  <si>
    <t>Good Samaritan, Ground Floor, IT Office, Room C003D</t>
  </si>
  <si>
    <t>35P6W06</t>
  </si>
  <si>
    <t>Good Samaritan, Ground Floor, Room B050</t>
  </si>
  <si>
    <t>35P6W02</t>
  </si>
  <si>
    <t>72MXX15</t>
  </si>
  <si>
    <t>793R0B1</t>
  </si>
  <si>
    <t>Good Samaritan, Ground Floor, Room C004</t>
  </si>
  <si>
    <t>793R0GB</t>
  </si>
  <si>
    <t>793R0GG</t>
  </si>
  <si>
    <t>793R0F6</t>
  </si>
  <si>
    <t>Good Samaritan, Ground Floor, Room C012B2</t>
  </si>
  <si>
    <t>793R06Y</t>
  </si>
  <si>
    <t>Good Samaritan, Ground Floor, Room C002</t>
  </si>
  <si>
    <t>793R0CY</t>
  </si>
  <si>
    <t>793R06F</t>
  </si>
  <si>
    <t>793R0CX</t>
  </si>
  <si>
    <t>89-1</t>
  </si>
  <si>
    <t>Good Samaritan, Ground Floor, Room C012B</t>
  </si>
  <si>
    <t>9445YVG</t>
  </si>
  <si>
    <t>UK Healthcare Information Technology Services</t>
  </si>
  <si>
    <t>Gill Infusion Services</t>
  </si>
  <si>
    <t>V8015500045</t>
  </si>
  <si>
    <t>79G0KM8</t>
  </si>
  <si>
    <t>V9515501136</t>
  </si>
  <si>
    <t>V9315600277</t>
  </si>
  <si>
    <t>V9615600105</t>
  </si>
  <si>
    <t>V8215700190</t>
  </si>
  <si>
    <t>V9815700161</t>
  </si>
  <si>
    <t>72MXPHX</t>
  </si>
  <si>
    <t>V9815700156</t>
  </si>
  <si>
    <t>9435WF4</t>
  </si>
  <si>
    <t>Agricultural Communications Services</t>
  </si>
  <si>
    <t>V8315300193</t>
  </si>
  <si>
    <t>Radiation Medicine Cancer Care Center</t>
  </si>
  <si>
    <t>72MXPHR</t>
  </si>
  <si>
    <t>UK Healthcare Accounting</t>
  </si>
  <si>
    <t>794DZCL</t>
  </si>
  <si>
    <t>UK Athletics - Nutter Training Center</t>
  </si>
  <si>
    <t>V9515601643</t>
  </si>
  <si>
    <t>UK Athletics - CATS Center</t>
  </si>
  <si>
    <t>V8015500919</t>
  </si>
  <si>
    <t>UK Athletics - Lancaster Aquatics Center</t>
  </si>
  <si>
    <t>V9515601615</t>
  </si>
  <si>
    <t>UK Athletics - Football Offices</t>
  </si>
  <si>
    <t>9434V9W</t>
  </si>
  <si>
    <t>35P6VNX</t>
  </si>
  <si>
    <t>UK Athletics - Administrative Offices</t>
  </si>
  <si>
    <t>V9515701000</t>
  </si>
  <si>
    <t>UK Athletics - Women's Basketball</t>
  </si>
  <si>
    <t>Political Science</t>
  </si>
  <si>
    <t>Health Info. Mgmt. - Medical Records</t>
  </si>
  <si>
    <t>Otolaryngology</t>
  </si>
  <si>
    <t>V8215501101</t>
  </si>
  <si>
    <t>794FL6F</t>
  </si>
  <si>
    <t>Graham Office of Career Management</t>
  </si>
  <si>
    <t>V9815400812</t>
  </si>
  <si>
    <t>9433WKH</t>
  </si>
  <si>
    <t>Medical Materials Management</t>
  </si>
  <si>
    <t>University Relations</t>
  </si>
  <si>
    <t>V9315600814</t>
  </si>
  <si>
    <t>V8315400936</t>
  </si>
  <si>
    <t>106-1</t>
  </si>
  <si>
    <t>794DZP1</t>
  </si>
  <si>
    <t>106-2</t>
  </si>
  <si>
    <t>V6915501136</t>
  </si>
  <si>
    <t>106-3</t>
  </si>
  <si>
    <t>794YH1G</t>
  </si>
  <si>
    <t>V8215500301</t>
  </si>
  <si>
    <t>35P6W04</t>
  </si>
  <si>
    <t>V7610600116</t>
  </si>
  <si>
    <t>V9715501184</t>
  </si>
  <si>
    <t>Facilities, Room 121A</t>
  </si>
  <si>
    <t>Facilities, Room 204</t>
  </si>
  <si>
    <t>V8015500205</t>
  </si>
  <si>
    <t>Facilities, Room 108</t>
  </si>
  <si>
    <t>9434HMN</t>
  </si>
  <si>
    <t>Facilities, Room 208</t>
  </si>
  <si>
    <t>9433Z2K</t>
  </si>
  <si>
    <t>Facilities, Room 216B</t>
  </si>
  <si>
    <t>V8315300177</t>
  </si>
  <si>
    <t>V8215500280</t>
  </si>
  <si>
    <t>72MXPH2</t>
  </si>
  <si>
    <t>Facilities, Room 233</t>
  </si>
  <si>
    <t>V9615600222</t>
  </si>
  <si>
    <t>V9815500568</t>
  </si>
  <si>
    <t>V7610600283</t>
  </si>
  <si>
    <t>Facilities, Room 225A</t>
  </si>
  <si>
    <t>9434H1C</t>
  </si>
  <si>
    <t>Facilities, Basement, Room 5</t>
  </si>
  <si>
    <t>V9715501186</t>
  </si>
  <si>
    <t>Facilities, Basement, Room 10</t>
  </si>
  <si>
    <t>V9715600382</t>
  </si>
  <si>
    <t>Facilities, Basement, Room 18</t>
  </si>
  <si>
    <t>V9715501188</t>
  </si>
  <si>
    <t>Facilities, Basement, Room 17E</t>
  </si>
  <si>
    <t>35P6YDH</t>
  </si>
  <si>
    <t>V9715501185</t>
  </si>
  <si>
    <t>35P6VN5</t>
  </si>
  <si>
    <t>35P6VN9</t>
  </si>
  <si>
    <t>107-1</t>
  </si>
  <si>
    <t>Fiscal Plant, Room 215</t>
  </si>
  <si>
    <t>V9815800296</t>
  </si>
  <si>
    <t>9434VXF</t>
  </si>
  <si>
    <t>107-2</t>
  </si>
  <si>
    <t>W3019305824</t>
  </si>
  <si>
    <t>W3019305825</t>
  </si>
  <si>
    <t>107-3</t>
  </si>
  <si>
    <t>W3019305910</t>
  </si>
  <si>
    <t>UK Forestry Department</t>
  </si>
  <si>
    <t>V9415600905</t>
  </si>
  <si>
    <t>Opthalmology and Visual Sciences</t>
  </si>
  <si>
    <t>79G10LC</t>
  </si>
  <si>
    <t>V9515500249</t>
  </si>
  <si>
    <t>Auxiliary Services, Peterson Services, Room 218M</t>
  </si>
  <si>
    <t>9433YZY</t>
  </si>
  <si>
    <t>SCOBIRC, Room B478</t>
  </si>
  <si>
    <t>V9515701047</t>
  </si>
  <si>
    <t>SCOBIRC, Room B464</t>
  </si>
  <si>
    <t>V9815600758</t>
  </si>
  <si>
    <t>SCOBIRC, Room B471</t>
  </si>
  <si>
    <t>72N2LRP</t>
  </si>
  <si>
    <t>SCORIRC, Room B436-42</t>
  </si>
  <si>
    <t>9424XGV</t>
  </si>
  <si>
    <t>SCORIRC, Room B416-22</t>
  </si>
  <si>
    <t>9424XFG</t>
  </si>
  <si>
    <t>V9815600730</t>
  </si>
  <si>
    <t>V9315602193</t>
  </si>
  <si>
    <t>V9315602167</t>
  </si>
  <si>
    <t>V9615700100</t>
  </si>
  <si>
    <t>V9815500385</t>
  </si>
  <si>
    <t>V9615800260</t>
  </si>
  <si>
    <t>79G2F2F</t>
  </si>
  <si>
    <t>79G2F32</t>
  </si>
  <si>
    <t>79G2F37</t>
  </si>
  <si>
    <t>79G2F3H</t>
  </si>
  <si>
    <t>9433RPK</t>
  </si>
  <si>
    <t>9434V9B</t>
  </si>
  <si>
    <t>79G2F3B</t>
  </si>
  <si>
    <t>112-1</t>
  </si>
  <si>
    <t>V9315701119</t>
  </si>
  <si>
    <t>112-2</t>
  </si>
  <si>
    <t>794167V</t>
  </si>
  <si>
    <t>7928X33</t>
  </si>
  <si>
    <t>112-3</t>
  </si>
  <si>
    <t>35P84W0</t>
  </si>
  <si>
    <t>35P6VZV</t>
  </si>
  <si>
    <t>35P6VRF</t>
  </si>
  <si>
    <t>9435WFF</t>
  </si>
  <si>
    <t>79G061Z</t>
  </si>
  <si>
    <t>794DZT8</t>
  </si>
  <si>
    <t>72LZ2TX</t>
  </si>
  <si>
    <t>72LZ2VR</t>
  </si>
  <si>
    <t>72LZ2VF</t>
  </si>
  <si>
    <t>72LZ2K8</t>
  </si>
  <si>
    <t>72LZ2HF</t>
  </si>
  <si>
    <t>72LZY9M</t>
  </si>
  <si>
    <t>79G0KNX</t>
  </si>
  <si>
    <t>79G05Z0</t>
  </si>
  <si>
    <t>7942M3N</t>
  </si>
  <si>
    <t>V8315600698</t>
  </si>
  <si>
    <t>Family Care Center</t>
  </si>
  <si>
    <t>V8015600655</t>
  </si>
  <si>
    <t>117-1</t>
  </si>
  <si>
    <t>V8015600647</t>
  </si>
  <si>
    <t>79G10L0</t>
  </si>
  <si>
    <t>75250094600FB</t>
  </si>
  <si>
    <t>9445XDK</t>
  </si>
  <si>
    <t>UK Pediatrics, Nurses Pod</t>
  </si>
  <si>
    <t>V9315701116</t>
  </si>
  <si>
    <t>120-2</t>
  </si>
  <si>
    <t>V9515800248</t>
  </si>
  <si>
    <t>College of Art and Sciences</t>
  </si>
  <si>
    <t>75250094600FM</t>
  </si>
  <si>
    <t>V9815600590</t>
  </si>
  <si>
    <t>V9315700819</t>
  </si>
  <si>
    <t>V9315700580</t>
  </si>
  <si>
    <t>V8315501297</t>
  </si>
  <si>
    <t>V8315501372</t>
  </si>
  <si>
    <t>V8315501311</t>
  </si>
  <si>
    <t>V8315501299</t>
  </si>
  <si>
    <t>Enterprise Quality and Safety</t>
  </si>
  <si>
    <t>79G1WR9</t>
  </si>
  <si>
    <t>79G2ML3</t>
  </si>
  <si>
    <t>79G25VM</t>
  </si>
  <si>
    <t>79G2F34</t>
  </si>
  <si>
    <t>UK Honors Program</t>
  </si>
  <si>
    <t>79G2F23</t>
  </si>
  <si>
    <t>Office of the Treasurer, Room 340</t>
  </si>
  <si>
    <t>V8215600225</t>
  </si>
  <si>
    <t>Office of the Treasurer, Room 332</t>
  </si>
  <si>
    <t>79G1TD7</t>
  </si>
  <si>
    <t>Office of the Treasurer, Room 331</t>
  </si>
  <si>
    <t>Office of the Treasurer, Room 310</t>
  </si>
  <si>
    <t>79G10H6</t>
  </si>
  <si>
    <t>Office of the Treasurer, Room 306</t>
  </si>
  <si>
    <t>79G10H4</t>
  </si>
  <si>
    <t>Office of the Treasurer, Room 369</t>
  </si>
  <si>
    <t>72N2LRT</t>
  </si>
  <si>
    <t>V9515800222</t>
  </si>
  <si>
    <t>V9615800255</t>
  </si>
  <si>
    <t>V9615800383</t>
  </si>
  <si>
    <t>V7015700050</t>
  </si>
  <si>
    <t>UK Hospital Administration</t>
  </si>
  <si>
    <t>Infectious Diseases</t>
  </si>
  <si>
    <t>79G25VF</t>
  </si>
  <si>
    <t>UKHC Good Samaritan Diagnostic Center</t>
  </si>
  <si>
    <t>35P6VNN</t>
  </si>
  <si>
    <t>72N2LT5</t>
  </si>
  <si>
    <t>9434VD8</t>
  </si>
  <si>
    <t>V9415700792</t>
  </si>
  <si>
    <t>9434TTM</t>
  </si>
  <si>
    <t>9424XFP</t>
  </si>
  <si>
    <t>V9315701070</t>
  </si>
  <si>
    <t>9425C0H</t>
  </si>
  <si>
    <t>V9615800360</t>
  </si>
  <si>
    <t>35P6W08</t>
  </si>
  <si>
    <t>794DZNH</t>
  </si>
  <si>
    <t>72N2LRR</t>
  </si>
  <si>
    <t>72N2LT3</t>
  </si>
  <si>
    <t xml:space="preserve">Palliative Care and Hospice </t>
  </si>
  <si>
    <t>79G0PT4</t>
  </si>
  <si>
    <t>9435WR8</t>
  </si>
  <si>
    <t>V9615800978</t>
  </si>
  <si>
    <t>V9615801224</t>
  </si>
  <si>
    <t>943215B</t>
  </si>
  <si>
    <t>Office of the Provost</t>
  </si>
  <si>
    <t>Primary Care South</t>
  </si>
  <si>
    <t>9435WKD</t>
  </si>
  <si>
    <t>72N2LT0</t>
  </si>
  <si>
    <t>35P6VZB</t>
  </si>
  <si>
    <t>794YGWD</t>
  </si>
  <si>
    <t>141-1</t>
  </si>
  <si>
    <t>V9815800666</t>
  </si>
  <si>
    <t>Molecular and Cellular Biochemistry</t>
  </si>
  <si>
    <t>V9515801355</t>
  </si>
  <si>
    <t>Center for Visualization and Computer Science</t>
  </si>
  <si>
    <t>V9815500356</t>
  </si>
  <si>
    <t>35P84V7</t>
  </si>
  <si>
    <t>72N2LTC</t>
  </si>
  <si>
    <t>Pavilion A, 2nd Floor, Room A02719A</t>
  </si>
  <si>
    <t>35P6VRM</t>
  </si>
  <si>
    <t>Pavilion A, 2nd Floor, Room A02714</t>
  </si>
  <si>
    <t>79G25V6</t>
  </si>
  <si>
    <t>Pavilion A, 2nd Floor, Room A02702</t>
  </si>
  <si>
    <t>79G2MKZ</t>
  </si>
  <si>
    <t>Pavilion A, 2nd Floor, Room A02626</t>
  </si>
  <si>
    <t>79G2F3L</t>
  </si>
  <si>
    <t>Pavilion A, 2nd Floor, Room A02642</t>
  </si>
  <si>
    <t>79G2ML1</t>
  </si>
  <si>
    <t>Pavilion A, 2nd Floor, Room A02612</t>
  </si>
  <si>
    <t>79G2MKY</t>
  </si>
  <si>
    <t>Pavilion A, 2nd Floor, Room A02602</t>
  </si>
  <si>
    <t>72MXPH8</t>
  </si>
  <si>
    <t>Pavilion A, 2nd Floor, Room A02502A</t>
  </si>
  <si>
    <t>Pavilion A, 2nd Floor, Room A02514</t>
  </si>
  <si>
    <t>79G25VN</t>
  </si>
  <si>
    <t>Pavilion A, 2nd Floor, Room A02408</t>
  </si>
  <si>
    <t>79G2MKV</t>
  </si>
  <si>
    <t>Pavilion A, 2nd Floor, Room A02404</t>
  </si>
  <si>
    <t>72N2LRL</t>
  </si>
  <si>
    <t>Pavilion A, 2nd Floor, Room A02414</t>
  </si>
  <si>
    <t>Pavilion A, 2nd Floor, Room A02412</t>
  </si>
  <si>
    <t>72N13TF</t>
  </si>
  <si>
    <t>Pavilion A, 2nd Floor, Room A02410</t>
  </si>
  <si>
    <t>72N161H</t>
  </si>
  <si>
    <t>Pavilion A, 2nd Floor, Room A02302</t>
  </si>
  <si>
    <t>35P84XG</t>
  </si>
  <si>
    <t>Pavilion A, 2 nd Floor, Room A02308</t>
  </si>
  <si>
    <t>72N146P</t>
  </si>
  <si>
    <t>Pavilion A, 2nd Floor, Room A02305A</t>
  </si>
  <si>
    <t>794YGXW</t>
  </si>
  <si>
    <t>Pavilion A, 2nd Floor, Room A02507</t>
  </si>
  <si>
    <t>72N2LR9</t>
  </si>
  <si>
    <t>Pavilion A, 2nd Floor, Room A02509</t>
  </si>
  <si>
    <t>72N1635</t>
  </si>
  <si>
    <t>147-1</t>
  </si>
  <si>
    <t>Pavilion A, 2nd Floor, OR</t>
  </si>
  <si>
    <t>V8014901095</t>
  </si>
  <si>
    <t>UK School of Opera</t>
  </si>
  <si>
    <t>Office of the President</t>
  </si>
  <si>
    <t>V9315300661</t>
  </si>
  <si>
    <t>79G25VR</t>
  </si>
  <si>
    <t>9445ZWT</t>
  </si>
  <si>
    <t>35P68LT</t>
  </si>
  <si>
    <t>794803R</t>
  </si>
  <si>
    <t>Trauma and Acute Care Surgery</t>
  </si>
  <si>
    <t>9434NR9</t>
  </si>
  <si>
    <t>Parking and Transportation, Structure #2</t>
  </si>
  <si>
    <t>W3019305784</t>
  </si>
  <si>
    <t>Parking and Transportation, Structure #5</t>
  </si>
  <si>
    <t>Parking and Transportation, Structure #6</t>
  </si>
  <si>
    <t>Parking and Transportation, Structure #8</t>
  </si>
  <si>
    <t>W3019305917</t>
  </si>
  <si>
    <t>Physical Medicine and Rehabilitation</t>
  </si>
  <si>
    <t>94217PZ</t>
  </si>
  <si>
    <t>79G10HH</t>
  </si>
  <si>
    <t>7931M36</t>
  </si>
  <si>
    <t>V6925001068</t>
  </si>
  <si>
    <t>V6924900358</t>
  </si>
  <si>
    <t>HR Employment (Pre-Employment  Office)</t>
  </si>
  <si>
    <t>35P8DH9</t>
  </si>
  <si>
    <t>UKHC Arts in Healthcare &amp; Music Therapy</t>
  </si>
  <si>
    <t>Merchandising, Apparel &amp; Textiles</t>
  </si>
  <si>
    <t>V9825000432</t>
  </si>
  <si>
    <t>Intercollegiate Debate</t>
  </si>
  <si>
    <t>W432L200997</t>
  </si>
  <si>
    <t>79G2069</t>
  </si>
  <si>
    <t>79G2067</t>
  </si>
  <si>
    <t>79G2057</t>
  </si>
  <si>
    <t>79G209K</t>
  </si>
  <si>
    <t>Digestive Health</t>
  </si>
  <si>
    <t>79G3WK0</t>
  </si>
  <si>
    <t>79G3WHX</t>
  </si>
  <si>
    <t>79G3WT2</t>
  </si>
  <si>
    <t>Molecular and Biomedical Pharmacology</t>
  </si>
  <si>
    <t>157-1</t>
  </si>
  <si>
    <t>72L569Z</t>
  </si>
  <si>
    <t>V9324900282</t>
  </si>
  <si>
    <t>23-4</t>
  </si>
  <si>
    <t>35P8ZX1</t>
  </si>
  <si>
    <t>41-4</t>
  </si>
  <si>
    <t>79G3X26</t>
  </si>
  <si>
    <t>94360F7</t>
  </si>
  <si>
    <t>V9825000948</t>
  </si>
  <si>
    <t>W422L200656</t>
  </si>
  <si>
    <t>94360GR</t>
  </si>
  <si>
    <t>9435WFT</t>
  </si>
  <si>
    <t>94360FF</t>
  </si>
  <si>
    <t>79G3X4L</t>
  </si>
  <si>
    <t>9435WFC</t>
  </si>
  <si>
    <t>Physical Therapy - Occupational Therapy</t>
  </si>
  <si>
    <t>79G3WKH</t>
  </si>
  <si>
    <t>W542L200295</t>
  </si>
  <si>
    <t>V6924900660</t>
  </si>
  <si>
    <t>V7024900137</t>
  </si>
  <si>
    <t>Public Relations</t>
  </si>
  <si>
    <t>V9725000404</t>
  </si>
  <si>
    <t>V9725000666</t>
  </si>
  <si>
    <t>CNCCBDJ20X</t>
  </si>
  <si>
    <t>82-2</t>
  </si>
  <si>
    <t>W512L200635</t>
  </si>
  <si>
    <t>79G208X</t>
  </si>
  <si>
    <t>Radiology, Pav. H, Room N047A</t>
  </si>
  <si>
    <t>79G3WW2</t>
  </si>
  <si>
    <t>Radiology, Pav. H, Room HX205</t>
  </si>
  <si>
    <t>Radiology, Pav. H, Room HX208</t>
  </si>
  <si>
    <t>W432L201006</t>
  </si>
  <si>
    <t>Radiology, Pav. H, Room H300E4</t>
  </si>
  <si>
    <t>79G3X29</t>
  </si>
  <si>
    <t>Radiology, Pav. H, Room HD311</t>
  </si>
  <si>
    <t>35P68VX</t>
  </si>
  <si>
    <t>Radiology, Gill Heart Bldg., Room G035</t>
  </si>
  <si>
    <t>35P8G12</t>
  </si>
  <si>
    <t>Lexmark X656</t>
  </si>
  <si>
    <t>Radiology, KY Clinic, Room J123A1</t>
  </si>
  <si>
    <t>Radiology, KY Clinic, Room C115</t>
  </si>
  <si>
    <t>79G3X1L</t>
  </si>
  <si>
    <t>Radiology, Pav. H, Room H403</t>
  </si>
  <si>
    <t>793YRK0</t>
  </si>
  <si>
    <t>Radiology, Pav. H, Room HX332</t>
  </si>
  <si>
    <t>9452Z15</t>
  </si>
  <si>
    <t>Radiology, Pav. H, Room HX204</t>
  </si>
  <si>
    <t>7942M1P</t>
  </si>
  <si>
    <t>62-1</t>
  </si>
  <si>
    <t>W422L200483</t>
  </si>
  <si>
    <t>S9219200065</t>
  </si>
  <si>
    <t>S9219100035</t>
  </si>
  <si>
    <t>S7324900343</t>
  </si>
  <si>
    <t>V9324900304</t>
  </si>
  <si>
    <t>7945NBD</t>
  </si>
  <si>
    <t>HP 4350</t>
  </si>
  <si>
    <t>CNRXS03019</t>
  </si>
  <si>
    <t>97-3</t>
  </si>
  <si>
    <t>W512L300081</t>
  </si>
  <si>
    <t>V9316001015</t>
  </si>
  <si>
    <t>V9324900331</t>
  </si>
  <si>
    <t>V9316001020</t>
  </si>
  <si>
    <t>V9825000042</t>
  </si>
  <si>
    <t>V9825000989</t>
  </si>
  <si>
    <t>9435WGD</t>
  </si>
  <si>
    <t>94360H2</t>
  </si>
  <si>
    <t>W512L200725</t>
  </si>
  <si>
    <t>9435WF8</t>
  </si>
  <si>
    <t>35P8G09</t>
  </si>
  <si>
    <t>35P8G0B</t>
  </si>
  <si>
    <t>9435WP0</t>
  </si>
  <si>
    <t>94558P3</t>
  </si>
  <si>
    <t>35P0155</t>
  </si>
  <si>
    <t>790P8R8</t>
  </si>
  <si>
    <t>94517M5</t>
  </si>
  <si>
    <t>794YGTK</t>
  </si>
  <si>
    <t>794YGVN</t>
  </si>
  <si>
    <t>56-3</t>
  </si>
  <si>
    <t>79456MR</t>
  </si>
  <si>
    <t>W512L200464</t>
  </si>
  <si>
    <t>Markey Hematology Program</t>
  </si>
  <si>
    <t>W532L300306</t>
  </si>
  <si>
    <t>W532L300292</t>
  </si>
  <si>
    <t>79G3WHC</t>
  </si>
  <si>
    <t>794DZ94</t>
  </si>
  <si>
    <t>11-1</t>
  </si>
  <si>
    <t>9434V7D</t>
  </si>
  <si>
    <t>9435WG5</t>
  </si>
  <si>
    <t>35P8ZV6</t>
  </si>
  <si>
    <t>35P8ZT5</t>
  </si>
  <si>
    <t>35P8ZXK</t>
  </si>
  <si>
    <t>HP 2055</t>
  </si>
  <si>
    <t>CNB9094827</t>
  </si>
  <si>
    <t>CNB9094834</t>
  </si>
  <si>
    <t>CNB9094838</t>
  </si>
  <si>
    <t>W542L200325</t>
  </si>
  <si>
    <t>35P8ZVX</t>
  </si>
  <si>
    <t>79G3X2L</t>
  </si>
  <si>
    <t>35P8DH1</t>
  </si>
  <si>
    <t>35P8DH7</t>
  </si>
  <si>
    <t>94360FR</t>
  </si>
  <si>
    <t>79G3X1K</t>
  </si>
  <si>
    <t>7951WXM</t>
  </si>
  <si>
    <t>35P8DH8</t>
  </si>
  <si>
    <t>V8215600209</t>
  </si>
  <si>
    <t>JPBF927938</t>
  </si>
  <si>
    <t>CNB9094826</t>
  </si>
  <si>
    <t>Location</t>
  </si>
  <si>
    <t>UK Training Resource Center</t>
  </si>
  <si>
    <t>Room 238</t>
  </si>
  <si>
    <t>Room 256</t>
  </si>
  <si>
    <t>Room 106B</t>
  </si>
  <si>
    <t xml:space="preserve">UK Neurology </t>
  </si>
  <si>
    <t>UK Neurology</t>
  </si>
  <si>
    <t>UK Pharmacy  Services</t>
  </si>
  <si>
    <t>Room 228</t>
  </si>
  <si>
    <t>UK Geological Survey</t>
  </si>
  <si>
    <t>Good Sam, Room B152</t>
  </si>
  <si>
    <t xml:space="preserve">Staff Development </t>
  </si>
  <si>
    <t>Room 222</t>
  </si>
  <si>
    <t>Room 206</t>
  </si>
  <si>
    <t>Room 220A</t>
  </si>
  <si>
    <t>Room 211</t>
  </si>
  <si>
    <t>Room 120</t>
  </si>
  <si>
    <t>Room 204</t>
  </si>
  <si>
    <t>MDSB, Room 205</t>
  </si>
  <si>
    <t>Little Library</t>
  </si>
  <si>
    <t>Dickey Hall Education Library Desk</t>
  </si>
  <si>
    <t>Dickey Hall, Room 223</t>
  </si>
  <si>
    <t>Special Collections</t>
  </si>
  <si>
    <t>Margaret King Library, Room 200B</t>
  </si>
  <si>
    <t>Margaret King Library, Room 411</t>
  </si>
  <si>
    <t>W.T. Young Basement</t>
  </si>
  <si>
    <t>W.T. Young Collection Services</t>
  </si>
  <si>
    <t>W.T. Young Circulation Desk</t>
  </si>
  <si>
    <t>W.T. Young Library, 2nd Floor</t>
  </si>
  <si>
    <t>W.T. Young Reference Desk, 2nd Floor</t>
  </si>
  <si>
    <t>W.T. Young Director's Office</t>
  </si>
  <si>
    <t>Margaret King Library, 4th Floor</t>
  </si>
  <si>
    <t>Parking Garage #2</t>
  </si>
  <si>
    <t>McVey Hall, Rm. 105</t>
  </si>
  <si>
    <t>McVey Hall, Comp. Rm.</t>
  </si>
  <si>
    <t>McVey Hall, Comp. Ctr.</t>
  </si>
  <si>
    <t>Comm. Bldg., 1st Fl.</t>
  </si>
  <si>
    <t>McVey Hall, Room 230</t>
  </si>
  <si>
    <t xml:space="preserve">UK Information Technology </t>
  </si>
  <si>
    <t xml:space="preserve">UK Information Techonology </t>
  </si>
  <si>
    <t>7th Floor, Room AO7161</t>
  </si>
  <si>
    <t>Pavilion A</t>
  </si>
  <si>
    <t>UK Radiology</t>
  </si>
  <si>
    <t>KY Clinic, Room A110A</t>
  </si>
  <si>
    <t>Pav H, Room HX307A</t>
  </si>
  <si>
    <t>Pav H, Room HX311</t>
  </si>
  <si>
    <t>Pav H, Room HX313</t>
  </si>
  <si>
    <t>Pav H, Room HX315</t>
  </si>
  <si>
    <t>Pav H, Room HX319</t>
  </si>
  <si>
    <t>Pav H, Room HX314</t>
  </si>
  <si>
    <t>Pav H, Room HX308</t>
  </si>
  <si>
    <t>Pav H, Room HX301</t>
  </si>
  <si>
    <t>Pav H, Room HX316</t>
  </si>
  <si>
    <t>Pav H, Room HX 318</t>
  </si>
  <si>
    <t>Pediatrics, Room MN102</t>
  </si>
  <si>
    <t>Chandler Hospital, Room C211</t>
  </si>
  <si>
    <t>Room C243</t>
  </si>
  <si>
    <t>UK Dept. of Surgery</t>
  </si>
  <si>
    <t>UK Dept. of Surgery, Cardiothoracic</t>
  </si>
  <si>
    <t>University Health Service</t>
  </si>
  <si>
    <t>Room 124</t>
  </si>
  <si>
    <t>Room 106</t>
  </si>
  <si>
    <t>Room 122</t>
  </si>
  <si>
    <t>Room 139</t>
  </si>
  <si>
    <t>Room 116</t>
  </si>
  <si>
    <t>Room 118</t>
  </si>
  <si>
    <t>Room R115</t>
  </si>
  <si>
    <t>Room 115A</t>
  </si>
  <si>
    <t>Room 109</t>
  </si>
  <si>
    <t>Room 105</t>
  </si>
  <si>
    <t>Room 200H</t>
  </si>
  <si>
    <t>Room 210</t>
  </si>
  <si>
    <t>Room 244</t>
  </si>
  <si>
    <t>Room 209</t>
  </si>
  <si>
    <t>Room 404</t>
  </si>
  <si>
    <t>Room 205</t>
  </si>
  <si>
    <t>Room 241</t>
  </si>
  <si>
    <t>Room 218</t>
  </si>
  <si>
    <t>Room 242</t>
  </si>
  <si>
    <t>Room 237</t>
  </si>
  <si>
    <t>Room 240</t>
  </si>
  <si>
    <t>Room 217</t>
  </si>
  <si>
    <t>Room 216</t>
  </si>
  <si>
    <t>Room 219</t>
  </si>
  <si>
    <t>Room 215</t>
  </si>
  <si>
    <t>Room 214</t>
  </si>
  <si>
    <t>Room 212</t>
  </si>
  <si>
    <t>Room 213</t>
  </si>
  <si>
    <t>Room 229</t>
  </si>
  <si>
    <t>Room 230</t>
  </si>
  <si>
    <t>Room 223</t>
  </si>
  <si>
    <t>Room 239</t>
  </si>
  <si>
    <t>Room 246</t>
  </si>
  <si>
    <t>Room 250</t>
  </si>
  <si>
    <t>Room 236</t>
  </si>
  <si>
    <t>Room 235</t>
  </si>
  <si>
    <t>Cancer Center</t>
  </si>
  <si>
    <t>Good Samaritan</t>
  </si>
  <si>
    <t>UK Athletics - Joe Craft Center</t>
  </si>
  <si>
    <t>UK Athletics - Commonwealth Stadium</t>
  </si>
  <si>
    <t>Room A005A</t>
  </si>
  <si>
    <t>UK Athletics - Shively Sports Center</t>
  </si>
  <si>
    <t>UK Athletics - Nutter Field House</t>
  </si>
  <si>
    <t>Room 120H</t>
  </si>
  <si>
    <t>Room C106</t>
  </si>
  <si>
    <t>Room C368</t>
  </si>
  <si>
    <t>OB/GYN, Chandler Hospital</t>
  </si>
  <si>
    <t>KY Clinic, Room K003</t>
  </si>
  <si>
    <t>KY Clinic, Basement, Room K005F</t>
  </si>
  <si>
    <t>KY Clinic, Room K005</t>
  </si>
  <si>
    <t>Pav H, Room C604</t>
  </si>
  <si>
    <t>Health Information Management</t>
  </si>
  <si>
    <t>Capital Project Management Division</t>
  </si>
  <si>
    <t>Ground Floor, Room 107</t>
  </si>
  <si>
    <t>Ground Floor, Room 109</t>
  </si>
  <si>
    <t>Central Heating  Plant</t>
  </si>
  <si>
    <t>Cooling Plant</t>
  </si>
  <si>
    <t>Facilities</t>
  </si>
  <si>
    <t>Auxiliary Services</t>
  </si>
  <si>
    <t>Room 114A1</t>
  </si>
  <si>
    <t>Room 114A2</t>
  </si>
  <si>
    <t>Room 214V</t>
  </si>
  <si>
    <t>Room 360A</t>
  </si>
  <si>
    <t>Room 240D</t>
  </si>
  <si>
    <t>Room 292D</t>
  </si>
  <si>
    <t>Room 378</t>
  </si>
  <si>
    <t>Room 368</t>
  </si>
  <si>
    <t>Room 318</t>
  </si>
  <si>
    <t>Room 328</t>
  </si>
  <si>
    <t>Room 198A-1</t>
  </si>
  <si>
    <t>Room 460</t>
  </si>
  <si>
    <t>Room 468A</t>
  </si>
  <si>
    <t>Room 428</t>
  </si>
  <si>
    <t>Room 472</t>
  </si>
  <si>
    <t>College of Pharmacy</t>
  </si>
  <si>
    <t>Ground Floor, Information Desk</t>
  </si>
  <si>
    <t>Ground Floor, Registration Desk</t>
  </si>
  <si>
    <t>Ground Floor, Patient Financial Services</t>
  </si>
  <si>
    <t>Ground Floor, Patient Account Supervisor</t>
  </si>
  <si>
    <t>Ground Floor, Admitting</t>
  </si>
  <si>
    <t>Ground Floor, Chaplain's Office, Room A00115</t>
  </si>
  <si>
    <t xml:space="preserve"> 1st Floor, Surgery Waiting, Room A01201</t>
  </si>
  <si>
    <t>1st Floor, Health Education Center</t>
  </si>
  <si>
    <t>UK Children's Hospital</t>
  </si>
  <si>
    <t>Room L203</t>
  </si>
  <si>
    <t>Room L220</t>
  </si>
  <si>
    <t>Room L228</t>
  </si>
  <si>
    <t>UK General Surgery</t>
  </si>
  <si>
    <t>UK Pediatrics</t>
  </si>
  <si>
    <t>KY Transportation Center</t>
  </si>
  <si>
    <t>Room C601</t>
  </si>
  <si>
    <t>Medical Records - Hospital</t>
  </si>
  <si>
    <t>Enrollment and Registrar</t>
  </si>
  <si>
    <t>Office of International Affairs</t>
  </si>
  <si>
    <t>Basement, Room A0B514</t>
  </si>
  <si>
    <t>Basement, Room A0B506</t>
  </si>
  <si>
    <t>College of Engineering</t>
  </si>
  <si>
    <t>Pediatrics - KRPI</t>
  </si>
  <si>
    <t>Room 341</t>
  </si>
  <si>
    <t>Room L505</t>
  </si>
  <si>
    <t>UK OBGYN Oncology</t>
  </si>
  <si>
    <t>KY Clinic - Pulmonary</t>
  </si>
  <si>
    <t>Ctr for Academics Res. and Enrichment Srvs.</t>
  </si>
  <si>
    <t>Radiology</t>
  </si>
  <si>
    <t>Room MN564</t>
  </si>
  <si>
    <t>Gill Heart Building, Room G136</t>
  </si>
  <si>
    <t>Kelley Hall, Room 101</t>
  </si>
  <si>
    <t>Pav H., Room H64</t>
  </si>
  <si>
    <t>KY Clinic, Wright Med. Plaz, Room A138</t>
  </si>
  <si>
    <t>HSRB, Basement, Room 07</t>
  </si>
  <si>
    <t>Pav H, Room H60</t>
  </si>
  <si>
    <t>Pav H, Room H59</t>
  </si>
  <si>
    <t>Kelley Hall, Room 209</t>
  </si>
  <si>
    <t>Kelley Hall, Room 206A</t>
  </si>
  <si>
    <t>Kelley Hall, Room 125</t>
  </si>
  <si>
    <t>Cardiology</t>
  </si>
  <si>
    <t>In-Patient Rehabilitation Dept.</t>
  </si>
  <si>
    <t>Medical Center Physical Plant</t>
  </si>
  <si>
    <t>UK Information Technology</t>
  </si>
  <si>
    <t>IT Planning, Admin and Finance</t>
  </si>
  <si>
    <t xml:space="preserve">UK Libraries </t>
  </si>
  <si>
    <t xml:space="preserve">UK College of Health Science </t>
  </si>
  <si>
    <t xml:space="preserve">UK Graduate School </t>
  </si>
  <si>
    <t>Pav H, Room C224</t>
  </si>
  <si>
    <t>9433DDN</t>
  </si>
  <si>
    <t>794HH0Y</t>
  </si>
  <si>
    <t>College of Agriculture</t>
  </si>
  <si>
    <t>Room N113</t>
  </si>
  <si>
    <t>Room S103A</t>
  </si>
  <si>
    <t>Room 123</t>
  </si>
  <si>
    <t>Room N8</t>
  </si>
  <si>
    <t>9820D5B</t>
  </si>
  <si>
    <t>97-5</t>
  </si>
  <si>
    <t>UK Athletics - Publications</t>
  </si>
  <si>
    <t>V9725001306</t>
  </si>
  <si>
    <t>W492L300234</t>
  </si>
  <si>
    <t>93-1</t>
  </si>
  <si>
    <t>Kinkead Hall, Room 105</t>
  </si>
  <si>
    <t>Kinkead Hall, Room 111</t>
  </si>
  <si>
    <t>Kinkead Hall, Room 222</t>
  </si>
  <si>
    <t>Kinkead Hall, Room 204</t>
  </si>
  <si>
    <t>Kinkead Hall, Room 302A</t>
  </si>
  <si>
    <t>Bowman Hall, Room 214</t>
  </si>
  <si>
    <t>VP of Research</t>
  </si>
  <si>
    <t>Kinkead Hall, Room 314</t>
  </si>
  <si>
    <t>W542L300313</t>
  </si>
  <si>
    <t>King Library,Room 504, Proposal Development Office</t>
  </si>
  <si>
    <t>V9825000959</t>
  </si>
  <si>
    <t>Room H332A</t>
  </si>
  <si>
    <t>Room HX332A</t>
  </si>
  <si>
    <t>Room H330</t>
  </si>
  <si>
    <t>Off of Institutional Equity and Equal Opp</t>
  </si>
  <si>
    <t>Room 72</t>
  </si>
  <si>
    <t>Med. Ctr. Library</t>
  </si>
  <si>
    <t>Room MS135A</t>
  </si>
  <si>
    <t>Room M76</t>
  </si>
  <si>
    <t>Room M72T</t>
  </si>
  <si>
    <t>Room 322</t>
  </si>
  <si>
    <t>UK Purchasing</t>
  </si>
  <si>
    <t>Ricoh IP C1866</t>
  </si>
  <si>
    <t>Ricoh IP 1860</t>
  </si>
  <si>
    <t>UK Police</t>
  </si>
  <si>
    <t>Int Med, IMG Clinic</t>
  </si>
  <si>
    <t>Int Med, MOB Bldg</t>
  </si>
  <si>
    <t>Int Med Division of Hematology</t>
  </si>
  <si>
    <t>Int Med - Endocrinology</t>
  </si>
  <si>
    <t>Int Med/Nephrology</t>
  </si>
  <si>
    <t>Room 222-D</t>
  </si>
  <si>
    <t>Wethington Bldg., Room 321</t>
  </si>
  <si>
    <t>Div of Lab Animal Research</t>
  </si>
  <si>
    <t>Peter Bosomworth Building, Rm 204</t>
  </si>
  <si>
    <t>Ricoh MP C3502</t>
  </si>
  <si>
    <t>W502L300619</t>
  </si>
  <si>
    <t>UK Gill Heart - Cardiology</t>
  </si>
  <si>
    <t>Wethington Bldg., Rm 326</t>
  </si>
  <si>
    <t>Ricoh MP 2852</t>
  </si>
  <si>
    <t>W422L400746</t>
  </si>
  <si>
    <t>Ricoh MP 3352</t>
  </si>
  <si>
    <t>W432L301872</t>
  </si>
  <si>
    <t>Gill Heart, Rm G147</t>
  </si>
  <si>
    <t>W422L400773</t>
  </si>
  <si>
    <t>180-1</t>
  </si>
  <si>
    <t>35P9MDX</t>
  </si>
  <si>
    <t>79G3WZG</t>
  </si>
  <si>
    <t>129-1</t>
  </si>
  <si>
    <t>7931M21</t>
  </si>
  <si>
    <t>7930LGX</t>
  </si>
  <si>
    <t>7931M43</t>
  </si>
  <si>
    <t>UK Athletics</t>
  </si>
  <si>
    <t>Hillary Boone Tennis Center - Rm 100A</t>
  </si>
  <si>
    <t>Lexmark X738</t>
  </si>
  <si>
    <t>College of Public Health - Gerontology</t>
  </si>
  <si>
    <t>W492L200850</t>
  </si>
  <si>
    <t>W502L300559</t>
  </si>
  <si>
    <t>Ricoh MP C2551</t>
  </si>
  <si>
    <t>21-3</t>
  </si>
  <si>
    <t>S9219400904</t>
  </si>
  <si>
    <t>S9219300081</t>
  </si>
  <si>
    <t>21-4</t>
  </si>
  <si>
    <t>79G3WY2</t>
  </si>
  <si>
    <t>11-2</t>
  </si>
  <si>
    <t>Ricoh MP C4502</t>
  </si>
  <si>
    <t>W512L300461</t>
  </si>
  <si>
    <t>943770T</t>
  </si>
  <si>
    <t>35P8G0N</t>
  </si>
  <si>
    <t>794DZ9G</t>
  </si>
  <si>
    <t>Pence Hall, 2nd Floor, Room 200, Architecture Library</t>
  </si>
  <si>
    <t>Good Samaritan, 4th Floor Main (Room B450)</t>
  </si>
  <si>
    <t>7942LXG</t>
  </si>
  <si>
    <t>79-2</t>
  </si>
  <si>
    <t>College of Social Work - Patterson</t>
  </si>
  <si>
    <t>Ricoh MP 6001</t>
  </si>
  <si>
    <t>794DZGG</t>
  </si>
  <si>
    <t>35P9MC7</t>
  </si>
  <si>
    <t>Patterson Office Tower - Rm 614</t>
  </si>
  <si>
    <t>Patterson Office Tower - Rm 619</t>
  </si>
  <si>
    <t>29-2</t>
  </si>
  <si>
    <t>W492L200891</t>
  </si>
  <si>
    <t>35P9MFV</t>
  </si>
  <si>
    <t>75-2</t>
  </si>
  <si>
    <t>Good Samaritan Hospital, Rm B016-A</t>
  </si>
  <si>
    <t>W412L301102</t>
  </si>
  <si>
    <t>85-1</t>
  </si>
  <si>
    <t>35P9MF7</t>
  </si>
  <si>
    <t>89-2</t>
  </si>
  <si>
    <t>752500946076G</t>
  </si>
  <si>
    <t>97-6</t>
  </si>
  <si>
    <t>Joe Craft Center - Rm 202</t>
  </si>
  <si>
    <t>Ricoh MP C5502</t>
  </si>
  <si>
    <t>W542L301370</t>
  </si>
  <si>
    <t>110-2</t>
  </si>
  <si>
    <t>Grad and Family Housing</t>
  </si>
  <si>
    <t>W512L400520</t>
  </si>
  <si>
    <t>Vascular Lab - Chandler</t>
  </si>
  <si>
    <t>Chandler Hospital, Room C511</t>
  </si>
  <si>
    <t>W412L301331</t>
  </si>
  <si>
    <t>Undergraduate Education</t>
  </si>
  <si>
    <t>W512L401090</t>
  </si>
  <si>
    <t>Singletary Center for the Arts</t>
  </si>
  <si>
    <t>Singletary Center for the Arts, Rm 126</t>
  </si>
  <si>
    <t>W432L301091</t>
  </si>
  <si>
    <t>Capacity Command Center</t>
  </si>
  <si>
    <t>Ground - CDU</t>
  </si>
  <si>
    <t>W422L400405</t>
  </si>
  <si>
    <t>Faculty Affairs</t>
  </si>
  <si>
    <t>V9815900184</t>
  </si>
  <si>
    <t>Transplant</t>
  </si>
  <si>
    <t>Lexmark E360</t>
  </si>
  <si>
    <t>72N5C8L</t>
  </si>
  <si>
    <t>48-2</t>
  </si>
  <si>
    <t>Clinic Lab - Cytology</t>
  </si>
  <si>
    <t>Chandler Hospital - Rm HL401</t>
  </si>
  <si>
    <t>W412L301335</t>
  </si>
  <si>
    <t>Internal Medicine</t>
  </si>
  <si>
    <t>57-5</t>
  </si>
  <si>
    <t>V6925000166</t>
  </si>
  <si>
    <t>72N2LT7</t>
  </si>
  <si>
    <t>62-2</t>
  </si>
  <si>
    <t>W422L401012</t>
  </si>
  <si>
    <t>College of Public Health</t>
  </si>
  <si>
    <t>Ricoh MP C3002</t>
  </si>
  <si>
    <t>W492L400584</t>
  </si>
  <si>
    <t>103-1</t>
  </si>
  <si>
    <t>Women's Care - OBGYN</t>
  </si>
  <si>
    <t>Chandler Hospital, Rm HA301</t>
  </si>
  <si>
    <t>W432L301115</t>
  </si>
  <si>
    <t>Materials Management</t>
  </si>
  <si>
    <t>Chandler Hospital - Pavillion A, Dock 1 (No room # given)</t>
  </si>
  <si>
    <t>Lexmark X464</t>
  </si>
  <si>
    <t>Lexmark C734</t>
  </si>
  <si>
    <t>W492L200906</t>
  </si>
  <si>
    <t>Rehabilitation Clinic</t>
  </si>
  <si>
    <t>W422L400052</t>
  </si>
  <si>
    <t>UK Pathology and  Laboratory Medicine</t>
  </si>
  <si>
    <t>Ricoh MP 5002</t>
  </si>
  <si>
    <t>W532L600532</t>
  </si>
  <si>
    <t>72MXPH0</t>
  </si>
  <si>
    <t>72N5CCH</t>
  </si>
  <si>
    <t>72N5CC1</t>
  </si>
  <si>
    <t>124-1</t>
  </si>
  <si>
    <t>Pulmonary Lab</t>
  </si>
  <si>
    <t>79G3WVD</t>
  </si>
  <si>
    <t>90-2</t>
  </si>
  <si>
    <t>M.O.B., Suite 302 - Dept of Surgery</t>
  </si>
  <si>
    <t>48-3</t>
  </si>
  <si>
    <t>Clinical Lab</t>
  </si>
  <si>
    <t>94376ZM</t>
  </si>
  <si>
    <t>Ricoh MP 7001</t>
  </si>
  <si>
    <t>V7025200058</t>
  </si>
  <si>
    <t>29-3</t>
  </si>
  <si>
    <t>Office of Development</t>
  </si>
  <si>
    <t>W422L400026</t>
  </si>
  <si>
    <t>21-5</t>
  </si>
  <si>
    <t>7951WX7</t>
  </si>
  <si>
    <t>Transplant Center</t>
  </si>
  <si>
    <t>V6925200089</t>
  </si>
  <si>
    <t>College of Law</t>
  </si>
  <si>
    <t>W492L500916</t>
  </si>
  <si>
    <t>V9825300486</t>
  </si>
  <si>
    <t>W492L500974</t>
  </si>
  <si>
    <t>72MD49D</t>
  </si>
  <si>
    <t>Lexmark T652</t>
  </si>
  <si>
    <t>794207Y</t>
  </si>
  <si>
    <t>HP M2727</t>
  </si>
  <si>
    <t>S9219600103</t>
  </si>
  <si>
    <t>S9219500207</t>
  </si>
  <si>
    <t>V9825200298</t>
  </si>
  <si>
    <t>Ricoh MP 8001</t>
  </si>
  <si>
    <t>V7125300515</t>
  </si>
  <si>
    <t>W3028806076</t>
  </si>
  <si>
    <t>Ricoh MP 201</t>
  </si>
  <si>
    <t>W3028806084</t>
  </si>
  <si>
    <t>7951WP8</t>
  </si>
  <si>
    <t>V9825300115</t>
  </si>
  <si>
    <t>W492L500960</t>
  </si>
  <si>
    <t>V7025200008</t>
  </si>
  <si>
    <t>HR Admin</t>
  </si>
  <si>
    <t>HR - Employee Benefits</t>
  </si>
  <si>
    <t>HR - Training and Development</t>
  </si>
  <si>
    <t>W532L600368</t>
  </si>
  <si>
    <t>Room 009D - Visitors Center</t>
  </si>
  <si>
    <t>94371M2</t>
  </si>
  <si>
    <t>135-1</t>
  </si>
  <si>
    <t>153-1</t>
  </si>
  <si>
    <t>PAC Building, Suite 300 (Wound Care Clinic)</t>
  </si>
  <si>
    <t>UK Good Samaritan - Wound Care Clinic</t>
  </si>
  <si>
    <t>35PBG29</t>
  </si>
  <si>
    <t>CNGS380014</t>
  </si>
  <si>
    <t>W432L400104</t>
  </si>
  <si>
    <t>171-1</t>
  </si>
  <si>
    <t>79G5C6X</t>
  </si>
  <si>
    <t>183-1</t>
  </si>
  <si>
    <t>Medical Center Physical Plant (PPD)</t>
  </si>
  <si>
    <t>Pavillion A, Rm A.07.025</t>
  </si>
  <si>
    <t>35P9MF8</t>
  </si>
  <si>
    <t>UHS - 3rd Floor - Reception</t>
  </si>
  <si>
    <t>7942LL5</t>
  </si>
  <si>
    <t>79G10LX</t>
  </si>
  <si>
    <t>Dept of Orthopedics</t>
  </si>
  <si>
    <t>W422L500898</t>
  </si>
  <si>
    <t>9433VH4</t>
  </si>
  <si>
    <t>793YRLP</t>
  </si>
  <si>
    <t>72L22RH</t>
  </si>
  <si>
    <t>UK Healthcare I.T.</t>
  </si>
  <si>
    <t>245 Fountain Court, Rm 211 (Web Design)</t>
  </si>
  <si>
    <t>Ricoh MP C3001</t>
  </si>
  <si>
    <t>V9324900664</t>
  </si>
  <si>
    <t>245 Fountain Court, 1st Floor, Technology Area</t>
  </si>
  <si>
    <t>Lexmark X792</t>
  </si>
  <si>
    <t>7562029400CHR</t>
  </si>
  <si>
    <t>OBGYN</t>
  </si>
  <si>
    <t>35PB4F1</t>
  </si>
  <si>
    <t>S9119300204</t>
  </si>
  <si>
    <t>HP 3015</t>
  </si>
  <si>
    <t>VNBCB630W5</t>
  </si>
  <si>
    <t>79354ZZ</t>
  </si>
  <si>
    <t>793550L</t>
  </si>
  <si>
    <t>Roach Bldg, Rm CC301</t>
  </si>
  <si>
    <t>Cardio-Pulmonary Rehabilitation</t>
  </si>
  <si>
    <t>F8J621447</t>
  </si>
  <si>
    <t>CNGS445061</t>
  </si>
  <si>
    <t>PAC - Radiology</t>
  </si>
  <si>
    <t>793R086</t>
  </si>
  <si>
    <t>UK Athletics - Joe Craft/Memorial Coliseum</t>
  </si>
  <si>
    <t>Psychiatry</t>
  </si>
  <si>
    <t>Psychiartry</t>
  </si>
  <si>
    <t>644 Maxwelton Court</t>
  </si>
  <si>
    <t>Chandler Hospital - Rm MS117</t>
  </si>
  <si>
    <t>Chandler Hospital - Rm MS119</t>
  </si>
  <si>
    <t>Bosomworth Health Sciences Bldg - Rm 148</t>
  </si>
  <si>
    <t>Chandler Hospital - Rm MS121</t>
  </si>
  <si>
    <t>Chandler Hospital - Rm MS116</t>
  </si>
  <si>
    <t>Chandler Hospital - Rm MS112</t>
  </si>
  <si>
    <t>Mining and Minerals Bldg - Rm 230</t>
  </si>
  <si>
    <t>2317 Sterlington Road - Suite 300</t>
  </si>
  <si>
    <t>Johnson Center - Rm 177</t>
  </si>
  <si>
    <t>Erikson Hall - Rm 102</t>
  </si>
  <si>
    <t>Scovell Hall - Rm 242</t>
  </si>
  <si>
    <t>College of Medicine Bldg - Rm 144</t>
  </si>
  <si>
    <t>College of Medicine Bldg - Rm 136</t>
  </si>
  <si>
    <t>College of Public Health Bldg - Rm 212</t>
  </si>
  <si>
    <t>Roach Bldg - Rm CC456</t>
  </si>
  <si>
    <t>Main Building - Rm 301</t>
  </si>
  <si>
    <t>Gillis Bldg - Rm 106 (Academic Services)</t>
  </si>
  <si>
    <t>Gillis Bldg - Rm 201 (Admissions)</t>
  </si>
  <si>
    <t>Gillis Bldg - Rm 203</t>
  </si>
  <si>
    <t>Wethington Bldg - Rm 123N (Business Office)</t>
  </si>
  <si>
    <t>Wethington Bldg - Rm 123B (Dean's Office)</t>
  </si>
  <si>
    <t>Wethington Bldg - Rm 207 (Clinical Sciences)</t>
  </si>
  <si>
    <t>Wethington Bldg - Rm 214C</t>
  </si>
  <si>
    <t>Wethington Bldg - Rm 111G</t>
  </si>
  <si>
    <t>Wethington Bldg - Rm 110A</t>
  </si>
  <si>
    <t>Chandler Hospital - Rm MS107</t>
  </si>
  <si>
    <t>Kentucky Clinic -  Rm A301</t>
  </si>
  <si>
    <t>Kentucky Clinic - Rm L007</t>
  </si>
  <si>
    <t>Kentucky Clinic - Rm B111</t>
  </si>
  <si>
    <t>Kentucky Clinic - Rm B108 (staff work room)</t>
  </si>
  <si>
    <t>Kentucky Clinic - Rm B121 (EMG Lab)</t>
  </si>
  <si>
    <t>Kentucky Clinic - Rm B144 (Nurses Station)</t>
  </si>
  <si>
    <t>Kentucky Clinic - Rm L008</t>
  </si>
  <si>
    <t>Kentucky Clinic - Rm J400</t>
  </si>
  <si>
    <t>Chandler Hospital - Rm MS101A</t>
  </si>
  <si>
    <t>Chandler Hospital - Rm H29A</t>
  </si>
  <si>
    <t>Robotics Bldg - Rm 112 (NASA)</t>
  </si>
  <si>
    <t>Sturgill Bldg - Rm 224</t>
  </si>
  <si>
    <t>Sturgill Bldg - Rm 118</t>
  </si>
  <si>
    <t>Sturgill Bldg - Rm 122</t>
  </si>
  <si>
    <t>Chandler Hospital - Rm N500</t>
  </si>
  <si>
    <t>Taylor Education Bldg - Rm 166</t>
  </si>
  <si>
    <t>Georgetown Community Practice</t>
  </si>
  <si>
    <t>146 Whitney Hendrickson</t>
  </si>
  <si>
    <t>Chandler H109</t>
  </si>
  <si>
    <t>Chandler H103J</t>
  </si>
  <si>
    <t>Chandler G402</t>
  </si>
  <si>
    <t>Chandler G300A</t>
  </si>
  <si>
    <t>KY Clinic Rm J134</t>
  </si>
  <si>
    <t>Chandler Rm H423B</t>
  </si>
  <si>
    <t>518 King Library</t>
  </si>
  <si>
    <t>MMRB Room 228</t>
  </si>
  <si>
    <t>MMRB Room 207</t>
  </si>
  <si>
    <t>MMRB Room 307</t>
  </si>
  <si>
    <t>MMRB Room 347</t>
  </si>
  <si>
    <t>Well and Cone Library - Rm 101</t>
  </si>
  <si>
    <t>Chandler Room HA628</t>
  </si>
  <si>
    <t>ASTeCC Room A149</t>
  </si>
  <si>
    <t>333 Waller Avenue - Rm 209</t>
  </si>
  <si>
    <t>College of Public Health Bldg - Rm 104</t>
  </si>
  <si>
    <t>Little Library Room 310</t>
  </si>
  <si>
    <t>Thomas Clark Bldg - Floor 3 - Marketing</t>
  </si>
  <si>
    <t>Thomas Clark Bldg - Floor 1</t>
  </si>
  <si>
    <t>Thomas Clark Bldg - Floor 2</t>
  </si>
  <si>
    <t>UHS Room 305</t>
  </si>
  <si>
    <t>UHS Room 304</t>
  </si>
  <si>
    <t>UHS Room 344</t>
  </si>
  <si>
    <t>GSH MOB Room 200</t>
  </si>
  <si>
    <t>Chandler Room HX 332B</t>
  </si>
  <si>
    <t>Safety and Security Roll Call</t>
  </si>
  <si>
    <t>Safety and Security Room 209</t>
  </si>
  <si>
    <t>Safety and Security Dispatch</t>
  </si>
  <si>
    <t>Center for Applied Energy Research - Room 102B</t>
  </si>
  <si>
    <t>Center for Applied Energy Research - Room G003</t>
  </si>
  <si>
    <t>Center for Applied Energy Research - Room 104</t>
  </si>
  <si>
    <t>Center for Applied Energy Research - Room 222</t>
  </si>
  <si>
    <t>Center for Applied Energy Research - Room 206</t>
  </si>
  <si>
    <t>Spindletop Administration Bldg - Rm 112</t>
  </si>
  <si>
    <t>Mineral Processing Facility - 1st Floor</t>
  </si>
  <si>
    <t>Spindletop Administration Bldg - Room 317</t>
  </si>
  <si>
    <t>Spindletop Administration Bldg - 2nd Fl Library</t>
  </si>
  <si>
    <t>Spindletop Administration Bldg - Room 304</t>
  </si>
  <si>
    <t>Spindletop Administration Bldg - 1st floor lobby</t>
  </si>
  <si>
    <t>2852 Research Park Drive - Bldg 2 - Rm 118</t>
  </si>
  <si>
    <t>Chandler C101</t>
  </si>
  <si>
    <t>Bowman Room 342</t>
  </si>
  <si>
    <t>Little Library, 1st Floor</t>
  </si>
  <si>
    <t>McVey Hall, Room 111</t>
  </si>
  <si>
    <t>McVey Hall, Rm. 110</t>
  </si>
  <si>
    <t>McVey Hall, Basement</t>
  </si>
  <si>
    <t>McVey Hall, Rm. MC211</t>
  </si>
  <si>
    <t>College of Nursing - Rm 207</t>
  </si>
  <si>
    <t>Whitehall Classroom room 312A</t>
  </si>
  <si>
    <t>640 South Broadway Room 110</t>
  </si>
  <si>
    <t>641 South Broadway Room 124</t>
  </si>
  <si>
    <t>Hardymon Building Room 123</t>
  </si>
  <si>
    <t>Robotics Room 315</t>
  </si>
  <si>
    <t>Communications Building</t>
  </si>
  <si>
    <t>Chandler Room H414</t>
  </si>
  <si>
    <t>Good Samaritan - 6th Fl  - Rm B650</t>
  </si>
  <si>
    <t>123-3</t>
  </si>
  <si>
    <t>Endocrinology</t>
  </si>
  <si>
    <t>Lexmark C540</t>
  </si>
  <si>
    <t>94371M4</t>
  </si>
  <si>
    <t>W792P300723</t>
  </si>
  <si>
    <t>W792P302689</t>
  </si>
  <si>
    <t>S9219600137</t>
  </si>
  <si>
    <t>Medical Education Bldg - Rm MN516</t>
  </si>
  <si>
    <t>Wethington Bldg - Rm 531</t>
  </si>
  <si>
    <t>Wethington Bldg - Rm 551</t>
  </si>
  <si>
    <t>Medical Education Bldg - Rm MN524</t>
  </si>
  <si>
    <t>Warren Wright Med Plaza - Rm C212-G</t>
  </si>
  <si>
    <t>Warren Wright Med Plaza - Rm D225</t>
  </si>
  <si>
    <t>Warren Wright Med Plaza - Rm D272</t>
  </si>
  <si>
    <t>KY Clinic - Room L104</t>
  </si>
  <si>
    <t>Chandler Hospital - Room C516 (Pulmonary Lab)</t>
  </si>
  <si>
    <t>166-1</t>
  </si>
  <si>
    <t>Orthopaedic Surgery</t>
  </si>
  <si>
    <t>794CM2V</t>
  </si>
  <si>
    <t>Kentucky Clinic - Rm K423</t>
  </si>
  <si>
    <t>7958ZHK</t>
  </si>
  <si>
    <t>Kentucky Clinic - Rm K428</t>
  </si>
  <si>
    <t>35PBMTY</t>
  </si>
  <si>
    <t>Dept of Philosophy</t>
  </si>
  <si>
    <t>W532L500401</t>
  </si>
  <si>
    <t>Honors Program</t>
  </si>
  <si>
    <t>W532L301330</t>
  </si>
  <si>
    <t>Patient Accounts</t>
  </si>
  <si>
    <t>W532L500399</t>
  </si>
  <si>
    <t>Nursing Practice Services</t>
  </si>
  <si>
    <t>V7025200239</t>
  </si>
  <si>
    <t>Student Involvement</t>
  </si>
  <si>
    <t>Health Colleges Student Services</t>
  </si>
  <si>
    <t>Warren Wright Med Plaza - Rm A307</t>
  </si>
  <si>
    <t>Ricoh MP C300</t>
  </si>
  <si>
    <t>S7325200103</t>
  </si>
  <si>
    <t>Biomedical Engineering</t>
  </si>
  <si>
    <t>Ricoh MP 2352</t>
  </si>
  <si>
    <t>W412L600189</t>
  </si>
  <si>
    <t>Civil Engineering</t>
  </si>
  <si>
    <t>Oliver Raymond Civil Eng Bldg - Rm 161</t>
  </si>
  <si>
    <t>School of Journalism and Communications</t>
  </si>
  <si>
    <t>Patterson Office Tower - Rm 1415 (Copier Rm)</t>
  </si>
  <si>
    <t>2317 Sterlington Rd - Suite 400</t>
  </si>
  <si>
    <t>Chandler Hospital - Rm H188</t>
  </si>
  <si>
    <t>Scovell Hall - Rm 123</t>
  </si>
  <si>
    <t>Scovell Hall - Rm 101</t>
  </si>
  <si>
    <t>W542L601799</t>
  </si>
  <si>
    <t>Warren Wright Med Plaza - Rm B362</t>
  </si>
  <si>
    <t>79G2MKX</t>
  </si>
  <si>
    <t>169-2</t>
  </si>
  <si>
    <t>College of Ag - Academic Programs</t>
  </si>
  <si>
    <t>Erikson Hall - Rm 112</t>
  </si>
  <si>
    <t>Wethington Bldg - Rm 407</t>
  </si>
  <si>
    <t>KY Clinic - Rm A301</t>
  </si>
  <si>
    <t>Kentucky Clinic - Rm D132</t>
  </si>
  <si>
    <t>Kentucky Clinic - Rm D103</t>
  </si>
  <si>
    <t>S7325200292</t>
  </si>
  <si>
    <t>Warren Wright Med Plaza - Rm D138</t>
  </si>
  <si>
    <t>35PBMVB</t>
  </si>
  <si>
    <t>W532L500743</t>
  </si>
  <si>
    <t>Warren Wright Med Plaza - Rm D137</t>
  </si>
  <si>
    <t>35PBMV7</t>
  </si>
  <si>
    <t>Warren Wright Med Plaza - Rm D145</t>
  </si>
  <si>
    <t>79G5C6Z</t>
  </si>
  <si>
    <t>35PBMV9</t>
  </si>
  <si>
    <t>Kentucky Clinic - Rm J134 (Front Counter)</t>
  </si>
  <si>
    <t>66-2</t>
  </si>
  <si>
    <t>Chandler  - Rm H102B</t>
  </si>
  <si>
    <t>86-3</t>
  </si>
  <si>
    <t>Peter M Bosomworth Bldg - Rm 227</t>
  </si>
  <si>
    <t>Ricoh MP C305</t>
  </si>
  <si>
    <t>W792P302731</t>
  </si>
  <si>
    <t>W512L601628</t>
  </si>
  <si>
    <t>159-1</t>
  </si>
  <si>
    <t>Opthalmology</t>
  </si>
  <si>
    <t>7951WYB</t>
  </si>
  <si>
    <t>180-4</t>
  </si>
  <si>
    <t>79G3WV6</t>
  </si>
  <si>
    <t>200-1</t>
  </si>
  <si>
    <t>72N5CBW</t>
  </si>
  <si>
    <t>V9815100807</t>
  </si>
  <si>
    <t>70-3</t>
  </si>
  <si>
    <t>IRIS Project Building, 630 South Broadway, Rm 143</t>
  </si>
  <si>
    <t>W412L700548</t>
  </si>
  <si>
    <t>Clinical Neurophysiology</t>
  </si>
  <si>
    <t>Good Samaritan Medical Office Bldg - Rm 153</t>
  </si>
  <si>
    <t>Good Samaritan Medical Office Bldg - Rm 140D</t>
  </si>
  <si>
    <t>Good Samaritan Medical Office Bldg - Rm 141</t>
  </si>
  <si>
    <t>Chandler Hospital - Rm N1</t>
  </si>
  <si>
    <t>V9825500263</t>
  </si>
  <si>
    <t>195-3</t>
  </si>
  <si>
    <t>Main Bldg - Rm 18</t>
  </si>
  <si>
    <t>79G3X18</t>
  </si>
  <si>
    <t>119-2</t>
  </si>
  <si>
    <t>W3029003261</t>
  </si>
  <si>
    <t>Engineering Annex Bldg - Rm 307</t>
  </si>
  <si>
    <t>Oliver Raymond Civil Engineering Bldg - Rm C128</t>
  </si>
  <si>
    <t>Oliver Raymond Civil Engineering Bldg - Rm C140G</t>
  </si>
  <si>
    <t>V9825600025</t>
  </si>
  <si>
    <t>Bradley Hall - Rm 116</t>
  </si>
  <si>
    <t>Bradley Hall - Rm 203</t>
  </si>
  <si>
    <t>Bradley Hall - Rm 308</t>
  </si>
  <si>
    <t>Bradley Hall - Rm 113</t>
  </si>
  <si>
    <t>Plant and Soil Sciences Bldg - Rm 105</t>
  </si>
  <si>
    <t>Plant and Soil Sciences</t>
  </si>
  <si>
    <t>Plant and Soil Sciences Bldg - Rm 301F</t>
  </si>
  <si>
    <t>Plant and Soil Sciences Bldg - Rm 401F</t>
  </si>
  <si>
    <t>Ag Science Center North - Rm N212</t>
  </si>
  <si>
    <t>Ag Science Center North, Library</t>
  </si>
  <si>
    <t>Ag Science Center North - Rm N222</t>
  </si>
  <si>
    <t>Ag Science Center North - Rm N122</t>
  </si>
  <si>
    <t>Mathews Building - Rm 103</t>
  </si>
  <si>
    <t>Mathews Building - Rm 101</t>
  </si>
  <si>
    <t>Mcvey Hall - Rm 104</t>
  </si>
  <si>
    <t>Sanders Brown Center on Aging</t>
  </si>
  <si>
    <t>V9715800540</t>
  </si>
  <si>
    <t>Sanders Brown Center  - Rm 303</t>
  </si>
  <si>
    <t>Sanders Brown Center  - Rm 105</t>
  </si>
  <si>
    <t>W792P301538</t>
  </si>
  <si>
    <t>V9825000771</t>
  </si>
  <si>
    <t>Sanders Brown Center  - Rm 230</t>
  </si>
  <si>
    <t>HP C3525</t>
  </si>
  <si>
    <t>Sanders Brown Center  - Rm 311</t>
  </si>
  <si>
    <t>CNCCC7L738</t>
  </si>
  <si>
    <t>Sanders Brown Center  - Rm 203</t>
  </si>
  <si>
    <t>Sanders Brown Center  - Rm 207</t>
  </si>
  <si>
    <t>Sanders Brown Center  - Rm 330A</t>
  </si>
  <si>
    <t>CNB9094825</t>
  </si>
  <si>
    <t>CNB9094852</t>
  </si>
  <si>
    <t>Sanders Brown Center  - Rm 101</t>
  </si>
  <si>
    <t>HP C2025</t>
  </si>
  <si>
    <t>CNGS380012</t>
  </si>
  <si>
    <t>Sanders Brown Center  - Rm 131</t>
  </si>
  <si>
    <t>CNGS380010</t>
  </si>
  <si>
    <t>HP C1415</t>
  </si>
  <si>
    <t>CNBH109459</t>
  </si>
  <si>
    <t>CNBH109463</t>
  </si>
  <si>
    <t>Sanders Brown Center  - Rm 306</t>
  </si>
  <si>
    <t>Sanders Brown Center  - Rm 209</t>
  </si>
  <si>
    <t>1030 South Broadway  - Rm CD28</t>
  </si>
  <si>
    <t>Sanders Brown Center  - Rm 135A</t>
  </si>
  <si>
    <t>CNBJ575410</t>
  </si>
  <si>
    <t>1030 South Broadway  - Rm CD2</t>
  </si>
  <si>
    <t>CNBH109469</t>
  </si>
  <si>
    <t>21-6</t>
  </si>
  <si>
    <t>CHS Office of Research</t>
  </si>
  <si>
    <t>Wethington Bldg - Rm 105</t>
  </si>
  <si>
    <t>Wethington Bldg - Rm 110</t>
  </si>
  <si>
    <t>W492L700793</t>
  </si>
  <si>
    <t>UHS Bldg - Rm 127</t>
  </si>
  <si>
    <t>Chandler Hospital - Rm H619 - Clinical Lab</t>
  </si>
  <si>
    <t>Chandler Hospital - Rm HA619 - Clinical Lab</t>
  </si>
  <si>
    <t>Chandler Hospital - Rm HA629</t>
  </si>
  <si>
    <t>60-3</t>
  </si>
  <si>
    <t>Chandler Hospital - Rm HA204C</t>
  </si>
  <si>
    <t>Chandler Hospital - Rm HS215</t>
  </si>
  <si>
    <t>Chandler Hospital - Rm HA247</t>
  </si>
  <si>
    <t>Chandler Hospital - Rm HS245</t>
  </si>
  <si>
    <t>W532L300640</t>
  </si>
  <si>
    <t>Chandler Hospital - Rm N236</t>
  </si>
  <si>
    <t>MDS 3 Bldg - Rm 208</t>
  </si>
  <si>
    <t>35PBMV4</t>
  </si>
  <si>
    <t>Chandler Hospital - Rm N254</t>
  </si>
  <si>
    <t>Chandler Hospital - Rm HA328</t>
  </si>
  <si>
    <t>72N5CH9</t>
  </si>
  <si>
    <t>Chandler Hospital - Rm HA330</t>
  </si>
  <si>
    <t>72N5D4Y</t>
  </si>
  <si>
    <t>Gill Heart Institute - Rm G479</t>
  </si>
  <si>
    <t>35PBMW2</t>
  </si>
  <si>
    <t>Chandler Hospital - Rm N260</t>
  </si>
  <si>
    <t>68-3</t>
  </si>
  <si>
    <t>942196Z</t>
  </si>
  <si>
    <t>90-4</t>
  </si>
  <si>
    <t>Campus Information Tech</t>
  </si>
  <si>
    <t>Chandler Hospital - Rm H1</t>
  </si>
  <si>
    <t>35PBMX2</t>
  </si>
  <si>
    <t>90-5</t>
  </si>
  <si>
    <t>Chandler Hospital - Rm H2</t>
  </si>
  <si>
    <t>94376Z9</t>
  </si>
  <si>
    <t>Chandler Hospital - Rm H6</t>
  </si>
  <si>
    <t>35PBMTZ</t>
  </si>
  <si>
    <t>35PBMVH</t>
  </si>
  <si>
    <t>2317 Sterlington Road - Rm B020</t>
  </si>
  <si>
    <t>Chandler Hospital - Rm H28C</t>
  </si>
  <si>
    <t>35PBMTX</t>
  </si>
  <si>
    <t>92-2</t>
  </si>
  <si>
    <t>Materials Management Admin</t>
  </si>
  <si>
    <t>W492L601398</t>
  </si>
  <si>
    <t>Pavillion A - Rm A.0B.400</t>
  </si>
  <si>
    <t>35PBMV3</t>
  </si>
  <si>
    <t>93-2</t>
  </si>
  <si>
    <t>Main Building - Rm 311K</t>
  </si>
  <si>
    <t>W492L500468</t>
  </si>
  <si>
    <t>Commonwealth Stadium - Rm 120A</t>
  </si>
  <si>
    <t>110-4</t>
  </si>
  <si>
    <t>V9815800562</t>
  </si>
  <si>
    <t>UK Supply Center</t>
  </si>
  <si>
    <t>118-1</t>
  </si>
  <si>
    <t>UK Pediatrics - Central Baptist</t>
  </si>
  <si>
    <t>Central Baptist Hospital (4760 Nic Rd)</t>
  </si>
  <si>
    <t>79G5C6D</t>
  </si>
  <si>
    <t>7958ZFN</t>
  </si>
  <si>
    <t>Chandler Hospital - Rm MN520</t>
  </si>
  <si>
    <t>124-2</t>
  </si>
  <si>
    <t>Pulmonary</t>
  </si>
  <si>
    <t>Chandler Hospital - Rm MN620</t>
  </si>
  <si>
    <t>752500946076P</t>
  </si>
  <si>
    <t>KY Clinic - Rm K504</t>
  </si>
  <si>
    <t>35PBMV6</t>
  </si>
  <si>
    <t>Chandler Hospital - Rm H123</t>
  </si>
  <si>
    <t>KY Clinic - Rm L537</t>
  </si>
  <si>
    <t>793550M</t>
  </si>
  <si>
    <t>126-1</t>
  </si>
  <si>
    <t>Business Financial Accounting</t>
  </si>
  <si>
    <t>W412L700253</t>
  </si>
  <si>
    <t>Peterson Services Building - Rm 375</t>
  </si>
  <si>
    <t>151-1</t>
  </si>
  <si>
    <t>Women's Health &amp; Rheumatology</t>
  </si>
  <si>
    <t>79G3WKV</t>
  </si>
  <si>
    <t>7931M20</t>
  </si>
  <si>
    <t>157-2</t>
  </si>
  <si>
    <t>Parking and Transportation</t>
  </si>
  <si>
    <t>Parking Garage 6, Rm 104</t>
  </si>
  <si>
    <t>72LF4L0</t>
  </si>
  <si>
    <t>7958ZH6</t>
  </si>
  <si>
    <t>Urology</t>
  </si>
  <si>
    <t>79G5C5X</t>
  </si>
  <si>
    <t>Geography</t>
  </si>
  <si>
    <t>Patterson Office Tower - Rm 814</t>
  </si>
  <si>
    <t>Patterson Office Tower - Rm 817</t>
  </si>
  <si>
    <t>W432L600503</t>
  </si>
  <si>
    <t>Patterson Office Tower - Rm 1422</t>
  </si>
  <si>
    <t>7951WPT</t>
  </si>
  <si>
    <t>Patterson Office Tower - Rm 818</t>
  </si>
  <si>
    <t>Chemistry Dept</t>
  </si>
  <si>
    <t>Chemistry-Physics Bldg - Rm 125</t>
  </si>
  <si>
    <t>V6925000939</t>
  </si>
  <si>
    <t>V6924901386</t>
  </si>
  <si>
    <t>Mathematics</t>
  </si>
  <si>
    <t>Patterson Office Tower - Rm 715</t>
  </si>
  <si>
    <t>V7125200121</t>
  </si>
  <si>
    <t>Division of Gastroenterology</t>
  </si>
  <si>
    <t>Chandler Hospital - Rm MN649</t>
  </si>
  <si>
    <t>94371NB</t>
  </si>
  <si>
    <t>Gaines Center</t>
  </si>
  <si>
    <t>232 East Maxwell</t>
  </si>
  <si>
    <t>S9219600190</t>
  </si>
  <si>
    <t>12-1</t>
  </si>
  <si>
    <t>W792P302700</t>
  </si>
  <si>
    <t>1490 Bull Lea Road - Rm 189</t>
  </si>
  <si>
    <t>W792P302965</t>
  </si>
  <si>
    <t>1490 Bull Lea Road - Rm 190</t>
  </si>
  <si>
    <t>W792P303139</t>
  </si>
  <si>
    <t>1490 Bull Lea Road - Rm 4C</t>
  </si>
  <si>
    <t>1490 Bull Lea Road - Rm 150</t>
  </si>
  <si>
    <t>JPDF267078</t>
  </si>
  <si>
    <t>1490 Bull Lea Road - Rm 116</t>
  </si>
  <si>
    <t>9445ZXC</t>
  </si>
  <si>
    <t>HP 1320</t>
  </si>
  <si>
    <t>1490 Bull Lea Road - Rm 135</t>
  </si>
  <si>
    <t>CNFC55T3YS</t>
  </si>
  <si>
    <t>1490 Bull Lea Road - Rm 19</t>
  </si>
  <si>
    <t>CNHC6433CY</t>
  </si>
  <si>
    <t>College of Dentistry</t>
  </si>
  <si>
    <t>College of Dentistry Bldg - Rm D131</t>
  </si>
  <si>
    <t>Facility Planning and Development</t>
  </si>
  <si>
    <t>Pavilion A - Rm A.0B.700</t>
  </si>
  <si>
    <t>V9725200288</t>
  </si>
  <si>
    <t>Anthropology Museum</t>
  </si>
  <si>
    <t>1020A Export Street</t>
  </si>
  <si>
    <t>W502L800269</t>
  </si>
  <si>
    <t>Horticulture Dept</t>
  </si>
  <si>
    <t>Ag North Bldg - Rm N318</t>
  </si>
  <si>
    <t>W512L701438</t>
  </si>
  <si>
    <t>1490 Bull Lea Road - Rm 107</t>
  </si>
  <si>
    <t>1490 Bull Lea Road - Rm 120</t>
  </si>
  <si>
    <t>CNHC6361VM</t>
  </si>
  <si>
    <t>59-1</t>
  </si>
  <si>
    <t>Internal Med - HEMBMT</t>
  </si>
  <si>
    <t>Bosomworth Bldg - Rm 124</t>
  </si>
  <si>
    <t>79318DT</t>
  </si>
  <si>
    <t>Bosomworth Bldg - Rm 126</t>
  </si>
  <si>
    <t>Lexmark X364</t>
  </si>
  <si>
    <t>35022CF</t>
  </si>
  <si>
    <t>35090LP</t>
  </si>
  <si>
    <t>72N32R2</t>
  </si>
  <si>
    <t>Bosomworth Bldg - Rm 132</t>
  </si>
  <si>
    <t>7525009460B6C</t>
  </si>
  <si>
    <t>Roach Bldg - Rm CC402</t>
  </si>
  <si>
    <t>Roach Bldg - Rm CC401A</t>
  </si>
  <si>
    <t>V9825001126</t>
  </si>
  <si>
    <t>Patient and Family Services</t>
  </si>
  <si>
    <t>Chandler Hospital - Rm H149</t>
  </si>
  <si>
    <t>Oliver Raymond Civil Engineering Bldg - Rm C276</t>
  </si>
  <si>
    <t>V9725501291</t>
  </si>
  <si>
    <t>Sam Whalen Bldg - Rm 202</t>
  </si>
  <si>
    <t>245 Fountain Court - Rm 371</t>
  </si>
  <si>
    <t>245 Fountain Court - Rm 353</t>
  </si>
  <si>
    <t>245 Fountain Court - Rm 225</t>
  </si>
  <si>
    <t>245 Fountain Court - Rm 358</t>
  </si>
  <si>
    <t>Ricoh MP 171</t>
  </si>
  <si>
    <t>Ricoh MP 5001</t>
  </si>
  <si>
    <t>Ricoh MP 3351</t>
  </si>
  <si>
    <t>Ricoh MP C6501</t>
  </si>
  <si>
    <t>Ricoh MP C5501</t>
  </si>
  <si>
    <t>Ricoh SP 5210</t>
  </si>
  <si>
    <t>Ricoh MP C3501</t>
  </si>
  <si>
    <t>Ricoh MP 2851</t>
  </si>
  <si>
    <t>Lexmark X652</t>
  </si>
  <si>
    <t>Dell 3115</t>
  </si>
  <si>
    <t>Lexmark E260</t>
  </si>
  <si>
    <t>Ricoh MP 4001</t>
  </si>
  <si>
    <t>Lexmark X658</t>
  </si>
  <si>
    <t>Lexmark X466</t>
  </si>
  <si>
    <t>Ricoh MP C2051</t>
  </si>
  <si>
    <t>Lexmark X734</t>
  </si>
  <si>
    <t xml:space="preserve">Ricoh SP 5210 </t>
  </si>
  <si>
    <t>HP CM451</t>
  </si>
  <si>
    <t>Psychology Clinic</t>
  </si>
  <si>
    <t>641 Maxwelton Court</t>
  </si>
  <si>
    <t>S9219600310</t>
  </si>
  <si>
    <t>UK Veterinary Diagnostic Lab</t>
  </si>
  <si>
    <t>Chandler Hospital - Rm HX332</t>
  </si>
  <si>
    <t>83-7</t>
  </si>
  <si>
    <t>Kentucky Clinic - Rm E111</t>
  </si>
  <si>
    <t>W532L800475</t>
  </si>
  <si>
    <t>41-9</t>
  </si>
  <si>
    <t>Chandler Hospital - Rm H113 (Pharmacy)</t>
  </si>
  <si>
    <t>7525009460B5W</t>
  </si>
  <si>
    <t>41-10</t>
  </si>
  <si>
    <t>7525009460B6W</t>
  </si>
  <si>
    <t>23-6</t>
  </si>
  <si>
    <t>Kentucky Clinic - Rm B167</t>
  </si>
  <si>
    <t>79G5C6H</t>
  </si>
  <si>
    <t>1490 Bull Lea Road - Reception - 1st fl</t>
  </si>
  <si>
    <t>Main Building - Rm 13</t>
  </si>
  <si>
    <t>48-6</t>
  </si>
  <si>
    <t>Chandler Hospital - Rm HA629 - IMP Lab</t>
  </si>
  <si>
    <t>9445ZWN</t>
  </si>
  <si>
    <t>48-7</t>
  </si>
  <si>
    <t>Chandler Hospital - Rm HA638</t>
  </si>
  <si>
    <t>7959N2N</t>
  </si>
  <si>
    <t>Survey Research Center</t>
  </si>
  <si>
    <t>Breckinridge Hall - Rm 304</t>
  </si>
  <si>
    <t>Physical Plant</t>
  </si>
  <si>
    <t>PPD Greenhouse, Building 288</t>
  </si>
  <si>
    <t>BBSRB Generator Room, Building 518</t>
  </si>
  <si>
    <t>BBSRB Heating &amp; Cooling, Building 514</t>
  </si>
  <si>
    <t>Med. Ctr. Heating and Cooling, Room 105</t>
  </si>
  <si>
    <t>Cooling Plant 1, Building 89, Room 106</t>
  </si>
  <si>
    <t>110-5</t>
  </si>
  <si>
    <t>V8215700234</t>
  </si>
  <si>
    <t>112-7</t>
  </si>
  <si>
    <t>College of Pharmacy Bldg - Rm 003 - Basement Lab</t>
  </si>
  <si>
    <t>123-5</t>
  </si>
  <si>
    <t>Wethington Bldg - Rm 505 - KERN Lab</t>
  </si>
  <si>
    <t>72LF83C</t>
  </si>
  <si>
    <t>not provided</t>
  </si>
  <si>
    <t>Medical Records</t>
  </si>
  <si>
    <t>Chandler Hospital - Rm C604 - Medical Records</t>
  </si>
  <si>
    <t>Chandler Hospital - Rm C612 - Medical Records</t>
  </si>
  <si>
    <t>Chandler Hospital - Rm C616 - Medical Records</t>
  </si>
  <si>
    <t>Chandler Hospital - Rm C610 - Medical Records</t>
  </si>
  <si>
    <t>7958ZH5</t>
  </si>
  <si>
    <t>178-1</t>
  </si>
  <si>
    <t>Nephrology</t>
  </si>
  <si>
    <t>VA Hospital - Rm B418</t>
  </si>
  <si>
    <t>72MXPHH</t>
  </si>
  <si>
    <t>178-2</t>
  </si>
  <si>
    <t>Medical Education Bldg - Rm MN672</t>
  </si>
  <si>
    <t>W502L800753</t>
  </si>
  <si>
    <t>Whitney Hendrickson - Rm 269</t>
  </si>
  <si>
    <t>Whitney Hendrickson - Rm 245</t>
  </si>
  <si>
    <t>Whitney Hendrickson - Rm 279 - Medical Records</t>
  </si>
  <si>
    <t>Whitney Hendrickson - Rm 132 - Reception</t>
  </si>
  <si>
    <t>Whitney Hendrickson - Rm 185</t>
  </si>
  <si>
    <t>180-8</t>
  </si>
  <si>
    <t>Whitney Hendrickson - Rm 236</t>
  </si>
  <si>
    <t>35PC45V</t>
  </si>
  <si>
    <t>Whitney Hendrickson - Rm 105 - Transfusion</t>
  </si>
  <si>
    <t>208-2</t>
  </si>
  <si>
    <t>Student Affairs</t>
  </si>
  <si>
    <t>W792P401884</t>
  </si>
  <si>
    <t>Frazee Hall - Rm 114</t>
  </si>
  <si>
    <t>W792P401902</t>
  </si>
  <si>
    <t>Frazee Hall - Rm 1C - Basement</t>
  </si>
  <si>
    <t>CNH8CCBQNX</t>
  </si>
  <si>
    <t>Frazee Hall - Rm 301C</t>
  </si>
  <si>
    <t>W792P401923</t>
  </si>
  <si>
    <t>Infection Prevention &amp; Control</t>
  </si>
  <si>
    <t>Center for Advanced Surgery</t>
  </si>
  <si>
    <t>Gill Heart Institute - Rm G300 - Reception</t>
  </si>
  <si>
    <t>V6915800573</t>
  </si>
  <si>
    <t>V6925001250</t>
  </si>
  <si>
    <t>PIMSER</t>
  </si>
  <si>
    <t>1737 Russell Cave Rd - Rm 105C</t>
  </si>
  <si>
    <t>Physics and Astronomy</t>
  </si>
  <si>
    <t>Chemistry Physics Bldg - Rm 177</t>
  </si>
  <si>
    <t>W532L801706</t>
  </si>
  <si>
    <t>W532L801692</t>
  </si>
  <si>
    <t>Center for Drug &amp; Alcohol Research</t>
  </si>
  <si>
    <t>333 Waller Avenue - Suite 480</t>
  </si>
  <si>
    <t>Ricoh MP 6002</t>
  </si>
  <si>
    <t>College of Business</t>
  </si>
  <si>
    <t>Nursing</t>
  </si>
  <si>
    <t>Chandler Hospital - Rm H613 - Main Clerk Station</t>
  </si>
  <si>
    <t>79G5C63</t>
  </si>
  <si>
    <t>Chandler Hospital - Rm H513 - Main Clerk Station</t>
  </si>
  <si>
    <t>Hardymon Bldg -  Rm 102</t>
  </si>
  <si>
    <t>Grehan Bldg - Rm 138</t>
  </si>
  <si>
    <t>Good Samaritan Medical Office Bldg - Rm 132C</t>
  </si>
  <si>
    <t>Good Samaritan Medical Office Bldg - Rm 135</t>
  </si>
  <si>
    <t>College of Law Bldg - Rm 141</t>
  </si>
  <si>
    <t>College of Law Bldg - Rm 210</t>
  </si>
  <si>
    <t>College of Law Bldg - Rm 261</t>
  </si>
  <si>
    <t>Richards House - Rm 107</t>
  </si>
  <si>
    <t>Richards House - Rm 100</t>
  </si>
  <si>
    <t>College of Law Bldg - Rm 126</t>
  </si>
  <si>
    <t>College of Law Bldg - Rm 261C</t>
  </si>
  <si>
    <t>College of Law Bldg - Rm 225</t>
  </si>
  <si>
    <t>College of Law Bldg - Rm 260</t>
  </si>
  <si>
    <t>College of Law Bldg - Rm 148</t>
  </si>
  <si>
    <t>College of Law Bldg - Rm 252</t>
  </si>
  <si>
    <t>College of Law Bldg - Rm 124 (Library)</t>
  </si>
  <si>
    <t>College of Law Bldg - Rm 237</t>
  </si>
  <si>
    <t>College of Law Bldg - Rm 150B (I.T.)</t>
  </si>
  <si>
    <t>College of Law Bldg - Rm 130</t>
  </si>
  <si>
    <t>1530 College Way</t>
  </si>
  <si>
    <t>204G Wethington</t>
  </si>
  <si>
    <t>1490 Bull Lea Road - Room 157</t>
  </si>
  <si>
    <t>79G0PNW</t>
  </si>
  <si>
    <t>Pavilion A - Room A02620 - LOANER DEVICE</t>
  </si>
  <si>
    <t>Perioperative Services</t>
  </si>
  <si>
    <t>72NB4BL</t>
  </si>
  <si>
    <t>Chandler Hospital- Pav H- Rm 240</t>
  </si>
  <si>
    <t>Chandler Hospital- Pav H- Rm H391</t>
  </si>
  <si>
    <t>11-3</t>
  </si>
  <si>
    <t>W542L800698</t>
  </si>
  <si>
    <t>Frankfort Clinic</t>
  </si>
  <si>
    <t>Ky Clinic Frankfort-601A Chamberlin</t>
  </si>
  <si>
    <t>Research on Violence Against Women</t>
  </si>
  <si>
    <t>Bowman Hall - Rm 151</t>
  </si>
  <si>
    <t>9445ZW1</t>
  </si>
  <si>
    <t>English Department</t>
  </si>
  <si>
    <t>V7620500137</t>
  </si>
  <si>
    <t>Patterson Office Tower- Rm 1314</t>
  </si>
  <si>
    <t>W502L900384</t>
  </si>
  <si>
    <t>Patterson Office Tower- Rm 1671</t>
  </si>
  <si>
    <t>W512L800381</t>
  </si>
  <si>
    <t>College of Fine Arts</t>
  </si>
  <si>
    <t>Fine Arts Bldg - Rm 305</t>
  </si>
  <si>
    <t>W492L800982</t>
  </si>
  <si>
    <t>Fine Arts Bldg - Rm 114</t>
  </si>
  <si>
    <t>V7620500485</t>
  </si>
  <si>
    <t>W792P401947</t>
  </si>
  <si>
    <t>321 Rose Lane</t>
  </si>
  <si>
    <t>Ricoh MP C301</t>
  </si>
  <si>
    <t>W912P700774</t>
  </si>
  <si>
    <t>UK Supply Stores</t>
  </si>
  <si>
    <t>Chandler - Rm H71</t>
  </si>
  <si>
    <t>159-2</t>
  </si>
  <si>
    <t xml:space="preserve">Opthalmology </t>
  </si>
  <si>
    <t>Kentucky Clinic - Rm C382</t>
  </si>
  <si>
    <t>72NB4BH</t>
  </si>
  <si>
    <t>208-3</t>
  </si>
  <si>
    <t>W492L801618</t>
  </si>
  <si>
    <t>Singletary Ctr - Rm 158A</t>
  </si>
  <si>
    <t>S6009300028</t>
  </si>
  <si>
    <t>Lexmark X543</t>
  </si>
  <si>
    <t>98A0T52</t>
  </si>
  <si>
    <t>236-1</t>
  </si>
  <si>
    <t>Markey - 2nd Floor. South Nursing Station</t>
  </si>
  <si>
    <t>7959MYV</t>
  </si>
  <si>
    <t>Robinson Scholar</t>
  </si>
  <si>
    <t>7958ZH7</t>
  </si>
  <si>
    <t>48-9</t>
  </si>
  <si>
    <t>94371PB</t>
  </si>
  <si>
    <t>183-2</t>
  </si>
  <si>
    <t>BBSRB, 3rd Floor, Rm 311</t>
  </si>
  <si>
    <t>NPI974A05</t>
  </si>
  <si>
    <t>Wethington Bldg - Ste 303</t>
  </si>
  <si>
    <t>W542L800710</t>
  </si>
  <si>
    <t>UK Dept. of Surgery, General Surgery</t>
  </si>
  <si>
    <t>174-1</t>
  </si>
  <si>
    <t>Ricoh MP 301</t>
  </si>
  <si>
    <t>Contract Dietary</t>
  </si>
  <si>
    <t>9445ZWF</t>
  </si>
  <si>
    <t>HP Laserjet 400</t>
  </si>
  <si>
    <t>208-4</t>
  </si>
  <si>
    <t>P.O.T.  Rm 513 - Dean of Students</t>
  </si>
  <si>
    <t>S7225700007</t>
  </si>
  <si>
    <t>Johnson Center - Rm 169A</t>
  </si>
  <si>
    <t>83-8</t>
  </si>
  <si>
    <t>79G54GT</t>
  </si>
  <si>
    <t>78-1</t>
  </si>
  <si>
    <t>Rm 125</t>
  </si>
  <si>
    <t>79G5C6W</t>
  </si>
  <si>
    <t>Rm 136</t>
  </si>
  <si>
    <t>35PBMXF</t>
  </si>
  <si>
    <t>W422L500667</t>
  </si>
  <si>
    <t>Rm 117</t>
  </si>
  <si>
    <t>48-8</t>
  </si>
  <si>
    <t>S9329000158</t>
  </si>
  <si>
    <t>Chandler Hospital - Pav H, Rm HL419</t>
  </si>
  <si>
    <t>Chandler Hospital - Pav H, Rm HL428</t>
  </si>
  <si>
    <t>S9319101485</t>
  </si>
  <si>
    <t>Radiology, Pav. H, Room HX230</t>
  </si>
  <si>
    <t>35P9MF9</t>
  </si>
  <si>
    <t>Kentucky Clinic - Rm J137</t>
  </si>
  <si>
    <t>Gill Heart Institute - Rm G463</t>
  </si>
  <si>
    <t>Room 181A</t>
  </si>
  <si>
    <t>UHS Room 308</t>
  </si>
  <si>
    <t>414C Robotics Building</t>
  </si>
  <si>
    <t>232-1</t>
  </si>
  <si>
    <t>7562039401XHG</t>
  </si>
  <si>
    <t>Kentucky Clinic South</t>
  </si>
  <si>
    <t>7959MZC</t>
  </si>
  <si>
    <t>90-6</t>
  </si>
  <si>
    <t>245 Fountain Court</t>
  </si>
  <si>
    <t>S7525500074</t>
  </si>
  <si>
    <t>102-1</t>
  </si>
  <si>
    <t>7 Admin</t>
  </si>
  <si>
    <t>Chandler Hospital, Rm H715</t>
  </si>
  <si>
    <t>Lexmark X748</t>
  </si>
  <si>
    <t>Physiology</t>
  </si>
  <si>
    <t>Medical Staff Office</t>
  </si>
  <si>
    <t>Good Sam. Med. Staff Affairs, Rm B108</t>
  </si>
  <si>
    <t>S9219600161</t>
  </si>
  <si>
    <t>153-2</t>
  </si>
  <si>
    <t>Wound Care</t>
  </si>
  <si>
    <t>943772R</t>
  </si>
  <si>
    <t>90-7</t>
  </si>
  <si>
    <t>35PBMX9</t>
  </si>
  <si>
    <t>83-9</t>
  </si>
  <si>
    <t>Medical Ed Bldg, Rm MN258</t>
  </si>
  <si>
    <t>9445ZWW</t>
  </si>
  <si>
    <t>33-1</t>
  </si>
  <si>
    <t>Georgetown Clinic Front Desk</t>
  </si>
  <si>
    <t>35PBMX5</t>
  </si>
  <si>
    <t>56-6</t>
  </si>
  <si>
    <t>General Medicine &amp; Ed</t>
  </si>
  <si>
    <t>Medical Ed Bldg, Rm MN602</t>
  </si>
  <si>
    <t>W792P501910</t>
  </si>
  <si>
    <t>W492L801658</t>
  </si>
  <si>
    <t>UHS Room 353A</t>
  </si>
  <si>
    <t>752620944045B</t>
  </si>
  <si>
    <t>UHS Room 306</t>
  </si>
  <si>
    <t>791BCMW</t>
  </si>
  <si>
    <t>UHS Room 309</t>
  </si>
  <si>
    <t>791BBY9</t>
  </si>
  <si>
    <t>UHS Room 335</t>
  </si>
  <si>
    <t>Critical Care Services</t>
  </si>
  <si>
    <t>7959N03</t>
  </si>
  <si>
    <t>Cardiac Cath Lab</t>
  </si>
  <si>
    <t>Gill Heart, Rm G200</t>
  </si>
  <si>
    <t>79G5HM7</t>
  </si>
  <si>
    <t>Chandler Room HA420</t>
  </si>
  <si>
    <t>79G5HKG</t>
  </si>
  <si>
    <t>Hematology</t>
  </si>
  <si>
    <t>180-10</t>
  </si>
  <si>
    <t>Markey Breast Care Center</t>
  </si>
  <si>
    <t>Whitney Hendrickson - Rm 236, Nurses Pod</t>
  </si>
  <si>
    <t>795CMV6</t>
  </si>
  <si>
    <t>Ky Telcare</t>
  </si>
  <si>
    <t>Kentucky Clinic Rm K132</t>
  </si>
  <si>
    <t>79G3X3P</t>
  </si>
  <si>
    <t>Chandler, Rm H604</t>
  </si>
  <si>
    <t>752615944025G</t>
  </si>
  <si>
    <t>Chandler, Rm H638</t>
  </si>
  <si>
    <t>7942LZX</t>
  </si>
  <si>
    <t>Chandler, Rm H736</t>
  </si>
  <si>
    <t>7931M38</t>
  </si>
  <si>
    <t>Acute Care &amp; Dialysis</t>
  </si>
  <si>
    <t>Chandler Pav H, Rm H815</t>
  </si>
  <si>
    <t>Chandler Pav H, Rm H838</t>
  </si>
  <si>
    <t>Chandler Pav H, Rm H880</t>
  </si>
  <si>
    <t>Chandler Pav H, Rm H857</t>
  </si>
  <si>
    <t>241-1</t>
  </si>
  <si>
    <t>W502L900826</t>
  </si>
  <si>
    <t>UK Sports Physical Therapy</t>
  </si>
  <si>
    <t>Ky Clinic - Basem. Rm J010</t>
  </si>
  <si>
    <t>123-6</t>
  </si>
  <si>
    <t>VA Med Ctr, Rm B402</t>
  </si>
  <si>
    <t>S7325800091</t>
  </si>
  <si>
    <t>71-3</t>
  </si>
  <si>
    <t>Childrens Hospital - PICU</t>
  </si>
  <si>
    <t>Chandler, Rm N415</t>
  </si>
  <si>
    <t>Chandler, Rm H436</t>
  </si>
  <si>
    <t>7942LVW</t>
  </si>
  <si>
    <t>118-2</t>
  </si>
  <si>
    <t>UK Pediatrics - Cardio</t>
  </si>
  <si>
    <t>Chandler Pav H, Rm MN140D</t>
  </si>
  <si>
    <t>7959MYP</t>
  </si>
  <si>
    <t>83-10</t>
  </si>
  <si>
    <t>M.O.B., Rm 302 - Reception</t>
  </si>
  <si>
    <t>793R0BL</t>
  </si>
  <si>
    <t>KY Clinic, Rm K135</t>
  </si>
  <si>
    <t>35PBMXG</t>
  </si>
  <si>
    <t>35PC447</t>
  </si>
  <si>
    <t>35PBMX6</t>
  </si>
  <si>
    <t>College of Nursing - Rm 612</t>
  </si>
  <si>
    <t>Sanders Brown Center  - Rm 312</t>
  </si>
  <si>
    <t>943773H</t>
  </si>
  <si>
    <t>187-1</t>
  </si>
  <si>
    <t>35PBG2D</t>
  </si>
  <si>
    <t>Gill Cardio Clinic, Rm 112</t>
  </si>
  <si>
    <t>79354W0</t>
  </si>
  <si>
    <t>Gill Heart Building, Room G175</t>
  </si>
  <si>
    <t>Dell 3110</t>
  </si>
  <si>
    <t>Wethington Bldg., Room 310A</t>
  </si>
  <si>
    <t>794HRM3</t>
  </si>
  <si>
    <t>Cancer Center - BBSRB, B336</t>
  </si>
  <si>
    <t>Good Samaritan, 5th Floor, Room B533</t>
  </si>
  <si>
    <t>UK Pediatrics - Central Baptist, Bldg C</t>
  </si>
  <si>
    <t>Central Baptist Hospital (4760 Nic Rd) Bldg C- Suite 602</t>
  </si>
  <si>
    <t>Warren Wright Med Plaza - Rm B361</t>
  </si>
  <si>
    <t>Warren Wright Med Plaza - Rm D109</t>
  </si>
  <si>
    <t>W872LA00471</t>
  </si>
  <si>
    <t>W532LB01062</t>
  </si>
  <si>
    <t>CND9894149</t>
  </si>
  <si>
    <t>35PCBY1</t>
  </si>
  <si>
    <t>9445ZM8</t>
  </si>
  <si>
    <t>W532LB00556</t>
  </si>
  <si>
    <t>W412LC00065</t>
  </si>
  <si>
    <t>72NB4B6</t>
  </si>
  <si>
    <t>795CMTP</t>
  </si>
  <si>
    <t>35PCBXM</t>
  </si>
  <si>
    <t>793YRK8</t>
  </si>
  <si>
    <t>793L1FW</t>
  </si>
  <si>
    <t>793L1G0</t>
  </si>
  <si>
    <t>Department</t>
  </si>
  <si>
    <t>W.T. Young, 1st Floor, Rm 1-50D</t>
  </si>
  <si>
    <t>Radiology - ER</t>
  </si>
  <si>
    <t>97-8</t>
  </si>
  <si>
    <t>Biology</t>
  </si>
  <si>
    <t>TH Morgan Bldg, Rm 101H</t>
  </si>
  <si>
    <t>W872LA00478</t>
  </si>
  <si>
    <t>183-3</t>
  </si>
  <si>
    <t>VNB3H06906</t>
  </si>
  <si>
    <t>Ag Business Center</t>
  </si>
  <si>
    <t>Ag North Bldg - Rm C12</t>
  </si>
  <si>
    <t>Cemical &amp; Materials Engineering</t>
  </si>
  <si>
    <t>Anderson Tower - Rm 169</t>
  </si>
  <si>
    <t>W542LB00741</t>
  </si>
  <si>
    <t>Ricoh MP 7501</t>
  </si>
  <si>
    <t>156-1</t>
  </si>
  <si>
    <t>Pav H, Room H809</t>
  </si>
  <si>
    <t>752620944045W</t>
  </si>
  <si>
    <t>159-3</t>
  </si>
  <si>
    <t>Patient &amp; Family Services</t>
  </si>
  <si>
    <t>60-4</t>
  </si>
  <si>
    <t>133-1</t>
  </si>
  <si>
    <t>Ky Clinic - Rm L540</t>
  </si>
  <si>
    <t>79354YG</t>
  </si>
  <si>
    <t>UK MC Risk Management</t>
  </si>
  <si>
    <t>Chandler, Rm HG608</t>
  </si>
  <si>
    <t>85-2</t>
  </si>
  <si>
    <t>Room 355</t>
  </si>
  <si>
    <t>9445YVW</t>
  </si>
  <si>
    <t>Pavilion H</t>
  </si>
  <si>
    <t>48-11</t>
  </si>
  <si>
    <t>Chandler Hospital - Rm HL409</t>
  </si>
  <si>
    <t>21-7</t>
  </si>
  <si>
    <t>Wethington Bldg - Rm 126F</t>
  </si>
  <si>
    <t>S9219500052</t>
  </si>
  <si>
    <t>23-8</t>
  </si>
  <si>
    <t>Medical Education Bldg, Rm MS108</t>
  </si>
  <si>
    <t>159-4</t>
  </si>
  <si>
    <t>Kentucky Clinic, Rm L518</t>
  </si>
  <si>
    <t>Kentucky Clinic - B101, Reception Desk</t>
  </si>
  <si>
    <t>Rm 144 - reception</t>
  </si>
  <si>
    <t>P.O.T. Room 202</t>
  </si>
  <si>
    <t>P.O.T. Room 213</t>
  </si>
  <si>
    <t>120-3</t>
  </si>
  <si>
    <t>V9825600437</t>
  </si>
  <si>
    <t>AG Advancement</t>
  </si>
  <si>
    <t>UK Ag Goodbarn, Rm 105</t>
  </si>
  <si>
    <t>W542L800199</t>
  </si>
  <si>
    <t>UK Ag Goodbarn, Reception</t>
  </si>
  <si>
    <t>HP Laserjet P4015</t>
  </si>
  <si>
    <t>JPDF266974</t>
  </si>
  <si>
    <t>UK Ag Goodbarn, Last office on Right</t>
  </si>
  <si>
    <t>JPDF266973</t>
  </si>
  <si>
    <t>Medical Contact Center</t>
  </si>
  <si>
    <t>2347 Sterlington, Suite 100</t>
  </si>
  <si>
    <t>W492LB01252</t>
  </si>
  <si>
    <t>180-11</t>
  </si>
  <si>
    <t>Markey - Chemo Infusion</t>
  </si>
  <si>
    <t>Whitney Hendrickson - Chemo Rm 205</t>
  </si>
  <si>
    <t>35PC45W</t>
  </si>
  <si>
    <t>Safety Dept - Chandler</t>
  </si>
  <si>
    <t>Pav H, Room H12A</t>
  </si>
  <si>
    <t>195-4</t>
  </si>
  <si>
    <t>79354ZY</t>
  </si>
  <si>
    <t>Gynecologic Oncology</t>
  </si>
  <si>
    <t>Whitney Hendrickson, Rm 331A</t>
  </si>
  <si>
    <t>W792P401927</t>
  </si>
  <si>
    <t>112-9</t>
  </si>
  <si>
    <t>College of Pharmacy Bldg - 4th Flr - Room 427</t>
  </si>
  <si>
    <t>W492LB00963</t>
  </si>
  <si>
    <t>169-3</t>
  </si>
  <si>
    <t>College of Ag - Dean's Office</t>
  </si>
  <si>
    <t>Ag Science Center North - Rm L103</t>
  </si>
  <si>
    <t>Chandler Hospital - Rm HA645</t>
  </si>
  <si>
    <t>83-11</t>
  </si>
  <si>
    <t>UK Dept. of Surgery- Med Records</t>
  </si>
  <si>
    <t>KY Clinic, Rm K109 (unmarked)</t>
  </si>
  <si>
    <t>35PCBXN</t>
  </si>
  <si>
    <t>Maternal Care Services</t>
  </si>
  <si>
    <t>Chandler, Pav H, Rm HA307 nurses stattion</t>
  </si>
  <si>
    <t>7951WX6</t>
  </si>
  <si>
    <t>Chandler, Pav H, Rm HA301 Rec. Birthing Unit</t>
  </si>
  <si>
    <t>795CMTY</t>
  </si>
  <si>
    <t>75261794402FD</t>
  </si>
  <si>
    <t>Emergency - Trauma Svcs</t>
  </si>
  <si>
    <t>Pavilion A, Rm A.00.385</t>
  </si>
  <si>
    <t>Pavilion A, Rm A.00.229</t>
  </si>
  <si>
    <t>Pavilion A, Rm A.00.325</t>
  </si>
  <si>
    <t>Pavilion A, Rm A.00.326</t>
  </si>
  <si>
    <t>793L1CT</t>
  </si>
  <si>
    <t>Pavilion A, Rm A.00.506</t>
  </si>
  <si>
    <t>793L19R</t>
  </si>
  <si>
    <t>Pavilion A, Rm A.00.414</t>
  </si>
  <si>
    <t>793L1BP</t>
  </si>
  <si>
    <t>Pavilion A, Rm A.00.323</t>
  </si>
  <si>
    <t>79368X8</t>
  </si>
  <si>
    <t>College of Nursing</t>
  </si>
  <si>
    <t>College of Nursing, Rm. 202</t>
  </si>
  <si>
    <t>College of Nursing, Rm. 315J</t>
  </si>
  <si>
    <t>College of Nursing, Rm. 320</t>
  </si>
  <si>
    <t>V7620800544</t>
  </si>
  <si>
    <t>College of Nursing, Rm. 516</t>
  </si>
  <si>
    <t>College of Nursing, Rm. 117</t>
  </si>
  <si>
    <t>W912PA03524</t>
  </si>
  <si>
    <t>180-14</t>
  </si>
  <si>
    <t>129-3</t>
  </si>
  <si>
    <t>Lexmark MS812</t>
  </si>
  <si>
    <t>4063259901MXL</t>
  </si>
  <si>
    <t>213-1</t>
  </si>
  <si>
    <t>Warren Wright Med Plaza - Rm B309</t>
  </si>
  <si>
    <t>79G3X0V</t>
  </si>
  <si>
    <t>70-4</t>
  </si>
  <si>
    <t>79G0PNN</t>
  </si>
  <si>
    <t>Hardymon Bldg, Rm. 106</t>
  </si>
  <si>
    <t>Human Environmental Science</t>
  </si>
  <si>
    <t>9-1</t>
  </si>
  <si>
    <t>Erikson Hall - Rm 102J</t>
  </si>
  <si>
    <t>W912P903587</t>
  </si>
  <si>
    <t>Scovell Hall - Rm 203</t>
  </si>
  <si>
    <t>W912PA02389</t>
  </si>
  <si>
    <t>Scovell Hall - Rm 206</t>
  </si>
  <si>
    <t>W912PA03530</t>
  </si>
  <si>
    <t>Lexmark MX710</t>
  </si>
  <si>
    <t>74632699021DH</t>
  </si>
  <si>
    <t>74632699021KM</t>
  </si>
  <si>
    <t>74632699021F2</t>
  </si>
  <si>
    <t>Laboratory Animal Resources</t>
  </si>
  <si>
    <t>Chandler, Pav H, Rm H41D</t>
  </si>
  <si>
    <t>W423L100027</t>
  </si>
  <si>
    <t>12-4</t>
  </si>
  <si>
    <t>W422LC00468</t>
  </si>
  <si>
    <t>Toxicology</t>
  </si>
  <si>
    <t>Bosomworth Bldg, Rm. 302</t>
  </si>
  <si>
    <t>W862LC00354</t>
  </si>
  <si>
    <t>166-2</t>
  </si>
  <si>
    <t>Orthopaedic Surgery/Med. Records</t>
  </si>
  <si>
    <t>7463269902D03</t>
  </si>
  <si>
    <t>264-1</t>
  </si>
  <si>
    <t>Whitney Hendrickson, Rm 371</t>
  </si>
  <si>
    <t>72NB4BR</t>
  </si>
  <si>
    <t>180-15</t>
  </si>
  <si>
    <t>Whitney Hendrickson - Chemo Rm 201</t>
  </si>
  <si>
    <t>35PBMX4</t>
  </si>
  <si>
    <t>Whitney Hendrickson - Chemo Rm 105</t>
  </si>
  <si>
    <t>7463269902D15</t>
  </si>
  <si>
    <t>208-5</t>
  </si>
  <si>
    <t>W912P902730</t>
  </si>
  <si>
    <t>W792P802716</t>
  </si>
  <si>
    <t>S7325800209</t>
  </si>
  <si>
    <t>Blazer Hall, Rm 129 - Café</t>
  </si>
  <si>
    <t>W792P802698</t>
  </si>
  <si>
    <t>Ricoh SP C242</t>
  </si>
  <si>
    <t>Johnson Center - Rm 242</t>
  </si>
  <si>
    <t>W3019305822</t>
  </si>
  <si>
    <t>Blanding Commons, Rm. 301B</t>
  </si>
  <si>
    <t>W502LB00797</t>
  </si>
  <si>
    <t>Patterson Office Tower, Rm 543</t>
  </si>
  <si>
    <t>V7620800363</t>
  </si>
  <si>
    <t>Lexmark MS810</t>
  </si>
  <si>
    <t>406325990287L</t>
  </si>
  <si>
    <t>23-9</t>
  </si>
  <si>
    <t>208-6</t>
  </si>
  <si>
    <t>Dell 2330dn</t>
  </si>
  <si>
    <t>72164PY</t>
  </si>
  <si>
    <t>721654L</t>
  </si>
  <si>
    <t>23-10</t>
  </si>
  <si>
    <t>Chandler Hospital - Pav A, Rm A.06.025A</t>
  </si>
  <si>
    <t>72N5CHG</t>
  </si>
  <si>
    <t>100-1</t>
  </si>
  <si>
    <t>Kentucky Clinic, Room K003</t>
  </si>
  <si>
    <t>7936BP5</t>
  </si>
  <si>
    <t>College of Dentistry - Periodontology</t>
  </si>
  <si>
    <t>V8315300958</t>
  </si>
  <si>
    <t>12-5</t>
  </si>
  <si>
    <t>1490 Bull Lea Road - Rm N107</t>
  </si>
  <si>
    <t>35P9MFC</t>
  </si>
  <si>
    <t>83-12</t>
  </si>
  <si>
    <t>Lexmark MX711</t>
  </si>
  <si>
    <t>74632599016VM</t>
  </si>
  <si>
    <t>MMRB Room 226</t>
  </si>
  <si>
    <t>118-3</t>
  </si>
  <si>
    <t>Rm L206</t>
  </si>
  <si>
    <t>75262194404W1</t>
  </si>
  <si>
    <t>159-5</t>
  </si>
  <si>
    <t>Central Baptist, Bldg C, Suite 203</t>
  </si>
  <si>
    <t>W433L100207</t>
  </si>
  <si>
    <t>187-3</t>
  </si>
  <si>
    <t>W533L100958</t>
  </si>
  <si>
    <t>Trauma Svcs</t>
  </si>
  <si>
    <t>Pavilion A, Rm A.00.401</t>
  </si>
  <si>
    <t>133-2</t>
  </si>
  <si>
    <t>W543L100224</t>
  </si>
  <si>
    <t>183-4</t>
  </si>
  <si>
    <t>Good Samaritan, Rm. B048</t>
  </si>
  <si>
    <t>NPI97681F</t>
  </si>
  <si>
    <t>48-13</t>
  </si>
  <si>
    <t>Chandler Hospital - Rm H211D</t>
  </si>
  <si>
    <t>75261794402DC</t>
  </si>
  <si>
    <t>Good Samaritan, 1st Floor, Room B109F</t>
  </si>
  <si>
    <t>Hazard Clinic</t>
  </si>
  <si>
    <t>210 Blackgold Plaza, OB Gyn</t>
  </si>
  <si>
    <t>7463269902CY4</t>
  </si>
  <si>
    <t>Lexmark MX511</t>
  </si>
  <si>
    <t>Hispanic Studies</t>
  </si>
  <si>
    <t>Patterson Office Tower, Rm 1151</t>
  </si>
  <si>
    <t>W862LB00662</t>
  </si>
  <si>
    <t>Finance &amp; Administration</t>
  </si>
  <si>
    <t>Main Bldg - Rm 107F</t>
  </si>
  <si>
    <t>W492LA00446</t>
  </si>
  <si>
    <t>107-7</t>
  </si>
  <si>
    <t>Poundstone Regulatory Bldg, Rm147</t>
  </si>
  <si>
    <t>VNB3H06578</t>
  </si>
  <si>
    <t>195-5</t>
  </si>
  <si>
    <t>406325990287B</t>
  </si>
  <si>
    <t>213-2</t>
  </si>
  <si>
    <t>Chandler Pav H, Rm. HS243</t>
  </si>
  <si>
    <t>218-1</t>
  </si>
  <si>
    <t>Chemistry Physics Bldg - Rm 125C</t>
  </si>
  <si>
    <t>Lexmark C746</t>
  </si>
  <si>
    <t>5026379420Y3K</t>
  </si>
  <si>
    <t>V9835000066</t>
  </si>
  <si>
    <t>V9834900445</t>
  </si>
  <si>
    <t>88-4</t>
  </si>
  <si>
    <t>Good Samaritan, 1st Floor, Room A104 -Security</t>
  </si>
  <si>
    <t>Lexmark MS410</t>
  </si>
  <si>
    <t>451420LM01WGB</t>
  </si>
  <si>
    <t>V9834900237</t>
  </si>
  <si>
    <t>V9834900467</t>
  </si>
  <si>
    <t>215-1</t>
  </si>
  <si>
    <t>Medical Education Bldg - Rm MS235</t>
  </si>
  <si>
    <t>W912P902733</t>
  </si>
  <si>
    <t>35PCBXR</t>
  </si>
  <si>
    <t>79G0W7M</t>
  </si>
  <si>
    <t>79-3</t>
  </si>
  <si>
    <t>2317 Sterlington Rd. - UKIT Testing Lab, RM B030</t>
  </si>
  <si>
    <t>9445ZWR</t>
  </si>
  <si>
    <t>Wethington, Rm 306 (outside 306D)</t>
  </si>
  <si>
    <t>2-2</t>
  </si>
  <si>
    <t>S7325800229</t>
  </si>
  <si>
    <t>17-1</t>
  </si>
  <si>
    <t>Main Building - Rm 301B</t>
  </si>
  <si>
    <t>48-14</t>
  </si>
  <si>
    <t>Chandler Hospital - Pav H, Rm.HA647</t>
  </si>
  <si>
    <t>406325990287F</t>
  </si>
  <si>
    <t>60-5</t>
  </si>
  <si>
    <t>451420LM01WN9</t>
  </si>
  <si>
    <t>245-1</t>
  </si>
  <si>
    <t>246-1</t>
  </si>
  <si>
    <t>Gill Heart, Rm G247</t>
  </si>
  <si>
    <t>406325990287T</t>
  </si>
  <si>
    <t>Ambulatory Services</t>
  </si>
  <si>
    <t>701520HH00W8V</t>
  </si>
  <si>
    <t>CEDIK</t>
  </si>
  <si>
    <t>Barnhart Bldg, Rm. 419</t>
  </si>
  <si>
    <t>S7335000099</t>
  </si>
  <si>
    <t>Ricoh SP C231</t>
  </si>
  <si>
    <t>Kentucky Clinic, Rm D201</t>
  </si>
  <si>
    <t>94-1</t>
  </si>
  <si>
    <t>Scovell Hall, Rm 131D</t>
  </si>
  <si>
    <t>W493L200833</t>
  </si>
  <si>
    <t>167-2</t>
  </si>
  <si>
    <t>Plant Pathology</t>
  </si>
  <si>
    <t>Plant &amp; Soil Sciences, Rm 201 F</t>
  </si>
  <si>
    <t>W543L101219</t>
  </si>
  <si>
    <t>Chandler Retail Pharmacy</t>
  </si>
  <si>
    <t>Pav A Pharmacy, Rm. A.01.114</t>
  </si>
  <si>
    <t>7463269902D18</t>
  </si>
  <si>
    <t>406325990287D</t>
  </si>
  <si>
    <t>701520HH00W95</t>
  </si>
  <si>
    <t>239-2</t>
  </si>
  <si>
    <t>Ricoh MP 7502</t>
  </si>
  <si>
    <t>W873L200118</t>
  </si>
  <si>
    <t>91-2</t>
  </si>
  <si>
    <t>Gill Heart, Rm. G317</t>
  </si>
  <si>
    <t>701520HH00W91</t>
  </si>
  <si>
    <t>College of Dentistry - Dean's Office</t>
  </si>
  <si>
    <t>Dental Science Building, Rm D136</t>
  </si>
  <si>
    <t>College of Dentistry - Orofacial Pain</t>
  </si>
  <si>
    <t>Wright Medical Plaza, Rm E214</t>
  </si>
  <si>
    <t>W423L200404</t>
  </si>
  <si>
    <t>Women's Health- OBGyn</t>
  </si>
  <si>
    <t>Good Sam Office Bldg, Rm 140</t>
  </si>
  <si>
    <t>48-15</t>
  </si>
  <si>
    <t>Good Sam Office Bldg, Rm 100</t>
  </si>
  <si>
    <t>Lexmark CX510</t>
  </si>
  <si>
    <t>752744945026D</t>
  </si>
  <si>
    <t>56-7</t>
  </si>
  <si>
    <t>UK Athletics - Boone Tennis Center</t>
  </si>
  <si>
    <t>Ricoh SP C430</t>
  </si>
  <si>
    <t>Ricoh MP C400</t>
  </si>
  <si>
    <t>48-16</t>
  </si>
  <si>
    <t>50261894205ZW</t>
  </si>
  <si>
    <t>169-4</t>
  </si>
  <si>
    <t>Ag Science Center North - Rm N106</t>
  </si>
  <si>
    <t>W513L101015</t>
  </si>
  <si>
    <t>225-1</t>
  </si>
  <si>
    <t>Sanders Brown Center  - Rm 305</t>
  </si>
  <si>
    <t>W792P302697</t>
  </si>
  <si>
    <t>Good Samaritan - 7 Main</t>
  </si>
  <si>
    <t>Good Sam. 7th Floor Main</t>
  </si>
  <si>
    <t>406325990287K</t>
  </si>
  <si>
    <t>V8315300730</t>
  </si>
  <si>
    <t>Statistics</t>
  </si>
  <si>
    <t>Multi Dis. Sci. Bldg, Rm 307</t>
  </si>
  <si>
    <t>W863L200484</t>
  </si>
  <si>
    <t>223-2</t>
  </si>
  <si>
    <t>Internal Medicine, Office of Chairman</t>
  </si>
  <si>
    <t>Wethington Bldg, Rm 329D</t>
  </si>
  <si>
    <t>72MRBWK</t>
  </si>
  <si>
    <t>Wethington Bldg, Rm 329B</t>
  </si>
  <si>
    <t>701520HH00WFX</t>
  </si>
  <si>
    <t>Chandler Pav H, Rm MS669</t>
  </si>
  <si>
    <t>701520HH00W8P</t>
  </si>
  <si>
    <t>Cardiovascular Research Center</t>
  </si>
  <si>
    <t>BBSRB, 2nd floor, Rm B243</t>
  </si>
  <si>
    <t>S7326000162</t>
  </si>
  <si>
    <t>BBSRB, 2nd floor, Rm B357</t>
  </si>
  <si>
    <t>S7325200138</t>
  </si>
  <si>
    <t>ASTeCC</t>
  </si>
  <si>
    <t>ASTeCC Bldg, Rm A153</t>
  </si>
  <si>
    <t>W503L300220</t>
  </si>
  <si>
    <t>752620944046B</t>
  </si>
  <si>
    <t>Radiology, Gill Heart Bldg., Room G004</t>
  </si>
  <si>
    <t>Kentucky Clinic - Rm L031</t>
  </si>
  <si>
    <t>Peterson, Basement Rm 1F</t>
  </si>
  <si>
    <t>W.T. Young CTS Back Room 2-21A</t>
  </si>
  <si>
    <t>23-11</t>
  </si>
  <si>
    <t>7526389440FZK</t>
  </si>
  <si>
    <t>41-12</t>
  </si>
  <si>
    <t>Chandler Pav H, Rm. HC201</t>
  </si>
  <si>
    <t>46-2</t>
  </si>
  <si>
    <t>1401 Corporate Ct, Henderson, KY</t>
  </si>
  <si>
    <t>V9735000794</t>
  </si>
  <si>
    <t>48-17</t>
  </si>
  <si>
    <t>752744945027G</t>
  </si>
  <si>
    <t>59-3</t>
  </si>
  <si>
    <t>Roach Bldg, Rm. 401</t>
  </si>
  <si>
    <t>50261694204M2</t>
  </si>
  <si>
    <t>78-2</t>
  </si>
  <si>
    <t>406336990460K</t>
  </si>
  <si>
    <t>87-2</t>
  </si>
  <si>
    <t>Good Samaritan-Endoscopy</t>
  </si>
  <si>
    <t>Good Sam, 6th Floor, Room C207G</t>
  </si>
  <si>
    <t>502640943105K</t>
  </si>
  <si>
    <t>100-2</t>
  </si>
  <si>
    <t>451420LM01WND</t>
  </si>
  <si>
    <t>121-1</t>
  </si>
  <si>
    <t>245 Fountain Court - Rm P353</t>
  </si>
  <si>
    <t>406325990286V</t>
  </si>
  <si>
    <t>245 Fountain Court - Rm P371</t>
  </si>
  <si>
    <t>245 Fountain Court - Reception</t>
  </si>
  <si>
    <t>451420LM01WHF</t>
  </si>
  <si>
    <t>245 Fountain Court - Reception/Psych.</t>
  </si>
  <si>
    <t>451420LM01X4H</t>
  </si>
  <si>
    <t>451420LM01X3L</t>
  </si>
  <si>
    <t>123-7</t>
  </si>
  <si>
    <t>KY Clinic, Wright Bldg, Rm. D233</t>
  </si>
  <si>
    <t>W863L300132</t>
  </si>
  <si>
    <t>Gastro</t>
  </si>
  <si>
    <t>171-2</t>
  </si>
  <si>
    <t>KY Outpatient PT &amp; OT</t>
  </si>
  <si>
    <t>451420LM01WN6</t>
  </si>
  <si>
    <t>183-5</t>
  </si>
  <si>
    <t>Kelly Bldg, Rm.113</t>
  </si>
  <si>
    <t>W862LC00363</t>
  </si>
  <si>
    <t>200-2</t>
  </si>
  <si>
    <t>College of Law Bldg - Rm 260C</t>
  </si>
  <si>
    <t>208-8</t>
  </si>
  <si>
    <t>Johnson Ctr- Hallway outside Rm.172A</t>
  </si>
  <si>
    <t>451420LM01WMT</t>
  </si>
  <si>
    <t>220-1</t>
  </si>
  <si>
    <t>Chandler Hospital - Rm MN644A</t>
  </si>
  <si>
    <t>UHS - 4th Floor, Rm 418</t>
  </si>
  <si>
    <t>EVPHA</t>
  </si>
  <si>
    <t>Center for Clinical Science</t>
  </si>
  <si>
    <t>W502LC00493</t>
  </si>
  <si>
    <t>Senate Council</t>
  </si>
  <si>
    <t>Laboratory Advanced Networking</t>
  </si>
  <si>
    <t>Hardymon Bldg, Rm. 226</t>
  </si>
  <si>
    <t>Human Development Inst.</t>
  </si>
  <si>
    <t>Mineral Industries Bldg, Rm. 110</t>
  </si>
  <si>
    <t>Ricoh MP 4002</t>
  </si>
  <si>
    <t>W523L201020</t>
  </si>
  <si>
    <t>Mineral Industries Bldg, Rm. 202</t>
  </si>
  <si>
    <t>W523L201001</t>
  </si>
  <si>
    <t>Mineral Industries Bldg, Rm. 307</t>
  </si>
  <si>
    <t>W523L200999</t>
  </si>
  <si>
    <t>Mineral Industries Bldg, Rm. 12</t>
  </si>
  <si>
    <t>W873L200491</t>
  </si>
  <si>
    <t>W493L200788</t>
  </si>
  <si>
    <t>College of Nursing, Rm. 450</t>
  </si>
  <si>
    <t>421 Rose St- Old Engineers Res.-Rm. 101</t>
  </si>
  <si>
    <t>164-1</t>
  </si>
  <si>
    <t>Environmental&amp;Natural Resources Institute</t>
  </si>
  <si>
    <t>Dimock Bldg, Rm. 201</t>
  </si>
  <si>
    <t>53-3</t>
  </si>
  <si>
    <t>College of Social Work</t>
  </si>
  <si>
    <t>KU Building - 1 Quality Street - Rm 763A</t>
  </si>
  <si>
    <t>W493L201194</t>
  </si>
  <si>
    <t>270-3</t>
  </si>
  <si>
    <t>Wright Medical Plaza, Rm A228</t>
  </si>
  <si>
    <t>7526389440G11</t>
  </si>
  <si>
    <t>Wright Med.Plaza, Ped Dental, Rm A201</t>
  </si>
  <si>
    <t>701520HH00WFV</t>
  </si>
  <si>
    <t>Dental Sci. Bldg, Basement Rm. D79B</t>
  </si>
  <si>
    <t>74632699021BV</t>
  </si>
  <si>
    <t>Dental Sciences Bldg, Rm. D140</t>
  </si>
  <si>
    <t>75273894500FH</t>
  </si>
  <si>
    <t>7526389440FZR</t>
  </si>
  <si>
    <t>Dental Sciences Bldg, Rm. MN328</t>
  </si>
  <si>
    <t>752744945025Y</t>
  </si>
  <si>
    <t>Dental Sci. Bldg, Outside Rm. D224</t>
  </si>
  <si>
    <t>7526389440G0Z</t>
  </si>
  <si>
    <t>451420LM01WLW</t>
  </si>
  <si>
    <t>Dental Sciences Bldg,  Rm. D103</t>
  </si>
  <si>
    <t>50261894205TR</t>
  </si>
  <si>
    <t>HP LaserJet M1536</t>
  </si>
  <si>
    <t>Dental Sciences Bldg,  Rm. M122</t>
  </si>
  <si>
    <t>Dental Sciences Bldg,  Rm. M127</t>
  </si>
  <si>
    <t>Dental Sciences Bldg,  Rm. M134</t>
  </si>
  <si>
    <t>HP LaserJet P2035</t>
  </si>
  <si>
    <t>Dental Sciences Bldg,  Rm. D330</t>
  </si>
  <si>
    <t>Dental Sciences Bldg,  Rm. D326</t>
  </si>
  <si>
    <t>285-1</t>
  </si>
  <si>
    <t>EVPHA/Stroke Care Center</t>
  </si>
  <si>
    <t>2355 Huguenard Dr, Rm. 201A</t>
  </si>
  <si>
    <t>V9835100587</t>
  </si>
  <si>
    <t>Internal Med. - GCNS</t>
  </si>
  <si>
    <t>Wethington Bldg. Rm. 520</t>
  </si>
  <si>
    <t>W512L700735</t>
  </si>
  <si>
    <t>Wethington Bldg. Rm. 521</t>
  </si>
  <si>
    <t>752744945027F</t>
  </si>
  <si>
    <t>Martin School of Public Policy</t>
  </si>
  <si>
    <t>Bowman Hall - Rm 313</t>
  </si>
  <si>
    <t>V9834900269</t>
  </si>
  <si>
    <t>Healthcare Marketing</t>
  </si>
  <si>
    <t>2333 Alumni Park Plaza, Ste 300</t>
  </si>
  <si>
    <t>W542LB00961</t>
  </si>
  <si>
    <t>151-2</t>
  </si>
  <si>
    <t>KY Clinic - Rm J510</t>
  </si>
  <si>
    <t>W543L101007</t>
  </si>
  <si>
    <t>Rehabilitation Services</t>
  </si>
  <si>
    <t>795CMRM</t>
  </si>
  <si>
    <t>236-2</t>
  </si>
  <si>
    <t>Markey/Roach, BMT Reception, Rm 311</t>
  </si>
  <si>
    <t>701531HH029G6</t>
  </si>
  <si>
    <t>292-1</t>
  </si>
  <si>
    <t>W543L301298</t>
  </si>
  <si>
    <t>KY Children's Hospital, Acute Care</t>
  </si>
  <si>
    <t>UK Dept. of Surgery/Cosmetic</t>
  </si>
  <si>
    <t>Room C102 - CATS main lobby</t>
  </si>
  <si>
    <t>Joe Craft, Rm 228</t>
  </si>
  <si>
    <t>2347 Sterlington Rd, Rm 300</t>
  </si>
  <si>
    <t>Scovell Hall, Rm 139</t>
  </si>
  <si>
    <t>Good Sam, Rm. C502</t>
  </si>
  <si>
    <t>Roach Bldg, Rm. CC127</t>
  </si>
  <si>
    <t>Joe Craft Rm 218</t>
  </si>
  <si>
    <t>P.O.T Rm. 1615</t>
  </si>
  <si>
    <t>Chandler, Rm C236</t>
  </si>
  <si>
    <t>Main Building, Rm 213</t>
  </si>
  <si>
    <t>Thomas Poe Cooper Bldg, Rm 216</t>
  </si>
  <si>
    <t>Jessamine Eye Ctr, - Lobby</t>
  </si>
  <si>
    <t>P.O.T. - Rm. 355H</t>
  </si>
  <si>
    <t>Chandler, Rm. 100N</t>
  </si>
  <si>
    <t>Chandler, Rm H393</t>
  </si>
  <si>
    <t>Main Bldg, Rm. 105</t>
  </si>
  <si>
    <t>BBSRB, Rm. B271</t>
  </si>
  <si>
    <t>Davis Marksbury Bldg - Admin</t>
  </si>
  <si>
    <t>Main Bldg, Rm. 101</t>
  </si>
  <si>
    <t>Chandler, Rm. H213</t>
  </si>
  <si>
    <t>1101 S. Limestone - Lobby</t>
  </si>
  <si>
    <t>Chandler, Rm. H106</t>
  </si>
  <si>
    <t>Funkhouser, Rm. 225</t>
  </si>
  <si>
    <t>Ky Clinic, Rm. D135</t>
  </si>
  <si>
    <t>UKHC Sports Medicine</t>
  </si>
  <si>
    <t>Whitney Hendrickson, Rm. 231</t>
  </si>
  <si>
    <t>9445YMH</t>
  </si>
  <si>
    <t>PAC Building, Suite 318 (Wound Care Clinic)</t>
  </si>
  <si>
    <t>Pav H, Room MN268</t>
  </si>
  <si>
    <t>Finance &amp; Quantitative Methods</t>
  </si>
  <si>
    <t>Chandler, Rm HQ107</t>
  </si>
  <si>
    <t>UK Mechanical Engineering</t>
  </si>
  <si>
    <t>48-18</t>
  </si>
  <si>
    <t>Chandler Hospital - Pav H, Rm. HA621</t>
  </si>
  <si>
    <t>795CMTW</t>
  </si>
  <si>
    <t>48-19</t>
  </si>
  <si>
    <t>BBSRB, 4th Floor, Lab Bench 10</t>
  </si>
  <si>
    <t>56-9</t>
  </si>
  <si>
    <t>Good Sam. Room A315A</t>
  </si>
  <si>
    <t>752744945025Z</t>
  </si>
  <si>
    <t>70-5</t>
  </si>
  <si>
    <t>Hardymon Bldg, Rm. 102 - Break Area</t>
  </si>
  <si>
    <t>Ricoh MP C3003</t>
  </si>
  <si>
    <t>W493L400308</t>
  </si>
  <si>
    <t>70-6</t>
  </si>
  <si>
    <t>Parking Structure #2, Room 12</t>
  </si>
  <si>
    <t>W513L400887</t>
  </si>
  <si>
    <t>83-13</t>
  </si>
  <si>
    <t>UK Dept. of Surgery-Plastic Surgery</t>
  </si>
  <si>
    <t>4063369906BW8</t>
  </si>
  <si>
    <t>97-11</t>
  </si>
  <si>
    <t>942124P</t>
  </si>
  <si>
    <t>100-3</t>
  </si>
  <si>
    <t>Kentucky Clinic - Room K003</t>
  </si>
  <si>
    <t>701531HH029G2</t>
  </si>
  <si>
    <t>112-10</t>
  </si>
  <si>
    <t>College of Pharmacy Bldg - Rm. 022A</t>
  </si>
  <si>
    <t>W872LC00275</t>
  </si>
  <si>
    <t>112-11</t>
  </si>
  <si>
    <t>Kentucky Clinic, Rm. E204</t>
  </si>
  <si>
    <t>752746945036B</t>
  </si>
  <si>
    <t>117-2</t>
  </si>
  <si>
    <t>122-1</t>
  </si>
  <si>
    <t>Chandler, Pav H, Rm. H374</t>
  </si>
  <si>
    <t>W793P302373</t>
  </si>
  <si>
    <t>Chandler, Pav H, Rm. H384</t>
  </si>
  <si>
    <t>W493L500425</t>
  </si>
  <si>
    <t>126-2</t>
  </si>
  <si>
    <t>Office of the Treasurer</t>
  </si>
  <si>
    <t>Peterson Services Building - Rm 371</t>
  </si>
  <si>
    <t>W543L300940</t>
  </si>
  <si>
    <t>Peterson Services Building - Rm 301</t>
  </si>
  <si>
    <t>V9725900090</t>
  </si>
  <si>
    <t>Peterson Services Building - Rm 337</t>
  </si>
  <si>
    <t>W543L301051</t>
  </si>
  <si>
    <t>135-2</t>
  </si>
  <si>
    <t>Funkhouser, Rm. 100L</t>
  </si>
  <si>
    <t>V7630100295</t>
  </si>
  <si>
    <t>Funkhouser, Rm. 12</t>
  </si>
  <si>
    <t>W503L400356</t>
  </si>
  <si>
    <t>Funkhouser, Rm. 128</t>
  </si>
  <si>
    <t>V9835100664</t>
  </si>
  <si>
    <t>178-3</t>
  </si>
  <si>
    <t>7463269902D11</t>
  </si>
  <si>
    <t>Kentucky Clinic, 2nd Floor Reception</t>
  </si>
  <si>
    <t>701531HH02293</t>
  </si>
  <si>
    <t>180-17</t>
  </si>
  <si>
    <t>Whitney Hendrickson - Rm. 232- Reception</t>
  </si>
  <si>
    <t>746326990219V</t>
  </si>
  <si>
    <t>187-4</t>
  </si>
  <si>
    <t>Ricoh SP 5210SR</t>
  </si>
  <si>
    <t>S9219400694</t>
  </si>
  <si>
    <t>187-6</t>
  </si>
  <si>
    <t>Gill Heart Inst. Rm. G135</t>
  </si>
  <si>
    <t>451420LM01WNX</t>
  </si>
  <si>
    <t>201-2</t>
  </si>
  <si>
    <t>7463269902CZG</t>
  </si>
  <si>
    <t>202-1</t>
  </si>
  <si>
    <t>Good Samaritan Medical Office Bldg - Rm 170</t>
  </si>
  <si>
    <t>230-2</t>
  </si>
  <si>
    <t>Chandler Hospital - Rm C267</t>
  </si>
  <si>
    <t>W503L400200</t>
  </si>
  <si>
    <t>231-1</t>
  </si>
  <si>
    <t>Gill Heart Institute - Rm G303</t>
  </si>
  <si>
    <t>50264894213F0</t>
  </si>
  <si>
    <t>235-1</t>
  </si>
  <si>
    <t>V5030200158</t>
  </si>
  <si>
    <t>Ricoh Pro 907EX</t>
  </si>
  <si>
    <t>235-2</t>
  </si>
  <si>
    <t>V9835200217</t>
  </si>
  <si>
    <t>V9735300023</t>
  </si>
  <si>
    <t>7463269902CYF</t>
  </si>
  <si>
    <t>North Fork Valley CHC</t>
  </si>
  <si>
    <t>249-1</t>
  </si>
  <si>
    <t>UK N. Fork Valley, Rm A107</t>
  </si>
  <si>
    <t>S9238600017</t>
  </si>
  <si>
    <t>UK N. Fork Valley, Rm B440</t>
  </si>
  <si>
    <t>W792P503165</t>
  </si>
  <si>
    <t>W533L300993</t>
  </si>
  <si>
    <t>UK N. Fork Valley, Rm A117</t>
  </si>
  <si>
    <t>W913P205466</t>
  </si>
  <si>
    <t>UK N. Fork Valley, Rm A129</t>
  </si>
  <si>
    <t>W913P206388</t>
  </si>
  <si>
    <t>UK N. Fork Valley, Rm B131</t>
  </si>
  <si>
    <t>S9229600018</t>
  </si>
  <si>
    <t>UK N. Fork Valley, Rm B140</t>
  </si>
  <si>
    <t>W913P205462</t>
  </si>
  <si>
    <t>UK N. Fork Valley, Rm B480</t>
  </si>
  <si>
    <t>W913P206396</t>
  </si>
  <si>
    <t>June Buchanan Clinic</t>
  </si>
  <si>
    <t xml:space="preserve">Rm 101 </t>
  </si>
  <si>
    <t>W413L300586</t>
  </si>
  <si>
    <t>Rm 122</t>
  </si>
  <si>
    <t>W913P205460</t>
  </si>
  <si>
    <t>Rm 150</t>
  </si>
  <si>
    <t>Rm 122 - Pharmacy</t>
  </si>
  <si>
    <t>701531HH029KH</t>
  </si>
  <si>
    <t>4063369906BX7</t>
  </si>
  <si>
    <t>Rm 101 - Reception</t>
  </si>
  <si>
    <t>7463269902D0M</t>
  </si>
  <si>
    <t>Rm 115 - Nurses Station</t>
  </si>
  <si>
    <t>Rm 110</t>
  </si>
  <si>
    <t>7463269902D00</t>
  </si>
  <si>
    <t>UK N. Fork Valley, Rm B179</t>
  </si>
  <si>
    <t>701531HH029F2</t>
  </si>
  <si>
    <t>UK N. Fork Valley, Rm B133</t>
  </si>
  <si>
    <t>7463269902D0H</t>
  </si>
  <si>
    <t>Emergency Medicine</t>
  </si>
  <si>
    <t>Chandler Room M53</t>
  </si>
  <si>
    <t>W513L400505</t>
  </si>
  <si>
    <t>Pre Op Clinic</t>
  </si>
  <si>
    <t>Kentucky Clinic, Outside Rm. J120</t>
  </si>
  <si>
    <t>7463269902CZ0</t>
  </si>
  <si>
    <t>Kentucky Clinic, Outside Rm. J111</t>
  </si>
  <si>
    <t>7463269902D0Z</t>
  </si>
  <si>
    <t>Markey Cancer Control Program</t>
  </si>
  <si>
    <t>2365 Harrodsburg Rd. Rm. A230</t>
  </si>
  <si>
    <t>W533L301261</t>
  </si>
  <si>
    <t>2365 Harrodsburg Rd. Rm. A257</t>
  </si>
  <si>
    <t>W493L400213</t>
  </si>
  <si>
    <t>Modern &amp; Classical Languages</t>
  </si>
  <si>
    <t>P.O.T. Room 1018</t>
  </si>
  <si>
    <t>W543L301390</t>
  </si>
  <si>
    <t>AG &amp; Natural Resources Ext.</t>
  </si>
  <si>
    <t>AG North, Room N122</t>
  </si>
  <si>
    <t>752744945026T</t>
  </si>
  <si>
    <t>Center on Trauma &amp; Children</t>
  </si>
  <si>
    <t>3470 Blazer Pkwy, Rm. 122</t>
  </si>
  <si>
    <t>3470 Blazer Pkwy, Rm. 130A</t>
  </si>
  <si>
    <t>W793P301949</t>
  </si>
  <si>
    <t>3470 Blazer Pkwy, Rm. 240</t>
  </si>
  <si>
    <t>W793P302039</t>
  </si>
  <si>
    <t>History Department</t>
  </si>
  <si>
    <t>P.O.T. Room 1713</t>
  </si>
  <si>
    <t>V9835100734</t>
  </si>
  <si>
    <t>Health &amp; Wellness</t>
  </si>
  <si>
    <t>Seaton Center, Rm. 116A</t>
  </si>
  <si>
    <t>W533L100684</t>
  </si>
  <si>
    <t>OB/Gyn - Morehead, KY</t>
  </si>
  <si>
    <t>OB Gyn Clinic</t>
  </si>
  <si>
    <t>74632699021D0</t>
  </si>
  <si>
    <t>Stuckert Career Center</t>
  </si>
  <si>
    <t>W513L500399</t>
  </si>
  <si>
    <t>P.O.T. Room 218</t>
  </si>
  <si>
    <t>Ky Clinic, Rm. L019</t>
  </si>
  <si>
    <t>Wethington Bldg, Rm. 304B</t>
  </si>
  <si>
    <t>W792P301573</t>
  </si>
  <si>
    <t>7933FV5</t>
  </si>
  <si>
    <t>79G54GY</t>
  </si>
  <si>
    <t>W512L700710</t>
  </si>
  <si>
    <t>V7630100373</t>
  </si>
  <si>
    <t>Kentucky Clinic -  Rm B301</t>
  </si>
  <si>
    <t>Kentucky Clinic - Rm L036</t>
  </si>
  <si>
    <t>70-7</t>
  </si>
  <si>
    <t>70-8</t>
  </si>
  <si>
    <t>NPIBD8760</t>
  </si>
  <si>
    <t>80-1</t>
  </si>
  <si>
    <t>2317 Alumni Park, 5th Floor East</t>
  </si>
  <si>
    <t xml:space="preserve">2317 Alumni Park, 5th </t>
  </si>
  <si>
    <t>793550P</t>
  </si>
  <si>
    <t>Good Samaritan, 5th Floor, 5 Main</t>
  </si>
  <si>
    <t>93-4</t>
  </si>
  <si>
    <t>Bosomworth Building, Rm. 322</t>
  </si>
  <si>
    <t>752746945034G</t>
  </si>
  <si>
    <t>96-1</t>
  </si>
  <si>
    <t>97-12</t>
  </si>
  <si>
    <t>Commonwealth Stadium - Rm 172A</t>
  </si>
  <si>
    <t>179-1</t>
  </si>
  <si>
    <t>Roach Bldg, Rm. CC180A</t>
  </si>
  <si>
    <t>4063369906BXG</t>
  </si>
  <si>
    <t>41-13</t>
  </si>
  <si>
    <t>Chandler Pav H, Rm. HC207</t>
  </si>
  <si>
    <t>41-14</t>
  </si>
  <si>
    <t>Chandler Pav H, Rm. H411 Pediatric Pharm</t>
  </si>
  <si>
    <t>7463369902HB7</t>
  </si>
  <si>
    <t>159-6</t>
  </si>
  <si>
    <t>9445YVR</t>
  </si>
  <si>
    <t>179-2</t>
  </si>
  <si>
    <t>Roach Bldg, Rm. CC176</t>
  </si>
  <si>
    <t>74632699021BG</t>
  </si>
  <si>
    <t>225-2</t>
  </si>
  <si>
    <t>Sanders Brown Center  - Rm 114C</t>
  </si>
  <si>
    <t>291-1</t>
  </si>
  <si>
    <t>P.O.T. Room 414</t>
  </si>
  <si>
    <t>W503L500281</t>
  </si>
  <si>
    <t>Eastern State Hospital</t>
  </si>
  <si>
    <t>74632699021H4</t>
  </si>
  <si>
    <t>Environmental Management</t>
  </si>
  <si>
    <t>Envir. Quality Mgmt Ctr.,  Rm. 103</t>
  </si>
  <si>
    <t>V9835300441</t>
  </si>
  <si>
    <t>Gluck Equine Research Foundation</t>
  </si>
  <si>
    <t>Gluck Equine Res. Ctr. Rm. 128A</t>
  </si>
  <si>
    <t>Dept. of Family Services</t>
  </si>
  <si>
    <t>Funkhouser Bldg, Rm. 315</t>
  </si>
  <si>
    <t>W863L300924</t>
  </si>
  <si>
    <t>Greg Page, Bldg 22, Apt. 156</t>
  </si>
  <si>
    <t>Good Samaritan, 2nd Floor, Room C202</t>
  </si>
  <si>
    <t>Chemistry-Physics Bldg - Rm 123</t>
  </si>
  <si>
    <t>166-3</t>
  </si>
  <si>
    <t>7463369902H9R</t>
  </si>
  <si>
    <t>198-1</t>
  </si>
  <si>
    <t>Good Samaritan PAC, Suite 100, Back Office</t>
  </si>
  <si>
    <t>W533L600154</t>
  </si>
  <si>
    <t>248-8</t>
  </si>
  <si>
    <t>752746945036Z</t>
  </si>
  <si>
    <t>406336990460D</t>
  </si>
  <si>
    <t>W863L500136</t>
  </si>
  <si>
    <t>W863L300654</t>
  </si>
  <si>
    <t>V7630300245</t>
  </si>
  <si>
    <t>Warren Wright Med Plaza - Rm L017</t>
  </si>
  <si>
    <t>V9835500011</t>
  </si>
  <si>
    <t>792DF53</t>
  </si>
  <si>
    <t>7526389440FYG</t>
  </si>
  <si>
    <t>Good Samaritan, 5th Floor, Room B532</t>
  </si>
  <si>
    <t>97-13</t>
  </si>
  <si>
    <t>406336990460X</t>
  </si>
  <si>
    <t>220-2</t>
  </si>
  <si>
    <t>249-2</t>
  </si>
  <si>
    <t>UK N. Fork Valley, Rm A122</t>
  </si>
  <si>
    <t>W493L600374</t>
  </si>
  <si>
    <t>275-1</t>
  </si>
  <si>
    <t>406336990460R</t>
  </si>
  <si>
    <t>41-15</t>
  </si>
  <si>
    <t>245 Fountain Ct.  Room 219</t>
  </si>
  <si>
    <t>W792P303022</t>
  </si>
  <si>
    <t>87-4</t>
  </si>
  <si>
    <t>Good Samaritan, 5th Floor</t>
  </si>
  <si>
    <t>208-9</t>
  </si>
  <si>
    <t>Student Affairs - Dining Svcs</t>
  </si>
  <si>
    <t>S7335400005</t>
  </si>
  <si>
    <t>232-5</t>
  </si>
  <si>
    <t xml:space="preserve">1737 Russell Cave Rd </t>
  </si>
  <si>
    <t>W543L600542</t>
  </si>
  <si>
    <t>Community &amp; Leadership Dev.</t>
  </si>
  <si>
    <t>Garrigus Bldg. 7th Floor</t>
  </si>
  <si>
    <t>Garrigus Bldg. 3rd Floor</t>
  </si>
  <si>
    <t>Garrigus Bldg. 5th Floor</t>
  </si>
  <si>
    <t>KY Regional Extension Ctr</t>
  </si>
  <si>
    <t>2355 Huguenard Dr, Suite 100</t>
  </si>
  <si>
    <t>206-1</t>
  </si>
  <si>
    <t>W533L600845</t>
  </si>
  <si>
    <t>305-2</t>
  </si>
  <si>
    <t>Room B49 - Basement</t>
  </si>
  <si>
    <t>W433L600714</t>
  </si>
  <si>
    <t>Room 3A15F</t>
  </si>
  <si>
    <t>7463269902D1D</t>
  </si>
  <si>
    <t>Room 3A14J</t>
  </si>
  <si>
    <t>7463369903DDX</t>
  </si>
  <si>
    <t>Room 3A11</t>
  </si>
  <si>
    <t>7463369903D8X</t>
  </si>
  <si>
    <t>Room 2A21C</t>
  </si>
  <si>
    <t>7463369903DFL</t>
  </si>
  <si>
    <t>Room 2D07</t>
  </si>
  <si>
    <t>7463369903DGM</t>
  </si>
  <si>
    <t>Room 2B45</t>
  </si>
  <si>
    <t>7463369903DCH</t>
  </si>
  <si>
    <t>Room 2B73</t>
  </si>
  <si>
    <t>Room 3A04L</t>
  </si>
  <si>
    <t>7463369903DBT</t>
  </si>
  <si>
    <t>Room 3B41</t>
  </si>
  <si>
    <t>7463369902H9G</t>
  </si>
  <si>
    <t>Room 1B81</t>
  </si>
  <si>
    <t>7463369903DD4</t>
  </si>
  <si>
    <t>7463369903DC9</t>
  </si>
  <si>
    <t>Room 1B17</t>
  </si>
  <si>
    <t>7463369903D8H</t>
  </si>
  <si>
    <t>Room 1B45</t>
  </si>
  <si>
    <t>7463369903DF2</t>
  </si>
  <si>
    <t>Room 2B23</t>
  </si>
  <si>
    <t>7463369903DFZ</t>
  </si>
  <si>
    <t>Room 3A22</t>
  </si>
  <si>
    <t>7463369903CXV</t>
  </si>
  <si>
    <t>Room 3B18</t>
  </si>
  <si>
    <t>701531HH03DP2</t>
  </si>
  <si>
    <t>Room 3A03</t>
  </si>
  <si>
    <t>701531HH03DTP</t>
  </si>
  <si>
    <t>Room 2C07</t>
  </si>
  <si>
    <t>701531HH03DRY</t>
  </si>
  <si>
    <t>701531HH029KD</t>
  </si>
  <si>
    <t>Room 1A36</t>
  </si>
  <si>
    <t>Room 1A10A</t>
  </si>
  <si>
    <t>701531HH03DVP</t>
  </si>
  <si>
    <t>Room 1A02B</t>
  </si>
  <si>
    <t>701531HH03DV9</t>
  </si>
  <si>
    <t>701531HH03DT8</t>
  </si>
  <si>
    <t>701531HH02WWZ</t>
  </si>
  <si>
    <t>Room 3519</t>
  </si>
  <si>
    <t>701531HH03DNL</t>
  </si>
  <si>
    <t>Room 3419</t>
  </si>
  <si>
    <t>Room 3619</t>
  </si>
  <si>
    <t>701531HH02WVZ</t>
  </si>
  <si>
    <t>701531HH03DNM</t>
  </si>
  <si>
    <t>Room 2519</t>
  </si>
  <si>
    <t>701531HH03DT3</t>
  </si>
  <si>
    <t>Room 2619</t>
  </si>
  <si>
    <t>701531HH03DTD</t>
  </si>
  <si>
    <t>Room 1419</t>
  </si>
  <si>
    <t>701531HH02WWT</t>
  </si>
  <si>
    <t>Room 1619</t>
  </si>
  <si>
    <t>701531HH02WW4</t>
  </si>
  <si>
    <t>House 1382, Rm. 117</t>
  </si>
  <si>
    <t>701531HH03DT2</t>
  </si>
  <si>
    <t>House 1374, Rm. 117</t>
  </si>
  <si>
    <t>701531HH03DTG</t>
  </si>
  <si>
    <t>KY Clinic - Rm A305  Connie Damier's Office</t>
  </si>
  <si>
    <t>KY Clinic - Room L142 Surgery Scheduling</t>
  </si>
  <si>
    <t>1135 Red Mile Pl.</t>
  </si>
  <si>
    <t>Warren Wright Med Plaza - Rm B332</t>
  </si>
  <si>
    <t>Pavilion A - Anesthesiology</t>
  </si>
  <si>
    <t>Robotics, Room 220</t>
  </si>
  <si>
    <t>Joe Craft, Rm. 112N Men'sBasketball</t>
  </si>
  <si>
    <t>Joe Craft Center , Rm. 114N</t>
  </si>
  <si>
    <t>Funkhouser,Room 18</t>
  </si>
  <si>
    <t>Funkhouser,Room 10</t>
  </si>
  <si>
    <t>Funkhouser,Room 11</t>
  </si>
  <si>
    <t>Funkhouser,Room 100A</t>
  </si>
  <si>
    <t>Funkhouser,Room 132</t>
  </si>
  <si>
    <t>Funkhouser,Room 128E</t>
  </si>
  <si>
    <t>Funkhouser,Room 131</t>
  </si>
  <si>
    <t>Funkhouser,Room 127</t>
  </si>
  <si>
    <t>Funkhouser,Room 100P</t>
  </si>
  <si>
    <t>Funkhouser,Room 130</t>
  </si>
  <si>
    <t>Funkhouser,Room 128F</t>
  </si>
  <si>
    <t>Lancaster Aquatics Center, Room 103</t>
  </si>
  <si>
    <t xml:space="preserve">UK Athletics - </t>
  </si>
  <si>
    <t>Lancaster Aquatics Center</t>
  </si>
  <si>
    <t>CATS Center, Room 249</t>
  </si>
  <si>
    <t>Joe Craft Center, Room A-103D</t>
  </si>
  <si>
    <t>Joe Craft Center, Room 105P</t>
  </si>
  <si>
    <t>Joe Craft Center, Room 107Q</t>
  </si>
  <si>
    <t xml:space="preserve">UK Athletics </t>
  </si>
  <si>
    <t>Commonwealth Stadium, Rm 118A Soccer</t>
  </si>
  <si>
    <t>Joe Craft Center, Room A-118C</t>
  </si>
  <si>
    <t>Central Residence Hall #2, Rm 002</t>
  </si>
  <si>
    <t>T223P400893</t>
  </si>
  <si>
    <t>4063369906C90</t>
  </si>
  <si>
    <t>W863L700238</t>
  </si>
  <si>
    <t>BBSRB</t>
  </si>
  <si>
    <t>72NB4BB</t>
  </si>
  <si>
    <t>Room 115C - Small office within 115C</t>
  </si>
  <si>
    <t>7526029440R9C</t>
  </si>
  <si>
    <t>Facilities-Real Estate Service</t>
  </si>
  <si>
    <t>Facilities, Room 212B2</t>
  </si>
  <si>
    <t>11-8</t>
  </si>
  <si>
    <t>HP LaserJet 4250</t>
  </si>
  <si>
    <t>CNRXY13029</t>
  </si>
  <si>
    <t>48-20</t>
  </si>
  <si>
    <t>4063369906CM8</t>
  </si>
  <si>
    <t>48-21</t>
  </si>
  <si>
    <t>60-6</t>
  </si>
  <si>
    <t>Gill Heart Institute - Rm G475</t>
  </si>
  <si>
    <t>451420LM01X3R</t>
  </si>
  <si>
    <t>Chandler Pav A - Rm A.02.406</t>
  </si>
  <si>
    <t>451430LM07HMK</t>
  </si>
  <si>
    <t>60-7</t>
  </si>
  <si>
    <t>Chandler Hospital - Rm HA204</t>
  </si>
  <si>
    <t>451430LM07HMT</t>
  </si>
  <si>
    <t>71-4</t>
  </si>
  <si>
    <t>KY Children's Hospital</t>
  </si>
  <si>
    <t>4063369906C8L</t>
  </si>
  <si>
    <t>78-3</t>
  </si>
  <si>
    <t>Reception</t>
  </si>
  <si>
    <t>79-4</t>
  </si>
  <si>
    <t>Ricoh MP C3503</t>
  </si>
  <si>
    <t>E163M660391</t>
  </si>
  <si>
    <t>Chandler Hospital - Rm H702</t>
  </si>
  <si>
    <t>86-4</t>
  </si>
  <si>
    <t>BBSRB - Rm B378</t>
  </si>
  <si>
    <t>E153M660517</t>
  </si>
  <si>
    <t>104-2</t>
  </si>
  <si>
    <t>7942LVP</t>
  </si>
  <si>
    <t>107-8</t>
  </si>
  <si>
    <t>Peterson Services Building - Rm 102B</t>
  </si>
  <si>
    <t>E153M661156</t>
  </si>
  <si>
    <t>107-9</t>
  </si>
  <si>
    <t>117-3</t>
  </si>
  <si>
    <t>General, Vascular, Colorectal Surgery</t>
  </si>
  <si>
    <t>Good Sam. MOB, Suite 302</t>
  </si>
  <si>
    <t>7463369903B2P</t>
  </si>
  <si>
    <t>118-5</t>
  </si>
  <si>
    <t>Pediatrics</t>
  </si>
  <si>
    <t>Good Sam. PAC Building, Suite 200</t>
  </si>
  <si>
    <t>166-4</t>
  </si>
  <si>
    <t>187-7</t>
  </si>
  <si>
    <t>Cardiology - Echo Lab</t>
  </si>
  <si>
    <t>Good Sam. MOB, Suite 200</t>
  </si>
  <si>
    <t>701531HH02249</t>
  </si>
  <si>
    <t>202-2</t>
  </si>
  <si>
    <t>Good Samaritan MOB, Suite 140 Reception</t>
  </si>
  <si>
    <t>208-10</t>
  </si>
  <si>
    <t>Student Affairs - Plus Accounts</t>
  </si>
  <si>
    <t>E153M760051</t>
  </si>
  <si>
    <t>239-3</t>
  </si>
  <si>
    <t>Chandler Hospital- HS238</t>
  </si>
  <si>
    <t>Room 3B01K</t>
  </si>
  <si>
    <t>Respiratory Care</t>
  </si>
  <si>
    <t>W433L600828</t>
  </si>
  <si>
    <t>Room B36 - Food Service</t>
  </si>
  <si>
    <t>Erikson Hall - Rm 315</t>
  </si>
  <si>
    <t>N/A</t>
  </si>
  <si>
    <t>752746945033N</t>
  </si>
  <si>
    <t>7526029440RDK</t>
  </si>
  <si>
    <t>E173M660458</t>
  </si>
  <si>
    <t>4063369906C9R</t>
  </si>
  <si>
    <t>451430LM07HLT</t>
  </si>
  <si>
    <t>451430LM07HMY</t>
  </si>
  <si>
    <t>451420LM01WMY</t>
  </si>
  <si>
    <t>451430LM07HMN</t>
  </si>
  <si>
    <t>S9229300171</t>
  </si>
  <si>
    <t>701531HH02WW0</t>
  </si>
  <si>
    <t>W863L800554</t>
  </si>
  <si>
    <t>V9735600948</t>
  </si>
  <si>
    <t>Good Samaritan, Pre-Op, Room C226</t>
  </si>
  <si>
    <t>Good Samaritan, 4th Floor, Room B110</t>
  </si>
  <si>
    <t>KY Neurology Institute</t>
  </si>
  <si>
    <t>Ricoh MP C5503</t>
  </si>
  <si>
    <t>48-22</t>
  </si>
  <si>
    <t>Chandler Hospital - Rm HA629A</t>
  </si>
  <si>
    <t>48-23</t>
  </si>
  <si>
    <t>48-24</t>
  </si>
  <si>
    <t>Chandler Hospital - Rm HL423</t>
  </si>
  <si>
    <t>4063369906C9L</t>
  </si>
  <si>
    <t>56-10</t>
  </si>
  <si>
    <t>UHS, Rm. 304 - Reception</t>
  </si>
  <si>
    <t>57-6</t>
  </si>
  <si>
    <t>Chandler Hospital - Rm HX322</t>
  </si>
  <si>
    <t>60-8</t>
  </si>
  <si>
    <t>Chandler Hospital - Rm MN256</t>
  </si>
  <si>
    <t>S9239200053</t>
  </si>
  <si>
    <t>Chandler Hospital - Rm N230</t>
  </si>
  <si>
    <t>W433L700150</t>
  </si>
  <si>
    <t>Chandler Hospital - Rm N204A</t>
  </si>
  <si>
    <t>W873L700007</t>
  </si>
  <si>
    <t>85-3</t>
  </si>
  <si>
    <t>2nd Floor Check Out / Reception</t>
  </si>
  <si>
    <t>72N5CBZ</t>
  </si>
  <si>
    <t>177-2</t>
  </si>
  <si>
    <t>183-6</t>
  </si>
  <si>
    <t>Eastern State Hosp. Room B10</t>
  </si>
  <si>
    <t>VND3B68593</t>
  </si>
  <si>
    <t>205-1</t>
  </si>
  <si>
    <t>Central Residence Hall #2, Rm 009</t>
  </si>
  <si>
    <t>S9219600139</t>
  </si>
  <si>
    <t>Ricoh MP C4503</t>
  </si>
  <si>
    <t>E173M660502</t>
  </si>
  <si>
    <t>270-4</t>
  </si>
  <si>
    <t>270-5</t>
  </si>
  <si>
    <t>Room 3A11E</t>
  </si>
  <si>
    <t>College of Design</t>
  </si>
  <si>
    <t>Robinson Center - Clayhole</t>
  </si>
  <si>
    <t>711 ClemonsForkRd. Clayhole, KY</t>
  </si>
  <si>
    <t>Undergraduate Studies</t>
  </si>
  <si>
    <t>Miller Hall, Rm. 109</t>
  </si>
  <si>
    <t>Healthcare Eye Center</t>
  </si>
  <si>
    <t>920 Barnes Mill Rd, Richmond, KY</t>
  </si>
  <si>
    <t>Admitting</t>
  </si>
  <si>
    <t>Chandler Pav H, Rm. H103G</t>
  </si>
  <si>
    <t>Chandler Pav H, Rm. H103C</t>
  </si>
  <si>
    <t>451432LM0PRF2</t>
  </si>
  <si>
    <t>Chandler Pav H, Rm. H103A</t>
  </si>
  <si>
    <t>451430LM07HM9</t>
  </si>
  <si>
    <t>Chandler Pav H, Rm. H103B</t>
  </si>
  <si>
    <t>451432LM0PRDR</t>
  </si>
  <si>
    <t>Chandler Pav A, Rm. A.00.101A</t>
  </si>
  <si>
    <t>Chandler Pav A, Rm. A.00.101B</t>
  </si>
  <si>
    <t>Chandler Pav A, Rm. A.00.101C</t>
  </si>
  <si>
    <t>Entomology</t>
  </si>
  <si>
    <t>Ag Science N.  Rm. S205</t>
  </si>
  <si>
    <t>W863L800050</t>
  </si>
  <si>
    <t>Psychology</t>
  </si>
  <si>
    <t>Kastle Hall, Rm. 111A</t>
  </si>
  <si>
    <t>W873L700152</t>
  </si>
  <si>
    <t>Kastle Hall, Rm. 111L</t>
  </si>
  <si>
    <t>W873L700147</t>
  </si>
  <si>
    <t>UK College of Medicine (Dean's Office)</t>
  </si>
  <si>
    <t>Chandler Room MS367</t>
  </si>
  <si>
    <t>3rdFloor, Room C301A - Behavioral Health</t>
  </si>
  <si>
    <t>S9228500674</t>
  </si>
  <si>
    <t>72H5ZBL</t>
  </si>
  <si>
    <t>5026099421FG2</t>
  </si>
  <si>
    <t>5026089421DV5</t>
  </si>
  <si>
    <t>7463369903FDK</t>
  </si>
  <si>
    <t>E183M711530</t>
  </si>
  <si>
    <t>701520HH00WGX</t>
  </si>
  <si>
    <t>701520HH00W96</t>
  </si>
  <si>
    <t>4063369906C95</t>
  </si>
  <si>
    <t>E183M711251</t>
  </si>
  <si>
    <t>E183M711554</t>
  </si>
  <si>
    <t>701531HH03DPD</t>
  </si>
  <si>
    <t>E163M760787</t>
  </si>
  <si>
    <t>E183M610198</t>
  </si>
  <si>
    <t>E183M711663</t>
  </si>
  <si>
    <t>E173M710250</t>
  </si>
  <si>
    <t>V9735600703</t>
  </si>
  <si>
    <t>E153M860246</t>
  </si>
  <si>
    <t>5026169421T48</t>
  </si>
  <si>
    <t>E153M860217</t>
  </si>
  <si>
    <t>V9835700013</t>
  </si>
  <si>
    <t>W793P700265</t>
  </si>
  <si>
    <t>Mcvey Hall, Room 206</t>
  </si>
  <si>
    <t>11-9</t>
  </si>
  <si>
    <t>68-6</t>
  </si>
  <si>
    <t>King Library, Spec. Editions, Rm. 406</t>
  </si>
  <si>
    <t>85-4</t>
  </si>
  <si>
    <t>2nd Floor, Room 248</t>
  </si>
  <si>
    <t>451432LM0PRDV</t>
  </si>
  <si>
    <t>87-5</t>
  </si>
  <si>
    <t>Good Samaritan, PACU Rm. C210</t>
  </si>
  <si>
    <t>Good Samaritan, O.R. Rm. B216</t>
  </si>
  <si>
    <t>88-6</t>
  </si>
  <si>
    <t>95-1</t>
  </si>
  <si>
    <t>Roach Bldg, Outside Rm. CC039</t>
  </si>
  <si>
    <t>107-10</t>
  </si>
  <si>
    <t>Facilities Management</t>
  </si>
  <si>
    <t>Peterson Bldg, Rm. 100</t>
  </si>
  <si>
    <t>Peterson Bldg, Rm. 211</t>
  </si>
  <si>
    <t>132-2</t>
  </si>
  <si>
    <t>Chandler, Rm. N100</t>
  </si>
  <si>
    <t>185-1</t>
  </si>
  <si>
    <t>Central Registration</t>
  </si>
  <si>
    <t>KY Clinic, Room K107</t>
  </si>
  <si>
    <t>208-12</t>
  </si>
  <si>
    <t>Dean of Students</t>
  </si>
  <si>
    <t>1080 S. Broadway, Rm. 106</t>
  </si>
  <si>
    <t>Chandler Pav H - Rm H353</t>
  </si>
  <si>
    <t>241-3</t>
  </si>
  <si>
    <t>Fine Arts Bldg - Rm 204A</t>
  </si>
  <si>
    <t>E153M860257</t>
  </si>
  <si>
    <t>241-4</t>
  </si>
  <si>
    <t>SCFA, Art Museum, Rm. 205</t>
  </si>
  <si>
    <t>T201P800480</t>
  </si>
  <si>
    <t>Chandler, Pav H, Rm H610</t>
  </si>
  <si>
    <t>270-6</t>
  </si>
  <si>
    <t>Wright Medical Plaza, Rm A210</t>
  </si>
  <si>
    <t>Lexmark E460</t>
  </si>
  <si>
    <t>270-7</t>
  </si>
  <si>
    <t>Dental Sciences Bldg,  Rm. D400S</t>
  </si>
  <si>
    <t>Dental Clinic, Room A219</t>
  </si>
  <si>
    <t>Dental Clinic, Room A265 -Adult Dentistry</t>
  </si>
  <si>
    <t>292-2</t>
  </si>
  <si>
    <t>EVPHA Marketing</t>
  </si>
  <si>
    <t>Room 2C15 - Treatment Planning</t>
  </si>
  <si>
    <t>Main Building, Rm. 202</t>
  </si>
  <si>
    <t>KY Clinical Trials Network</t>
  </si>
  <si>
    <t>2347 Sterlington, Suite 310</t>
  </si>
  <si>
    <t>Computational Sciences</t>
  </si>
  <si>
    <t>Mcvey Hall, Rm.325</t>
  </si>
  <si>
    <t>African Studies</t>
  </si>
  <si>
    <t>Breckinridge Hall, Rm. 108</t>
  </si>
  <si>
    <t>Pediatric Sedation Services</t>
  </si>
  <si>
    <t>Chandler Pav H, Rm. HS201A</t>
  </si>
  <si>
    <t>Center for Literacy Development</t>
  </si>
  <si>
    <t>120 Quinton Ct. Suite 101</t>
  </si>
  <si>
    <t>E153M960326</t>
  </si>
  <si>
    <t>120 Quinton Ct. Room 210</t>
  </si>
  <si>
    <t>E183M860145</t>
  </si>
  <si>
    <t>WUKY</t>
  </si>
  <si>
    <t>Mcvey Hall, Rm.340</t>
  </si>
  <si>
    <t>E153M860243</t>
  </si>
  <si>
    <t>11-10</t>
  </si>
  <si>
    <t>E153M860471</t>
  </si>
  <si>
    <t>104-3</t>
  </si>
  <si>
    <t>W533L100678</t>
  </si>
  <si>
    <t>270-8</t>
  </si>
  <si>
    <t>5026169421T45</t>
  </si>
  <si>
    <t>5026379420Y37</t>
  </si>
  <si>
    <t>299-1</t>
  </si>
  <si>
    <t>P.O.T. Room 1718</t>
  </si>
  <si>
    <t>W863L800038</t>
  </si>
  <si>
    <t>Patterson School of Diplomacy</t>
  </si>
  <si>
    <t>P.O.T. Room 469</t>
  </si>
  <si>
    <t>W413L800293</t>
  </si>
  <si>
    <t>P.O.T. Room 453</t>
  </si>
  <si>
    <t>E153M860784</t>
  </si>
  <si>
    <t>79G2F3F</t>
  </si>
  <si>
    <t>King Library, Room 103</t>
  </si>
  <si>
    <t>Wright Medical Plaza, Rm A123</t>
  </si>
  <si>
    <t>Gill Heart G363A</t>
  </si>
  <si>
    <t>KY Clinic - Rm L507 (through L508)</t>
  </si>
  <si>
    <t>Room 267</t>
  </si>
  <si>
    <t>Warren Wright Med Plaza - Rm B308</t>
  </si>
  <si>
    <t>Pavillion A - Rm A.0B.410</t>
  </si>
  <si>
    <t>College of Dentistry, HSRB - Rm 414</t>
  </si>
  <si>
    <t>Good Samaritan, C201</t>
  </si>
  <si>
    <t>79G54GZ</t>
  </si>
  <si>
    <t>795CMT2</t>
  </si>
  <si>
    <t>451420LM01WN4</t>
  </si>
  <si>
    <t>7526389440G1N</t>
  </si>
  <si>
    <t>701531HH03DNH</t>
  </si>
  <si>
    <t>4063369906C98</t>
  </si>
  <si>
    <t>701531HH03DR5</t>
  </si>
  <si>
    <t>V9835800568</t>
  </si>
  <si>
    <t>W533LA00801</t>
  </si>
  <si>
    <t>451432LM0PRDK</t>
  </si>
  <si>
    <t>7463369903FG3</t>
  </si>
  <si>
    <t>E153M961296</t>
  </si>
  <si>
    <t>7463269902D1H</t>
  </si>
  <si>
    <t>41-16</t>
  </si>
  <si>
    <t>Chandler Pav H, Rm. H112</t>
  </si>
  <si>
    <t>48-25</t>
  </si>
  <si>
    <t>Chandler Hospital - Pav H, Rm.HA629</t>
  </si>
  <si>
    <t>50264494211RY</t>
  </si>
  <si>
    <t>97-14</t>
  </si>
  <si>
    <t>50264594212BP</t>
  </si>
  <si>
    <t>103-2</t>
  </si>
  <si>
    <t>W863L800584</t>
  </si>
  <si>
    <t>116-1</t>
  </si>
  <si>
    <t>166-5</t>
  </si>
  <si>
    <t>Ky Clinic, Rm. D128</t>
  </si>
  <si>
    <t>180-19</t>
  </si>
  <si>
    <t>Whitney Hendrickson - Rm 277</t>
  </si>
  <si>
    <t>75272394622CX</t>
  </si>
  <si>
    <t>7463369903FCV</t>
  </si>
  <si>
    <t>189-1</t>
  </si>
  <si>
    <t>Vascular Access</t>
  </si>
  <si>
    <t>Chandler Hospital, Room HX238</t>
  </si>
  <si>
    <t>202-3</t>
  </si>
  <si>
    <t>231-2</t>
  </si>
  <si>
    <t>Gill Heart  - Rm G354  (G300E Hallway)</t>
  </si>
  <si>
    <t>5026379420Y2V</t>
  </si>
  <si>
    <t>CDU - 2nd Floor</t>
  </si>
  <si>
    <t>Chandler, Room HA224</t>
  </si>
  <si>
    <t>Radiation Safety</t>
  </si>
  <si>
    <t>Dimock Building, Rm. 102</t>
  </si>
  <si>
    <t>Environmental Health &amp; Safety</t>
  </si>
  <si>
    <t>Envir. Health &amp; Safety Bldg, 252 E. Maxwell</t>
  </si>
  <si>
    <t>E163M960326</t>
  </si>
  <si>
    <t>Sanders Brown Center  - Rm 228</t>
  </si>
  <si>
    <t>Bldg 2, (1366) Rm. P2-119F</t>
  </si>
  <si>
    <t>1358 Bldg. Room P1-117</t>
  </si>
  <si>
    <t>1366 Bldg. Room P2-117</t>
  </si>
  <si>
    <t>College of Nursing, Rm. 501G</t>
  </si>
  <si>
    <t>HR - Compensation</t>
  </si>
  <si>
    <t>Chandler Hospital, Rm C353-A</t>
  </si>
  <si>
    <t xml:space="preserve"> </t>
  </si>
  <si>
    <t>Kentucky Clinic - Rm E207 - Reception</t>
  </si>
  <si>
    <t>Medical Storage Warehouse - Front Desk</t>
  </si>
  <si>
    <t>V9315300328</t>
  </si>
  <si>
    <t>79G0YPD</t>
  </si>
  <si>
    <t>S9219100115</t>
  </si>
  <si>
    <t>W433L400460</t>
  </si>
  <si>
    <t>4063369908L7F</t>
  </si>
  <si>
    <t>7463369903FDP</t>
  </si>
  <si>
    <t>7463369903PPG</t>
  </si>
  <si>
    <t>701531HH02WWN</t>
  </si>
  <si>
    <t>7526129440XM2</t>
  </si>
  <si>
    <t>7463369903PH8</t>
  </si>
  <si>
    <t>7463369903FHC</t>
  </si>
  <si>
    <t>4063369906C9G</t>
  </si>
  <si>
    <t>E183MA10245</t>
  </si>
  <si>
    <t>34-1</t>
  </si>
  <si>
    <t>Multidisciplinary Clinic</t>
  </si>
  <si>
    <t>48-26</t>
  </si>
  <si>
    <t>71-5</t>
  </si>
  <si>
    <t>Chandler Room H377 Newborn Nursery</t>
  </si>
  <si>
    <t>71-6</t>
  </si>
  <si>
    <t>Chandler, Rm H414 PICU MCU Front Desk</t>
  </si>
  <si>
    <t>4063369908L7C</t>
  </si>
  <si>
    <t>80-2</t>
  </si>
  <si>
    <t>2317 Alumni Park, Suite 500</t>
  </si>
  <si>
    <t>E153MA60382</t>
  </si>
  <si>
    <t>118-6</t>
  </si>
  <si>
    <t>Good Sam. Ground Flr. Rm B027</t>
  </si>
  <si>
    <t>120-7</t>
  </si>
  <si>
    <t>P.O.T. Room 914, Mathematics</t>
  </si>
  <si>
    <t>270-9</t>
  </si>
  <si>
    <t>275-2</t>
  </si>
  <si>
    <t>275-3</t>
  </si>
  <si>
    <t>322-1</t>
  </si>
  <si>
    <t>Provost Budget Office</t>
  </si>
  <si>
    <t>Patterson Office Tower, Rm. 359</t>
  </si>
  <si>
    <t>331-1</t>
  </si>
  <si>
    <t>Biological Safety</t>
  </si>
  <si>
    <t>505 Oldham Ct.</t>
  </si>
  <si>
    <t>V9836000018</t>
  </si>
  <si>
    <t>Clinical Engineering</t>
  </si>
  <si>
    <t>Chandler, Rm. HA 056</t>
  </si>
  <si>
    <t>112-12</t>
  </si>
  <si>
    <t>Bio Pharm Complex, Rm. BPC178</t>
  </si>
  <si>
    <t>S7335900043</t>
  </si>
  <si>
    <t>Pav A- Patient Financial Services</t>
  </si>
  <si>
    <t>Pav A, Room A.00.101F</t>
  </si>
  <si>
    <t>Pav A, Room A.00.101K</t>
  </si>
  <si>
    <t>Bradley Hall - Rm 208</t>
  </si>
  <si>
    <t>Whitney Hendrickson, Rm. 315</t>
  </si>
  <si>
    <t>Pavilion A, Rm A.00.351</t>
  </si>
  <si>
    <t>Funkhouser,Room 100E</t>
  </si>
  <si>
    <t>Good Samaritan,  Room B102-A2 ID Badge Room.</t>
  </si>
  <si>
    <t>Good Samaritan, Infectious Disease</t>
  </si>
  <si>
    <t>V8015601440</t>
  </si>
  <si>
    <t>W533LC01059</t>
  </si>
  <si>
    <t>E183MA10337</t>
  </si>
  <si>
    <t>E763L900550</t>
  </si>
  <si>
    <t>W863LB00339</t>
  </si>
  <si>
    <t>W863LB00336</t>
  </si>
  <si>
    <t>794DZM0</t>
  </si>
  <si>
    <t>7951WN3</t>
  </si>
  <si>
    <t>451432LM0PRF4</t>
  </si>
  <si>
    <t>79354ZF</t>
  </si>
  <si>
    <t>451432LM0Z90M</t>
  </si>
  <si>
    <t>451432LM0PRDZ</t>
  </si>
  <si>
    <t>701531HH03DRW</t>
  </si>
  <si>
    <t>W533LC01020</t>
  </si>
  <si>
    <t>MMRB Room 106</t>
  </si>
  <si>
    <t>48-27</t>
  </si>
  <si>
    <t>Chandler Hospital - Rm HA635</t>
  </si>
  <si>
    <t>56-11</t>
  </si>
  <si>
    <t>Int Med, Subspecialty Clinic</t>
  </si>
  <si>
    <t>GSH MOB Room 200-Outside Exam Rm 6</t>
  </si>
  <si>
    <t>4063369908L7M</t>
  </si>
  <si>
    <t>71-7</t>
  </si>
  <si>
    <t>Chandler Room HA376</t>
  </si>
  <si>
    <t>117-4</t>
  </si>
  <si>
    <t>KY Clinic - Room 114</t>
  </si>
  <si>
    <t>KY Clinic - Waiting Room Cubicles</t>
  </si>
  <si>
    <t>KY Clinic - Rm. L135</t>
  </si>
  <si>
    <t>120-8</t>
  </si>
  <si>
    <t>P.O.T. Room 713, Mathematics</t>
  </si>
  <si>
    <t>166-6</t>
  </si>
  <si>
    <t>Good Sam MOB, Ste 201 Front Desk</t>
  </si>
  <si>
    <t>169-5</t>
  </si>
  <si>
    <t>AG Research Center</t>
  </si>
  <si>
    <t>AG North, Rm. S130</t>
  </si>
  <si>
    <t>187-11</t>
  </si>
  <si>
    <t xml:space="preserve">Cardiology </t>
  </si>
  <si>
    <t>Gill Heart, Rm. G251</t>
  </si>
  <si>
    <t>239-4</t>
  </si>
  <si>
    <t>Chandler Hospital- HA202</t>
  </si>
  <si>
    <t>7527349462VWK</t>
  </si>
  <si>
    <t>Earth &amp; Environmental Sci.</t>
  </si>
  <si>
    <t>Slone Bldg. Rm 101</t>
  </si>
  <si>
    <t>KY Clinic, Rm D139</t>
  </si>
  <si>
    <t>Executive Education Ctr</t>
  </si>
  <si>
    <t>Dental Public Health</t>
  </si>
  <si>
    <t>1117 S. Limestone</t>
  </si>
  <si>
    <t>Animal &amp; Food Science</t>
  </si>
  <si>
    <t>Garrigus Bldg. Rm. 107</t>
  </si>
  <si>
    <t>Nutrition</t>
  </si>
  <si>
    <t>4063369908L7B</t>
  </si>
  <si>
    <t>Emergency Transport</t>
  </si>
  <si>
    <t>Chandler Pav H, Rm.HA702A - Helipad</t>
  </si>
  <si>
    <t>701531HH03DNX</t>
  </si>
  <si>
    <t>Grd Flr, Rm C007B - Employee Health</t>
  </si>
  <si>
    <t>793R0FN</t>
  </si>
  <si>
    <t>79-6</t>
  </si>
  <si>
    <t>245 Fountain Ct. 2nd Floor</t>
  </si>
  <si>
    <t>E183MB10276</t>
  </si>
  <si>
    <t>95-2</t>
  </si>
  <si>
    <t>Roach Bldg,  Rm. CC112</t>
  </si>
  <si>
    <t>W533LC01448</t>
  </si>
  <si>
    <t>97-15</t>
  </si>
  <si>
    <t>UK Athletics - Softball Complex</t>
  </si>
  <si>
    <t>W792P502863</t>
  </si>
  <si>
    <t>177-3</t>
  </si>
  <si>
    <t>Gill Heart, Rm G001</t>
  </si>
  <si>
    <t>Ricoh MP 3353</t>
  </si>
  <si>
    <t>E763L900178</t>
  </si>
  <si>
    <t>203-1</t>
  </si>
  <si>
    <t>Human Resources</t>
  </si>
  <si>
    <t>E153MB61830</t>
  </si>
  <si>
    <t>157-3</t>
  </si>
  <si>
    <t>V9815700410</t>
  </si>
  <si>
    <t>239-5</t>
  </si>
  <si>
    <t>Chandler Hospital- HA254</t>
  </si>
  <si>
    <t>4063369908VV8</t>
  </si>
  <si>
    <t>Pavilion A, Rm A.00.366</t>
  </si>
  <si>
    <t>KY Clinic, Room D125</t>
  </si>
  <si>
    <t xml:space="preserve">CCC - Ground CDU </t>
  </si>
  <si>
    <t>406336990460H</t>
  </si>
  <si>
    <t>1490 Bull Lea Road - Rm 115 - Toxicology</t>
  </si>
  <si>
    <t>KY Clinic, Rm. D156</t>
  </si>
  <si>
    <t>KY Clinic, Rm . D156</t>
  </si>
  <si>
    <t>Facilities, Room 111</t>
  </si>
  <si>
    <t>Pav A Info Desk, 1st Flr.</t>
  </si>
  <si>
    <t>E183MC10124</t>
  </si>
  <si>
    <t>CNDYB36661</t>
  </si>
  <si>
    <t>4063369908VVW</t>
  </si>
  <si>
    <t>CNBH109460</t>
  </si>
  <si>
    <t>Good Sam. Rm. A217</t>
  </si>
  <si>
    <t>11-13</t>
  </si>
  <si>
    <t>Health Ed. Ctr. 138 Leader Ave, Rm140</t>
  </si>
  <si>
    <t>24-1</t>
  </si>
  <si>
    <t>Caudill Little Library - Rm 319</t>
  </si>
  <si>
    <t>41-17</t>
  </si>
  <si>
    <t>Ky Clinic Pharmacy - Phone Area</t>
  </si>
  <si>
    <t>701532HH04V09</t>
  </si>
  <si>
    <t>57-7</t>
  </si>
  <si>
    <t>VA Med Center, Rm. A422B</t>
  </si>
  <si>
    <t>502631942263R</t>
  </si>
  <si>
    <t>59-4</t>
  </si>
  <si>
    <t>Roach Bldg, Rm. CC301</t>
  </si>
  <si>
    <t>CNDF219173</t>
  </si>
  <si>
    <t>80-3</t>
  </si>
  <si>
    <t>87-7</t>
  </si>
  <si>
    <t>502631942263K</t>
  </si>
  <si>
    <t>135-4</t>
  </si>
  <si>
    <t>CNDF219175</t>
  </si>
  <si>
    <t>202-4</t>
  </si>
  <si>
    <t>4063369908VR3</t>
  </si>
  <si>
    <t>202-5</t>
  </si>
  <si>
    <t>Good Sam MOB, Rm 140C Med Records</t>
  </si>
  <si>
    <t>4063369908VVZ</t>
  </si>
  <si>
    <t>225-4</t>
  </si>
  <si>
    <t>1030 S Broadway, Suite 5</t>
  </si>
  <si>
    <t>Sanders Brown Center - Lab 333B</t>
  </si>
  <si>
    <t>264-2</t>
  </si>
  <si>
    <t>Whitney Hendrickson, Rm 388</t>
  </si>
  <si>
    <t>7463369903PTK</t>
  </si>
  <si>
    <t>332-1</t>
  </si>
  <si>
    <t>V8314900070</t>
  </si>
  <si>
    <t>Rm. A.01.129 - Volunteer Services</t>
  </si>
  <si>
    <t>85-6</t>
  </si>
  <si>
    <t>147-2</t>
  </si>
  <si>
    <t>267-1</t>
  </si>
  <si>
    <t>270-10</t>
  </si>
  <si>
    <t>311-3</t>
  </si>
  <si>
    <t>Chandler, Rm. HX307C</t>
  </si>
  <si>
    <t>Basement, Room A0B511, Central Sterile</t>
  </si>
  <si>
    <t>W533L700555</t>
  </si>
  <si>
    <t>7527299462FYD</t>
  </si>
  <si>
    <t>E204R100036</t>
  </si>
  <si>
    <t>W914P100859</t>
  </si>
  <si>
    <t>7527299462FW0</t>
  </si>
  <si>
    <t>7463369903PRX</t>
  </si>
  <si>
    <t>CNDF219171</t>
  </si>
  <si>
    <t>701531HH03DPY</t>
  </si>
  <si>
    <t>7527349462VWC</t>
  </si>
  <si>
    <t>9432TMD</t>
  </si>
  <si>
    <t>4063369908R6R</t>
  </si>
  <si>
    <t>29-4</t>
  </si>
  <si>
    <t>Sturgill Bldg - Outside Rm 230</t>
  </si>
  <si>
    <t>4063369908R9V</t>
  </si>
  <si>
    <t>71-8</t>
  </si>
  <si>
    <t>Chandler Room H419 NICU</t>
  </si>
  <si>
    <t>83-14</t>
  </si>
  <si>
    <t>Kentucky Clinic, Room E106</t>
  </si>
  <si>
    <t>HP LaserJet 400</t>
  </si>
  <si>
    <t>85-5</t>
  </si>
  <si>
    <t>UHS Room 139</t>
  </si>
  <si>
    <t>451432LM0Z8H1</t>
  </si>
  <si>
    <t>UHS Room 140</t>
  </si>
  <si>
    <t>451432LM0Z8H6</t>
  </si>
  <si>
    <t>120-9</t>
  </si>
  <si>
    <t>P.O.T. Room 1114 - Hispanic Studies</t>
  </si>
  <si>
    <t>P.O.T. Room 1622 - Political Science</t>
  </si>
  <si>
    <t>137-1</t>
  </si>
  <si>
    <t>187-12</t>
  </si>
  <si>
    <t>200-3</t>
  </si>
  <si>
    <t>College of Law Bldg - Rm 151</t>
  </si>
  <si>
    <t>208-13</t>
  </si>
  <si>
    <t>225-5</t>
  </si>
  <si>
    <t>225-6</t>
  </si>
  <si>
    <t>Sanders Brown Center - Rm 307</t>
  </si>
  <si>
    <t>286-1</t>
  </si>
  <si>
    <t>Chandler Pav H, Rm. C303</t>
  </si>
  <si>
    <t>Ricoh MP C6003</t>
  </si>
  <si>
    <t>E194M110158</t>
  </si>
  <si>
    <t>Crothall Healthcare</t>
  </si>
  <si>
    <t>Pavilion A, Rm HA056</t>
  </si>
  <si>
    <t>Regulatory Services</t>
  </si>
  <si>
    <t>Regulatory Svcs Bldg, Rm. 103</t>
  </si>
  <si>
    <t>E174M160802</t>
  </si>
  <si>
    <t>Abdominal Transplant Surgery</t>
  </si>
  <si>
    <t>4063369908RBL</t>
  </si>
  <si>
    <t>213-3</t>
  </si>
  <si>
    <t>Student Print</t>
  </si>
  <si>
    <t>Law Building, Rm 209</t>
  </si>
  <si>
    <t>Good Samaritan, 3rd Floor, Room C314</t>
  </si>
  <si>
    <t>206 W 1st St. Morehead, KY ENT</t>
  </si>
  <si>
    <t>Gill Heart Inst. Rm. G103A</t>
  </si>
  <si>
    <t>75272394622CG</t>
  </si>
  <si>
    <t>7527299462FV4</t>
  </si>
  <si>
    <t>E214R200593</t>
  </si>
  <si>
    <t>7526129440XK9</t>
  </si>
  <si>
    <t>701532HH07BGD</t>
  </si>
  <si>
    <t>7463369903PT9</t>
  </si>
  <si>
    <t>CNDF219158</t>
  </si>
  <si>
    <t>5027519464GPB</t>
  </si>
  <si>
    <t>701532HH07BHH</t>
  </si>
  <si>
    <t>E174M162977</t>
  </si>
  <si>
    <t>CNDF219150</t>
  </si>
  <si>
    <t>4063369904DL3</t>
  </si>
  <si>
    <t>4063369908R9Z</t>
  </si>
  <si>
    <t>75274294638CF</t>
  </si>
  <si>
    <t>701532HH07BHW</t>
  </si>
  <si>
    <t>41-18</t>
  </si>
  <si>
    <t>80-4</t>
  </si>
  <si>
    <t>140 Newcomb Ave. Mt Vernon KY, 3rd Flr</t>
  </si>
  <si>
    <t>79G5HM1</t>
  </si>
  <si>
    <t>83-15</t>
  </si>
  <si>
    <t>Good Sam, M.O.B. Rm. 303</t>
  </si>
  <si>
    <t>89-4</t>
  </si>
  <si>
    <t>Good Samaritan, PAC Bldg, Rm 101</t>
  </si>
  <si>
    <t>112-13</t>
  </si>
  <si>
    <t>ASTeCC, Rm. 305A</t>
  </si>
  <si>
    <t>120-10</t>
  </si>
  <si>
    <t>Arts &amp; Sci. - WRD</t>
  </si>
  <si>
    <t>P.O.T Rm. 1335</t>
  </si>
  <si>
    <t>Ricoh MP C2503</t>
  </si>
  <si>
    <t>E214R201014</t>
  </si>
  <si>
    <t>122-2</t>
  </si>
  <si>
    <t>143-1</t>
  </si>
  <si>
    <t>BBSRB, Rm. B164</t>
  </si>
  <si>
    <t>159-7</t>
  </si>
  <si>
    <t>166-8</t>
  </si>
  <si>
    <t>Orthop. Surg.-Sports Med</t>
  </si>
  <si>
    <t>187-13</t>
  </si>
  <si>
    <t>Cardiology - Gill Heart</t>
  </si>
  <si>
    <t>Gill Heart, Rm. G237 (Control Rm 2)</t>
  </si>
  <si>
    <t>4063369908VRB</t>
  </si>
  <si>
    <t>187-14</t>
  </si>
  <si>
    <t>Gill Heart, Rm. G241</t>
  </si>
  <si>
    <t>Lexmark MS310</t>
  </si>
  <si>
    <t>451432LM0NF64</t>
  </si>
  <si>
    <t>187-15</t>
  </si>
  <si>
    <t>Cardiology - Saha Research</t>
  </si>
  <si>
    <t>BBSRB, Rm. B345</t>
  </si>
  <si>
    <t>7527299462FPP</t>
  </si>
  <si>
    <t>195-6</t>
  </si>
  <si>
    <t>201-3</t>
  </si>
  <si>
    <t>225-7</t>
  </si>
  <si>
    <t>235-4</t>
  </si>
  <si>
    <t>Business &amp; Economics</t>
  </si>
  <si>
    <t>E154M260827</t>
  </si>
  <si>
    <t>236-3</t>
  </si>
  <si>
    <t>Nursing - 5 South</t>
  </si>
  <si>
    <t>Chandler, Rm. H557</t>
  </si>
  <si>
    <t>239-6</t>
  </si>
  <si>
    <t>Chandler Hospital- HS213</t>
  </si>
  <si>
    <t>Chandler Hospital- HS209</t>
  </si>
  <si>
    <t>Lexmark CS310</t>
  </si>
  <si>
    <t>243-1</t>
  </si>
  <si>
    <t>Breckinridge Hall, Rm. 103</t>
  </si>
  <si>
    <t>W792P802625</t>
  </si>
  <si>
    <t>KYRX Pharmacy Coalition</t>
  </si>
  <si>
    <t>Appalachian Center</t>
  </si>
  <si>
    <t>624 Maxwelton Ct</t>
  </si>
  <si>
    <t>MRISC Research</t>
  </si>
  <si>
    <t>Whitney Hendrickson, Rm. 4</t>
  </si>
  <si>
    <t>Ricoh MP 2553</t>
  </si>
  <si>
    <t>E744L400561</t>
  </si>
  <si>
    <t>270-11</t>
  </si>
  <si>
    <t>Dental Sciences Bldg, Rm. D404</t>
  </si>
  <si>
    <t>Ricoh MP C2003</t>
  </si>
  <si>
    <t>E204R100380</t>
  </si>
  <si>
    <t>2317 Sterlington Rd. - Security, RM B010</t>
  </si>
  <si>
    <t>UK Athletics - Ticket Office</t>
  </si>
  <si>
    <t>Joe Craft Ctr, Rm113A</t>
  </si>
  <si>
    <t>241-5</t>
  </si>
  <si>
    <t>412 Rose St. - Opera, Rm. 202</t>
  </si>
  <si>
    <t>Schmidt Vocal Arts Ctr - Rm. 105C</t>
  </si>
  <si>
    <t>242-1</t>
  </si>
  <si>
    <t>Patterson Office Tower- Rm 1243</t>
  </si>
  <si>
    <t>Ricoh SP 5200</t>
  </si>
  <si>
    <t>S9028600139</t>
  </si>
  <si>
    <t>Room 245</t>
  </si>
  <si>
    <t>Pav A. Rm A.00.015 Courtyard Café</t>
  </si>
  <si>
    <t>Good Samaritan, Room B110</t>
  </si>
  <si>
    <t>11-14</t>
  </si>
  <si>
    <t>746336990444M</t>
  </si>
  <si>
    <t>92-3</t>
  </si>
  <si>
    <t>Lex Theological Seminary, Rm 4B</t>
  </si>
  <si>
    <t>V9826000429</t>
  </si>
  <si>
    <t>95-4</t>
  </si>
  <si>
    <t>7463369903PPC</t>
  </si>
  <si>
    <t>116-2</t>
  </si>
  <si>
    <t>1135 Red Mile Pl. - Nurse POD</t>
  </si>
  <si>
    <t>1135 Red Mile Pl. Rm. 437, Nurse Station</t>
  </si>
  <si>
    <t>7936CYD</t>
  </si>
  <si>
    <t>1135 Red Mile Pl. Front Desk</t>
  </si>
  <si>
    <t>406336990D98V</t>
  </si>
  <si>
    <t>120-11</t>
  </si>
  <si>
    <t>Lafferty Hall, Rm. 211</t>
  </si>
  <si>
    <t>701543HH0B64W</t>
  </si>
  <si>
    <t>Lafferty Hall, Rm. 203B</t>
  </si>
  <si>
    <t>701543HH0B65P</t>
  </si>
  <si>
    <t>129-4</t>
  </si>
  <si>
    <t>4063369908LCC</t>
  </si>
  <si>
    <t>E204R300247</t>
  </si>
  <si>
    <t>236-4</t>
  </si>
  <si>
    <t>Markey/Roach, Rm 211B - Clerks Desk</t>
  </si>
  <si>
    <t>701543HH0B650</t>
  </si>
  <si>
    <t>245-2</t>
  </si>
  <si>
    <t>4063369908L9H</t>
  </si>
  <si>
    <t>752706946410D</t>
  </si>
  <si>
    <t>252-1</t>
  </si>
  <si>
    <t>4063369908LBB</t>
  </si>
  <si>
    <t>252-2</t>
  </si>
  <si>
    <t>Dialysis</t>
  </si>
  <si>
    <t>Chandler Pav H, Rm H508</t>
  </si>
  <si>
    <t>406336990D99L</t>
  </si>
  <si>
    <t>267-3</t>
  </si>
  <si>
    <t>E184M310950</t>
  </si>
  <si>
    <t>270-12</t>
  </si>
  <si>
    <t>Chandler, Rm. MN530</t>
  </si>
  <si>
    <t>E764L400171</t>
  </si>
  <si>
    <t>305-7</t>
  </si>
  <si>
    <t>Room 1B30</t>
  </si>
  <si>
    <t>701531HH02WW7</t>
  </si>
  <si>
    <t>305-8</t>
  </si>
  <si>
    <t>341-1</t>
  </si>
  <si>
    <t>Special Diagnostics</t>
  </si>
  <si>
    <t>Gill Heart, Rm. G104</t>
  </si>
  <si>
    <t>Treasury Services</t>
  </si>
  <si>
    <t>Peterson Svcs Bldg, Rm. 356</t>
  </si>
  <si>
    <t>W534L400560</t>
  </si>
  <si>
    <t>34-2</t>
  </si>
  <si>
    <t>Whitney Hendrickson Rm. 134A</t>
  </si>
  <si>
    <t>159-8</t>
  </si>
  <si>
    <t>W534L500189</t>
  </si>
  <si>
    <t>236-5</t>
  </si>
  <si>
    <t>Chandler, Rm. H538</t>
  </si>
  <si>
    <t>406336990D996</t>
  </si>
  <si>
    <t>270-13</t>
  </si>
  <si>
    <t>Dental Sciences Bldg, Rm. D104</t>
  </si>
  <si>
    <t>E204R400180</t>
  </si>
  <si>
    <t>Dental Sciences Bldg, Rm. D632</t>
  </si>
  <si>
    <t>E194M410138</t>
  </si>
  <si>
    <t>E194M410089</t>
  </si>
  <si>
    <t>LTS Bosworth Bldg, 2nd Flr Foyer</t>
  </si>
  <si>
    <t>Peterson, Rm. 15</t>
  </si>
  <si>
    <t>195-7</t>
  </si>
  <si>
    <t>701544HH0C7Y9</t>
  </si>
  <si>
    <t>239-7</t>
  </si>
  <si>
    <t>263-1</t>
  </si>
  <si>
    <t>CNB9094853</t>
  </si>
  <si>
    <t>242-2</t>
  </si>
  <si>
    <t xml:space="preserve">Dining </t>
  </si>
  <si>
    <t>Gender Womens Studies</t>
  </si>
  <si>
    <t>9433GK1</t>
  </si>
  <si>
    <t>7463269902CZL</t>
  </si>
  <si>
    <t>7526049440T8P</t>
  </si>
  <si>
    <t>E164M460412</t>
  </si>
  <si>
    <t>E184M260309</t>
  </si>
  <si>
    <t>W534L500062</t>
  </si>
  <si>
    <t>7526029440RDM</t>
  </si>
  <si>
    <t>S9029100348</t>
  </si>
  <si>
    <t>S9029300301</t>
  </si>
  <si>
    <t>7526129440XKH</t>
  </si>
  <si>
    <t>Pav H, Room H16</t>
  </si>
  <si>
    <t>60-9</t>
  </si>
  <si>
    <t>72MXPHN</t>
  </si>
  <si>
    <t>41-19</t>
  </si>
  <si>
    <t>Chandler Pav H, Rm. H585 Pharm Residents</t>
  </si>
  <si>
    <t>794804B</t>
  </si>
  <si>
    <t>83-16</t>
  </si>
  <si>
    <t>Kentucky Clinic, Room K453</t>
  </si>
  <si>
    <t>110-11</t>
  </si>
  <si>
    <t>187-16</t>
  </si>
  <si>
    <t>Wethington Bldg., Suite 320</t>
  </si>
  <si>
    <t>225-8</t>
  </si>
  <si>
    <t>252-3</t>
  </si>
  <si>
    <t>Nursing 8th - Dialysis</t>
  </si>
  <si>
    <t>Chandler Pav H, Rm H813</t>
  </si>
  <si>
    <t>Dental Sciences Bldg, Rm. D403</t>
  </si>
  <si>
    <t>270-15</t>
  </si>
  <si>
    <t>KY Clinic, Rm A233</t>
  </si>
  <si>
    <t>406336990DTNL</t>
  </si>
  <si>
    <t>347-1</t>
  </si>
  <si>
    <t>Gill Heart, Rm. G271</t>
  </si>
  <si>
    <t>Good Sam - Retail Pharmacy</t>
  </si>
  <si>
    <t>Good Sam. Basement, Rm. C017</t>
  </si>
  <si>
    <t>406336990DTNF</t>
  </si>
  <si>
    <t>Good Sam. Basement, Rm. C015</t>
  </si>
  <si>
    <t>746336990444K</t>
  </si>
  <si>
    <t>35PBMVM</t>
  </si>
  <si>
    <t>88-7</t>
  </si>
  <si>
    <t>795CMTG</t>
  </si>
  <si>
    <t>Women's Health</t>
  </si>
  <si>
    <t>Staff Senate</t>
  </si>
  <si>
    <t>Gillis Bldg - Rm 202 (Lobby)</t>
  </si>
  <si>
    <t>Pav H, Rm MN306</t>
  </si>
  <si>
    <t>E194M510197</t>
  </si>
  <si>
    <t>451432LM0Z87Z</t>
  </si>
  <si>
    <t>752706946416M</t>
  </si>
  <si>
    <t>50261194230XT</t>
  </si>
  <si>
    <t>72M1WR3</t>
  </si>
  <si>
    <t>752706946410R</t>
  </si>
  <si>
    <t>406336990DTP8</t>
  </si>
  <si>
    <t>406336990DTM7</t>
  </si>
  <si>
    <t>746336990444P</t>
  </si>
  <si>
    <t>41-20</t>
  </si>
  <si>
    <t>41-21</t>
  </si>
  <si>
    <t>Roach Bldg, Rm. CC439</t>
  </si>
  <si>
    <t>75270694640XG</t>
  </si>
  <si>
    <t>53-4</t>
  </si>
  <si>
    <t>56-12</t>
  </si>
  <si>
    <t>56-13</t>
  </si>
  <si>
    <t>Chandler Rm. HG601 - Residency Library</t>
  </si>
  <si>
    <t>406336990DTNY</t>
  </si>
  <si>
    <t>83-17</t>
  </si>
  <si>
    <t>Pav H, Room C230</t>
  </si>
  <si>
    <t>113-1</t>
  </si>
  <si>
    <t>159-9</t>
  </si>
  <si>
    <t>195-8</t>
  </si>
  <si>
    <t>208-14</t>
  </si>
  <si>
    <t>Student Affairs- Dining Svcs</t>
  </si>
  <si>
    <t>W792P300824</t>
  </si>
  <si>
    <t>229-4</t>
  </si>
  <si>
    <t>Good Sam. Room C003G</t>
  </si>
  <si>
    <t>79G0G2P</t>
  </si>
  <si>
    <t>231-3</t>
  </si>
  <si>
    <t>Gill Heart Institute - Rm G473</t>
  </si>
  <si>
    <t>330-1</t>
  </si>
  <si>
    <t>Chandler, Room H28</t>
  </si>
  <si>
    <t>701543HH0B62F</t>
  </si>
  <si>
    <t>UK Transplant &amp; Specialty Clinic</t>
  </si>
  <si>
    <t>Norton Audubon Med Plaza E. Rm. 150</t>
  </si>
  <si>
    <t>406347990GMN8</t>
  </si>
  <si>
    <t>UK Dept. of Surgery- Plastic</t>
  </si>
  <si>
    <t>Pav H, Room HC204</t>
  </si>
  <si>
    <t>Lexmark CX310</t>
  </si>
  <si>
    <t>Anatomy &amp; Neurobiology</t>
  </si>
  <si>
    <t>Chandler, Room MN223</t>
  </si>
  <si>
    <t>W534L600764</t>
  </si>
  <si>
    <t>Chandler, Room MN205</t>
  </si>
  <si>
    <t>E164M510147</t>
  </si>
  <si>
    <t>34-3</t>
  </si>
  <si>
    <t>7463479905YLZ</t>
  </si>
  <si>
    <t>88-8</t>
  </si>
  <si>
    <t>Good Samaritan, 1st Fl. ER, Room C101</t>
  </si>
  <si>
    <t>74633699044DY</t>
  </si>
  <si>
    <t>Good Samaritan, ER Reception, Rm C115</t>
  </si>
  <si>
    <t>74633699044CX</t>
  </si>
  <si>
    <t>Microbiology, Immunology, Molecular Genetics</t>
  </si>
  <si>
    <t>Chandler, Room MS409</t>
  </si>
  <si>
    <t>406336990D9GB</t>
  </si>
  <si>
    <t>142-1</t>
  </si>
  <si>
    <t>Ralph G Anderson, Room 351</t>
  </si>
  <si>
    <t>E183MB10102</t>
  </si>
  <si>
    <t>Violence Against Women Policy Studies</t>
  </si>
  <si>
    <t>UK Purchasing - Aramark</t>
  </si>
  <si>
    <t>83-19</t>
  </si>
  <si>
    <t>KY Clinic, Rm. K447</t>
  </si>
  <si>
    <t>7527199464MWB</t>
  </si>
  <si>
    <t>97-19</t>
  </si>
  <si>
    <t>UK Athletics - Womens Soccer</t>
  </si>
  <si>
    <t>7527299462FRH</t>
  </si>
  <si>
    <t>College of Law Bldg - Rm 208</t>
  </si>
  <si>
    <t>W.T. Young Deans Office, Rm 1-85</t>
  </si>
  <si>
    <t>Peterson, Room 340</t>
  </si>
  <si>
    <t>Peterson, Room 332</t>
  </si>
  <si>
    <t>Peterson, Room 331</t>
  </si>
  <si>
    <t>Peterson, Room 310</t>
  </si>
  <si>
    <t>Peterson, Room 306</t>
  </si>
  <si>
    <t>Peterson, Room 369</t>
  </si>
  <si>
    <t>Chandler, Rm. MS672A</t>
  </si>
  <si>
    <t>7949F6Z</t>
  </si>
  <si>
    <t>701544HH0D5YK</t>
  </si>
  <si>
    <t>406336990D974</t>
  </si>
  <si>
    <t>7463479905YLW</t>
  </si>
  <si>
    <t>701544HH0D5YC</t>
  </si>
  <si>
    <t>7527189464MN4</t>
  </si>
  <si>
    <t>74634799062KN</t>
  </si>
  <si>
    <t>50261194230XR</t>
  </si>
  <si>
    <t>406336990DTP9</t>
  </si>
  <si>
    <t>701543HH0B65D</t>
  </si>
  <si>
    <t>CNDF219156</t>
  </si>
  <si>
    <t>7526159441CB8</t>
  </si>
  <si>
    <t>7527189464MP1</t>
  </si>
  <si>
    <t>7526159441C83</t>
  </si>
  <si>
    <t>701544HH0DVVL</t>
  </si>
  <si>
    <t>7526159441C9K</t>
  </si>
  <si>
    <t>E154M660399</t>
  </si>
  <si>
    <t>Room H331 (moved to Ky Clinic 2nd flr?)</t>
  </si>
  <si>
    <t>48-29</t>
  </si>
  <si>
    <t>53-5</t>
  </si>
  <si>
    <t>Patterson Office Tower - Rm 529</t>
  </si>
  <si>
    <t>68-8</t>
  </si>
  <si>
    <t>King Library, Spec. Collections, Rm. 103B</t>
  </si>
  <si>
    <t>68-9</t>
  </si>
  <si>
    <t>97-20</t>
  </si>
  <si>
    <t>UK Athletics - Mens Soccer</t>
  </si>
  <si>
    <t>110-12</t>
  </si>
  <si>
    <t>Peterson, Rm. 132</t>
  </si>
  <si>
    <t>Dental Science Building, Rm D436</t>
  </si>
  <si>
    <t>Rheumatology</t>
  </si>
  <si>
    <t>Orthopaedics</t>
  </si>
  <si>
    <t>166-10</t>
  </si>
  <si>
    <t>Kentucky Clinic - Rm K403</t>
  </si>
  <si>
    <t>180-20</t>
  </si>
  <si>
    <t>Whitney Hendrickson - Rm. 248</t>
  </si>
  <si>
    <t>180-21</t>
  </si>
  <si>
    <t>Whitney Hendrickson - Rm. 243</t>
  </si>
  <si>
    <t>180-22</t>
  </si>
  <si>
    <t>208-15</t>
  </si>
  <si>
    <t>Student Affairs - Student Center</t>
  </si>
  <si>
    <t>236-6</t>
  </si>
  <si>
    <t xml:space="preserve">Nursing </t>
  </si>
  <si>
    <t>Chandler, Rm. H680</t>
  </si>
  <si>
    <t>241-6</t>
  </si>
  <si>
    <t>Singletary Ctr - Rm 204 (Art Museum)</t>
  </si>
  <si>
    <t>252-4</t>
  </si>
  <si>
    <t>Acute Dialysis</t>
  </si>
  <si>
    <t>Chandler Pav H, Rm H816</t>
  </si>
  <si>
    <t>330-2</t>
  </si>
  <si>
    <t>Dimock Building, Rm. 223B</t>
  </si>
  <si>
    <t>Office of Field Experiences</t>
  </si>
  <si>
    <t>Taylor Education Bldg. Rm. 104</t>
  </si>
  <si>
    <t>92-4</t>
  </si>
  <si>
    <t>107-11</t>
  </si>
  <si>
    <t>AG Sci. North, Rm. S11</t>
  </si>
  <si>
    <t>HP Laserjet P1606</t>
  </si>
  <si>
    <t>VND3B68605</t>
  </si>
  <si>
    <t>145-1</t>
  </si>
  <si>
    <t>7527149464BNF</t>
  </si>
  <si>
    <t>231-4</t>
  </si>
  <si>
    <t>Gill Heart Institute- outside Rm G406</t>
  </si>
  <si>
    <t>236-7</t>
  </si>
  <si>
    <t>Markey/Roach, Rm 233</t>
  </si>
  <si>
    <t>87-9</t>
  </si>
  <si>
    <t>Good Sam, Behavioral Health, Rm C324</t>
  </si>
  <si>
    <t>746336990444N</t>
  </si>
  <si>
    <t>213-4</t>
  </si>
  <si>
    <t>Chandler, Rm. C236</t>
  </si>
  <si>
    <t>406336990DTPV</t>
  </si>
  <si>
    <t>285-2</t>
  </si>
  <si>
    <t>UHS - 4th Floor, Rm 420</t>
  </si>
  <si>
    <t>701532HH07BHY</t>
  </si>
  <si>
    <t>270-17</t>
  </si>
  <si>
    <t>701544HH0F52N</t>
  </si>
  <si>
    <t>Pediatric Specialty</t>
  </si>
  <si>
    <t>KY Clinic 2nd Flr Reception</t>
  </si>
  <si>
    <t>7463479905YHW</t>
  </si>
  <si>
    <t>74634799064TB</t>
  </si>
  <si>
    <t>KY Clinic Room K202</t>
  </si>
  <si>
    <t>7463479905Y98</t>
  </si>
  <si>
    <t>KY Clinic 2nd Flr POD A</t>
  </si>
  <si>
    <t>7463479905YKM</t>
  </si>
  <si>
    <t>KY Clinic 2nd Flr POD B</t>
  </si>
  <si>
    <t>74634799064RK</t>
  </si>
  <si>
    <t>KY Clinic Room K233</t>
  </si>
  <si>
    <t>406336990CF42</t>
  </si>
  <si>
    <t>Room 228 - Publications</t>
  </si>
  <si>
    <t>Joe Craft Center, Rm 027D Training Rm</t>
  </si>
  <si>
    <t>Memorial Coliseum, Room 16- Video</t>
  </si>
  <si>
    <t>Joe Craft, Room 229 - AD Office</t>
  </si>
  <si>
    <t>Memorial Coliseum, Rm 19- Cheerleaders</t>
  </si>
  <si>
    <t>Nutter Field House, Room 106B</t>
  </si>
  <si>
    <t>Shively Weight Room, Room 108A</t>
  </si>
  <si>
    <t>Wethington Bldg, Rm. 324</t>
  </si>
  <si>
    <t>Wethington Bldg., Room 305</t>
  </si>
  <si>
    <t>V7915601478</t>
  </si>
  <si>
    <t>701544HH0F55G</t>
  </si>
  <si>
    <t>7463479905YL6</t>
  </si>
  <si>
    <t>7463479906B32</t>
  </si>
  <si>
    <t>E184M610836</t>
  </si>
  <si>
    <t>W792P301750</t>
  </si>
  <si>
    <t>Matthews House</t>
  </si>
  <si>
    <t>3-3</t>
  </si>
  <si>
    <t>7463479906D0Y</t>
  </si>
  <si>
    <t>36-1</t>
  </si>
  <si>
    <t>Chandler H108</t>
  </si>
  <si>
    <t>78-4</t>
  </si>
  <si>
    <t>7942M21</t>
  </si>
  <si>
    <t>92-5</t>
  </si>
  <si>
    <t>K-Lair - New Haggin Hall</t>
  </si>
  <si>
    <t>92-6</t>
  </si>
  <si>
    <t>W792P700921</t>
  </si>
  <si>
    <t>118-8</t>
  </si>
  <si>
    <t>KY Clinic, Rm. L230</t>
  </si>
  <si>
    <t>158-1</t>
  </si>
  <si>
    <t>Cardinal Hill, Rm. K114</t>
  </si>
  <si>
    <t>241-7</t>
  </si>
  <si>
    <t>Fine Arts Bldg - Rm 202</t>
  </si>
  <si>
    <t>CNGS424647</t>
  </si>
  <si>
    <t>242-3</t>
  </si>
  <si>
    <t>Blazer Hall, Rm in Stair D (close to 249)</t>
  </si>
  <si>
    <t>266-4</t>
  </si>
  <si>
    <t>10-2</t>
  </si>
  <si>
    <t>KU Building, Room 657</t>
  </si>
  <si>
    <t>E184M610752</t>
  </si>
  <si>
    <t>29-5</t>
  </si>
  <si>
    <t>Sturgill Bldg, Rm 202</t>
  </si>
  <si>
    <t>406336990DTPR</t>
  </si>
  <si>
    <t>7463479906FK7</t>
  </si>
  <si>
    <t>92-7</t>
  </si>
  <si>
    <t>UK Catering - Aramark</t>
  </si>
  <si>
    <t>W794P800911</t>
  </si>
  <si>
    <t>97-21</t>
  </si>
  <si>
    <t>Memorial Coliseum, Rm. 23N</t>
  </si>
  <si>
    <t>E194M810054</t>
  </si>
  <si>
    <t>75260194G17W1</t>
  </si>
  <si>
    <t>107-12</t>
  </si>
  <si>
    <t>Peterson Svcs Bldg, Room 213D</t>
  </si>
  <si>
    <t>701544HH0H7HG</t>
  </si>
  <si>
    <t>110-13</t>
  </si>
  <si>
    <t>7527199464NVZ</t>
  </si>
  <si>
    <t>120-12</t>
  </si>
  <si>
    <t>Anthropology</t>
  </si>
  <si>
    <t>E164M810035</t>
  </si>
  <si>
    <t>208-16</t>
  </si>
  <si>
    <t>701544HH0H7L9</t>
  </si>
  <si>
    <t>406336990DTP6</t>
  </si>
  <si>
    <t>Fine Arts Building Room 33</t>
  </si>
  <si>
    <t>Endorinology</t>
  </si>
  <si>
    <t>7942M0M</t>
  </si>
  <si>
    <t>7463479906D3B</t>
  </si>
  <si>
    <t>7463479906FH8</t>
  </si>
  <si>
    <t>406336990DTM6</t>
  </si>
  <si>
    <t>701544HH0H7KC</t>
  </si>
  <si>
    <t>406336990DTNB</t>
  </si>
  <si>
    <t>7463479906D25</t>
  </si>
  <si>
    <t>502631942265K</t>
  </si>
  <si>
    <t>701544HH0H7KN</t>
  </si>
  <si>
    <t>406336990D99K</t>
  </si>
  <si>
    <t>406336990DTNN</t>
  </si>
  <si>
    <t>75260194G17WK</t>
  </si>
  <si>
    <t>451432LM0Z90B</t>
  </si>
  <si>
    <t>451432LM0Z90K</t>
  </si>
  <si>
    <t>7526309441KNP</t>
  </si>
  <si>
    <t>41-22</t>
  </si>
  <si>
    <t>Chandler Pav A - Rm. A.03.115</t>
  </si>
  <si>
    <t>Chandler Pav A - Rm. A.03.105</t>
  </si>
  <si>
    <t>41-23</t>
  </si>
  <si>
    <t>Chandler Pav A - Rm. A.03.113</t>
  </si>
  <si>
    <t>41-24</t>
  </si>
  <si>
    <t>41-25</t>
  </si>
  <si>
    <t>KY Clinic, Rm J134 (behind window 3)</t>
  </si>
  <si>
    <t>406347990KN45</t>
  </si>
  <si>
    <t>48-31</t>
  </si>
  <si>
    <t>Chandler Hospital - Rm HA630</t>
  </si>
  <si>
    <t>78-5</t>
  </si>
  <si>
    <t>701544HH0F555</t>
  </si>
  <si>
    <t>85-7</t>
  </si>
  <si>
    <t>89-5</t>
  </si>
  <si>
    <t>Good Samaritan, Room C003G</t>
  </si>
  <si>
    <t>118-9</t>
  </si>
  <si>
    <t>Pediatrics at Maxwell</t>
  </si>
  <si>
    <t>Good Sam PAC, Suite 200 - Reception</t>
  </si>
  <si>
    <t>Good Sam PAC, Rm 225 (Ste 200)</t>
  </si>
  <si>
    <t>7463479906FNP</t>
  </si>
  <si>
    <t>124-3</t>
  </si>
  <si>
    <t>141-2</t>
  </si>
  <si>
    <t>Anderson Tower, Rm. 453</t>
  </si>
  <si>
    <t>169-6</t>
  </si>
  <si>
    <t>E214M960134</t>
  </si>
  <si>
    <t>187-17</t>
  </si>
  <si>
    <t>Gill Heart Echo Lab, Rm. G147</t>
  </si>
  <si>
    <t>187-18</t>
  </si>
  <si>
    <t>220-3</t>
  </si>
  <si>
    <t>Wethington Bldg, Rm. 455</t>
  </si>
  <si>
    <t>231-5</t>
  </si>
  <si>
    <t>Gill Heart Institute- Rm G465</t>
  </si>
  <si>
    <t>264-3</t>
  </si>
  <si>
    <t>Whitney Hendrickson, Rm 386</t>
  </si>
  <si>
    <t>7463479906D1G</t>
  </si>
  <si>
    <t>279-1</t>
  </si>
  <si>
    <t>406347990KN4Y</t>
  </si>
  <si>
    <t>E174M910469</t>
  </si>
  <si>
    <t>213-5</t>
  </si>
  <si>
    <t>KY Clinic, Room B309</t>
  </si>
  <si>
    <t>7527189464MT0</t>
  </si>
  <si>
    <t>239-8</t>
  </si>
  <si>
    <t>Chandler Hospital- HA216</t>
  </si>
  <si>
    <t>406347990PB93</t>
  </si>
  <si>
    <t>Chandler Pav H, Rm. C301</t>
  </si>
  <si>
    <t>1500 Bull Lea Rd. Rm. 106</t>
  </si>
  <si>
    <t>Robotics Building, Room 522</t>
  </si>
  <si>
    <t>Pharmacy Bldg., Room 022H</t>
  </si>
  <si>
    <t>7463479906NHH</t>
  </si>
  <si>
    <t>7463479906NGN</t>
  </si>
  <si>
    <t>7463479906NGP</t>
  </si>
  <si>
    <t>7463479906NK3</t>
  </si>
  <si>
    <t>406347990PB8B</t>
  </si>
  <si>
    <t>451432LM0Z90C</t>
  </si>
  <si>
    <t>451432LM0Z909</t>
  </si>
  <si>
    <t>7527039463XFG</t>
  </si>
  <si>
    <t>Nutter Training Ctr- Room 137</t>
  </si>
  <si>
    <t>41-26</t>
  </si>
  <si>
    <t>Pav A Pharmacy, Rm. A.03.111B</t>
  </si>
  <si>
    <t>75272594652TC</t>
  </si>
  <si>
    <t>83-21</t>
  </si>
  <si>
    <t>83-22</t>
  </si>
  <si>
    <t>7526159441C9H</t>
  </si>
  <si>
    <t>85-8</t>
  </si>
  <si>
    <t>118-10</t>
  </si>
  <si>
    <t>Pediatrics Echocardiology</t>
  </si>
  <si>
    <t>Chandler, Rm. H407</t>
  </si>
  <si>
    <t>701544HH0DVXM</t>
  </si>
  <si>
    <t>153-3</t>
  </si>
  <si>
    <t>7463479906NHG</t>
  </si>
  <si>
    <t>178-4</t>
  </si>
  <si>
    <t>406347990PB9B</t>
  </si>
  <si>
    <t>202-6</t>
  </si>
  <si>
    <t>Good Sam MOB, Rm 300</t>
  </si>
  <si>
    <t>701544HH0H4PW</t>
  </si>
  <si>
    <t>Chandler, Rm. H808</t>
  </si>
  <si>
    <t>305-9</t>
  </si>
  <si>
    <t>E194M910080</t>
  </si>
  <si>
    <t>318-1</t>
  </si>
  <si>
    <t>7463479906NMX</t>
  </si>
  <si>
    <t>UK Asthma and Allergy Clinic</t>
  </si>
  <si>
    <t>Good Sam MOB, Rm. 250 POD</t>
  </si>
  <si>
    <t>Good Sam MOB, Rm. 250 Reception</t>
  </si>
  <si>
    <t>Good Sam MOB, Rm. 250 Front Desk</t>
  </si>
  <si>
    <t>266-6</t>
  </si>
  <si>
    <t>Pavilion A, Rm A.00.636-10</t>
  </si>
  <si>
    <t>7463479906LRP</t>
  </si>
  <si>
    <t>Pavilion A, Rm A.00.605</t>
  </si>
  <si>
    <t>7463479906LR6</t>
  </si>
  <si>
    <t>73-2</t>
  </si>
  <si>
    <t>8th Floor, Rm. A.08.202 Clerks Office</t>
  </si>
  <si>
    <t>7463479906LWH</t>
  </si>
  <si>
    <t>8th Floor, Nurses Station North</t>
  </si>
  <si>
    <t>7463479906LW2</t>
  </si>
  <si>
    <t>7463479906LRF</t>
  </si>
  <si>
    <t>8th Fl, Nurses St. South, A.08.252</t>
  </si>
  <si>
    <t>8th Floor, Admin Area, Rm. A.08.261</t>
  </si>
  <si>
    <t>8th Floor, A.08.267, Clerk Station</t>
  </si>
  <si>
    <t>8th Floor, Rm. A.08.193, Clerk Station</t>
  </si>
  <si>
    <t>7463479906NLR</t>
  </si>
  <si>
    <t>8th Floor, Rm. A.08.161</t>
  </si>
  <si>
    <t>7463479906LVH</t>
  </si>
  <si>
    <t>8th Floor, Rm. A.08.152</t>
  </si>
  <si>
    <t>7463479906LRG</t>
  </si>
  <si>
    <t>8th Floor, Rm. A.08.167</t>
  </si>
  <si>
    <t>7463479906NLT</t>
  </si>
  <si>
    <t>8th Floor, Rm. A.08.024</t>
  </si>
  <si>
    <t>7463479906LW9</t>
  </si>
  <si>
    <t>8th Floor, Rm. A.08.272, Dr's Room</t>
  </si>
  <si>
    <t>406347990PB8C</t>
  </si>
  <si>
    <t>8th Floor, Rm. A.08.175</t>
  </si>
  <si>
    <t>406347990PB9G</t>
  </si>
  <si>
    <t>Gill Heart, Rm. G103 - Heart Station</t>
  </si>
  <si>
    <t>Pav H, Room H18 (Through H16)</t>
  </si>
  <si>
    <t>7463479906B6X</t>
  </si>
  <si>
    <t>S9248500484</t>
  </si>
  <si>
    <t>7947MG5</t>
  </si>
  <si>
    <t>79G08LZ</t>
  </si>
  <si>
    <t>451445LM1X6VK</t>
  </si>
  <si>
    <t>451445LM1X6G9</t>
  </si>
  <si>
    <t>7526159441C8N</t>
  </si>
  <si>
    <t>7463479906NLF</t>
  </si>
  <si>
    <t>7940G5B</t>
  </si>
  <si>
    <t>793Z3ZT</t>
  </si>
  <si>
    <t>7941ZTZ</t>
  </si>
  <si>
    <t>7463479906FK0</t>
  </si>
  <si>
    <t>7463479906B6Z</t>
  </si>
  <si>
    <t>W493L600645</t>
  </si>
  <si>
    <t>41-28</t>
  </si>
  <si>
    <t>Lexmark MS415</t>
  </si>
  <si>
    <t>208-17</t>
  </si>
  <si>
    <t>212-1</t>
  </si>
  <si>
    <t>Taylor Ed. Bldg. Room 175</t>
  </si>
  <si>
    <t>249-4</t>
  </si>
  <si>
    <t>265-1</t>
  </si>
  <si>
    <t>Chandler, Pav H, Rm HA364</t>
  </si>
  <si>
    <t>266-7</t>
  </si>
  <si>
    <t>271-1</t>
  </si>
  <si>
    <t>313-1</t>
  </si>
  <si>
    <t>KY Reg. Ext. Ctr- Peds</t>
  </si>
  <si>
    <t>Ctr for Health Svcs Research</t>
  </si>
  <si>
    <t>KY Clinic, Rm. J528</t>
  </si>
  <si>
    <t>118-11</t>
  </si>
  <si>
    <t xml:space="preserve">Pediatrics </t>
  </si>
  <si>
    <t>KY Clinic, Rm. J466 (Hallway)</t>
  </si>
  <si>
    <t>7463479906NL7</t>
  </si>
  <si>
    <t>KY Clinic, Rm. J004</t>
  </si>
  <si>
    <t>7941ZRC</t>
  </si>
  <si>
    <t>7923MYB</t>
  </si>
  <si>
    <t>Chandler, Rm. H404A</t>
  </si>
  <si>
    <t>Chandler, Rm. H455</t>
  </si>
  <si>
    <t>KY Clinic, Rm. J218 (POD)</t>
  </si>
  <si>
    <t>KY Clinic, Rm. J419 (Hemophilia treatment)</t>
  </si>
  <si>
    <t>Chandler, Rm. MN104</t>
  </si>
  <si>
    <t>Good Samaritan, 1st Floor, Room B126</t>
  </si>
  <si>
    <t>W493L501147</t>
  </si>
  <si>
    <t>WT  Young, 2-32 - Student I.T.</t>
  </si>
  <si>
    <t>Room S107</t>
  </si>
  <si>
    <t>Chandler, Pav A, A.08.174</t>
  </si>
  <si>
    <t>W913P206007</t>
  </si>
  <si>
    <t>74634799070C4</t>
  </si>
  <si>
    <t>406347990LMWR</t>
  </si>
  <si>
    <t>7463369903B4Y</t>
  </si>
  <si>
    <t>406347990PB90</t>
  </si>
  <si>
    <t>746347990708X</t>
  </si>
  <si>
    <t>406347990PB92</t>
  </si>
  <si>
    <t>74634799070B4</t>
  </si>
  <si>
    <t>7463479906LTP</t>
  </si>
  <si>
    <t>701545HH0LR4G</t>
  </si>
  <si>
    <t>406347990LMVL</t>
  </si>
  <si>
    <t>7527199464NW7</t>
  </si>
  <si>
    <t>701544HH0F531</t>
  </si>
  <si>
    <t>74634799070B9</t>
  </si>
  <si>
    <t>406347990LMW5</t>
  </si>
  <si>
    <t>E214MA61113</t>
  </si>
  <si>
    <t>Good Sam PAC, Rm. 318</t>
  </si>
  <si>
    <t>Chandler Rm. C601- Med Records cubicle</t>
  </si>
  <si>
    <t>Kentucky Clinic, Rm D266 - Nurses POD</t>
  </si>
  <si>
    <t>Patterson Office Tower - Rm 1515</t>
  </si>
  <si>
    <t>7527439466CH1</t>
  </si>
  <si>
    <t>7-1</t>
  </si>
  <si>
    <t>32-1</t>
  </si>
  <si>
    <t>87-10</t>
  </si>
  <si>
    <t>Good Samaritan - Radiology</t>
  </si>
  <si>
    <t>96-2</t>
  </si>
  <si>
    <t>118-12</t>
  </si>
  <si>
    <t>KY Clinic, Rm. J433</t>
  </si>
  <si>
    <t>7562459474P1R</t>
  </si>
  <si>
    <t>7562459474P3T</t>
  </si>
  <si>
    <t>158-2</t>
  </si>
  <si>
    <t>Cardinal Hill, Rm. K122</t>
  </si>
  <si>
    <t>W432L301730</t>
  </si>
  <si>
    <t>Cardinal Hill, Rm. K111</t>
  </si>
  <si>
    <t>Cardinal Hill, Rm. K107</t>
  </si>
  <si>
    <t>166-11</t>
  </si>
  <si>
    <t>KY Clinic, Room D123</t>
  </si>
  <si>
    <t>KY Clinic, Room D145</t>
  </si>
  <si>
    <t>170-3</t>
  </si>
  <si>
    <t>CT Surgery</t>
  </si>
  <si>
    <t>177-6</t>
  </si>
  <si>
    <t>195-9</t>
  </si>
  <si>
    <t>199-2</t>
  </si>
  <si>
    <t>220-4</t>
  </si>
  <si>
    <t>KY Clinic, Rm. D231 POD</t>
  </si>
  <si>
    <t>229-6</t>
  </si>
  <si>
    <t>Good Sam. Room B712</t>
  </si>
  <si>
    <t>239-9</t>
  </si>
  <si>
    <t>Chandler Hospital- HS211</t>
  </si>
  <si>
    <t>264-4</t>
  </si>
  <si>
    <t>Whitney Hendrickson, Rm 338 POD</t>
  </si>
  <si>
    <t>Whitney Hendrickson, Rm 382 Records</t>
  </si>
  <si>
    <t>270-18</t>
  </si>
  <si>
    <t>352-1</t>
  </si>
  <si>
    <t>Microbiology</t>
  </si>
  <si>
    <t>Chandler, Room MS404</t>
  </si>
  <si>
    <t>E154MA10459</t>
  </si>
  <si>
    <t>W864LB00135</t>
  </si>
  <si>
    <t>Landscape Architecture</t>
  </si>
  <si>
    <t>AG North, Rm. S305</t>
  </si>
  <si>
    <t>Early Childhood Education</t>
  </si>
  <si>
    <t>Early Childhood Lab (LTS)</t>
  </si>
  <si>
    <t>W412L301072</t>
  </si>
  <si>
    <t>48-33</t>
  </si>
  <si>
    <t>Eastern State Hosp. Room 2B41</t>
  </si>
  <si>
    <t>7527439466CKB</t>
  </si>
  <si>
    <t xml:space="preserve">UK College of Medicine </t>
  </si>
  <si>
    <t>89-6</t>
  </si>
  <si>
    <t>Good Samaritan - Administration</t>
  </si>
  <si>
    <t>Good Samaritan, Room B103C9</t>
  </si>
  <si>
    <t>701545HH0LR5D</t>
  </si>
  <si>
    <t>195-10</t>
  </si>
  <si>
    <t>451445LM1X6VL</t>
  </si>
  <si>
    <t>213-6</t>
  </si>
  <si>
    <t>7463479906LR9</t>
  </si>
  <si>
    <t>Warren Wright Med Plaza - Rm B359</t>
  </si>
  <si>
    <t>213-7</t>
  </si>
  <si>
    <t>KY Clinic, Room B317</t>
  </si>
  <si>
    <t>451445LM1TMD0</t>
  </si>
  <si>
    <t>Whitney Hendrickson, Rm. 219 (Pharmacy)</t>
  </si>
  <si>
    <t>Chandler, Rm. CN4</t>
  </si>
  <si>
    <t>Cancer Center - Chandler , Basement C1</t>
  </si>
  <si>
    <t>Cancer Center - Chandler , Room N4</t>
  </si>
  <si>
    <t>Cancer Center - Chandler , Room C44</t>
  </si>
  <si>
    <t>P.O.T. Room 308</t>
  </si>
  <si>
    <t>Combs Bldg. Rm. 115</t>
  </si>
  <si>
    <t>S9029600077</t>
  </si>
  <si>
    <t>40634C6601343</t>
  </si>
  <si>
    <t>451445LM1X60T</t>
  </si>
  <si>
    <t>40634C6601305</t>
  </si>
  <si>
    <t>7527199464NVV</t>
  </si>
  <si>
    <t>40634C660133R</t>
  </si>
  <si>
    <t>5026359423W23</t>
  </si>
  <si>
    <t>5026029422WC2</t>
  </si>
  <si>
    <t>40634C66012ZX</t>
  </si>
  <si>
    <t>VNB3F07782</t>
  </si>
  <si>
    <t>McVey Hall, Rm. 205</t>
  </si>
  <si>
    <t>Combs Bldg. Rm. 113A</t>
  </si>
  <si>
    <t>37-1</t>
  </si>
  <si>
    <t>Chandler Pav A, Rm. A.00.101E</t>
  </si>
  <si>
    <t>83-23</t>
  </si>
  <si>
    <t>Surgical Specialty Clinic</t>
  </si>
  <si>
    <t>M.O.B., Room 368</t>
  </si>
  <si>
    <t>89-7</t>
  </si>
  <si>
    <t>Good Samaritan,  Room B003</t>
  </si>
  <si>
    <t>Wethington, Rm. 469</t>
  </si>
  <si>
    <t>123-8</t>
  </si>
  <si>
    <t>166-12</t>
  </si>
  <si>
    <t>180-23</t>
  </si>
  <si>
    <t>Whitney Hendrickson - Rm 265</t>
  </si>
  <si>
    <t>200-4</t>
  </si>
  <si>
    <t>Col.of Law - Basement, near Rm. 26</t>
  </si>
  <si>
    <t>239-10</t>
  </si>
  <si>
    <t>Chandler Pav A - Rm. A.0B.500N</t>
  </si>
  <si>
    <t>Pav A - Rm. A.0B.502 (Inside Central Sterile)</t>
  </si>
  <si>
    <t>270-19</t>
  </si>
  <si>
    <t>Chandler, Rm. MN310</t>
  </si>
  <si>
    <t>451445LM1X6KC</t>
  </si>
  <si>
    <t>Coll of Dentistry, Oral Diag.</t>
  </si>
  <si>
    <t>COD, Restorative</t>
  </si>
  <si>
    <t>118-14</t>
  </si>
  <si>
    <t>Chandler, Rm. MN150A</t>
  </si>
  <si>
    <t>40634C660130B</t>
  </si>
  <si>
    <t>Not Provided</t>
  </si>
  <si>
    <t>Whitney Hendrickson - Rm 134</t>
  </si>
  <si>
    <t>E215M160045</t>
  </si>
  <si>
    <t>E175M160915</t>
  </si>
  <si>
    <t>701520HH00W6X</t>
  </si>
  <si>
    <t>E215M160039</t>
  </si>
  <si>
    <t>7463479906LVY</t>
  </si>
  <si>
    <t>E234CA00520</t>
  </si>
  <si>
    <t>W865L200575</t>
  </si>
  <si>
    <t>451445LM1X6TP</t>
  </si>
  <si>
    <t>74634C660003D</t>
  </si>
  <si>
    <t>701544HH0K3MD</t>
  </si>
  <si>
    <t>16-2</t>
  </si>
  <si>
    <t>UK Hematology</t>
  </si>
  <si>
    <t>Wethington Bldg, Rm. 451</t>
  </si>
  <si>
    <t>41-29</t>
  </si>
  <si>
    <t>KY Clinic, Rm. J134</t>
  </si>
  <si>
    <t>451443LM17VX6</t>
  </si>
  <si>
    <t>KY Clinic, Rm. J010</t>
  </si>
  <si>
    <t>451431LM0KC3W</t>
  </si>
  <si>
    <t>UHS Bldg - Rm 129</t>
  </si>
  <si>
    <t>451420LM04X1T</t>
  </si>
  <si>
    <t>41-30</t>
  </si>
  <si>
    <t>Chandler Pharmacy, Rm. HC201</t>
  </si>
  <si>
    <t>56-14</t>
  </si>
  <si>
    <t>86-5</t>
  </si>
  <si>
    <t>Ricoh MP C6502</t>
  </si>
  <si>
    <t>87-11</t>
  </si>
  <si>
    <t>97-22</t>
  </si>
  <si>
    <t>Ricoh Pro 8120S</t>
  </si>
  <si>
    <t>E824CA60028</t>
  </si>
  <si>
    <t>166-13</t>
  </si>
  <si>
    <t>166-14</t>
  </si>
  <si>
    <t>Orthop. Surgery - Sports Med.</t>
  </si>
  <si>
    <t>UKHC Turfland, Rm. T1616 (Betw. 1614-1620)</t>
  </si>
  <si>
    <t>793YRK5</t>
  </si>
  <si>
    <t>180-24</t>
  </si>
  <si>
    <t>229-7</t>
  </si>
  <si>
    <t>74634799073XC</t>
  </si>
  <si>
    <t>234-1</t>
  </si>
  <si>
    <t>249-5</t>
  </si>
  <si>
    <t>249-6</t>
  </si>
  <si>
    <t>Center for Rural Health</t>
  </si>
  <si>
    <t>750 Morton Blvd, Hazard, Rm. B215</t>
  </si>
  <si>
    <t>40635C6600623</t>
  </si>
  <si>
    <t>750 Morton Blvd, Hazard, Rm. A307</t>
  </si>
  <si>
    <t>40634C660133W</t>
  </si>
  <si>
    <t>750 Morton Blvd, Hazard, Rm. B313</t>
  </si>
  <si>
    <t>E185M110323</t>
  </si>
  <si>
    <t>750 Morton Blvd, Hazard, Rm. B408</t>
  </si>
  <si>
    <t>E185M260103</t>
  </si>
  <si>
    <t>750 Morton Blvd, Hazard, Rm. B427</t>
  </si>
  <si>
    <t>E185M110787</t>
  </si>
  <si>
    <t>254-3</t>
  </si>
  <si>
    <t>W492L400572</t>
  </si>
  <si>
    <t>Army ROTC</t>
  </si>
  <si>
    <t>Barker Hall, Rm. 101</t>
  </si>
  <si>
    <t>Dietetics and Human Nutrition</t>
  </si>
  <si>
    <t>Funkhouser Bldg, Rm. 206B</t>
  </si>
  <si>
    <t>KY Tobacco Research and Development</t>
  </si>
  <si>
    <t>KY Tobacco Res. &amp; Dev. Ctr. Rm. 200</t>
  </si>
  <si>
    <t>E215M260324</t>
  </si>
  <si>
    <t>Kentucky Clinic, Room E111</t>
  </si>
  <si>
    <t>Pav A</t>
  </si>
  <si>
    <t>Pav A, Rm. A.01.100 (behind reception desk)</t>
  </si>
  <si>
    <t>Anderson Hall Room 251</t>
  </si>
  <si>
    <t>UK Radiology, Sports Med.</t>
  </si>
  <si>
    <t>Healthcare Turfland, Rm. T1114 Rad. 2</t>
  </si>
  <si>
    <t>Healthcare Turfland Rm. T1602 (Cubicle)</t>
  </si>
  <si>
    <t>Healthcare Turfland Rm. T1811 Reception</t>
  </si>
  <si>
    <t>Healthcare Turfland Rm. T1127</t>
  </si>
  <si>
    <t>Healthcare Turfland Rm. T1616 (Betw 1614-1615)</t>
  </si>
  <si>
    <t>Healthcare Turfland Rm. T1007 Front Desk</t>
  </si>
  <si>
    <t>Healthcare Turfland Rm. T1811</t>
  </si>
  <si>
    <t>Healthcare Turfland Rm. T1808</t>
  </si>
  <si>
    <t>Healthcare Turfland Rm. T1807</t>
  </si>
  <si>
    <t>Good Samaritan, Room C007</t>
  </si>
  <si>
    <t>Good Samaritan, Room B102A3</t>
  </si>
  <si>
    <t>Facilities, Room 112-O</t>
  </si>
  <si>
    <t>Peterson Rm 112-O</t>
  </si>
  <si>
    <t>Peterson, Rm. 111</t>
  </si>
  <si>
    <t>Peterson, Rm. 121A</t>
  </si>
  <si>
    <t>Peterson, Rm. 204</t>
  </si>
  <si>
    <t>Peterson, Rm. 108</t>
  </si>
  <si>
    <t>Peterson, Rm. 208</t>
  </si>
  <si>
    <t>Peterson, Rm. 216B</t>
  </si>
  <si>
    <t>Peterson, Rm. 233</t>
  </si>
  <si>
    <t>Peterson, Rm. 212B2</t>
  </si>
  <si>
    <t>Healthcare Turfland, Rm. T1747D</t>
  </si>
  <si>
    <t>Healthcare Turfland, Rm. T1673</t>
  </si>
  <si>
    <t>Healthcare Turfland, Rm. T1102</t>
  </si>
  <si>
    <t>Healthcare Turfland, Rm. T1121</t>
  </si>
  <si>
    <t>Patterson Office Tower - Rm 606</t>
  </si>
  <si>
    <t>Warren Wright Med Plaza - Rm B317</t>
  </si>
  <si>
    <t>Healthcare Turfland, Rm. T1713</t>
  </si>
  <si>
    <t>Healthcare Turfland, Rm. T1003</t>
  </si>
  <si>
    <t>Healthcare Turfland, Rm. T1237B</t>
  </si>
  <si>
    <t>Healthcare Turfland, Rm. T1682</t>
  </si>
  <si>
    <t>Healthcare Turfland, Rm. T1745</t>
  </si>
  <si>
    <t>V9825001127</t>
  </si>
  <si>
    <t>7526389440FZG</t>
  </si>
  <si>
    <t>74634799070CC</t>
  </si>
  <si>
    <t>40635C6600621</t>
  </si>
  <si>
    <t>701544HH0K3PY</t>
  </si>
  <si>
    <t>40635C6600640</t>
  </si>
  <si>
    <t>74634C6600051</t>
  </si>
  <si>
    <t>7463479906LT2</t>
  </si>
  <si>
    <t>7463479906B1W</t>
  </si>
  <si>
    <t>E184M810101</t>
  </si>
  <si>
    <t>7527439466CM9</t>
  </si>
  <si>
    <t>746347990709C</t>
  </si>
  <si>
    <t>7526309441KNN</t>
  </si>
  <si>
    <t>701545HH0LR5C</t>
  </si>
  <si>
    <t>7527439466CKN</t>
  </si>
  <si>
    <t>7527439466CK9</t>
  </si>
  <si>
    <t>E214MB61002</t>
  </si>
  <si>
    <t>35PBMW9</t>
  </si>
  <si>
    <t>VND3B68600</t>
  </si>
  <si>
    <t>E175M162376</t>
  </si>
  <si>
    <t>701544HH0K318</t>
  </si>
  <si>
    <t>451445LM20FH1</t>
  </si>
  <si>
    <t>Blazer Hall, Room 340</t>
  </si>
  <si>
    <t>20-2</t>
  </si>
  <si>
    <t>Gillis Bldg - Rm 10</t>
  </si>
  <si>
    <t>35-2</t>
  </si>
  <si>
    <t>Healthcare Turfland, Rm. T1206B</t>
  </si>
  <si>
    <t>Healthcare Turfland, Rm. T1714</t>
  </si>
  <si>
    <t>Healthcare Turfland, Rm. T1730</t>
  </si>
  <si>
    <t>Healthcare Turfland, Rm. T1221B</t>
  </si>
  <si>
    <t>35-3</t>
  </si>
  <si>
    <t>35-4</t>
  </si>
  <si>
    <t>Healthcare Turfland, Rm. T1229</t>
  </si>
  <si>
    <t>37-2</t>
  </si>
  <si>
    <t>41-31</t>
  </si>
  <si>
    <t>Healthcare Turfland, Rm. T1636</t>
  </si>
  <si>
    <t>47-1</t>
  </si>
  <si>
    <t>48-34</t>
  </si>
  <si>
    <t>202 Bevins Ln, Georgetown, Rm. 106</t>
  </si>
  <si>
    <t>48-35</t>
  </si>
  <si>
    <t>Clinical Lab Admin</t>
  </si>
  <si>
    <t>Chandler Pav H, Rm. HA619</t>
  </si>
  <si>
    <t>48-36</t>
  </si>
  <si>
    <t>Cytogenetics Lab</t>
  </si>
  <si>
    <t>Chandler Pav H, Rm. HL421</t>
  </si>
  <si>
    <t>40635C660064P</t>
  </si>
  <si>
    <t>56-15</t>
  </si>
  <si>
    <t>Chandler Pav H, Rm. H602</t>
  </si>
  <si>
    <t>86-6</t>
  </si>
  <si>
    <t>118-15</t>
  </si>
  <si>
    <t>120-13</t>
  </si>
  <si>
    <t>180-25</t>
  </si>
  <si>
    <t>Whitney Hendrickson - Rm 242</t>
  </si>
  <si>
    <t>Whitney Hendrickson - Rm 146</t>
  </si>
  <si>
    <t>208-19</t>
  </si>
  <si>
    <t>218-2</t>
  </si>
  <si>
    <t>Chemistry-Physics Bldg - Rm 33</t>
  </si>
  <si>
    <t>Lexmark MX510</t>
  </si>
  <si>
    <t>230-3</t>
  </si>
  <si>
    <t>244-1</t>
  </si>
  <si>
    <t>KY Clinic, Rm. K005Q</t>
  </si>
  <si>
    <t>286-2</t>
  </si>
  <si>
    <t>Chandler Pav H, Rm. MN578</t>
  </si>
  <si>
    <t>7527439466CKC</t>
  </si>
  <si>
    <t>355-1</t>
  </si>
  <si>
    <t>Healthcare Turfland, Rm. T1302</t>
  </si>
  <si>
    <t>24-2</t>
  </si>
  <si>
    <t>Caudill Little Library - Rm 322A</t>
  </si>
  <si>
    <t>Ricoh MP 5054</t>
  </si>
  <si>
    <t>G185R120769</t>
  </si>
  <si>
    <t>132-3</t>
  </si>
  <si>
    <t>203-2</t>
  </si>
  <si>
    <t>HR - STEPS</t>
  </si>
  <si>
    <t>Scovell Hall - Rm 103</t>
  </si>
  <si>
    <t>E184M910145</t>
  </si>
  <si>
    <t>220-5</t>
  </si>
  <si>
    <t>KY Clinic, Rm. D232</t>
  </si>
  <si>
    <t>701545HH0LR4H</t>
  </si>
  <si>
    <t>UK Supply Store 845 Angliana Ave.</t>
  </si>
  <si>
    <t>Blazer Hall, Rm. 359</t>
  </si>
  <si>
    <t>College of Public Health Bldg Rm 103</t>
  </si>
  <si>
    <t>Blazer Hall, Rm. 365</t>
  </si>
  <si>
    <t>Cancer Center - Coll of Pharm, Rm 539</t>
  </si>
  <si>
    <t>Warehouse 845 Angliana Ave.</t>
  </si>
  <si>
    <t>35PC479</t>
  </si>
  <si>
    <t>75261794402WZ</t>
  </si>
  <si>
    <t>74634C6601893</t>
  </si>
  <si>
    <t>75274294G68G6</t>
  </si>
  <si>
    <t>701556HH0TD1K</t>
  </si>
  <si>
    <t>7526509441ZKW</t>
  </si>
  <si>
    <t>E175M260843</t>
  </si>
  <si>
    <t>KU Building - 1 Quality Street - Rm 702</t>
  </si>
  <si>
    <t>Blazer Hall, Room 325</t>
  </si>
  <si>
    <t>Blazer Hall, Room 329</t>
  </si>
  <si>
    <t>Blazer Hall, Rm.339</t>
  </si>
  <si>
    <t>Bowman's Den, Room 105</t>
  </si>
  <si>
    <t>Bowman's Den - Info Desk</t>
  </si>
  <si>
    <t>Multi-Disc Science Bldg - Rm 443</t>
  </si>
  <si>
    <t>Bowman's Den, Rm. 107</t>
  </si>
  <si>
    <t>Bowman's Den, Room 109</t>
  </si>
  <si>
    <t>2317 Sterlington Road - Suite 150</t>
  </si>
  <si>
    <t>16-3</t>
  </si>
  <si>
    <t>Roach Building, Room CC404</t>
  </si>
  <si>
    <t>21-8</t>
  </si>
  <si>
    <t>Wethington Bldg - Rm 120</t>
  </si>
  <si>
    <t>23-13</t>
  </si>
  <si>
    <t>Kentucky Clinic - Rm J405</t>
  </si>
  <si>
    <t>29-6</t>
  </si>
  <si>
    <t>Sturgill Bldg, Across from Rm. 203</t>
  </si>
  <si>
    <t>41-32</t>
  </si>
  <si>
    <t>56-16</t>
  </si>
  <si>
    <t>Chandler Pav H, Rm. HA036</t>
  </si>
  <si>
    <t>83-24</t>
  </si>
  <si>
    <t>M.O.B., Inside Room 302 (by rm. 10)</t>
  </si>
  <si>
    <t>112-14</t>
  </si>
  <si>
    <t>203-3</t>
  </si>
  <si>
    <t>W915P400098</t>
  </si>
  <si>
    <t>208-21</t>
  </si>
  <si>
    <t>Student Affairs - Res. Life</t>
  </si>
  <si>
    <t>Commons, Room 301B</t>
  </si>
  <si>
    <t>E184MC60133</t>
  </si>
  <si>
    <t>208-22</t>
  </si>
  <si>
    <t>Multi Disc Sci - Rm. 415</t>
  </si>
  <si>
    <t>S7325800262</t>
  </si>
  <si>
    <t>Gill Heart, Rm G271B</t>
  </si>
  <si>
    <t>317 E. Main, Wilmore, KY</t>
  </si>
  <si>
    <t>313-2</t>
  </si>
  <si>
    <t>University Lofts, Room 104</t>
  </si>
  <si>
    <t>Scovell Hall - Rm 107</t>
  </si>
  <si>
    <t>Whitehall - Basement, Rm. CB72</t>
  </si>
  <si>
    <t>MDSB, Room 401</t>
  </si>
  <si>
    <t>7527439466CKM</t>
  </si>
  <si>
    <t>E215M460345</t>
  </si>
  <si>
    <t>74634C6601432</t>
  </si>
  <si>
    <t>74634C6601442</t>
  </si>
  <si>
    <t>4063369908RBM</t>
  </si>
  <si>
    <t>74635C66008V1</t>
  </si>
  <si>
    <t>74635C66008V0</t>
  </si>
  <si>
    <t>CNGXK08767</t>
  </si>
  <si>
    <t>W.T. Young, Basement, Cisco Loab Rear</t>
  </si>
  <si>
    <t>UHS Bldg, Outside Rm. 424</t>
  </si>
  <si>
    <t>Chandler, Pav A, Rm H28D3, data ctr ops</t>
  </si>
  <si>
    <t>83-25</t>
  </si>
  <si>
    <t>KY Clinic, Rm. L122</t>
  </si>
  <si>
    <t>97-23</t>
  </si>
  <si>
    <t>Ricoh SP C431</t>
  </si>
  <si>
    <t>S9438500176</t>
  </si>
  <si>
    <t>177-7</t>
  </si>
  <si>
    <t>177-8</t>
  </si>
  <si>
    <t>Radiology, Pav. H, Room HX332E</t>
  </si>
  <si>
    <t>187-24</t>
  </si>
  <si>
    <t>Gill Heart  Rm. G042</t>
  </si>
  <si>
    <t>9434W0M</t>
  </si>
  <si>
    <t>196-1</t>
  </si>
  <si>
    <t>Good Sam PAC, Rm 103</t>
  </si>
  <si>
    <t>79G5HFC</t>
  </si>
  <si>
    <t>208-23</t>
  </si>
  <si>
    <t>Student Affairs- OSI Ticket Office</t>
  </si>
  <si>
    <t>Bowman's Den, Room 106</t>
  </si>
  <si>
    <t>230-4</t>
  </si>
  <si>
    <t>Chandler Hospital - Rm C265</t>
  </si>
  <si>
    <t>271-2</t>
  </si>
  <si>
    <t>322-2</t>
  </si>
  <si>
    <t xml:space="preserve">Office of Assessment </t>
  </si>
  <si>
    <t>UK FCU 1080 Export St. Rm.112</t>
  </si>
  <si>
    <t>UK Eye Center - Manchester</t>
  </si>
  <si>
    <t>231 White St. Manchester KY</t>
  </si>
  <si>
    <t>23-14</t>
  </si>
  <si>
    <t>74635C66008M4</t>
  </si>
  <si>
    <t>56-17</t>
  </si>
  <si>
    <t>UHS Room 343</t>
  </si>
  <si>
    <t>406336990D9FX</t>
  </si>
  <si>
    <t>4-H</t>
  </si>
  <si>
    <t>Scovell Hall, Rm. 212</t>
  </si>
  <si>
    <t>E185M560862</t>
  </si>
  <si>
    <t>Good Sam, Endoscopy, C203 (inside C200)</t>
  </si>
  <si>
    <t>Good Sam,  Room B200H</t>
  </si>
  <si>
    <t>Dental Sciences Bldg,  Rm. D504</t>
  </si>
  <si>
    <t>Kentucky Clinic, Rm. D249</t>
  </si>
  <si>
    <t>Coldstream, Ste 340, Rm. 124</t>
  </si>
  <si>
    <t>Kentucky Clinic - Rm D134B</t>
  </si>
  <si>
    <t>Blazer Hall, Rm. 372</t>
  </si>
  <si>
    <t>Coldstream, Ste 340, Rm. 106</t>
  </si>
  <si>
    <t>E215M560274</t>
  </si>
  <si>
    <t>7959MYK</t>
  </si>
  <si>
    <t>E175M411424</t>
  </si>
  <si>
    <t>74634C66018C6</t>
  </si>
  <si>
    <t>7527439466CGW</t>
  </si>
  <si>
    <t>451432LM0PPZR</t>
  </si>
  <si>
    <t>701556HH0TD0T</t>
  </si>
  <si>
    <t>701556HH0TD0M</t>
  </si>
  <si>
    <t>Coldstream, Ste 340, Rm. 126</t>
  </si>
  <si>
    <t>11-15</t>
  </si>
  <si>
    <t>48-37</t>
  </si>
  <si>
    <t>Special Chemistry Dept</t>
  </si>
  <si>
    <t>Chandler Pav H, Rm. HA647</t>
  </si>
  <si>
    <t>7527169468BMR</t>
  </si>
  <si>
    <t>7527169468BHP</t>
  </si>
  <si>
    <t>48-38</t>
  </si>
  <si>
    <t>Clinical Lab Prenalytics</t>
  </si>
  <si>
    <t>Good Sam PAC, Suite 100 (open area in back)</t>
  </si>
  <si>
    <t>701556HH0TD1D</t>
  </si>
  <si>
    <t>68-11</t>
  </si>
  <si>
    <t>Margaret King Library, Rm. 105</t>
  </si>
  <si>
    <t>88-10</t>
  </si>
  <si>
    <t>Good Samaritan Admin</t>
  </si>
  <si>
    <t>Good Samaritan, Room C0003F2</t>
  </si>
  <si>
    <t>97-24</t>
  </si>
  <si>
    <t>Memorial Col. Room C249</t>
  </si>
  <si>
    <t>119-4</t>
  </si>
  <si>
    <t>Oliver Raymond Civil Eng. Bldg - Rm C240</t>
  </si>
  <si>
    <t>E205M460308</t>
  </si>
  <si>
    <t>Robotics Bldg - Rm 310</t>
  </si>
  <si>
    <t>E235C300030</t>
  </si>
  <si>
    <t>132-4</t>
  </si>
  <si>
    <t>Chandler, Rm. H110F</t>
  </si>
  <si>
    <t>E215M560040</t>
  </si>
  <si>
    <t>177-9</t>
  </si>
  <si>
    <t>Chandler, Rm. HX324</t>
  </si>
  <si>
    <t>451445LM20FGR</t>
  </si>
  <si>
    <t>231-6</t>
  </si>
  <si>
    <t>Gill Heart Institute- Rm G410L</t>
  </si>
  <si>
    <t>302-1</t>
  </si>
  <si>
    <t>OB Gyn Clinic - Nurses Station</t>
  </si>
  <si>
    <t>305-10</t>
  </si>
  <si>
    <t>Room 3A01D</t>
  </si>
  <si>
    <t>Veterinary Science</t>
  </si>
  <si>
    <t>Gluck Equine Res. Ctr. Rm. 108</t>
  </si>
  <si>
    <t>Office for Institutional Diversity</t>
  </si>
  <si>
    <t>E205M660413</t>
  </si>
  <si>
    <t>68-12</t>
  </si>
  <si>
    <t>Transformative Learning</t>
  </si>
  <si>
    <t>E215M560686</t>
  </si>
  <si>
    <t>83-26</t>
  </si>
  <si>
    <t>KY Clinic, Rm. L143</t>
  </si>
  <si>
    <t>72MLX35</t>
  </si>
  <si>
    <t>151-5</t>
  </si>
  <si>
    <t>Good Sam PAC, Ste 401, Workroom 2</t>
  </si>
  <si>
    <t>79G0PPC</t>
  </si>
  <si>
    <t>Women's Health/Rheumatology</t>
  </si>
  <si>
    <t>Good Sam PAC, Ste 401, Workroom 1</t>
  </si>
  <si>
    <t>Good Sam PAC, Ste 401, Registration</t>
  </si>
  <si>
    <t>241-8</t>
  </si>
  <si>
    <t>Coldstream, Ste 340, Rm. 114</t>
  </si>
  <si>
    <t>Coldstream, Ste 340, Rm. 116</t>
  </si>
  <si>
    <t>Chandler Hospital - Rm H609</t>
  </si>
  <si>
    <t>Room 2107 (Reception)</t>
  </si>
  <si>
    <t>Gatton Bldg - Rm 144H</t>
  </si>
  <si>
    <t>Gatton Building, Room 132</t>
  </si>
  <si>
    <t>Starbucks - WT Young</t>
  </si>
  <si>
    <t>Gatton B&amp;E, Rm. 441</t>
  </si>
  <si>
    <t>Gatton B&amp;E, Rm. 339</t>
  </si>
  <si>
    <t>Good Sam, Radiology, Rm C101C - ER Xray</t>
  </si>
  <si>
    <t>35-5</t>
  </si>
  <si>
    <t>Combs Building, Room 100C</t>
  </si>
  <si>
    <t>7527089467W8N</t>
  </si>
  <si>
    <t>7527169468BHF</t>
  </si>
  <si>
    <t>451445LM20FGT</t>
  </si>
  <si>
    <t>451445LM25P21</t>
  </si>
  <si>
    <t>451445LM25P24</t>
  </si>
  <si>
    <t>406347990PB8X</t>
  </si>
  <si>
    <t>701557HH0VH39</t>
  </si>
  <si>
    <t>701633HH02KFZ</t>
  </si>
  <si>
    <t>7463479906B3K</t>
  </si>
  <si>
    <t>74635C6601N7L</t>
  </si>
  <si>
    <t>74635C6601N8T</t>
  </si>
  <si>
    <t>74635C6601NBN</t>
  </si>
  <si>
    <t>74635C6601NHZ</t>
  </si>
  <si>
    <t>7958ZG8</t>
  </si>
  <si>
    <t>35PCBXW</t>
  </si>
  <si>
    <t>9435WP9</t>
  </si>
  <si>
    <t>V9315000582</t>
  </si>
  <si>
    <t>E205M460359</t>
  </si>
  <si>
    <t>E235C600025</t>
  </si>
  <si>
    <t>E825C260052</t>
  </si>
  <si>
    <t>701520HH000G5</t>
  </si>
  <si>
    <t>E175M610319</t>
  </si>
  <si>
    <t>Raymond Bldg, Rm. C176G</t>
  </si>
  <si>
    <t>48-39</t>
  </si>
  <si>
    <t>Clinical Lab - Microbiology</t>
  </si>
  <si>
    <t>Chandler Pav H, Rm. HA630</t>
  </si>
  <si>
    <t>451445LM20FH0</t>
  </si>
  <si>
    <t>Clinical Lab - Blood Bank</t>
  </si>
  <si>
    <t>70155PHH0WKBP</t>
  </si>
  <si>
    <t>67-15</t>
  </si>
  <si>
    <t>Bowman Hall, Room 232</t>
  </si>
  <si>
    <t>83-27</t>
  </si>
  <si>
    <t>94-2</t>
  </si>
  <si>
    <t>Scovell Hall, Rm 35 (Basement)</t>
  </si>
  <si>
    <t>113-2</t>
  </si>
  <si>
    <t>Pav A- Security</t>
  </si>
  <si>
    <t>Pavilion A, Rm. A.00.802</t>
  </si>
  <si>
    <t>Lexmark MX611</t>
  </si>
  <si>
    <t>T222P401286</t>
  </si>
  <si>
    <t>118-16</t>
  </si>
  <si>
    <t>College of Med, Rm. 129</t>
  </si>
  <si>
    <t>151-6</t>
  </si>
  <si>
    <t>74635C66016MH</t>
  </si>
  <si>
    <t>180-26</t>
  </si>
  <si>
    <t>208-24</t>
  </si>
  <si>
    <t>UK Dining Services</t>
  </si>
  <si>
    <t>The 90, Room 233</t>
  </si>
  <si>
    <t>7527209468R02</t>
  </si>
  <si>
    <t>The 90, Room 233A</t>
  </si>
  <si>
    <t>W792P503167</t>
  </si>
  <si>
    <t>225-9</t>
  </si>
  <si>
    <t>Sanders Brown Center  - Rm 422A</t>
  </si>
  <si>
    <t>231-7</t>
  </si>
  <si>
    <t>Good Samaritan, Room B210</t>
  </si>
  <si>
    <t>235-8</t>
  </si>
  <si>
    <t>Gatton Bldg - Rm 243</t>
  </si>
  <si>
    <t>241-9</t>
  </si>
  <si>
    <t>University Lofts, Room 306</t>
  </si>
  <si>
    <t>249-7</t>
  </si>
  <si>
    <t>UK N. Fork Valley, Rm B125</t>
  </si>
  <si>
    <t>259-1</t>
  </si>
  <si>
    <t>Biology - Science IBU</t>
  </si>
  <si>
    <t>TH Morgan Bldg, Rm 200</t>
  </si>
  <si>
    <t>TH Morgan Bldg, Rm 308</t>
  </si>
  <si>
    <t>502601942494M</t>
  </si>
  <si>
    <t>5026359423W24</t>
  </si>
  <si>
    <t>270-21</t>
  </si>
  <si>
    <t>Turfland, OMFS</t>
  </si>
  <si>
    <t>Turfland, Genral Practice</t>
  </si>
  <si>
    <t>Turfland, Faculy Shared Office</t>
  </si>
  <si>
    <t>451445LM25P1V</t>
  </si>
  <si>
    <t>Turfland, Practice Manager</t>
  </si>
  <si>
    <t>Turfland, Financial</t>
  </si>
  <si>
    <t>Turfland, Reception</t>
  </si>
  <si>
    <t>Institute of Biomedical Informatics</t>
  </si>
  <si>
    <t>119-5</t>
  </si>
  <si>
    <t>Ricoh MP C8002</t>
  </si>
  <si>
    <t>E245C400011</t>
  </si>
  <si>
    <t>23-15</t>
  </si>
  <si>
    <t>74635C6601NLR</t>
  </si>
  <si>
    <t>Dental Sci. Bldg. Room M122</t>
  </si>
  <si>
    <t>451445LM25NW9</t>
  </si>
  <si>
    <t>294-1</t>
  </si>
  <si>
    <t>225-10</t>
  </si>
  <si>
    <t>Sanders Brown Center  - Rm 439</t>
  </si>
  <si>
    <t>7527249468XZW</t>
  </si>
  <si>
    <t>College of Medicine, Room 018</t>
  </si>
  <si>
    <t>COM IBU BS/CTR</t>
  </si>
  <si>
    <t>93-5</t>
  </si>
  <si>
    <t>Bowman Hall, Room 253</t>
  </si>
  <si>
    <t>7527079467V4X</t>
  </si>
  <si>
    <t>Medical Education</t>
  </si>
  <si>
    <t>Med. Ed., Residency Program</t>
  </si>
  <si>
    <t>Hospital Medicine</t>
  </si>
  <si>
    <t>UHS - Int Med, IMG Clinic</t>
  </si>
  <si>
    <t>Bosworth Building (LTS), Room 209</t>
  </si>
  <si>
    <t>Good Samaritan, Room B016B1</t>
  </si>
  <si>
    <t>Chandler, Rm. MN118</t>
  </si>
  <si>
    <t>Kentucky Clinic - Rm B135</t>
  </si>
  <si>
    <t>Chandler, Rm. MN104J</t>
  </si>
  <si>
    <t>KY Clinic - Rm L305 Front Desk</t>
  </si>
  <si>
    <t>KY Clinic, Room L335</t>
  </si>
  <si>
    <t>KY Clinic - Rm L321</t>
  </si>
  <si>
    <t>UK N. Fork Valley, Rm B439</t>
  </si>
  <si>
    <t>Chandler, Rm. MN109A</t>
  </si>
  <si>
    <t>Good Samaritan, Room B450</t>
  </si>
  <si>
    <t>Good Samaritan, Room C424</t>
  </si>
  <si>
    <t>The 90 - Rm. 114 Kitchen</t>
  </si>
  <si>
    <t>5026129424K2F</t>
  </si>
  <si>
    <t>7527249468XZP</t>
  </si>
  <si>
    <t>7527249468XZV</t>
  </si>
  <si>
    <t>451420LM01X2K</t>
  </si>
  <si>
    <t>451432LM0PRF5</t>
  </si>
  <si>
    <t>40635C6601R21</t>
  </si>
  <si>
    <t>40635C6601R62</t>
  </si>
  <si>
    <t>40635C6601R7R</t>
  </si>
  <si>
    <t>40635C66023NH</t>
  </si>
  <si>
    <t>701557HH0VH3W</t>
  </si>
  <si>
    <t>74635C66019ZF</t>
  </si>
  <si>
    <t>74635C6601B2G</t>
  </si>
  <si>
    <t>74635C6601B3L</t>
  </si>
  <si>
    <t>74635C6601B7M</t>
  </si>
  <si>
    <t>74635C6601DT9</t>
  </si>
  <si>
    <t>74635C6601N8F</t>
  </si>
  <si>
    <t>752609944260C</t>
  </si>
  <si>
    <t>7526509441ZNV</t>
  </si>
  <si>
    <t>W865L700984</t>
  </si>
  <si>
    <t>W875L800017</t>
  </si>
  <si>
    <t>V9735300708</t>
  </si>
  <si>
    <t>E165M710183</t>
  </si>
  <si>
    <t>E235C600426</t>
  </si>
  <si>
    <t>Kinkead Hall, Outside Room 413</t>
  </si>
  <si>
    <t>Kinkead Hall, Room 413</t>
  </si>
  <si>
    <t>Chandler, Rm. MN117</t>
  </si>
  <si>
    <t>KY Clinic South, Rm. 40 (Basement)</t>
  </si>
  <si>
    <t>KY Clinic South, Rm. 160 (Front Desk)</t>
  </si>
  <si>
    <t>KY Clinic South, Rm. 128B</t>
  </si>
  <si>
    <t>KY Clinic South, Rm. 164</t>
  </si>
  <si>
    <t>KY Clinic South, Rm. 159</t>
  </si>
  <si>
    <t>KY Clinic South, Rm. 150</t>
  </si>
  <si>
    <t>Chandler, Rm. MN140C</t>
  </si>
  <si>
    <t>75260994425ZC</t>
  </si>
  <si>
    <t>Wethington, Rm.301 - Dean's Office</t>
  </si>
  <si>
    <t>40-2</t>
  </si>
  <si>
    <t>W492L701443</t>
  </si>
  <si>
    <t>The 90, R. 228 - Emergency Operations</t>
  </si>
  <si>
    <t>60-11</t>
  </si>
  <si>
    <t>Interventional Pain Clinic</t>
  </si>
  <si>
    <t>40635C6601R68</t>
  </si>
  <si>
    <t>68-13</t>
  </si>
  <si>
    <t>Margaret King Library, 204</t>
  </si>
  <si>
    <t>73-3</t>
  </si>
  <si>
    <t xml:space="preserve"> 7th Floor, Room A.O7.272</t>
  </si>
  <si>
    <t>83-28</t>
  </si>
  <si>
    <t>Ricoh MP 2554</t>
  </si>
  <si>
    <t>G145R701461</t>
  </si>
  <si>
    <t>92-8</t>
  </si>
  <si>
    <t>Commonwealth Stadium, 175A- Kitchen Office</t>
  </si>
  <si>
    <t>40635C6601R36</t>
  </si>
  <si>
    <t>92-9</t>
  </si>
  <si>
    <t>97-25</t>
  </si>
  <si>
    <t>Commonwealth Stadium Ticket Office</t>
  </si>
  <si>
    <t>Shively Sports Center, Rm. 106C</t>
  </si>
  <si>
    <t>114-2</t>
  </si>
  <si>
    <t>119-6</t>
  </si>
  <si>
    <t>159-10</t>
  </si>
  <si>
    <t>UK Eye Center- Richmond</t>
  </si>
  <si>
    <t>Healthcare Turfland, Rm. T1117 Eye Clinic</t>
  </si>
  <si>
    <t>74635C6601NFN</t>
  </si>
  <si>
    <t>162-1</t>
  </si>
  <si>
    <t>172-1</t>
  </si>
  <si>
    <t>Lean Systems Program</t>
  </si>
  <si>
    <t>173-1</t>
  </si>
  <si>
    <t>W792P302652</t>
  </si>
  <si>
    <t>264-5</t>
  </si>
  <si>
    <t>Whitney Hendrickson, Rm 331E1</t>
  </si>
  <si>
    <t>Ricoh MP6002</t>
  </si>
  <si>
    <t>259-2</t>
  </si>
  <si>
    <t>College of Dentistry, Rm. D530</t>
  </si>
  <si>
    <t>279-2</t>
  </si>
  <si>
    <t>305-11</t>
  </si>
  <si>
    <t>305-12</t>
  </si>
  <si>
    <t>Room 2B43</t>
  </si>
  <si>
    <t>70155PHH0WCPB</t>
  </si>
  <si>
    <t>305-13</t>
  </si>
  <si>
    <t>74635C66016KP</t>
  </si>
  <si>
    <t>COM Biomedical Education</t>
  </si>
  <si>
    <t>Medical Education Bldg, Rm MS415</t>
  </si>
  <si>
    <t>Therapeutic Services</t>
  </si>
  <si>
    <t>Chandler, Rm. C513A</t>
  </si>
  <si>
    <t>5026129424K2W</t>
  </si>
  <si>
    <t>Radiation Medicine</t>
  </si>
  <si>
    <t>Chandler, Rm. C117</t>
  </si>
  <si>
    <t>E175M860107</t>
  </si>
  <si>
    <t>Medical Education Bldg. - Rm. MS283</t>
  </si>
  <si>
    <t>Joe Craft Center, Room 200C - Media Rel.</t>
  </si>
  <si>
    <t>210 Malabu Dr. Suite 125</t>
  </si>
  <si>
    <t>Chandler, Room MN145 (outside)</t>
  </si>
  <si>
    <t>College of Medicine, Room 227</t>
  </si>
  <si>
    <t>Chandler, Room MN150</t>
  </si>
  <si>
    <t>College of Medicine, Rm. 119</t>
  </si>
  <si>
    <t>B&amp;E - Marketing</t>
  </si>
  <si>
    <t>Coll. Of Med Learning Center - Rm 143</t>
  </si>
  <si>
    <t>Room 2A11</t>
  </si>
  <si>
    <t>KY Clinic South, Rm. 256 Front Registration</t>
  </si>
  <si>
    <t>Kentucky Clinic - Rm L305</t>
  </si>
  <si>
    <t>Kentucky Clinic - Rm L315</t>
  </si>
  <si>
    <t>Kentucky Clinic - Rm J432</t>
  </si>
  <si>
    <t>Chandler, Rm. MN472</t>
  </si>
  <si>
    <t>Parking Structure #2, Room 12H</t>
  </si>
  <si>
    <t>7527249468ZW7</t>
  </si>
  <si>
    <t>74635C6601724</t>
  </si>
  <si>
    <t>794DZNL</t>
  </si>
  <si>
    <t>794YH03</t>
  </si>
  <si>
    <t>E195M810322</t>
  </si>
  <si>
    <t>Peterson, Room 214</t>
  </si>
  <si>
    <t>Turfland, T1549</t>
  </si>
  <si>
    <t>UKHC CoM IBU</t>
  </si>
  <si>
    <t>Model</t>
  </si>
  <si>
    <t>11-16</t>
  </si>
  <si>
    <t>21-9</t>
  </si>
  <si>
    <t>S9258600356</t>
  </si>
  <si>
    <t>30-1</t>
  </si>
  <si>
    <t>Chandler Hospital - Rm C309</t>
  </si>
  <si>
    <t>40635C6601FWD</t>
  </si>
  <si>
    <t>48-41</t>
  </si>
  <si>
    <t>Medical Lab Services</t>
  </si>
  <si>
    <t>Chandler Pav H, Rm. HA644C</t>
  </si>
  <si>
    <t>7527249468ZW6</t>
  </si>
  <si>
    <t>67-17</t>
  </si>
  <si>
    <t>MDSB, Room 448</t>
  </si>
  <si>
    <t>83-29</t>
  </si>
  <si>
    <t>KY Clinic, Rm. L138</t>
  </si>
  <si>
    <t>7527439466CKP</t>
  </si>
  <si>
    <t>87-12</t>
  </si>
  <si>
    <t>89-8</t>
  </si>
  <si>
    <t>Good Samaritan, Room A312</t>
  </si>
  <si>
    <t>92-10</t>
  </si>
  <si>
    <t>The 90, Room 118</t>
  </si>
  <si>
    <t>7527249468ZWF</t>
  </si>
  <si>
    <t>97-26</t>
  </si>
  <si>
    <t>118-19</t>
  </si>
  <si>
    <t>74635C6601B5C</t>
  </si>
  <si>
    <t>118-20</t>
  </si>
  <si>
    <t>195-12</t>
  </si>
  <si>
    <t>70155PHH0WCR1</t>
  </si>
  <si>
    <t>200-5</t>
  </si>
  <si>
    <t>W875L800662</t>
  </si>
  <si>
    <t>College of Law Bldg, Rm 212</t>
  </si>
  <si>
    <t>225-11</t>
  </si>
  <si>
    <t>236-9</t>
  </si>
  <si>
    <t>Chandler, Room H519 - Clerk</t>
  </si>
  <si>
    <t>701557HH0VH3F</t>
  </si>
  <si>
    <t>267-6</t>
  </si>
  <si>
    <t>W875L900616</t>
  </si>
  <si>
    <t>270-24</t>
  </si>
  <si>
    <t>270-25</t>
  </si>
  <si>
    <t>270-26</t>
  </si>
  <si>
    <t>40635C6601FVV</t>
  </si>
  <si>
    <t>359-1</t>
  </si>
  <si>
    <t>118-18</t>
  </si>
  <si>
    <t>KY Clinic South, Rm. 10</t>
  </si>
  <si>
    <t>74635C66015BF</t>
  </si>
  <si>
    <t>KY Clinic South, Rm. 32</t>
  </si>
  <si>
    <t>943651V</t>
  </si>
  <si>
    <t>KY Clinic South, Rm. 248</t>
  </si>
  <si>
    <t>40635C660064F</t>
  </si>
  <si>
    <t>74635C66015H8</t>
  </si>
  <si>
    <t>KY Clinic South, Rm. 280</t>
  </si>
  <si>
    <t>40635C6600BRV</t>
  </si>
  <si>
    <t>KY Clinic South, Rm. 283</t>
  </si>
  <si>
    <t>40635C6600BPD</t>
  </si>
  <si>
    <t>70155PHH0WCTG</t>
  </si>
  <si>
    <t>Pavilion A, Rm A.00.346</t>
  </si>
  <si>
    <t>KY Clinic, Room K302</t>
  </si>
  <si>
    <t>KY Clinic, Room K005F</t>
  </si>
  <si>
    <t>Kentucky Clinic, Room K302</t>
  </si>
  <si>
    <t>Kentucky Clinic, Room K301</t>
  </si>
  <si>
    <t>Kentucky Clinic, Room K312</t>
  </si>
  <si>
    <t>Kentucky Clinic, Room K344</t>
  </si>
  <si>
    <t>Kentucky Clinic, Room K324</t>
  </si>
  <si>
    <t>Kentucky Clinic, Room K347</t>
  </si>
  <si>
    <t>Kentucky Clinic, Room K341</t>
  </si>
  <si>
    <t>KY Clinic 2nd Flr, J201 Front Desk</t>
  </si>
  <si>
    <t>Memorial Col. Room 42i</t>
  </si>
  <si>
    <t>Rm D233</t>
  </si>
  <si>
    <t>406347990LMTF</t>
  </si>
  <si>
    <t>Dental Sciences Bldg, Rm. D214</t>
  </si>
  <si>
    <t>Dental Sciences Bldg,  Rm. D202 - Front Desk</t>
  </si>
  <si>
    <t>236-8</t>
  </si>
  <si>
    <t>Chandler Hospital - Rm N612</t>
  </si>
  <si>
    <t>Kentucky Clinic - Rm K408</t>
  </si>
  <si>
    <t>Soccer/Softball Complex, Room 118</t>
  </si>
  <si>
    <t>College of Nursing, Rm. 315</t>
  </si>
  <si>
    <t>W875L900418</t>
  </si>
  <si>
    <t>7527169468BMD</t>
  </si>
  <si>
    <t>451445LM25P27</t>
  </si>
  <si>
    <t>40635C6601FVZ</t>
  </si>
  <si>
    <t>40635C6601FW6</t>
  </si>
  <si>
    <t>40635C6601FWC</t>
  </si>
  <si>
    <t>701556HH0TCWG</t>
  </si>
  <si>
    <t>70155PHH0WCTP</t>
  </si>
  <si>
    <t>70155PHH0WCTW</t>
  </si>
  <si>
    <t>74635C66011NL</t>
  </si>
  <si>
    <t>74635C66016T0</t>
  </si>
  <si>
    <t>752613944274H</t>
  </si>
  <si>
    <t>E175M961617</t>
  </si>
  <si>
    <t>E235C900087</t>
  </si>
  <si>
    <t>E235C900091</t>
  </si>
  <si>
    <t>King, Special Collections, Rm. 216</t>
  </si>
  <si>
    <t>6-2</t>
  </si>
  <si>
    <t>7-2</t>
  </si>
  <si>
    <t>Patterson Office Tower - Rm 1514</t>
  </si>
  <si>
    <t>12-6</t>
  </si>
  <si>
    <t>57-8</t>
  </si>
  <si>
    <t>60-12</t>
  </si>
  <si>
    <t>83-30</t>
  </si>
  <si>
    <t>BioPharm Building, Room 526A</t>
  </si>
  <si>
    <t>70155PHH0YWH2</t>
  </si>
  <si>
    <t>100-4</t>
  </si>
  <si>
    <t>Kentucky Clinic, Room K005F</t>
  </si>
  <si>
    <t>180-27</t>
  </si>
  <si>
    <t>187-25</t>
  </si>
  <si>
    <t>Gill Heart, Rm. G147</t>
  </si>
  <si>
    <t>195-13</t>
  </si>
  <si>
    <t>Chandler Hospital - Room C501A</t>
  </si>
  <si>
    <t>195-14</t>
  </si>
  <si>
    <t>KY Clinic, Room K337</t>
  </si>
  <si>
    <t>236-10</t>
  </si>
  <si>
    <t>Chandler Hospital - Rm N601</t>
  </si>
  <si>
    <t>267-7</t>
  </si>
  <si>
    <t>2265 Harrodsburg Rd, #202</t>
  </si>
  <si>
    <t>E185M860053</t>
  </si>
  <si>
    <t>270-27</t>
  </si>
  <si>
    <t>Dental Sciences Bldg, Rm. MN430</t>
  </si>
  <si>
    <t>451445LM25NZK</t>
  </si>
  <si>
    <t>350-1</t>
  </si>
  <si>
    <t>Norton Aud. Med Plaza E. Rm. 150 Reception</t>
  </si>
  <si>
    <t>Norton Aud. Med Plaza E. Rm. 150 Physicians Office</t>
  </si>
  <si>
    <t>Norton Aud. Med Plaza E. Rm. 150 Back Hall</t>
  </si>
  <si>
    <t>Chandler Hospital - Rm H647</t>
  </si>
  <si>
    <t>Chandler, Rm. MS473</t>
  </si>
  <si>
    <t>Multi Dis. Research Bldg. 3,  Rm 111</t>
  </si>
  <si>
    <t>Good Samaritan, Room C110D</t>
  </si>
  <si>
    <t>KY Clinic South, Rm. 233</t>
  </si>
  <si>
    <t>Gatton, Room 331F</t>
  </si>
  <si>
    <t>Good Sam, Room A316</t>
  </si>
  <si>
    <t>E185MA60407</t>
  </si>
  <si>
    <t>50264194210DF</t>
  </si>
  <si>
    <t>7527249468ZPT</t>
  </si>
  <si>
    <t>7527249468ZT7</t>
  </si>
  <si>
    <t>70155PHH0YWGL</t>
  </si>
  <si>
    <t>74635C66011HL</t>
  </si>
  <si>
    <t>74635C6601B7H</t>
  </si>
  <si>
    <t>Cancer Center - Combs Bldg, Rm. 107</t>
  </si>
  <si>
    <t>41-33</t>
  </si>
  <si>
    <t>70155PHH0Z534</t>
  </si>
  <si>
    <t>48-42</t>
  </si>
  <si>
    <t>60-13</t>
  </si>
  <si>
    <t>7527249468ZW8</t>
  </si>
  <si>
    <t>68-14</t>
  </si>
  <si>
    <t>75273094699DW</t>
  </si>
  <si>
    <t>97-27</t>
  </si>
  <si>
    <t>E215M960497</t>
  </si>
  <si>
    <t>118-21</t>
  </si>
  <si>
    <t>KY Clinic, Room L443</t>
  </si>
  <si>
    <t>752613944274D</t>
  </si>
  <si>
    <t>118-23</t>
  </si>
  <si>
    <t>129-5</t>
  </si>
  <si>
    <t>701557HH0VMV3</t>
  </si>
  <si>
    <t>154-2</t>
  </si>
  <si>
    <t>Whitney Hendrickson, Room 363</t>
  </si>
  <si>
    <t>160-1</t>
  </si>
  <si>
    <t>166-16</t>
  </si>
  <si>
    <t>Orthop. Surgery</t>
  </si>
  <si>
    <t>KY Clinic, Room L017</t>
  </si>
  <si>
    <t>794DKK2</t>
  </si>
  <si>
    <t>258-1</t>
  </si>
  <si>
    <t>267-8</t>
  </si>
  <si>
    <t>2201 Regency Rd, Ste 403</t>
  </si>
  <si>
    <t>E185M960463</t>
  </si>
  <si>
    <t>281-1</t>
  </si>
  <si>
    <t>339-1</t>
  </si>
  <si>
    <t>Ricoh MP 3054</t>
  </si>
  <si>
    <t>G155R931095</t>
  </si>
  <si>
    <t>41-34</t>
  </si>
  <si>
    <t>74635C660173Z</t>
  </si>
  <si>
    <t>74635C6601N9T</t>
  </si>
  <si>
    <t>Chandler Pharmacy, Rm. HC208</t>
  </si>
  <si>
    <t>40635C6600660</t>
  </si>
  <si>
    <t>Kentucky Clinic - Rm K004</t>
  </si>
  <si>
    <t>Fine Arts Bldg - Rm 205</t>
  </si>
  <si>
    <t>2355 Huguenard Dr, Suite 100B</t>
  </si>
  <si>
    <t>Medical Education Bldg - Rm MS272</t>
  </si>
  <si>
    <t>7527379469WM1</t>
  </si>
  <si>
    <t>7527379469WM4</t>
  </si>
  <si>
    <t>9434VC7</t>
  </si>
  <si>
    <t>7527329469F2V</t>
  </si>
  <si>
    <t>40634C6600KRD</t>
  </si>
  <si>
    <t>40634C6600KW3</t>
  </si>
  <si>
    <t>70155PHH0Z5GZ</t>
  </si>
  <si>
    <t>793YRK9</t>
  </si>
  <si>
    <t>W865LA00447</t>
  </si>
  <si>
    <t>W875L900428</t>
  </si>
  <si>
    <t>W875L900630</t>
  </si>
  <si>
    <t>E175MA11709</t>
  </si>
  <si>
    <t>E185MB60092</t>
  </si>
  <si>
    <t>E185MB60547</t>
  </si>
  <si>
    <t>KY Clinic - Room L543</t>
  </si>
  <si>
    <t>Room 331</t>
  </si>
  <si>
    <t>Combs Building, Rm 114</t>
  </si>
  <si>
    <t>Combs Building, Room 115</t>
  </si>
  <si>
    <t>12-7</t>
  </si>
  <si>
    <t>1490 Bull Lea Road - Rm 158</t>
  </si>
  <si>
    <t>21-10</t>
  </si>
  <si>
    <t>Wethington Bldg - Rm 204</t>
  </si>
  <si>
    <t>38-1</t>
  </si>
  <si>
    <t>Gill Heart G363 - Materials</t>
  </si>
  <si>
    <t>74635C66011MV</t>
  </si>
  <si>
    <t>49-2</t>
  </si>
  <si>
    <t>49-3</t>
  </si>
  <si>
    <t>451445LM20FGW</t>
  </si>
  <si>
    <t>83-31</t>
  </si>
  <si>
    <t>Medical Ed Bldg, Rm MN275</t>
  </si>
  <si>
    <t>V9415100960</t>
  </si>
  <si>
    <t>104-4</t>
  </si>
  <si>
    <t>1530 College Way- Back Workstation</t>
  </si>
  <si>
    <t>104-5</t>
  </si>
  <si>
    <t>1530 College Way- Office</t>
  </si>
  <si>
    <t>79G0632</t>
  </si>
  <si>
    <t>110-19</t>
  </si>
  <si>
    <t>Peterson Svc Building, Rm 128</t>
  </si>
  <si>
    <t xml:space="preserve">Good Sam PAC, Suite 200 </t>
  </si>
  <si>
    <t>132-5</t>
  </si>
  <si>
    <t>Chandler, Rm. N106</t>
  </si>
  <si>
    <t>169-7</t>
  </si>
  <si>
    <t>AG North, Room N3</t>
  </si>
  <si>
    <t>225-13</t>
  </si>
  <si>
    <t>229-8</t>
  </si>
  <si>
    <t>236-11</t>
  </si>
  <si>
    <t>Roach, Room 342 - Reception</t>
  </si>
  <si>
    <t>267-9</t>
  </si>
  <si>
    <t>270-28</t>
  </si>
  <si>
    <t>College of Dentistry- Billing</t>
  </si>
  <si>
    <t>2333 Alumni Park Plaza, Ste 100</t>
  </si>
  <si>
    <t>285-4</t>
  </si>
  <si>
    <t>Wethington Bldg. Rm. 323</t>
  </si>
  <si>
    <t>E185M960314</t>
  </si>
  <si>
    <t>367-1</t>
  </si>
  <si>
    <t>70155PHH0YWH3</t>
  </si>
  <si>
    <t>300-1</t>
  </si>
  <si>
    <t>5026129424K2H</t>
  </si>
  <si>
    <t>KY Clinic South, Rm. 168 Teamwork Station</t>
  </si>
  <si>
    <t>Georgetown Community Practice Rm 123</t>
  </si>
  <si>
    <t>Georgetown Community Practice Rm 136</t>
  </si>
  <si>
    <t>216-1</t>
  </si>
  <si>
    <t>E195MC10314</t>
  </si>
  <si>
    <t>363-1</t>
  </si>
  <si>
    <t>Gluck Equine Res. Ctr. Rm. 423</t>
  </si>
  <si>
    <t>701557HH0VMY7</t>
  </si>
  <si>
    <t>2365 Harrodsburg Rd. Ste B475, Rm. 401</t>
  </si>
  <si>
    <t xml:space="preserve">V9835100682 </t>
  </si>
  <si>
    <t>Turfland, Ortho Rm. T1512F</t>
  </si>
  <si>
    <t>Seaton Center, Rm. 170</t>
  </si>
  <si>
    <t>Chandler, Room HA411</t>
  </si>
  <si>
    <t>Chandler Room HA411</t>
  </si>
  <si>
    <t>Healthcare Turfland, Rm. T1261</t>
  </si>
  <si>
    <t>UK Credit Union, Rm. 280</t>
  </si>
  <si>
    <t>Kentucky Clinic - Rm J445</t>
  </si>
  <si>
    <t>946CFTK</t>
  </si>
  <si>
    <t>502723946BKGX</t>
  </si>
  <si>
    <t>7527369469RXK</t>
  </si>
  <si>
    <t>451445LM20FGH</t>
  </si>
  <si>
    <t>451445LM25P28</t>
  </si>
  <si>
    <t>40635C6606MXX</t>
  </si>
  <si>
    <t>40635C6606MXZ</t>
  </si>
  <si>
    <t>40635C6606MYG</t>
  </si>
  <si>
    <t>74635C66015DP</t>
  </si>
  <si>
    <t>74635C6601B0W</t>
  </si>
  <si>
    <t>74635C6601YTX</t>
  </si>
  <si>
    <t>35PC435</t>
  </si>
  <si>
    <t>W875LA00382</t>
  </si>
  <si>
    <t>T223P500018</t>
  </si>
  <si>
    <t>E185MC10114</t>
  </si>
  <si>
    <t>E235CB00148</t>
  </si>
  <si>
    <t>Bosomworth, Room 342</t>
  </si>
  <si>
    <t>Chandler, Rm. MN265</t>
  </si>
  <si>
    <t>Coll. Of Med Learning Center</t>
  </si>
  <si>
    <t>9-2</t>
  </si>
  <si>
    <t>16-4</t>
  </si>
  <si>
    <t>UK Hematology / BMT</t>
  </si>
  <si>
    <t>Roach Bldg, Rm. CC401A</t>
  </si>
  <si>
    <t>40635C6606MXM</t>
  </si>
  <si>
    <t>35-6</t>
  </si>
  <si>
    <t>41-35</t>
  </si>
  <si>
    <t>Good Sam PAC, Suite 401, Workroom 1</t>
  </si>
  <si>
    <t>UK Pharm/ Rheumatology Clinic</t>
  </si>
  <si>
    <t>70155PHH0YWH0</t>
  </si>
  <si>
    <t>48-43</t>
  </si>
  <si>
    <t>48-44</t>
  </si>
  <si>
    <t>Chandler Hospital - Room HA629</t>
  </si>
  <si>
    <t>Chandler Hospital - Room HA644A</t>
  </si>
  <si>
    <t>68-15</t>
  </si>
  <si>
    <t>V9825600007</t>
  </si>
  <si>
    <t>83-32</t>
  </si>
  <si>
    <t>Kentucky Clinic, Rm. L104</t>
  </si>
  <si>
    <t>Genral Surgery Clinic</t>
  </si>
  <si>
    <t>89-9</t>
  </si>
  <si>
    <t>Good Samaritan, Room C022</t>
  </si>
  <si>
    <t>107-13</t>
  </si>
  <si>
    <t>112-15</t>
  </si>
  <si>
    <t>114-3</t>
  </si>
  <si>
    <t>Pav A - Volunteer Services</t>
  </si>
  <si>
    <t>Pav A, Room A.0B.305</t>
  </si>
  <si>
    <t>123-9</t>
  </si>
  <si>
    <t>Kentucky Clinic - Rm D272</t>
  </si>
  <si>
    <t>206-2</t>
  </si>
  <si>
    <t>211-1</t>
  </si>
  <si>
    <t>234-2</t>
  </si>
  <si>
    <t>845 Angliana Ave. Rm. 205</t>
  </si>
  <si>
    <t>248-11</t>
  </si>
  <si>
    <t>270-29</t>
  </si>
  <si>
    <t>40634C6600KV8</t>
  </si>
  <si>
    <t>Dental Sciences Bldg, Rm. D304</t>
  </si>
  <si>
    <t>406347990PB4Y</t>
  </si>
  <si>
    <t>285-5</t>
  </si>
  <si>
    <t>2333 Alumni Park, Suite 330</t>
  </si>
  <si>
    <t>E175MB10805</t>
  </si>
  <si>
    <t>Dermatology - Turfland</t>
  </si>
  <si>
    <t>UKHC Turfland, Rm. T1742</t>
  </si>
  <si>
    <t>316-1</t>
  </si>
  <si>
    <t>Robinson Center - Quicksand</t>
  </si>
  <si>
    <t>130 Robinson Rd. Quicksand, Bldg 1</t>
  </si>
  <si>
    <t>130 Robinson Rd. Quicksand, Bldg 2</t>
  </si>
  <si>
    <t>E175MB10806</t>
  </si>
  <si>
    <t>E175MB11194</t>
  </si>
  <si>
    <t>Blazer Hall, Room 309 MLK Center Office</t>
  </si>
  <si>
    <t>Medical Oncology</t>
  </si>
  <si>
    <t>UK COM SRAS</t>
  </si>
  <si>
    <t>58-2</t>
  </si>
  <si>
    <t>2333 Alumni Park Plaza, Ste 330</t>
  </si>
  <si>
    <t>Good Samaritan Medical Office Bldg - Rm 101</t>
  </si>
  <si>
    <t>KY Clinic, Rm. D274</t>
  </si>
  <si>
    <t>Ky Clinic, Rm D233</t>
  </si>
  <si>
    <t>Good Samaritan MOB - Rm 212 - Orthopedics</t>
  </si>
  <si>
    <t>Healthcare Turfland, Rm. T1652</t>
  </si>
  <si>
    <t>7527379469WKF</t>
  </si>
  <si>
    <t>701557HH0VMXX</t>
  </si>
  <si>
    <t>74635C6601N6R</t>
  </si>
  <si>
    <t>74635C6602YDF</t>
  </si>
  <si>
    <t>75261894429F1</t>
  </si>
  <si>
    <t>W533L200365</t>
  </si>
  <si>
    <t>E815CB60032</t>
  </si>
  <si>
    <t>Ky Clinic, Rm. K003</t>
  </si>
  <si>
    <t>KY Clinic, Room D233A</t>
  </si>
  <si>
    <t>Chandler Pav H - Rm C515</t>
  </si>
  <si>
    <t>Institutional Afectiveness</t>
  </si>
  <si>
    <t>HR Director</t>
  </si>
  <si>
    <t>23-17</t>
  </si>
  <si>
    <t>Chandler Pav A - Rm. A.03.116</t>
  </si>
  <si>
    <t>Chandler Pav A - A.03.112 Pharmacy Triage</t>
  </si>
  <si>
    <t>68-16</t>
  </si>
  <si>
    <t>W543L600513</t>
  </si>
  <si>
    <t>Plastic Surgery, Room E101</t>
  </si>
  <si>
    <t>89-10</t>
  </si>
  <si>
    <t>Good Samaritan -Central Sterile</t>
  </si>
  <si>
    <t>Good Samaritan, Room B004</t>
  </si>
  <si>
    <t>7527369469RX5</t>
  </si>
  <si>
    <t>89-11</t>
  </si>
  <si>
    <t>Chandler- Hospital Medicine</t>
  </si>
  <si>
    <t>Chandler, Rm. MN612</t>
  </si>
  <si>
    <t>90-8</t>
  </si>
  <si>
    <t>Chandler, Rm H28D</t>
  </si>
  <si>
    <t>75273294G9FF4</t>
  </si>
  <si>
    <t>93-6</t>
  </si>
  <si>
    <t>118-25</t>
  </si>
  <si>
    <t>118-26</t>
  </si>
  <si>
    <t>KY Clinic, Room L444</t>
  </si>
  <si>
    <t>129-6</t>
  </si>
  <si>
    <t>Ricoh Pro 8110S</t>
  </si>
  <si>
    <t>159-11</t>
  </si>
  <si>
    <t>40635C6606MXN</t>
  </si>
  <si>
    <t>not providee</t>
  </si>
  <si>
    <t>177-10</t>
  </si>
  <si>
    <t>195-15</t>
  </si>
  <si>
    <t>KY Clinic, Outside Room J328</t>
  </si>
  <si>
    <t>70155PHH0Z4VC</t>
  </si>
  <si>
    <t>KY Clinic, Outside Room J393 (in POD)</t>
  </si>
  <si>
    <t>74635C6601N5F</t>
  </si>
  <si>
    <t>KY Clinic, Room J304</t>
  </si>
  <si>
    <t>KY Clinic, Room J305</t>
  </si>
  <si>
    <t>KY Clinic, Room J313</t>
  </si>
  <si>
    <t>KY Clinic, Room J330 (POD)</t>
  </si>
  <si>
    <t>225-14</t>
  </si>
  <si>
    <t>230-5</t>
  </si>
  <si>
    <t>Chandler Hospital - Rm H379</t>
  </si>
  <si>
    <t>7527089467WG3</t>
  </si>
  <si>
    <t>231-8</t>
  </si>
  <si>
    <t>Gill Heart - Room G402</t>
  </si>
  <si>
    <t>35PC277</t>
  </si>
  <si>
    <t>266-8</t>
  </si>
  <si>
    <t>E195MB10277</t>
  </si>
  <si>
    <t>305-14</t>
  </si>
  <si>
    <t>311-4</t>
  </si>
  <si>
    <t>Barnstable Brown Dibetes Center</t>
  </si>
  <si>
    <t>UHS, Room 415</t>
  </si>
  <si>
    <t>75262494G2CF5</t>
  </si>
  <si>
    <t>Multi Dis. Sci. Bldg, Rm 230K</t>
  </si>
  <si>
    <t>Good Samaritan, Room B124</t>
  </si>
  <si>
    <t>1088 Export, UKFCU, Rm. 105</t>
  </si>
  <si>
    <t>9432XT9</t>
  </si>
  <si>
    <t>451445LM25P2G</t>
  </si>
  <si>
    <t>40635C660344Z</t>
  </si>
  <si>
    <t>70155PHH0Z4R9</t>
  </si>
  <si>
    <t>7526209442B4K</t>
  </si>
  <si>
    <t>502701946CY8V</t>
  </si>
  <si>
    <t>752705946BX8C</t>
  </si>
  <si>
    <t>752705946BX8D</t>
  </si>
  <si>
    <t>7527089467W5F</t>
  </si>
  <si>
    <t>40635C660344V</t>
  </si>
  <si>
    <t>40635C6606MDX</t>
  </si>
  <si>
    <t>40635C6606MFR</t>
  </si>
  <si>
    <t>40635C6606MFZ</t>
  </si>
  <si>
    <t>40635C6606MXT</t>
  </si>
  <si>
    <t>40635C6606N01</t>
  </si>
  <si>
    <t>7463369902H8X</t>
  </si>
  <si>
    <t>7463369903FD3</t>
  </si>
  <si>
    <t>7463479906LRV</t>
  </si>
  <si>
    <t>74635C6602WNM</t>
  </si>
  <si>
    <t>74635C6602YDP</t>
  </si>
  <si>
    <t>74635C66033K8</t>
  </si>
  <si>
    <t>79G2ML4</t>
  </si>
  <si>
    <t>75260594G24WR</t>
  </si>
  <si>
    <t>7526209442B3C</t>
  </si>
  <si>
    <t>V9825000023</t>
  </si>
  <si>
    <t>E186M260600</t>
  </si>
  <si>
    <t>16-5</t>
  </si>
  <si>
    <t>Roach Building, Room CC417</t>
  </si>
  <si>
    <t>29-7</t>
  </si>
  <si>
    <t>E166M260154</t>
  </si>
  <si>
    <t>57-9</t>
  </si>
  <si>
    <t>59-6</t>
  </si>
  <si>
    <t>68-17</t>
  </si>
  <si>
    <t>Margaret King Library, Rm. 510B</t>
  </si>
  <si>
    <t>73-4</t>
  </si>
  <si>
    <t>9th Floor, Room A.09.293</t>
  </si>
  <si>
    <t>9th Floor, Room A.09.272</t>
  </si>
  <si>
    <t>9th Floor, Room A.09.267</t>
  </si>
  <si>
    <t>9th Floor, Room A.09.261</t>
  </si>
  <si>
    <t>9th Floor, Room A.09.193</t>
  </si>
  <si>
    <t>40635C6606MK4</t>
  </si>
  <si>
    <t>9th Floor, Room A.09.172</t>
  </si>
  <si>
    <t>9th Floor, Room A.09.167</t>
  </si>
  <si>
    <t>9th Floor, Room A.09.161</t>
  </si>
  <si>
    <t>9th Floor, Room A.09.152</t>
  </si>
  <si>
    <t>40635C6606MHZ</t>
  </si>
  <si>
    <t>9th Floor, Room A.09.027</t>
  </si>
  <si>
    <t>9th Floor, Room A.09.024</t>
  </si>
  <si>
    <t>87-13</t>
  </si>
  <si>
    <t>88-11</t>
  </si>
  <si>
    <t>Good Samaritan, Room B128 Med Records</t>
  </si>
  <si>
    <t>97-29</t>
  </si>
  <si>
    <t>97-30</t>
  </si>
  <si>
    <t>100-5</t>
  </si>
  <si>
    <t>Kentucky Clinic - Room K005F</t>
  </si>
  <si>
    <t>701557HH0VMXF</t>
  </si>
  <si>
    <t>118-27</t>
  </si>
  <si>
    <t>KY Clinic, Rm. L404</t>
  </si>
  <si>
    <t>124-4</t>
  </si>
  <si>
    <t>Chandler, Room MS667</t>
  </si>
  <si>
    <t>135-5</t>
  </si>
  <si>
    <t>168-1</t>
  </si>
  <si>
    <t>Chandler, Rm. MS323B</t>
  </si>
  <si>
    <t>200-6</t>
  </si>
  <si>
    <t>70155PHH0Z5H2</t>
  </si>
  <si>
    <t>College of Law Bldg - Rm 47</t>
  </si>
  <si>
    <t>HP LaserJet P2055</t>
  </si>
  <si>
    <t>CNB9094823</t>
  </si>
  <si>
    <t>206-3</t>
  </si>
  <si>
    <t>74635C66033CC</t>
  </si>
  <si>
    <t>245-3</t>
  </si>
  <si>
    <t>451445LM25P1P</t>
  </si>
  <si>
    <t>261-1</t>
  </si>
  <si>
    <t>Safety Dept - Good Sam</t>
  </si>
  <si>
    <t>Good Sam, Room C003H</t>
  </si>
  <si>
    <t>752705946BX94</t>
  </si>
  <si>
    <t>270-30</t>
  </si>
  <si>
    <t>Dental Sciences Bldg, Rm. D204</t>
  </si>
  <si>
    <t>2333 Alumni Park Plaza, Rm 110</t>
  </si>
  <si>
    <t>2317 Alumni Park, Rm. B040</t>
  </si>
  <si>
    <t>79-8</t>
  </si>
  <si>
    <t>40635C660345P</t>
  </si>
  <si>
    <t>180-28</t>
  </si>
  <si>
    <t>35PC43Z</t>
  </si>
  <si>
    <t>228-1</t>
  </si>
  <si>
    <t>Neurodiagnostics/EEG</t>
  </si>
  <si>
    <t>752705946BX8P</t>
  </si>
  <si>
    <t>241-11</t>
  </si>
  <si>
    <t>E186M360095</t>
  </si>
  <si>
    <t>Chandler, Rm. MN663</t>
  </si>
  <si>
    <t>Ricoh MP5002</t>
  </si>
  <si>
    <t>UK Athletics - Softball/Soccer</t>
  </si>
  <si>
    <t>Soccer Press Box 3rd Floor</t>
  </si>
  <si>
    <t>Soccer/Softball Offices, Room 111</t>
  </si>
  <si>
    <t>Soccer/Softball Offices, Room 106</t>
  </si>
  <si>
    <t>Breckinridge Hall, 4th Floor Closet</t>
  </si>
  <si>
    <t>Gatton Bldg. - Room 160</t>
  </si>
  <si>
    <t>Gatton Bldg. - Room 359F</t>
  </si>
  <si>
    <t>E176M262169</t>
  </si>
  <si>
    <t>75273494G9MGB</t>
  </si>
  <si>
    <t>75273894G9Y78</t>
  </si>
  <si>
    <t>74635C6602WM6</t>
  </si>
  <si>
    <t>74635C660339W</t>
  </si>
  <si>
    <t>79G1THB</t>
  </si>
  <si>
    <t>Chandler Hospital - Rm N026</t>
  </si>
  <si>
    <t>KY Clinic, Room J301</t>
  </si>
  <si>
    <t>Blazer Hall, Room 15</t>
  </si>
  <si>
    <t>Good Samaritan, Room B102A1</t>
  </si>
  <si>
    <t>Men's Soccer Office - Room 108</t>
  </si>
  <si>
    <t>Singletary Center for the Arts, Rm 113</t>
  </si>
  <si>
    <t>267-10</t>
  </si>
  <si>
    <t>74635C66033M4</t>
  </si>
  <si>
    <t>11-18</t>
  </si>
  <si>
    <t>24-3</t>
  </si>
  <si>
    <t>Caudill Little Library - Rm 323</t>
  </si>
  <si>
    <t>5026379420Y35</t>
  </si>
  <si>
    <t>33-3</t>
  </si>
  <si>
    <t>73-5</t>
  </si>
  <si>
    <t>74635C66033FF</t>
  </si>
  <si>
    <t>83-34</t>
  </si>
  <si>
    <t>97-31</t>
  </si>
  <si>
    <t>Commonwealth Stadium, Rm. 122A</t>
  </si>
  <si>
    <t>S9428800010</t>
  </si>
  <si>
    <t>97-32</t>
  </si>
  <si>
    <t>140-1</t>
  </si>
  <si>
    <t>2347 Alumni Park Plaza, Rm 110</t>
  </si>
  <si>
    <t>7526209442B33</t>
  </si>
  <si>
    <t>177-11</t>
  </si>
  <si>
    <t>Radiology, Pav. A, ER, Room A.00.511</t>
  </si>
  <si>
    <t>203-4</t>
  </si>
  <si>
    <t>752705946BX5R</t>
  </si>
  <si>
    <t>225-15</t>
  </si>
  <si>
    <t>Sanders Brown Center  - Rm 223B</t>
  </si>
  <si>
    <t>Sanders Brown Center  - Rm 428A</t>
  </si>
  <si>
    <t>236-12</t>
  </si>
  <si>
    <t>79G0YM6</t>
  </si>
  <si>
    <t>246-3</t>
  </si>
  <si>
    <t>451445LM25P1Y</t>
  </si>
  <si>
    <t>269-1</t>
  </si>
  <si>
    <t>89-12</t>
  </si>
  <si>
    <t>45145PLM2K51Y</t>
  </si>
  <si>
    <t>Kentucky Clinic - Rm J403</t>
  </si>
  <si>
    <t>Good Samaritan, 1st Floor, B128</t>
  </si>
  <si>
    <t/>
  </si>
  <si>
    <t>W532LA00630</t>
  </si>
  <si>
    <t>7526209442B4C</t>
  </si>
  <si>
    <t>W412LA00199</t>
  </si>
  <si>
    <t>W422L200652</t>
  </si>
  <si>
    <t>V9835200206</t>
  </si>
  <si>
    <t>W792P503010</t>
  </si>
  <si>
    <t>W792P503012</t>
  </si>
  <si>
    <t>T1129310761</t>
  </si>
  <si>
    <t>T1129310763</t>
  </si>
  <si>
    <t>T1129310770</t>
  </si>
  <si>
    <t>T1129310771</t>
  </si>
  <si>
    <t>T1129411602</t>
  </si>
  <si>
    <t>T1129411604</t>
  </si>
  <si>
    <t>T1129411862</t>
  </si>
  <si>
    <t>T1129411863</t>
  </si>
  <si>
    <t>T1129411864</t>
  </si>
  <si>
    <t>T1129411865</t>
  </si>
  <si>
    <t>S9028600137</t>
  </si>
  <si>
    <t>S9028600140</t>
  </si>
  <si>
    <t>S9028600607</t>
  </si>
  <si>
    <t>S9029300177</t>
  </si>
  <si>
    <t>S9029300293</t>
  </si>
  <si>
    <t>S9029300468</t>
  </si>
  <si>
    <t>S9029300497</t>
  </si>
  <si>
    <t>S9029300526</t>
  </si>
  <si>
    <t>S9029400040</t>
  </si>
  <si>
    <t>S9029400247</t>
  </si>
  <si>
    <t>S9029600086</t>
  </si>
  <si>
    <t>S9029600088</t>
  </si>
  <si>
    <t>S9429100114</t>
  </si>
  <si>
    <t>S9429400095</t>
  </si>
  <si>
    <t>752706946C00P</t>
  </si>
  <si>
    <t>72N2LRH</t>
  </si>
  <si>
    <t>451432LM0PRF7</t>
  </si>
  <si>
    <t>701531HH029F9</t>
  </si>
  <si>
    <t>70156PHH12VZL</t>
  </si>
  <si>
    <t>70156PHH12W0H</t>
  </si>
  <si>
    <t>70156PHH12W0P</t>
  </si>
  <si>
    <t>74635C66008PF</t>
  </si>
  <si>
    <t>794YGXD</t>
  </si>
  <si>
    <t>W912P702182</t>
  </si>
  <si>
    <t>S9029100165</t>
  </si>
  <si>
    <t>S9029300028</t>
  </si>
  <si>
    <t>S9438500071</t>
  </si>
  <si>
    <t>E764L300759</t>
  </si>
  <si>
    <t>E194M210129</t>
  </si>
  <si>
    <t>23-18</t>
  </si>
  <si>
    <t>Chandler Hospital - Rm HA601</t>
  </si>
  <si>
    <t>56-18</t>
  </si>
  <si>
    <t>73-6</t>
  </si>
  <si>
    <t>10th Floor, Room A.10.027</t>
  </si>
  <si>
    <t>10th Floor, Room A.10.191</t>
  </si>
  <si>
    <t>10th Floor, Room A.10.193</t>
  </si>
  <si>
    <t>10th Floor, Room A.10.172</t>
  </si>
  <si>
    <t>40635C6608KVZ</t>
  </si>
  <si>
    <t>10th Floor, Room A.10.161</t>
  </si>
  <si>
    <t>40635C6608KY1</t>
  </si>
  <si>
    <t>10th Floor, Room A.10.167</t>
  </si>
  <si>
    <t>10th Floor, Room A.10.267</t>
  </si>
  <si>
    <t>10th Floor, Room A.10.272</t>
  </si>
  <si>
    <t>10th Floor, Room A.10.261</t>
  </si>
  <si>
    <t>40636C66018TV</t>
  </si>
  <si>
    <t>10th Floor, Room A.10.293</t>
  </si>
  <si>
    <t>40635C660344W</t>
  </si>
  <si>
    <t>10th Floor, Room A.10.291</t>
  </si>
  <si>
    <t>73-7</t>
  </si>
  <si>
    <t>10th Floor, Room A.10.251</t>
  </si>
  <si>
    <t>45145PLM2K535</t>
  </si>
  <si>
    <t>73-8</t>
  </si>
  <si>
    <t xml:space="preserve"> 7th Floor, Room H757</t>
  </si>
  <si>
    <t>82-3</t>
  </si>
  <si>
    <t>90-9</t>
  </si>
  <si>
    <t>Ricoh MP C3504</t>
  </si>
  <si>
    <t>G706M460095</t>
  </si>
  <si>
    <t>97-33</t>
  </si>
  <si>
    <t>104-7</t>
  </si>
  <si>
    <t>Ricoh MP301</t>
  </si>
  <si>
    <t>187-28</t>
  </si>
  <si>
    <t>213-8</t>
  </si>
  <si>
    <t>231-9</t>
  </si>
  <si>
    <t>Gill Heart - Room G335</t>
  </si>
  <si>
    <t>270-31</t>
  </si>
  <si>
    <t>Dentistry West Regional Clinic - Reception</t>
  </si>
  <si>
    <t>Dentistry West Regional Clinic - Back Office</t>
  </si>
  <si>
    <t>S9219600197</t>
  </si>
  <si>
    <t>305-15</t>
  </si>
  <si>
    <t>305-16</t>
  </si>
  <si>
    <t>Room 3B31</t>
  </si>
  <si>
    <t>326-1</t>
  </si>
  <si>
    <t>Chandler Pav H, Rm. HS224</t>
  </si>
  <si>
    <t>7942M1R</t>
  </si>
  <si>
    <t>347-3</t>
  </si>
  <si>
    <t>1500 Bull Lea Road, 2nd Floor, Rm. 10</t>
  </si>
  <si>
    <t>1500 Bull Lea Road, 2nd Floor Hallway</t>
  </si>
  <si>
    <t>206-4</t>
  </si>
  <si>
    <t>Chandler Hospital - Pav A, Rm. A.0B.614</t>
  </si>
  <si>
    <t>Gillis Bldg - Rm 100A (Dean's Office)</t>
  </si>
  <si>
    <t>Grehan Bldg - Rm 107</t>
  </si>
  <si>
    <t>40636C66018TL</t>
  </si>
  <si>
    <t>40636C6602G62</t>
  </si>
  <si>
    <t>40636C6602G6C</t>
  </si>
  <si>
    <t>70156PHH1443N</t>
  </si>
  <si>
    <t>7526019440R7H</t>
  </si>
  <si>
    <t>W792P300974</t>
  </si>
  <si>
    <t>S9245900006</t>
  </si>
  <si>
    <t>74636C66008Y8</t>
  </si>
  <si>
    <t>74636C660092L</t>
  </si>
  <si>
    <t>5026249423BRW</t>
  </si>
  <si>
    <t>40635C660061K</t>
  </si>
  <si>
    <t>Kentucky Clinic - Rm B200</t>
  </si>
  <si>
    <t>Kentucky Clinic - Room B203</t>
  </si>
  <si>
    <t>Kentucky Clinic - Rm C213</t>
  </si>
  <si>
    <t>Kentucky Clinic - Room C263</t>
  </si>
  <si>
    <t>College of Public Health Bldg, Rm 211A</t>
  </si>
  <si>
    <t>23-19</t>
  </si>
  <si>
    <t>23-20</t>
  </si>
  <si>
    <t>41-39</t>
  </si>
  <si>
    <t>7526419442PW8</t>
  </si>
  <si>
    <t>41-40</t>
  </si>
  <si>
    <t>70156PHH12VZY</t>
  </si>
  <si>
    <t>Roach Bldg, Room CC242</t>
  </si>
  <si>
    <t>451432LM0PRF1</t>
  </si>
  <si>
    <t>56-19</t>
  </si>
  <si>
    <t>73-9</t>
  </si>
  <si>
    <t>87-14</t>
  </si>
  <si>
    <t>40636C6602G64</t>
  </si>
  <si>
    <t>97-34</t>
  </si>
  <si>
    <t>141-3</t>
  </si>
  <si>
    <t>157-5</t>
  </si>
  <si>
    <t>194-1</t>
  </si>
  <si>
    <t>Faculty Advancement</t>
  </si>
  <si>
    <t>Mandrell Hall, Rm. 226</t>
  </si>
  <si>
    <t>7526389440G36</t>
  </si>
  <si>
    <t>225-16</t>
  </si>
  <si>
    <t>Sanders Brown Center  - Rm 429B</t>
  </si>
  <si>
    <t>229-10</t>
  </si>
  <si>
    <t>240-1</t>
  </si>
  <si>
    <t>241-12</t>
  </si>
  <si>
    <t>Ricoh MP C6004</t>
  </si>
  <si>
    <t>G736M560397</t>
  </si>
  <si>
    <t>1525 Bull Lea Rd. Ste 160</t>
  </si>
  <si>
    <t>305-17</t>
  </si>
  <si>
    <t>Room 3A01C</t>
  </si>
  <si>
    <t>70156PHH1443F</t>
  </si>
  <si>
    <t>1st Year Engineering Program</t>
  </si>
  <si>
    <t>Anderson Hall, Room 102</t>
  </si>
  <si>
    <t>7526419442PY8</t>
  </si>
  <si>
    <t>Football Training Center, Room 110</t>
  </si>
  <si>
    <t>Football Training Center - Rm. 102D</t>
  </si>
  <si>
    <t>COM Learning Ctr, Room 124</t>
  </si>
  <si>
    <t>Football Training Center, Rm. 257 Recruiting</t>
  </si>
  <si>
    <t>Football Training Ctr, Rm. 238</t>
  </si>
  <si>
    <t>Commons Complex, Rm. 306B</t>
  </si>
  <si>
    <t>Turfland, Coder,  Room T1528</t>
  </si>
  <si>
    <t>Peterson, Room 218L</t>
  </si>
  <si>
    <t>Room 1A50</t>
  </si>
  <si>
    <t>7th Floor, Room AO7172</t>
  </si>
  <si>
    <t>94217PX</t>
  </si>
  <si>
    <t>7526419442PYG</t>
  </si>
  <si>
    <t>S9029400273</t>
  </si>
  <si>
    <t>G736M661072</t>
  </si>
  <si>
    <t>752706946C011</t>
  </si>
  <si>
    <t>40635C6608KRZ</t>
  </si>
  <si>
    <t>70156PHH1441D</t>
  </si>
  <si>
    <t>74636C6600CF0</t>
  </si>
  <si>
    <t>7526419442PWC</t>
  </si>
  <si>
    <t>G706M560004</t>
  </si>
  <si>
    <t>G716M660139</t>
  </si>
  <si>
    <t>W523L201007</t>
  </si>
  <si>
    <t>Erikson Hall, Room 2A1</t>
  </si>
  <si>
    <t>Commonwealth Stad. Rm. 126B</t>
  </si>
  <si>
    <t>Commonwealth Stadium, Room 122</t>
  </si>
  <si>
    <t>Commonwealth Stadium, Room 161</t>
  </si>
  <si>
    <t>Chandler Hosp, Room H210</t>
  </si>
  <si>
    <t>Chandler, Room H223</t>
  </si>
  <si>
    <t>Chandler Pav H, Room HC204C</t>
  </si>
  <si>
    <t>35PC451</t>
  </si>
  <si>
    <t>67-18</t>
  </si>
  <si>
    <t>College of Public Health Bldg. Rm.109A</t>
  </si>
  <si>
    <t>35PC47K</t>
  </si>
  <si>
    <t>67-19</t>
  </si>
  <si>
    <t>68-19</t>
  </si>
  <si>
    <t>King Library Digital Lab</t>
  </si>
  <si>
    <t>9432XWV</t>
  </si>
  <si>
    <t>73-10</t>
  </si>
  <si>
    <t>88-13</t>
  </si>
  <si>
    <t>Good Samaritan, Room C112 Pathology Lab</t>
  </si>
  <si>
    <t>90-10</t>
  </si>
  <si>
    <t>97-35</t>
  </si>
  <si>
    <t>Football Training Center, Rm.110U</t>
  </si>
  <si>
    <t>Ricoh MP C4504</t>
  </si>
  <si>
    <t>G716M310310</t>
  </si>
  <si>
    <t>Football Training Center, Rm.246</t>
  </si>
  <si>
    <t>E246C400114</t>
  </si>
  <si>
    <t>112-18</t>
  </si>
  <si>
    <t>117-5</t>
  </si>
  <si>
    <t>KY Clinic - L104</t>
  </si>
  <si>
    <t>118-28</t>
  </si>
  <si>
    <t>126-4</t>
  </si>
  <si>
    <t>W532L800996</t>
  </si>
  <si>
    <t>135-6</t>
  </si>
  <si>
    <t>154-3</t>
  </si>
  <si>
    <t>Whitney Hendrickson, Room 330A</t>
  </si>
  <si>
    <t>174-6</t>
  </si>
  <si>
    <t>Pav A. Rm A.0B.613</t>
  </si>
  <si>
    <t>70156PHH1441M</t>
  </si>
  <si>
    <t>Pav A. Rm A.0B.616</t>
  </si>
  <si>
    <t>7463479906NNG</t>
  </si>
  <si>
    <t>Pav A. Rm A.0B.617</t>
  </si>
  <si>
    <t>40636C6602G54</t>
  </si>
  <si>
    <t>Pav A. Rm A.01.612</t>
  </si>
  <si>
    <t>246-4</t>
  </si>
  <si>
    <t>249-8</t>
  </si>
  <si>
    <t>270-32</t>
  </si>
  <si>
    <t>70156PHH14437</t>
  </si>
  <si>
    <t>Kinesiology &amp; Health Promotion</t>
  </si>
  <si>
    <t>Seaton Center, Room 204</t>
  </si>
  <si>
    <t>Ricoh MP3352</t>
  </si>
  <si>
    <t>W432L301885</t>
  </si>
  <si>
    <t>Seaton Center, Room 105</t>
  </si>
  <si>
    <t>Seaton Center, Room 100</t>
  </si>
  <si>
    <t>Ricoh MP 6004</t>
  </si>
  <si>
    <t>G736M660081</t>
  </si>
  <si>
    <t>Cenergistic</t>
  </si>
  <si>
    <t>Mathews Building, Rm. 201</t>
  </si>
  <si>
    <t>V9815500567</t>
  </si>
  <si>
    <t>87-15</t>
  </si>
  <si>
    <t>40636C66031PX</t>
  </si>
  <si>
    <t>118-29</t>
  </si>
  <si>
    <t>74636C66004Z3</t>
  </si>
  <si>
    <t>Fine Arts Bldg - Rm 105C</t>
  </si>
  <si>
    <t>Erikson Hall, Room 3 (Basement)</t>
  </si>
  <si>
    <t>Pav A, Rm. A.03.420</t>
  </si>
  <si>
    <t>Coldstream, Ste 340, Rm. 118</t>
  </si>
  <si>
    <t>Good Samaritan - Room B111</t>
  </si>
  <si>
    <t>Good Samaritan, 1st Floor Room C123A</t>
  </si>
  <si>
    <t>Commonwealth Stadium, Gate 3 Aramark</t>
  </si>
  <si>
    <t xml:space="preserve">1071315750
</t>
  </si>
  <si>
    <t>Markey Administration</t>
  </si>
  <si>
    <t>Chandler Room H680</t>
  </si>
  <si>
    <t>Kentucky Clinic, Rm. J132</t>
  </si>
  <si>
    <t>752725946D80W</t>
  </si>
  <si>
    <t>752725946D84N</t>
  </si>
  <si>
    <t>45146PLM36R0P</t>
  </si>
  <si>
    <t>40636C66046TH</t>
  </si>
  <si>
    <t>35PBMV5</t>
  </si>
  <si>
    <t>7526159441D0X</t>
  </si>
  <si>
    <t>G756R510577</t>
  </si>
  <si>
    <t>G756R710422</t>
  </si>
  <si>
    <t>752725946D810</t>
  </si>
  <si>
    <t>701532HH07BGG</t>
  </si>
  <si>
    <t>70156PHH16F77</t>
  </si>
  <si>
    <t>7526419442PYC</t>
  </si>
  <si>
    <t>G756R510575</t>
  </si>
  <si>
    <t>G716M661908</t>
  </si>
  <si>
    <t>G736M760485</t>
  </si>
  <si>
    <t>G656L700324</t>
  </si>
  <si>
    <t>Kentucky Clinic - Rm J417</t>
  </si>
  <si>
    <t>Chandler Room H385</t>
  </si>
  <si>
    <t>Central Bank Bldg, Rm. H Across 609</t>
  </si>
  <si>
    <t>Combs Bldg. Room 304</t>
  </si>
  <si>
    <t>48-46</t>
  </si>
  <si>
    <t>Good Sam, Lab, Room C110C</t>
  </si>
  <si>
    <t>45146PLM2YKP0</t>
  </si>
  <si>
    <t>70-10</t>
  </si>
  <si>
    <t>73-11</t>
  </si>
  <si>
    <t>82-4</t>
  </si>
  <si>
    <t>Pav A, Room A.00.700A</t>
  </si>
  <si>
    <t>74636C66004ZL</t>
  </si>
  <si>
    <t>Pav A, Room A.00.720</t>
  </si>
  <si>
    <t>74636C6600508</t>
  </si>
  <si>
    <t>Pav A, Room A.00.704</t>
  </si>
  <si>
    <t>79G3WGR</t>
  </si>
  <si>
    <t>Pav A, Room A.00.721</t>
  </si>
  <si>
    <t>79G2MKT</t>
  </si>
  <si>
    <t>83-36</t>
  </si>
  <si>
    <t>88-14</t>
  </si>
  <si>
    <t>Good Samaritan, 1st Floor, Room C112B</t>
  </si>
  <si>
    <t>451445LM2530V</t>
  </si>
  <si>
    <t>Good Samaritan, 1st Floor, Room C112A</t>
  </si>
  <si>
    <t>97-36</t>
  </si>
  <si>
    <t>Football Training Center - Rm. 238</t>
  </si>
  <si>
    <t>Chandler Pav H, Rm C608</t>
  </si>
  <si>
    <t>100-6</t>
  </si>
  <si>
    <t>Chandler Rm. C616 inside C601</t>
  </si>
  <si>
    <t>120-14</t>
  </si>
  <si>
    <t>Jacobs Science Bldg, Rm. 161M</t>
  </si>
  <si>
    <t>Ricoh MP 6503</t>
  </si>
  <si>
    <t>Jacobs Science Bldg, Rm. 361L</t>
  </si>
  <si>
    <t>Jacobs Science Bldg, Rm. 261L</t>
  </si>
  <si>
    <t>Jacobs Science Bldg, Dock</t>
  </si>
  <si>
    <t>124-6</t>
  </si>
  <si>
    <t>Ricoh MP C2504</t>
  </si>
  <si>
    <t>173-2</t>
  </si>
  <si>
    <t>225-17</t>
  </si>
  <si>
    <t>236-14</t>
  </si>
  <si>
    <t>Chandler, Rm. N315, 3North Nurses Station</t>
  </si>
  <si>
    <t>252-5</t>
  </si>
  <si>
    <t>Chandler Pav H, Rm H657</t>
  </si>
  <si>
    <t>40636C6602G68</t>
  </si>
  <si>
    <t>254-5</t>
  </si>
  <si>
    <t>Medical Education Bldg, Rm MS613</t>
  </si>
  <si>
    <t>Medical Education Bldg, Rm MS508</t>
  </si>
  <si>
    <t>UK Postal Services</t>
  </si>
  <si>
    <t>Whitehall - Basement, Rm. CB21A</t>
  </si>
  <si>
    <t>UK Arboretum</t>
  </si>
  <si>
    <t>Visitors Center, Rm. 102</t>
  </si>
  <si>
    <t>89-13</t>
  </si>
  <si>
    <t>Good Samaritan, Room A011</t>
  </si>
  <si>
    <t>Roach Bldg, Rm. CC140</t>
  </si>
  <si>
    <t>McVey Hall, Room 230H</t>
  </si>
  <si>
    <t>W.T. Young Library, 2nd Fl. Ref. Desk</t>
  </si>
  <si>
    <t>Chandler, Rm H128</t>
  </si>
  <si>
    <t>Coldstream, Ste 330</t>
  </si>
  <si>
    <t>154-4</t>
  </si>
  <si>
    <t>Whitney Hendrickson, Room 388</t>
  </si>
  <si>
    <t>9424XM0</t>
  </si>
  <si>
    <t>21-11</t>
  </si>
  <si>
    <t>Wethington Bldg - Rm 439</t>
  </si>
  <si>
    <t>88-15</t>
  </si>
  <si>
    <t>45146PLM372D1</t>
  </si>
  <si>
    <t>45145PLM2WP77</t>
  </si>
  <si>
    <t>45146PLM372CM</t>
  </si>
  <si>
    <t>45146PLM372CV</t>
  </si>
  <si>
    <t>45146PLM372CK</t>
  </si>
  <si>
    <t>11-20</t>
  </si>
  <si>
    <t>114-4</t>
  </si>
  <si>
    <t>124-7</t>
  </si>
  <si>
    <t>Chandler, Rm. MS569</t>
  </si>
  <si>
    <t>752725946D86K</t>
  </si>
  <si>
    <t>P.O.T.  Rm 518, Greek Affairs</t>
  </si>
  <si>
    <t>KY Clinic Annex, Room F402</t>
  </si>
  <si>
    <t>Room 1519</t>
  </si>
  <si>
    <t>Chandler Pav H, Rm. H36</t>
  </si>
  <si>
    <t>Room 201</t>
  </si>
  <si>
    <t>2317 Alumni Pk, Room 150</t>
  </si>
  <si>
    <t>Peterson, Rm. 126A</t>
  </si>
  <si>
    <t>P.O.T.  Rm 575 - Residence Life</t>
  </si>
  <si>
    <t>Dental Science Building, Rm D302</t>
  </si>
  <si>
    <t>Pav A, Room A.03.420</t>
  </si>
  <si>
    <t>Wright Med Plaza - Rm L017</t>
  </si>
  <si>
    <t>Dental Sciences Bldg,  Rm. D111B</t>
  </si>
  <si>
    <t>Good Sam, Room B230</t>
  </si>
  <si>
    <t>Scovell Hall - Rm 21A</t>
  </si>
  <si>
    <t>Facilities, Room 118</t>
  </si>
  <si>
    <t>752728946DKDX</t>
  </si>
  <si>
    <t>G186R820053</t>
  </si>
  <si>
    <t>G756R610871</t>
  </si>
  <si>
    <t>G736M860721</t>
  </si>
  <si>
    <t>94421H8</t>
  </si>
  <si>
    <t>752725946D86V</t>
  </si>
  <si>
    <t>752728946DKFR</t>
  </si>
  <si>
    <t>7528629010G5Z</t>
  </si>
  <si>
    <t>40635C6605BH2</t>
  </si>
  <si>
    <t>40636C66031R8</t>
  </si>
  <si>
    <t>70156PHH16F73</t>
  </si>
  <si>
    <t>74636C660061K</t>
  </si>
  <si>
    <t>74636C6600Y4R</t>
  </si>
  <si>
    <t>74636C6600Y8T</t>
  </si>
  <si>
    <t>G736M761044</t>
  </si>
  <si>
    <t>G736M860750</t>
  </si>
  <si>
    <t>Kentucky Clinic - Room J121</t>
  </si>
  <si>
    <t>Football Training Ctr, Rm.105C Chef Office</t>
  </si>
  <si>
    <t>12-9</t>
  </si>
  <si>
    <t>23-21</t>
  </si>
  <si>
    <t>Research Building #3, Rm. 243</t>
  </si>
  <si>
    <t>G756R611056</t>
  </si>
  <si>
    <t>66-4</t>
  </si>
  <si>
    <t>Lexmark CX725</t>
  </si>
  <si>
    <t>87-16</t>
  </si>
  <si>
    <t>118-30</t>
  </si>
  <si>
    <t>Coll of Medicine Bldg, Rm. 248</t>
  </si>
  <si>
    <t>70156PHH16F7F</t>
  </si>
  <si>
    <t>120-15</t>
  </si>
  <si>
    <t>Arts and Sciences</t>
  </si>
  <si>
    <t>Patterson Hall, Room 109</t>
  </si>
  <si>
    <t>149-1</t>
  </si>
  <si>
    <t>Boone Faculty Center, Attic</t>
  </si>
  <si>
    <t>174-8</t>
  </si>
  <si>
    <t>Sanders Brown Center  - Rm 323B</t>
  </si>
  <si>
    <t>231-10</t>
  </si>
  <si>
    <t>Gill Heart - Room G471</t>
  </si>
  <si>
    <t>Dental Sciences Bldg, Rm. D155</t>
  </si>
  <si>
    <t>270-34</t>
  </si>
  <si>
    <t>Dental Science Building, Rm D124</t>
  </si>
  <si>
    <t>Dental Science Building, Rm D141</t>
  </si>
  <si>
    <t>701544HH0H4KG</t>
  </si>
  <si>
    <t>286-3</t>
  </si>
  <si>
    <t>70156PHH16F76</t>
  </si>
  <si>
    <t>289-2</t>
  </si>
  <si>
    <t>311-6</t>
  </si>
  <si>
    <t>Chandler, Room HP506</t>
  </si>
  <si>
    <t>170-4</t>
  </si>
  <si>
    <t>70156PHH16F75</t>
  </si>
  <si>
    <t>215-2</t>
  </si>
  <si>
    <t>79G0PRV</t>
  </si>
  <si>
    <t>29-8</t>
  </si>
  <si>
    <t>E175M162352</t>
  </si>
  <si>
    <t>Mandrell Hall, Room 116</t>
  </si>
  <si>
    <t>87-17</t>
  </si>
  <si>
    <t>97-37</t>
  </si>
  <si>
    <t>Lexmark CS725</t>
  </si>
  <si>
    <t>75286040100XF</t>
  </si>
  <si>
    <t>Nutter Training Center, Room 155</t>
  </si>
  <si>
    <t>285-6</t>
  </si>
  <si>
    <t>Wethington, Room 317</t>
  </si>
  <si>
    <t>752725946D7YT</t>
  </si>
  <si>
    <t>305-18</t>
  </si>
  <si>
    <t>103-3</t>
  </si>
  <si>
    <t>Chandler Hospital, Rm C375</t>
  </si>
  <si>
    <t>50285520100Y4</t>
  </si>
  <si>
    <t>138-1</t>
  </si>
  <si>
    <t>241-13</t>
  </si>
  <si>
    <t>252-6</t>
  </si>
  <si>
    <t>Chandler Pav A, Rm. A.03.203</t>
  </si>
  <si>
    <t>270-35</t>
  </si>
  <si>
    <t>Ricoh MP C306</t>
  </si>
  <si>
    <t>G446P803076</t>
  </si>
  <si>
    <t>249-9</t>
  </si>
  <si>
    <t>254-6</t>
  </si>
  <si>
    <t>Med Center Annex 5, Room 103</t>
  </si>
  <si>
    <t>W543L100163</t>
  </si>
  <si>
    <t>Gill Heart, Rm G111</t>
  </si>
  <si>
    <t>Pav A, Room. A.03.500C</t>
  </si>
  <si>
    <t>Pav A, Rm A.0B.120</t>
  </si>
  <si>
    <t>Chandler- Pav A, Rm A.0B.120</t>
  </si>
  <si>
    <t>Whitney Hendrickson - Rm. 296</t>
  </si>
  <si>
    <t>Chandler Hospital - Rm MS101</t>
  </si>
  <si>
    <t>Pav A, Room A.03.203</t>
  </si>
  <si>
    <t>752620944117H</t>
  </si>
  <si>
    <t>G716M761911</t>
  </si>
  <si>
    <t>G716M762106</t>
  </si>
  <si>
    <t>5028624010B7W</t>
  </si>
  <si>
    <t>752729946DN35</t>
  </si>
  <si>
    <t>45146PLM36R1H</t>
  </si>
  <si>
    <t>70156PHH17Y4Z</t>
  </si>
  <si>
    <t>74636C6600XYM</t>
  </si>
  <si>
    <t>74636C6601418</t>
  </si>
  <si>
    <t>W792P502860</t>
  </si>
  <si>
    <t>G706M960508</t>
  </si>
  <si>
    <t>Central Bank Bldg.</t>
  </si>
  <si>
    <t>2-3</t>
  </si>
  <si>
    <t>41-43</t>
  </si>
  <si>
    <t>41-44</t>
  </si>
  <si>
    <t>Markey Cancer Ctr., Roach Rm 344</t>
  </si>
  <si>
    <t>60-14</t>
  </si>
  <si>
    <t>82-5</t>
  </si>
  <si>
    <t>Pav A, Room A.00.715</t>
  </si>
  <si>
    <t>74636C6600Y70</t>
  </si>
  <si>
    <t>Pav A, Room A.00.725</t>
  </si>
  <si>
    <t>5028624010B33</t>
  </si>
  <si>
    <t>97-38</t>
  </si>
  <si>
    <t>Football Training Center - Rm. 201W</t>
  </si>
  <si>
    <t>97-39</t>
  </si>
  <si>
    <t>97-40</t>
  </si>
  <si>
    <t>Football Training Center - Rm. 201X</t>
  </si>
  <si>
    <t>Ricoh MP4054</t>
  </si>
  <si>
    <t>G176R631398</t>
  </si>
  <si>
    <t>Football Training Center - Rm. 201Q</t>
  </si>
  <si>
    <t>G176R931373</t>
  </si>
  <si>
    <t>135-7</t>
  </si>
  <si>
    <t>174-9</t>
  </si>
  <si>
    <t>Pav A. Rm A.0B.614A</t>
  </si>
  <si>
    <t>180-30</t>
  </si>
  <si>
    <t>Roach Building, Rm. CC180A</t>
  </si>
  <si>
    <t>248-15</t>
  </si>
  <si>
    <t>Chandler, Pav H, Rm H580</t>
  </si>
  <si>
    <t>7958ZGW</t>
  </si>
  <si>
    <t>265-2</t>
  </si>
  <si>
    <t>Chandler, Pav H, Rm HA334</t>
  </si>
  <si>
    <t>40636C6605XFN</t>
  </si>
  <si>
    <t>266-9</t>
  </si>
  <si>
    <t>Pavilion A, Rm A.00.524</t>
  </si>
  <si>
    <t>270-36</t>
  </si>
  <si>
    <t>252-7</t>
  </si>
  <si>
    <t>209-1</t>
  </si>
  <si>
    <t>Gillis Building, Room 10</t>
  </si>
  <si>
    <t>S7335000096</t>
  </si>
  <si>
    <t>82-6</t>
  </si>
  <si>
    <t>48-47</t>
  </si>
  <si>
    <t>Chandler Pav A, Rm. A.03.500</t>
  </si>
  <si>
    <t>40636C66031R6</t>
  </si>
  <si>
    <t>40636C66046R9</t>
  </si>
  <si>
    <t>74636C660051F</t>
  </si>
  <si>
    <t>Chandler Pav A, Rm. A.03.500D (Director)</t>
  </si>
  <si>
    <t>5028624010B2L</t>
  </si>
  <si>
    <t>Chandler Pav A, Rm. A.00.101D</t>
  </si>
  <si>
    <t>Parking and Transportation, Structure #6, Rm 102B</t>
  </si>
  <si>
    <t>157-6</t>
  </si>
  <si>
    <t>171-3</t>
  </si>
  <si>
    <t>Kentucky Clinic - Rm J129</t>
  </si>
  <si>
    <t>70156PHH17Y57</t>
  </si>
  <si>
    <t>Nutter Training Ctr, 2nd Fl (outside 211)</t>
  </si>
  <si>
    <t>53-7</t>
  </si>
  <si>
    <t>KU Building - 1 Quality Street - Rm 792</t>
  </si>
  <si>
    <t>G736M910966</t>
  </si>
  <si>
    <t>112-19</t>
  </si>
  <si>
    <t>G706M860783</t>
  </si>
  <si>
    <t>189-2</t>
  </si>
  <si>
    <t>Chandler Hospital, Room C547</t>
  </si>
  <si>
    <t>40636C66031R2</t>
  </si>
  <si>
    <t>208-27</t>
  </si>
  <si>
    <t>752732946DYCG</t>
  </si>
  <si>
    <t>210 Malabu Dr. Ste 200</t>
  </si>
  <si>
    <t>29-9</t>
  </si>
  <si>
    <t>E173M710554</t>
  </si>
  <si>
    <t>Trauma Svcs - ED Radiology</t>
  </si>
  <si>
    <t>Patterson Office Tower, Rm. 1521</t>
  </si>
  <si>
    <t>Office of Lifelong Learning</t>
  </si>
  <si>
    <t>Ligon House - Office of Community Engagement</t>
  </si>
  <si>
    <t>Anderson Building, Rm. 162</t>
  </si>
  <si>
    <t>KY Clinic South, Rm. 249</t>
  </si>
  <si>
    <t>BioPharm, Room 406</t>
  </si>
  <si>
    <t>Room 431 - Ambulatory</t>
  </si>
  <si>
    <t>Pav A. Rm A.07.026</t>
  </si>
  <si>
    <t>Dental Sciences Bldg,  Rm. MN534A</t>
  </si>
  <si>
    <t>Fine Arts Bldg - Rm 206</t>
  </si>
  <si>
    <t>752729946DN37</t>
  </si>
  <si>
    <t>752729946DN42</t>
  </si>
  <si>
    <t>752729946DN4B</t>
  </si>
  <si>
    <t>45146PLM36R10</t>
  </si>
  <si>
    <t>45146PLM36R27</t>
  </si>
  <si>
    <t>40636C66046V5</t>
  </si>
  <si>
    <t>70156PHH17Y4V</t>
  </si>
  <si>
    <t>74636C6601L4C</t>
  </si>
  <si>
    <t>74636C6601LCZ</t>
  </si>
  <si>
    <t>79G05Z5</t>
  </si>
  <si>
    <t>T1129310762</t>
  </si>
  <si>
    <t>G716M910655</t>
  </si>
  <si>
    <t>G706M860782</t>
  </si>
  <si>
    <t>41-45</t>
  </si>
  <si>
    <t>Kentucky Clinic, Room L016</t>
  </si>
  <si>
    <t>752731946DVMw</t>
  </si>
  <si>
    <t>Ky Clinic, 1st Fl. J Wing, Window 7</t>
  </si>
  <si>
    <t>752718946CV53</t>
  </si>
  <si>
    <t>48-49</t>
  </si>
  <si>
    <t>Good Sam, Rm. 110A</t>
  </si>
  <si>
    <t>48-50</t>
  </si>
  <si>
    <t>795CMTX</t>
  </si>
  <si>
    <t>68-20</t>
  </si>
  <si>
    <t>Margaret King Library, Rm. 310F</t>
  </si>
  <si>
    <t>Ricoh MP C3004</t>
  </si>
  <si>
    <t>G696M910733</t>
  </si>
  <si>
    <t>75-5</t>
  </si>
  <si>
    <t>85-9</t>
  </si>
  <si>
    <t>Room 125</t>
  </si>
  <si>
    <t>5028627010D9M</t>
  </si>
  <si>
    <t>Room 425 - Ambulatory</t>
  </si>
  <si>
    <t>752718946CVC2</t>
  </si>
  <si>
    <t>85-10</t>
  </si>
  <si>
    <t>Room 115C - Bus Office</t>
  </si>
  <si>
    <t>G446PA03909</t>
  </si>
  <si>
    <t>117-6</t>
  </si>
  <si>
    <t>KY Clinic - K109</t>
  </si>
  <si>
    <t>118-31</t>
  </si>
  <si>
    <t>Peds - Hematology/Oncology</t>
  </si>
  <si>
    <t>Pavilion H, Room C451</t>
  </si>
  <si>
    <t>151-7</t>
  </si>
  <si>
    <t>183-7</t>
  </si>
  <si>
    <t>HSRB, Room 102</t>
  </si>
  <si>
    <t>208-28</t>
  </si>
  <si>
    <t>225-19</t>
  </si>
  <si>
    <t>229-11</t>
  </si>
  <si>
    <t>Chandler, Rm. C258</t>
  </si>
  <si>
    <t>752732946DYCY</t>
  </si>
  <si>
    <t>252-8</t>
  </si>
  <si>
    <t>270-37</t>
  </si>
  <si>
    <t>311-8</t>
  </si>
  <si>
    <t>311-9</t>
  </si>
  <si>
    <t>Pav A, Room A.0B.320</t>
  </si>
  <si>
    <t>Lexmark MX310</t>
  </si>
  <si>
    <t>70156PLM146P7</t>
  </si>
  <si>
    <t>Financial Wellness</t>
  </si>
  <si>
    <t>Academic Excellence</t>
  </si>
  <si>
    <t>Patterson Office Tower, Rm. 516B</t>
  </si>
  <si>
    <t>G706MA60210</t>
  </si>
  <si>
    <t>Good Sam MOB - Rm 216 (inside 201)</t>
  </si>
  <si>
    <t>23-22</t>
  </si>
  <si>
    <t>G716MB60948</t>
  </si>
  <si>
    <t>174-11</t>
  </si>
  <si>
    <t>Ricoh MP C6503</t>
  </si>
  <si>
    <t>C066C800393</t>
  </si>
  <si>
    <t>IT Resnet - 520 Oldham Ct</t>
  </si>
  <si>
    <t>Config Serial #</t>
  </si>
  <si>
    <t>C28005368</t>
  </si>
  <si>
    <t>C84024452</t>
  </si>
  <si>
    <t>Pav H, Room C409</t>
  </si>
  <si>
    <t>88-2</t>
  </si>
  <si>
    <t>Good Samaritan, 1st Floor, Room C104</t>
  </si>
  <si>
    <t>946740M</t>
  </si>
  <si>
    <t>Pav H, Room MN243</t>
  </si>
  <si>
    <t>Structure #6, Rm 102B</t>
  </si>
  <si>
    <t>Pence Hall, Rm. 102C</t>
  </si>
  <si>
    <t>Int Med - Gastroenterology</t>
  </si>
  <si>
    <t>Chandler Hospital - Rm N217A ??</t>
  </si>
  <si>
    <t>752732946DY9Y</t>
  </si>
  <si>
    <t>752732946DYCP</t>
  </si>
  <si>
    <t>752733946F0X4</t>
  </si>
  <si>
    <t>74636C6601838</t>
  </si>
  <si>
    <t>74636C6601846</t>
  </si>
  <si>
    <t>74636C6601B8N</t>
  </si>
  <si>
    <t>74636C6601L97</t>
  </si>
  <si>
    <t>75261394401KD</t>
  </si>
  <si>
    <t>W873L200487</t>
  </si>
  <si>
    <t>G676LB00222</t>
  </si>
  <si>
    <t>G756RA10397</t>
  </si>
  <si>
    <t>C066C800164</t>
  </si>
  <si>
    <t>7528629010G97</t>
  </si>
  <si>
    <t>45146PLM3511R</t>
  </si>
  <si>
    <t>G756RA10775</t>
  </si>
  <si>
    <t>G706M861015</t>
  </si>
  <si>
    <t>C066C800067</t>
  </si>
  <si>
    <t>C066C800163</t>
  </si>
  <si>
    <t>C066C800224</t>
  </si>
  <si>
    <t>C066C900014</t>
  </si>
  <si>
    <t>The 90, Rm. 218</t>
  </si>
  <si>
    <t>Mandrell Hall, Room 208</t>
  </si>
  <si>
    <t>Patterson Hall, Room 302</t>
  </si>
  <si>
    <t>Funkhouser,Room 124</t>
  </si>
  <si>
    <t>Miller Hall, Room 109</t>
  </si>
  <si>
    <t>Pav H, Room MN278</t>
  </si>
  <si>
    <t>Chandler Room N405</t>
  </si>
  <si>
    <t>Nutter Training Center, Rm. 126</t>
  </si>
  <si>
    <t>Blazer Dining, Room 238</t>
  </si>
  <si>
    <t>28-2</t>
  </si>
  <si>
    <t>41-46</t>
  </si>
  <si>
    <t>7528635010LP8</t>
  </si>
  <si>
    <t>41-47</t>
  </si>
  <si>
    <t>55-1</t>
  </si>
  <si>
    <t>Thomas Clark Bldg -Basement</t>
  </si>
  <si>
    <t>63-1</t>
  </si>
  <si>
    <t>G736MA60055</t>
  </si>
  <si>
    <t>71-10</t>
  </si>
  <si>
    <t>71-11</t>
  </si>
  <si>
    <t>80-5</t>
  </si>
  <si>
    <t>40636C6603D9F</t>
  </si>
  <si>
    <t>82-7</t>
  </si>
  <si>
    <t>Pav H, Room HX332E (Thry 332B)</t>
  </si>
  <si>
    <t>87-18</t>
  </si>
  <si>
    <t>93-7</t>
  </si>
  <si>
    <t>97-41</t>
  </si>
  <si>
    <t>116-3</t>
  </si>
  <si>
    <t>118-32</t>
  </si>
  <si>
    <t>Pav H, Room C428</t>
  </si>
  <si>
    <t>74636C66014BK</t>
  </si>
  <si>
    <t>Pav H, Room C416</t>
  </si>
  <si>
    <t>129-7</t>
  </si>
  <si>
    <t>Room H103I</t>
  </si>
  <si>
    <t>Ricoh MP 9003</t>
  </si>
  <si>
    <t>135-8</t>
  </si>
  <si>
    <t>45146PLM35122</t>
  </si>
  <si>
    <t>Funkhouser,Room 18 Cube 1</t>
  </si>
  <si>
    <t>45146PLM3511Z</t>
  </si>
  <si>
    <t>Funkhouser,Room 18 Cube 3</t>
  </si>
  <si>
    <t>45146PLM3511L</t>
  </si>
  <si>
    <t>45146PLM3511C</t>
  </si>
  <si>
    <t>135-9</t>
  </si>
  <si>
    <t>Basement, Room A.0B.502</t>
  </si>
  <si>
    <t>141-4</t>
  </si>
  <si>
    <t>Basement, Room A.0B.507</t>
  </si>
  <si>
    <t>142-4</t>
  </si>
  <si>
    <t>169-8</t>
  </si>
  <si>
    <t>AG North, Room N6</t>
  </si>
  <si>
    <t>177-13</t>
  </si>
  <si>
    <t>Radiology, Pav. A, Room A.00.517</t>
  </si>
  <si>
    <t>180-31</t>
  </si>
  <si>
    <t>74636C660147G</t>
  </si>
  <si>
    <t>187-30</t>
  </si>
  <si>
    <t>202-7</t>
  </si>
  <si>
    <t>Good Samaritan MOB - 1st Fl - Ultrasound</t>
  </si>
  <si>
    <t>203-5</t>
  </si>
  <si>
    <t>229-12</t>
  </si>
  <si>
    <t>239-11</t>
  </si>
  <si>
    <t>Chandler Hospital- HA203</t>
  </si>
  <si>
    <t>249-10</t>
  </si>
  <si>
    <t>40636C6603D95</t>
  </si>
  <si>
    <t>298-1</t>
  </si>
  <si>
    <t>333-1</t>
  </si>
  <si>
    <t>9435WPP</t>
  </si>
  <si>
    <t>Good Sam MOB, Rm.  303</t>
  </si>
  <si>
    <t>2355 Huguenard Dr, Suite 202</t>
  </si>
  <si>
    <t>SCOTT STREET INVENTORY</t>
  </si>
  <si>
    <t>Description</t>
  </si>
  <si>
    <t>Quantity New</t>
  </si>
  <si>
    <t>Quantity Used</t>
  </si>
  <si>
    <t>Ready</t>
  </si>
  <si>
    <t>ID #</t>
  </si>
  <si>
    <t>Serial #</t>
  </si>
  <si>
    <t>Notes</t>
  </si>
  <si>
    <t>Config #</t>
  </si>
  <si>
    <t>Redeploy or Pick-up</t>
  </si>
  <si>
    <t>Lexmark MS 415</t>
  </si>
  <si>
    <t>x</t>
  </si>
  <si>
    <t xml:space="preserve">
</t>
  </si>
  <si>
    <t>Lexmark MS 810</t>
  </si>
  <si>
    <t>change fuser and itu belt</t>
  </si>
  <si>
    <t>Lexmark MX 511</t>
  </si>
  <si>
    <t>Lexmark CX 510</t>
  </si>
  <si>
    <t>Lexmark MX 710</t>
  </si>
  <si>
    <t>For parts only</t>
  </si>
  <si>
    <t>replace PC kit before redeployment</t>
  </si>
  <si>
    <t>controller board removed, scanner error 843.00</t>
  </si>
  <si>
    <t>no labels</t>
  </si>
  <si>
    <t>Lexmark X655</t>
  </si>
  <si>
    <t>needs maintenance kit before redeployment</t>
  </si>
  <si>
    <t>Ricoh SP C242dn</t>
  </si>
  <si>
    <t>Picking up</t>
  </si>
  <si>
    <t>Ricoh SP 4210</t>
  </si>
  <si>
    <t>No ID</t>
  </si>
  <si>
    <t>S9028600601</t>
  </si>
  <si>
    <t>C84026720</t>
  </si>
  <si>
    <t>Student Printer, toner low</t>
  </si>
  <si>
    <t>PM</t>
  </si>
  <si>
    <t>bent finisher. called for service</t>
  </si>
  <si>
    <t>not stapling properly. called for service</t>
  </si>
  <si>
    <t>For parts only - not to be redeployed; no finisher</t>
  </si>
  <si>
    <t>W863L200454</t>
  </si>
  <si>
    <t>Outside door</t>
  </si>
  <si>
    <t>broken caster</t>
  </si>
  <si>
    <t>Loaner Only</t>
  </si>
  <si>
    <t>HP M225</t>
  </si>
  <si>
    <t>HP LaserJet P1606dn</t>
  </si>
  <si>
    <t>Quantity</t>
  </si>
  <si>
    <t>Part #</t>
  </si>
  <si>
    <t>13" Rolling Cabinet</t>
  </si>
  <si>
    <t>13" Rolling Cabinet (new version)</t>
  </si>
  <si>
    <t>CS/CX725 Cabinet</t>
  </si>
  <si>
    <t>2020W</t>
  </si>
  <si>
    <t>Swivel Cabinet</t>
  </si>
  <si>
    <t>550-Sheet Drawer - T656/X656</t>
  </si>
  <si>
    <t>550-Sheet Lockable - T656/X656</t>
  </si>
  <si>
    <t>550-Sheet Drawer - E260/360</t>
  </si>
  <si>
    <t>500-Sheet Drawer - MP201</t>
  </si>
  <si>
    <t>Marknet Kits</t>
  </si>
  <si>
    <t>Bar Code Kits - T65x</t>
  </si>
  <si>
    <t>30G0238</t>
  </si>
  <si>
    <t>Bar Code Kits - X65x</t>
  </si>
  <si>
    <t>16M1253</t>
  </si>
  <si>
    <t>Parallel Interface Kits</t>
  </si>
  <si>
    <t>14F0000</t>
  </si>
  <si>
    <t>Wireless Interface Card</t>
  </si>
  <si>
    <t>39V3623</t>
  </si>
  <si>
    <t>550-Sheet Drawer - CS/CX Trays - 4x &amp; 5x</t>
  </si>
  <si>
    <t>38C0626</t>
  </si>
  <si>
    <t>3 trays 38C0636 (no manual feed) 2 38C0626 (with manual feed)</t>
  </si>
  <si>
    <t>550-Sheet Drawer - CS/CX Trays - 4x &amp; 5x (no manual feed)</t>
  </si>
  <si>
    <t>38C0636</t>
  </si>
  <si>
    <t>C/X 548 Trays</t>
  </si>
  <si>
    <t>550-Sheet Drawer - MS/MX - 7x &amp; 8x</t>
  </si>
  <si>
    <t>40G0802</t>
  </si>
  <si>
    <t>550-Sheet Drawer (Lockable) MS/MX 7x &amp; 8x</t>
  </si>
  <si>
    <t>40G0822</t>
  </si>
  <si>
    <t>550-Sheet Drawer - MS/MX 3,4,5,6x</t>
  </si>
  <si>
    <t>35S0567</t>
  </si>
  <si>
    <t>550-Sheet Drawer - C734/C736/X73x</t>
  </si>
  <si>
    <t>27S2100</t>
  </si>
  <si>
    <t>C73x/X73x Internal Tray 1</t>
  </si>
  <si>
    <t>550-Sheet Drawer - CS/CX725</t>
  </si>
  <si>
    <t>40C2100</t>
  </si>
  <si>
    <t>550 Sheet Drawer - T/X 64</t>
  </si>
  <si>
    <t>20G0890</t>
  </si>
  <si>
    <t xml:space="preserve">X464 Drawer
</t>
  </si>
  <si>
    <t>✔</t>
  </si>
  <si>
    <t>P-Name</t>
  </si>
  <si>
    <t>P-IP</t>
  </si>
  <si>
    <t>T-IP</t>
  </si>
  <si>
    <t>P-Host</t>
  </si>
  <si>
    <t>P-Location</t>
  </si>
  <si>
    <t>P-Comment</t>
  </si>
  <si>
    <t>P-Serial</t>
  </si>
  <si>
    <t>P-MAC</t>
  </si>
  <si>
    <t>T-Host</t>
  </si>
  <si>
    <t>T-MAC</t>
  </si>
  <si>
    <t>T-EN</t>
  </si>
  <si>
    <t>$</t>
  </si>
  <si>
    <t>10.163.162.200</t>
  </si>
  <si>
    <t>10.163.162.201</t>
  </si>
  <si>
    <t>AgNorth-BWCopy-432</t>
  </si>
  <si>
    <t>Agriculture North</t>
  </si>
  <si>
    <t>Lab - Rm N24E</t>
  </si>
  <si>
    <t>SP 5200S</t>
  </si>
  <si>
    <t>00:26:73:50:F4:66</t>
  </si>
  <si>
    <t>AgNorth-432</t>
  </si>
  <si>
    <t>00:11:56:03:18:9C</t>
  </si>
  <si>
    <t>10.163.149.194</t>
  </si>
  <si>
    <t>10.163.149.195</t>
  </si>
  <si>
    <t>Anderson-BWCopy-480</t>
  </si>
  <si>
    <t>F. Paul Anderson Tower</t>
  </si>
  <si>
    <t>Lounge - Rm 473</t>
  </si>
  <si>
    <t>S9029100154</t>
  </si>
  <si>
    <t>00:26:73:48:36:65</t>
  </si>
  <si>
    <t>Anderson-480</t>
  </si>
  <si>
    <t>00:11:56:03:16:A2</t>
  </si>
  <si>
    <t>10.163.162.102</t>
  </si>
  <si>
    <t>10.163.163.223</t>
  </si>
  <si>
    <t>CivEngi-BWPrint-802</t>
  </si>
  <si>
    <t>Raymond Civil Engineering</t>
  </si>
  <si>
    <t>Lab - Rm C208</t>
  </si>
  <si>
    <t>SP 4310N</t>
  </si>
  <si>
    <t>00:26:73:4F:ED:69</t>
  </si>
  <si>
    <t>CivEngi-802</t>
  </si>
  <si>
    <t>00:11:56:03:0F:AA</t>
  </si>
  <si>
    <t>10.163.41.54</t>
  </si>
  <si>
    <t>10.163.39.130</t>
  </si>
  <si>
    <t>Dickey-BWCopy-765</t>
  </si>
  <si>
    <t>Dickey Hall</t>
  </si>
  <si>
    <t>Education Library - Rm 205</t>
  </si>
  <si>
    <t>00:26:73:3E:19:68</t>
  </si>
  <si>
    <t>Dickey-765</t>
  </si>
  <si>
    <t>00:11:56:03:0F:68</t>
  </si>
  <si>
    <t>10.163.94.187</t>
  </si>
  <si>
    <t>10.163.94.210</t>
  </si>
  <si>
    <t>Gatton1st-ColorPrint-815</t>
  </si>
  <si>
    <t>Gatton Business and Economics</t>
  </si>
  <si>
    <t>1st Floor - Main Lobby</t>
  </si>
  <si>
    <t>SP C431DN</t>
  </si>
  <si>
    <t>S9438500174</t>
  </si>
  <si>
    <t>00:26:73:59:1F:E6</t>
  </si>
  <si>
    <t>Gatton1st-815</t>
  </si>
  <si>
    <t>00:11:56:03:0E:DE</t>
  </si>
  <si>
    <t>10.163.96.80</t>
  </si>
  <si>
    <t>10.163.96.73</t>
  </si>
  <si>
    <t>Gatton3rd-BWCopy-709</t>
  </si>
  <si>
    <t>Grad Lounge - Room 348</t>
  </si>
  <si>
    <t>S9029600269</t>
  </si>
  <si>
    <t>00:26:73:58:D4:F0</t>
  </si>
  <si>
    <t>Gatton3rd-709</t>
  </si>
  <si>
    <t>00:11:56:03:16:A4</t>
  </si>
  <si>
    <t>10.163.72.84</t>
  </si>
  <si>
    <t>10.163.72.87</t>
  </si>
  <si>
    <t>Grehan-BWPrint-497</t>
  </si>
  <si>
    <t>Grehan Journalism Building</t>
  </si>
  <si>
    <t>JAT Newsroom - Rm 10</t>
  </si>
  <si>
    <t>T1129412072</t>
  </si>
  <si>
    <t>00:26:73:50:89:9C</t>
  </si>
  <si>
    <t>Grehan-497</t>
  </si>
  <si>
    <t>00:11:56:03:18:72</t>
  </si>
  <si>
    <t>10.163.174.116</t>
  </si>
  <si>
    <t>10.163.174.117</t>
  </si>
  <si>
    <t>GrehanLab-BWCopy-525</t>
  </si>
  <si>
    <t>Lab - Rm 52</t>
  </si>
  <si>
    <t>00:26:73:50:F4:4E</t>
  </si>
  <si>
    <t>GrehanLab-525-816</t>
  </si>
  <si>
    <t>00:11:56:03:18:B0</t>
  </si>
  <si>
    <t>10.163.174.119</t>
  </si>
  <si>
    <t>GrehanLab-ColorPrint-816</t>
  </si>
  <si>
    <t>00:26:73:51:C3:63</t>
  </si>
  <si>
    <t>10.163.174.56</t>
  </si>
  <si>
    <t>10.163.173.200</t>
  </si>
  <si>
    <t>King2ndL-BWCopy-615</t>
  </si>
  <si>
    <t>Margaret I. King Library</t>
  </si>
  <si>
    <t>2nd Floor - Near Glass (L)</t>
  </si>
  <si>
    <t>S9029400328</t>
  </si>
  <si>
    <t>00:26:73:50:F4:92</t>
  </si>
  <si>
    <t>King2ndL-615</t>
  </si>
  <si>
    <t>00:11:56:03:18:46</t>
  </si>
  <si>
    <t>10.163.174.59</t>
  </si>
  <si>
    <t>10.163.174.58</t>
  </si>
  <si>
    <t>King2ndR-BWCopy-523</t>
  </si>
  <si>
    <t>2nd Floor - Near Glass (R)</t>
  </si>
  <si>
    <t>S9029100150</t>
  </si>
  <si>
    <t>00:26:73:48:36:57</t>
  </si>
  <si>
    <t>King2ndR-523</t>
  </si>
  <si>
    <t>00:11:56:03:18:BE</t>
  </si>
  <si>
    <t>10.163.34.234</t>
  </si>
  <si>
    <t>10.163.35.140</t>
  </si>
  <si>
    <t>King3rd-BWCopy-774</t>
  </si>
  <si>
    <t>3rd Floor - Right From Stairs</t>
  </si>
  <si>
    <t>00:26:73:51:8C:11</t>
  </si>
  <si>
    <t>King3rd-774</t>
  </si>
  <si>
    <t>00:11:56:03:0F:C8</t>
  </si>
  <si>
    <t>10.163.34.246</t>
  </si>
  <si>
    <t>10.163.35.51</t>
  </si>
  <si>
    <t>King4th-BWCopy-439</t>
  </si>
  <si>
    <t>4th Floor - Near Center Pillar</t>
  </si>
  <si>
    <t>MP 2852</t>
  </si>
  <si>
    <t>00:26:73:37:BE:35</t>
  </si>
  <si>
    <t>King4th-439</t>
  </si>
  <si>
    <t>00:11:56:03:18:AA</t>
  </si>
  <si>
    <t>10.163.83.216</t>
  </si>
  <si>
    <t>10.163.83.52</t>
  </si>
  <si>
    <t>LawLib1st-BWCopy-559</t>
  </si>
  <si>
    <t>Law Building</t>
  </si>
  <si>
    <t>Law Library - 1st Floor By Door</t>
  </si>
  <si>
    <t>00:26:73:51:4E:A6</t>
  </si>
  <si>
    <t>Law1stCopy-559</t>
  </si>
  <si>
    <t>00:11:56:03:1D:9E</t>
  </si>
  <si>
    <t>10.163.82.23</t>
  </si>
  <si>
    <t>10.163.82.22</t>
  </si>
  <si>
    <t>LawLib1st-BWPrint-769</t>
  </si>
  <si>
    <t>00:26:73:4F:FB:D5</t>
  </si>
  <si>
    <t>Law1stPrint-769</t>
  </si>
  <si>
    <t>00:11:56:03:18:9A</t>
  </si>
  <si>
    <t>10.163.82.11</t>
  </si>
  <si>
    <t>10.163.82.156</t>
  </si>
  <si>
    <t>LawLibB-BWPrint-770</t>
  </si>
  <si>
    <t>Law Library - Basement To Right</t>
  </si>
  <si>
    <t>T1129412071</t>
  </si>
  <si>
    <t>00:26:73:50:89:26</t>
  </si>
  <si>
    <t>LawB-770</t>
  </si>
  <si>
    <t>00:11:56:03:0F:9A</t>
  </si>
  <si>
    <t>10.163.162.84</t>
  </si>
  <si>
    <t>10.163.162.204</t>
  </si>
  <si>
    <t>LawLibLob-BWCopy-433</t>
  </si>
  <si>
    <t>Law Library - 1st Floor Lobby</t>
  </si>
  <si>
    <t>00:26:73:51:4E:9E</t>
  </si>
  <si>
    <t>Law1stLob-433</t>
  </si>
  <si>
    <t>00:11:56:03:18:78</t>
  </si>
  <si>
    <t>10.163.34.76</t>
  </si>
  <si>
    <t>10.163.36.222</t>
  </si>
  <si>
    <t>LittleLib1st-ColorCopy-689</t>
  </si>
  <si>
    <t>Little Fine Arts Building</t>
  </si>
  <si>
    <t>Library - 1st Floor Lobby</t>
  </si>
  <si>
    <t>MP C2551</t>
  </si>
  <si>
    <t>00:26:73:60:AA:B7</t>
  </si>
  <si>
    <t>Little1st-689</t>
  </si>
  <si>
    <t>00:11:56:03:18:C2</t>
  </si>
  <si>
    <t>10.163.34.226</t>
  </si>
  <si>
    <t>10.163.34.109</t>
  </si>
  <si>
    <t>LittleLib1stRes-BWCopy-710</t>
  </si>
  <si>
    <t>Library - 1st Floor Reserves</t>
  </si>
  <si>
    <t>00:26:73:58:D5:7A</t>
  </si>
  <si>
    <t>Little1stRes-710</t>
  </si>
  <si>
    <t>00:11:56:03:16:20</t>
  </si>
  <si>
    <t>10.163.34.79</t>
  </si>
  <si>
    <t>10.163.35.96</t>
  </si>
  <si>
    <t>LittleLib2nd-BWCopy-848</t>
  </si>
  <si>
    <t>Library - 2nd Floor To Right</t>
  </si>
  <si>
    <t>00:26:73:3D:FE:5E</t>
  </si>
  <si>
    <t>Little2nd-848</t>
  </si>
  <si>
    <t>00:11:56:03:15:A0</t>
  </si>
  <si>
    <t>10.163.88.40</t>
  </si>
  <si>
    <t>10.163.87.23</t>
  </si>
  <si>
    <t>McVeyHall-BWPrint-776</t>
  </si>
  <si>
    <t>McVey Hall</t>
  </si>
  <si>
    <t>Rm 129 - In Corner</t>
  </si>
  <si>
    <t>00:26:73:4F:ED:F0</t>
  </si>
  <si>
    <t>McVey-776</t>
  </si>
  <si>
    <t>00:11:56:03:18:B8</t>
  </si>
  <si>
    <t>172.21.64.127</t>
  </si>
  <si>
    <t>172.21.64.126</t>
  </si>
  <si>
    <t>MedLib1st-BWCopy-864</t>
  </si>
  <si>
    <t>Chandler Hospital</t>
  </si>
  <si>
    <t>Med Center Library - 1st Floor</t>
  </si>
  <si>
    <t>00:26:73:51:4A:56</t>
  </si>
  <si>
    <t>MedLib1st-864-810</t>
  </si>
  <si>
    <t>00:11:56:03:18:B6</t>
  </si>
  <si>
    <t>172.21.60.75</t>
  </si>
  <si>
    <t>MedLib1st-ColorPrint-810</t>
  </si>
  <si>
    <t>00:26:73:59:00:B2</t>
  </si>
  <si>
    <t>172.21.65.170</t>
  </si>
  <si>
    <t>172.21.64.46</t>
  </si>
  <si>
    <t>MedLibB-BWCopy-337</t>
  </si>
  <si>
    <t>Med Center Library - Basement</t>
  </si>
  <si>
    <t>S9029100151</t>
  </si>
  <si>
    <t>00:26:73:48:36:41</t>
  </si>
  <si>
    <t>MedLibB-337</t>
  </si>
  <si>
    <t>00:11:56:03:0E:D4</t>
  </si>
  <si>
    <t>172.21.108.67</t>
  </si>
  <si>
    <t>172.21.110.59</t>
  </si>
  <si>
    <t>MedLounge-BWCopy-741</t>
  </si>
  <si>
    <t>Student Lounge - H152</t>
  </si>
  <si>
    <t>S9029100140</t>
  </si>
  <si>
    <t>00:26:73:48:36:AE</t>
  </si>
  <si>
    <t>MedLounge-741</t>
  </si>
  <si>
    <t>00:11:56:03:18:76</t>
  </si>
  <si>
    <t>10.163.110.218</t>
  </si>
  <si>
    <t>10.163.110.87</t>
  </si>
  <si>
    <t>MultidiscSci-BWPrint-777</t>
  </si>
  <si>
    <t>Multidisciplinary Science Bldg</t>
  </si>
  <si>
    <t>Rm 413 - In Corner</t>
  </si>
  <si>
    <t>T1129310764</t>
  </si>
  <si>
    <t>00:26:73:4F:EC:C8</t>
  </si>
  <si>
    <t>MDS-777</t>
  </si>
  <si>
    <t>00:11:56:03:0F:BE</t>
  </si>
  <si>
    <t>10.163.169.115</t>
  </si>
  <si>
    <t>10.163.169.113</t>
  </si>
  <si>
    <t>NursingLabL-BWCopy-973</t>
  </si>
  <si>
    <t>Lab - 6th Floor (L)</t>
  </si>
  <si>
    <t>00:26:73:3D:FE:56</t>
  </si>
  <si>
    <t>NursingL-973</t>
  </si>
  <si>
    <t>00:11:56:03:16:5C</t>
  </si>
  <si>
    <t>10.163.169.229</t>
  </si>
  <si>
    <t>10.163.169.112</t>
  </si>
  <si>
    <t>NursingLabR-BWCopy-154</t>
  </si>
  <si>
    <t>Lab - 6th Floor (R)</t>
  </si>
  <si>
    <t>00:26:73:58:D5:73</t>
  </si>
  <si>
    <t>NursingR-154</t>
  </si>
  <si>
    <t>00:11:56:03:16:92</t>
  </si>
  <si>
    <t>10.163.17.239</t>
  </si>
  <si>
    <t>10.163.16.157</t>
  </si>
  <si>
    <t>PenceHallLab-BWPrint-808</t>
  </si>
  <si>
    <t>Pence Hall</t>
  </si>
  <si>
    <t>Lab - Rm 003</t>
  </si>
  <si>
    <t>T1129310772</t>
  </si>
  <si>
    <t>00:26:73:4F:EC:A6</t>
  </si>
  <si>
    <t>PenceLab-808-161</t>
  </si>
  <si>
    <t>00:11:56:03:18:B4</t>
  </si>
  <si>
    <t>10.163.173.239</t>
  </si>
  <si>
    <t>PenceHallLab-ColorPrint-161</t>
  </si>
  <si>
    <t>C925</t>
  </si>
  <si>
    <t>50411353000H8</t>
  </si>
  <si>
    <t>00:21:B7:1C:C6:99</t>
  </si>
  <si>
    <t>172.24.124.108</t>
  </si>
  <si>
    <t>172.24.124.165</t>
  </si>
  <si>
    <t>PenceHallLib-BWCopy-091</t>
  </si>
  <si>
    <t>Library - Rm 200</t>
  </si>
  <si>
    <t>MP 2352</t>
  </si>
  <si>
    <t>00:26:73:4A:89:17</t>
  </si>
  <si>
    <t>PenceLib-091</t>
  </si>
  <si>
    <t>00:11:56:03:18:80</t>
  </si>
  <si>
    <t>172.21.30.210</t>
  </si>
  <si>
    <t>172.21.29.41</t>
  </si>
  <si>
    <t>Pharm-BWCopy-476</t>
  </si>
  <si>
    <t>1st Flr - Break Rm</t>
  </si>
  <si>
    <t>00:26:73:48:35:DA</t>
  </si>
  <si>
    <t>Pharm-476-771</t>
  </si>
  <si>
    <t>00:11:56:03:07:08</t>
  </si>
  <si>
    <t>172.21.30.212</t>
  </si>
  <si>
    <t>Pharm-BWPrint-771</t>
  </si>
  <si>
    <t>00:26:73:4F:ED:6C</t>
  </si>
  <si>
    <t>10.163.44.90</t>
  </si>
  <si>
    <t>10.163.44.107</t>
  </si>
  <si>
    <t>POT-BWCopy-094</t>
  </si>
  <si>
    <t>Patterson Office Tower</t>
  </si>
  <si>
    <t>1st Flr Lobby - In Corner</t>
  </si>
  <si>
    <t>S9029300050</t>
  </si>
  <si>
    <t>00:26:73:51:4A:0C</t>
  </si>
  <si>
    <t>POT-094</t>
  </si>
  <si>
    <t>00:11:56:03:16:5A</t>
  </si>
  <si>
    <t>10.163.162.94</t>
  </si>
  <si>
    <t>10.163.162.178</t>
  </si>
  <si>
    <t>RGAN-BWCopy-561</t>
  </si>
  <si>
    <t>Ralph G. Anderson Bldg</t>
  </si>
  <si>
    <t>Lab - Rm 114</t>
  </si>
  <si>
    <t>SP 5210SR</t>
  </si>
  <si>
    <t>S9239200017</t>
  </si>
  <si>
    <t>00:26:73:70:50:CF</t>
  </si>
  <si>
    <t>RGAN-561</t>
  </si>
  <si>
    <t>00:11:56:03:16:1E</t>
  </si>
  <si>
    <t>10.163.114.161</t>
  </si>
  <si>
    <t>10.163.114.170</t>
  </si>
  <si>
    <t>Seaton-BWPrint-775</t>
  </si>
  <si>
    <t>Seaton Center</t>
  </si>
  <si>
    <t>Rm 112 - Back Wall</t>
  </si>
  <si>
    <t>00:26:73:4F:ED:AC</t>
  </si>
  <si>
    <t>Seaton-775</t>
  </si>
  <si>
    <t>00:11:56:03:18:BC</t>
  </si>
  <si>
    <t>10.163.39.236</t>
  </si>
  <si>
    <t>10.163.39.64</t>
  </si>
  <si>
    <t>TaylorEd-BWCopy-348</t>
  </si>
  <si>
    <t>Taylor Education Building</t>
  </si>
  <si>
    <t>Rm 151 - By Back Desk</t>
  </si>
  <si>
    <t>S9028600610</t>
  </si>
  <si>
    <t>00:26:73:34:6A:E5</t>
  </si>
  <si>
    <t>Taylor-348</t>
  </si>
  <si>
    <t>00:11:56:03:15:B6</t>
  </si>
  <si>
    <t>172.25.210.145</t>
  </si>
  <si>
    <t>172.21.196.40</t>
  </si>
  <si>
    <t>Wethington-BWCopy-292</t>
  </si>
  <si>
    <t>Charles T Wethington Bldg</t>
  </si>
  <si>
    <t>Rm 111 - Between Desks</t>
  </si>
  <si>
    <t>S9029600096</t>
  </si>
  <si>
    <t>00:26:73:58:D5:82</t>
  </si>
  <si>
    <t>Wethington-292</t>
  </si>
  <si>
    <t>00:11:56:03:15:B4</t>
  </si>
  <si>
    <t>10.163.133.227</t>
  </si>
  <si>
    <t>10.163.132.82</t>
  </si>
  <si>
    <t>Young2ndC1-BWCopy-076</t>
  </si>
  <si>
    <t>William T. Young Library</t>
  </si>
  <si>
    <t>2nd Floor - Core 1 Alcove</t>
  </si>
  <si>
    <t>S9029100012</t>
  </si>
  <si>
    <t>00:26:73:48:21:79</t>
  </si>
  <si>
    <t>Young2ndC1-076</t>
  </si>
  <si>
    <t>00:11:56:03:16:4C</t>
  </si>
  <si>
    <t>10.163.132.115</t>
  </si>
  <si>
    <t>10.163.134.42</t>
  </si>
  <si>
    <t>Young2ndC3-BWCopy-199</t>
  </si>
  <si>
    <t>2nd Floor - Core 3 Alcove</t>
  </si>
  <si>
    <t>00:26:73:51:4E:B3</t>
  </si>
  <si>
    <t>Young2ndC3-199</t>
  </si>
  <si>
    <t>00:11:56:03:18:38</t>
  </si>
  <si>
    <t>10.163.133.112</t>
  </si>
  <si>
    <t>10.163.133.238</t>
  </si>
  <si>
    <t>Young3rdC1-BWCopy-920</t>
  </si>
  <si>
    <t>3rd Floor - Core 1 Alcove</t>
  </si>
  <si>
    <t>00:26:73:51:8B:52</t>
  </si>
  <si>
    <t>Young3rdC1-920</t>
  </si>
  <si>
    <t>00:11:56:03:0F:56</t>
  </si>
  <si>
    <t>10.163.134.78</t>
  </si>
  <si>
    <t>10.163.132.197</t>
  </si>
  <si>
    <t>Young3rdC3-BWCopy-921</t>
  </si>
  <si>
    <t>3rd Floor - Core 3 Alcove</t>
  </si>
  <si>
    <t>00:26:73:51:8B:C4</t>
  </si>
  <si>
    <t>Young3rdC3-921</t>
  </si>
  <si>
    <t>00:11:56:03:16:16</t>
  </si>
  <si>
    <t>10.163.134.82</t>
  </si>
  <si>
    <t>10.163.133.177</t>
  </si>
  <si>
    <t>Young4thC3-BWCopy-710</t>
  </si>
  <si>
    <t>4th Floor - Core 3 Alcove</t>
  </si>
  <si>
    <t>00:26:73:51:85:69</t>
  </si>
  <si>
    <t>Young4thC3-710</t>
  </si>
  <si>
    <t>00:11:56:03:16:04</t>
  </si>
  <si>
    <t>10.163.133.13</t>
  </si>
  <si>
    <t>10.163.132.163</t>
  </si>
  <si>
    <t>YoungAV-BWPrint-707</t>
  </si>
  <si>
    <t>Basement - AV Services</t>
  </si>
  <si>
    <t>00:26:73:50:54:3B</t>
  </si>
  <si>
    <t>YoungAV-707</t>
  </si>
  <si>
    <t>00:11:56:03:16:9E</t>
  </si>
  <si>
    <t>10.163.171.98</t>
  </si>
  <si>
    <t>10.163.171.223</t>
  </si>
  <si>
    <t>YoungCisco-ColorPrint-774</t>
  </si>
  <si>
    <t>Basement - Cisco Lab</t>
  </si>
  <si>
    <t>00:26:73:48:52:A8</t>
  </si>
  <si>
    <t>YoungCiscoL-692</t>
  </si>
  <si>
    <t>00:11:56:03:15:F0</t>
  </si>
  <si>
    <t>10.163.172.241</t>
  </si>
  <si>
    <t>YoungCiscoL-BWCopy-692</t>
  </si>
  <si>
    <t>Basement - Cisco Lab (L)</t>
  </si>
  <si>
    <t>S9029300110</t>
  </si>
  <si>
    <t>00:26:73:51:4B:29</t>
  </si>
  <si>
    <t>10.163.133.85</t>
  </si>
  <si>
    <t>10.163.171.220</t>
  </si>
  <si>
    <t>YoungCiscoR-BWCopy-909</t>
  </si>
  <si>
    <t>Basement - Cisco Lab (R)</t>
  </si>
  <si>
    <t>S9029300033</t>
  </si>
  <si>
    <t>00:26:73:51:4B:20</t>
  </si>
  <si>
    <t>YoungCiscoR-909</t>
  </si>
  <si>
    <t>00:11:56:03:16:22</t>
  </si>
  <si>
    <t>YoungDSC-BWCopy-773</t>
  </si>
  <si>
    <t>1st Floor - DSC Lobby</t>
  </si>
  <si>
    <t>10.163.134.33</t>
  </si>
  <si>
    <t>10.163.134.161</t>
  </si>
  <si>
    <t>YoungDSC-ColorCopy-234</t>
  </si>
  <si>
    <t>V9834900475</t>
  </si>
  <si>
    <t>00:26:73:57:7D:F2</t>
  </si>
  <si>
    <t>10.163.132.31</t>
  </si>
  <si>
    <t>10.163.132.230</t>
  </si>
  <si>
    <t>YoungPer-BWPrint-708</t>
  </si>
  <si>
    <t>2nd Floor - Periodicals</t>
  </si>
  <si>
    <t>00:26:73:50:83:29</t>
  </si>
  <si>
    <t>YoungPer-708</t>
  </si>
  <si>
    <t>00:11:56:03:18:0E</t>
  </si>
  <si>
    <t>10.163.132.76</t>
  </si>
  <si>
    <t>10.163.132.41</t>
  </si>
  <si>
    <t>YoungRefC1L-BWPrint-706</t>
  </si>
  <si>
    <t>2nd Floor - Reference Core1 (L)</t>
  </si>
  <si>
    <t>00:26:73:50:83:2E</t>
  </si>
  <si>
    <t>YoungRefC1-705-706</t>
  </si>
  <si>
    <t>00:11:56:03:0F:96</t>
  </si>
  <si>
    <t>10.163.133.192</t>
  </si>
  <si>
    <t>YoungRefC1R-BWPrint-705</t>
  </si>
  <si>
    <t>2nd Floor - Reference Core1 (R)</t>
  </si>
  <si>
    <t>00:26:73:50:89:5B</t>
  </si>
  <si>
    <t>10.163.134.98</t>
  </si>
  <si>
    <t>10.163.132.114</t>
  </si>
  <si>
    <t>YoungRefC2L-BWPrint-703</t>
  </si>
  <si>
    <t>2nd Floor - Reference Core2 (L)</t>
  </si>
  <si>
    <t>00:26:73:50:88:BD</t>
  </si>
  <si>
    <t>YoungRefC3-703-704</t>
  </si>
  <si>
    <t>00:11:56:03:0F:B2</t>
  </si>
  <si>
    <t>10.163.132.162</t>
  </si>
  <si>
    <t>YoungRefC2R-BWPrint-704</t>
  </si>
  <si>
    <t>2nd Floor - Reference Core2 (R)</t>
  </si>
  <si>
    <t>00:26:73:50:54:F9</t>
  </si>
  <si>
    <t>C84024447</t>
  </si>
  <si>
    <t>Config Serial</t>
  </si>
  <si>
    <t>C84024440</t>
  </si>
  <si>
    <t>C84026731</t>
  </si>
  <si>
    <t>C84024439</t>
  </si>
  <si>
    <t>C84024445</t>
  </si>
  <si>
    <t>C84024442</t>
  </si>
  <si>
    <t>C84024438</t>
  </si>
  <si>
    <t>C28001574</t>
  </si>
  <si>
    <t>C84024451</t>
  </si>
  <si>
    <t>C84026462</t>
  </si>
  <si>
    <t>C84026730</t>
  </si>
  <si>
    <t>C84026727</t>
  </si>
  <si>
    <t>C84024443</t>
  </si>
  <si>
    <t>C84024450</t>
  </si>
  <si>
    <t>C84024441</t>
  </si>
  <si>
    <t>C84026724</t>
  </si>
  <si>
    <t>C84026728</t>
  </si>
  <si>
    <t>C28007593</t>
  </si>
  <si>
    <t>C84024446</t>
  </si>
  <si>
    <t>C84016943</t>
  </si>
  <si>
    <t>C84040560</t>
  </si>
  <si>
    <t>C84026722</t>
  </si>
  <si>
    <t>C84026721</t>
  </si>
  <si>
    <t>C84016921</t>
  </si>
  <si>
    <t>C84016942</t>
  </si>
  <si>
    <t>C84016944</t>
  </si>
  <si>
    <t>C84016946</t>
  </si>
  <si>
    <t>C84016945</t>
  </si>
  <si>
    <t>C84016939</t>
  </si>
  <si>
    <t>C84016940</t>
  </si>
  <si>
    <t>SP5200S</t>
  </si>
  <si>
    <t>C84026732</t>
  </si>
  <si>
    <t>C84016470</t>
  </si>
  <si>
    <t>T201P900151</t>
  </si>
  <si>
    <t>C84016941</t>
  </si>
  <si>
    <t>C84026735</t>
  </si>
  <si>
    <t>C84026726</t>
  </si>
  <si>
    <t>C28006069</t>
  </si>
  <si>
    <t>C28004849</t>
  </si>
  <si>
    <t>C28004565</t>
  </si>
  <si>
    <t>C24064804</t>
  </si>
  <si>
    <t>C28001404</t>
  </si>
  <si>
    <t>C28003851</t>
  </si>
  <si>
    <t>C28004086</t>
  </si>
  <si>
    <t>C84027098</t>
  </si>
  <si>
    <t>C84088156</t>
  </si>
  <si>
    <t>C24071166</t>
  </si>
  <si>
    <t>C28006549</t>
  </si>
  <si>
    <t>C28005785</t>
  </si>
  <si>
    <t>C28001398</t>
  </si>
  <si>
    <t>C28005357</t>
  </si>
  <si>
    <t>C24072213</t>
  </si>
  <si>
    <t>C28004912</t>
  </si>
  <si>
    <t>C84023363</t>
  </si>
  <si>
    <t>C28007015</t>
  </si>
  <si>
    <t>C84040625</t>
  </si>
  <si>
    <t>Equipment</t>
  </si>
  <si>
    <t>Machine</t>
  </si>
  <si>
    <t>Make</t>
  </si>
  <si>
    <t>Service Agreement</t>
  </si>
  <si>
    <t>Servicer</t>
  </si>
  <si>
    <t>MFP</t>
  </si>
  <si>
    <t>Ricoh</t>
  </si>
  <si>
    <t>Pro901s</t>
  </si>
  <si>
    <t>WH</t>
  </si>
  <si>
    <t>V9925800016</t>
  </si>
  <si>
    <t>Yes</t>
  </si>
  <si>
    <t>ProC651 EX</t>
  </si>
  <si>
    <t>V9025900003</t>
  </si>
  <si>
    <t>C5100s</t>
  </si>
  <si>
    <t>E256C500149</t>
  </si>
  <si>
    <t>MPC6004</t>
  </si>
  <si>
    <t>MC</t>
  </si>
  <si>
    <t>G736M710036</t>
  </si>
  <si>
    <t>E825C160034</t>
  </si>
  <si>
    <t>V5101100044</t>
  </si>
  <si>
    <t>V5020700163</t>
  </si>
  <si>
    <t>Kodak</t>
  </si>
  <si>
    <t>Digimaster 9110</t>
  </si>
  <si>
    <t>NSW02068</t>
  </si>
  <si>
    <t>Desktop Printer</t>
  </si>
  <si>
    <t>HP</t>
  </si>
  <si>
    <t>LaserJet Pro 400</t>
  </si>
  <si>
    <t>VNB3H06897</t>
  </si>
  <si>
    <t>Lexmark</t>
  </si>
  <si>
    <t>X792DE</t>
  </si>
  <si>
    <t>WTY</t>
  </si>
  <si>
    <t>Wide Format Printer</t>
  </si>
  <si>
    <t>Epson</t>
  </si>
  <si>
    <t>Stylus Pro 9900</t>
  </si>
  <si>
    <t>No</t>
  </si>
  <si>
    <t>Decision 1</t>
  </si>
  <si>
    <t>Stylus Pro 11880</t>
  </si>
  <si>
    <t>Garment Printer</t>
  </si>
  <si>
    <t>Anajet</t>
  </si>
  <si>
    <t>mP10</t>
  </si>
  <si>
    <t>T6424</t>
  </si>
  <si>
    <t>C28008807</t>
  </si>
  <si>
    <t>C28008646</t>
  </si>
  <si>
    <t>C84170112</t>
  </si>
  <si>
    <t>C84171237</t>
  </si>
  <si>
    <t>C84114767</t>
  </si>
  <si>
    <t>C24065260</t>
  </si>
  <si>
    <t>C28008543</t>
  </si>
  <si>
    <t>Chandler Hospital- HA205</t>
  </si>
  <si>
    <t>Good Samaritan MOB - Rm 272- Orthopedics</t>
  </si>
  <si>
    <t>Good Samaritan MOB, Rm 311</t>
  </si>
  <si>
    <t>Good Samaritan PAC, Suite 100, Radiology MRI</t>
  </si>
  <si>
    <t>Good Samaritan MOB, Rm 222, Orthopedics</t>
  </si>
  <si>
    <t>Good Samaritan MOB - Rm 201 - Orthopedics</t>
  </si>
  <si>
    <t>Good Samaritan PAC, Rm 103</t>
  </si>
  <si>
    <t>Good Samaritan Pac, Rm 103</t>
  </si>
  <si>
    <t>Chandler - Rm MS110</t>
  </si>
  <si>
    <t>S7325400050</t>
  </si>
  <si>
    <t>Pav H, Room HA82</t>
  </si>
  <si>
    <t>35P8ZWT</t>
  </si>
  <si>
    <t>VNB3X0332</t>
  </si>
  <si>
    <t>Radiology, Pav. H, Room HX214</t>
  </si>
  <si>
    <t>Lancaster Center, Rm 120, Control</t>
  </si>
  <si>
    <t>Central Bank Bldg, Across from 602</t>
  </si>
  <si>
    <t>6th Floor, Room A.06.161</t>
  </si>
  <si>
    <t>6th Floor, Room A.06.193</t>
  </si>
  <si>
    <t>6th Floor, Room A0.6.174</t>
  </si>
  <si>
    <t>6th Floor, Room A.06.176</t>
  </si>
  <si>
    <t>6th Floor, Room A.06.151</t>
  </si>
  <si>
    <t>6th Floor, Room A.06.027</t>
  </si>
  <si>
    <t>6th Floor, Room A.06.293</t>
  </si>
  <si>
    <t>6th Floor, Room A.06.274</t>
  </si>
  <si>
    <t>6th Floor, Room A.06.267</t>
  </si>
  <si>
    <t>6th Floor, Room A.06.261</t>
  </si>
  <si>
    <t>6th Floor, Room A.06.251</t>
  </si>
  <si>
    <t>7th Floor, Room A.07.193</t>
  </si>
  <si>
    <t>7th Floor, Room A.07.174</t>
  </si>
  <si>
    <t>7th Floor, Room A.07.176</t>
  </si>
  <si>
    <t>7th Floor, Room A.07.151</t>
  </si>
  <si>
    <t>7th Floor, Room A.07.024</t>
  </si>
  <si>
    <t>7th Floor, Room A.07.027</t>
  </si>
  <si>
    <t>7th Floor, Room A.07.293</t>
  </si>
  <si>
    <t>7th Floor, Room A.07.274</t>
  </si>
  <si>
    <t>7th Floor, Room A.07.267</t>
  </si>
  <si>
    <t>7th Floor, Room A.07.261</t>
  </si>
  <si>
    <t xml:space="preserve"> 7th Floor, Room A.07.251</t>
  </si>
  <si>
    <t>Kentucky Clinic, Room D103</t>
  </si>
  <si>
    <t>Serial Number</t>
  </si>
  <si>
    <t>Last Audit Date</t>
  </si>
  <si>
    <t>Total Pages Mono</t>
  </si>
  <si>
    <t>Total Pages Color</t>
  </si>
  <si>
    <t>VNB3H06905</t>
  </si>
  <si>
    <t>5026019424949</t>
  </si>
  <si>
    <t>74636C66021NL</t>
  </si>
  <si>
    <t>7948010</t>
  </si>
  <si>
    <t>7948017</t>
  </si>
  <si>
    <t>W432L302038</t>
  </si>
  <si>
    <t>V8014900960</t>
  </si>
  <si>
    <t>V8014901010</t>
  </si>
  <si>
    <t>V98151100807</t>
  </si>
  <si>
    <t>V9835100682</t>
  </si>
  <si>
    <t>V9415000393</t>
  </si>
  <si>
    <t>G186RB20382</t>
  </si>
  <si>
    <t>C066C900038</t>
  </si>
  <si>
    <t>CNWDF38932</t>
  </si>
  <si>
    <t>5026319422634</t>
  </si>
  <si>
    <t>7527239462292</t>
  </si>
  <si>
    <t>7527259462553</t>
  </si>
  <si>
    <t>752731946DVMW</t>
  </si>
  <si>
    <t>7527449450260</t>
  </si>
  <si>
    <t>7527469450346</t>
  </si>
  <si>
    <t>7527469450375</t>
  </si>
  <si>
    <t>4063259902875</t>
  </si>
  <si>
    <t>4063259902878</t>
  </si>
  <si>
    <t>4063369904606</t>
  </si>
  <si>
    <t>4063369904607</t>
  </si>
  <si>
    <t>4063369904616</t>
  </si>
  <si>
    <t>70156PHH14424</t>
  </si>
  <si>
    <t>7463369904453</t>
  </si>
  <si>
    <t>7463479907094</t>
  </si>
  <si>
    <t>74636C660236P</t>
  </si>
  <si>
    <t>74636C660237K</t>
  </si>
  <si>
    <t>74636C660238H</t>
  </si>
  <si>
    <t>7935509</t>
  </si>
  <si>
    <t>793YRPM</t>
  </si>
  <si>
    <t>7948004</t>
  </si>
  <si>
    <t>7948028</t>
  </si>
  <si>
    <t>794DZ8X</t>
  </si>
  <si>
    <t>794DZ96</t>
  </si>
  <si>
    <t>794DZMT</t>
  </si>
  <si>
    <t>7525009460509</t>
  </si>
  <si>
    <t>7525009460610</t>
  </si>
  <si>
    <t>79GOKR8</t>
  </si>
  <si>
    <t>9437710</t>
  </si>
  <si>
    <t>7526139442745</t>
  </si>
  <si>
    <t>7526139442747</t>
  </si>
  <si>
    <t>7526389440FY5</t>
  </si>
  <si>
    <t>V8215000528</t>
  </si>
  <si>
    <t>G756R510123</t>
  </si>
  <si>
    <t>G716MA60638</t>
  </si>
  <si>
    <t>G736M910238</t>
  </si>
  <si>
    <t>Y196PC00446</t>
  </si>
  <si>
    <t>110-21</t>
  </si>
  <si>
    <t>Baldwin Hall, Rm. B07</t>
  </si>
  <si>
    <t>752732946DYCW</t>
  </si>
  <si>
    <t>Good Samaritan, Room C022A</t>
  </si>
  <si>
    <t>245 Fountain Ct. - 1st Floor</t>
  </si>
  <si>
    <t>16-6</t>
  </si>
  <si>
    <t>41-48</t>
  </si>
  <si>
    <t>Chandler Pav A - Rm. A.03.102</t>
  </si>
  <si>
    <t>7528637010N0M</t>
  </si>
  <si>
    <t>53-8</t>
  </si>
  <si>
    <t>59-7</t>
  </si>
  <si>
    <t>62-4</t>
  </si>
  <si>
    <t>7528629010G7B</t>
  </si>
  <si>
    <t>103-4</t>
  </si>
  <si>
    <t>Chandler Hospital, Rm C358</t>
  </si>
  <si>
    <t>7528637010N28</t>
  </si>
  <si>
    <t>107-15</t>
  </si>
  <si>
    <t>701531HH02WWC</t>
  </si>
  <si>
    <t>110-23</t>
  </si>
  <si>
    <t>118-33</t>
  </si>
  <si>
    <t>KY Clinic, Room J238</t>
  </si>
  <si>
    <t>132-6</t>
  </si>
  <si>
    <t>Chandler, Rm. H712</t>
  </si>
  <si>
    <t>752733946F0WH</t>
  </si>
  <si>
    <t>180-32</t>
  </si>
  <si>
    <t>Whitney Hendrickson - Rm 231</t>
  </si>
  <si>
    <t>752733946F0TT</t>
  </si>
  <si>
    <t>199-3</t>
  </si>
  <si>
    <t>241-14</t>
  </si>
  <si>
    <t>321 Rose Lane - Lobby</t>
  </si>
  <si>
    <t>G716MA60389</t>
  </si>
  <si>
    <t>241-15</t>
  </si>
  <si>
    <t>Fine Arts Bldg - Rm 307</t>
  </si>
  <si>
    <t>Ricoh SP C342</t>
  </si>
  <si>
    <t>Y196P900677</t>
  </si>
  <si>
    <t>266-10</t>
  </si>
  <si>
    <t>74636C660236G</t>
  </si>
  <si>
    <t>285-7</t>
  </si>
  <si>
    <t>Wethington, Room 309D</t>
  </si>
  <si>
    <t>7527309469B03</t>
  </si>
  <si>
    <t>311-10</t>
  </si>
  <si>
    <t>Pav H, Rm. HA035 - Rapid Response Team</t>
  </si>
  <si>
    <t>35P6W0F</t>
  </si>
  <si>
    <t>Strategic Communications</t>
  </si>
  <si>
    <t>McVey Hall, Room 128</t>
  </si>
  <si>
    <t>7528628010G1D</t>
  </si>
  <si>
    <t>Funkhouser Bldg, Rm 211</t>
  </si>
  <si>
    <t>Frazee Hall - Rm 202 - Closet</t>
  </si>
  <si>
    <t>Ky Clinic - Rm K521</t>
  </si>
  <si>
    <t>KY Clinic, Rm B219</t>
  </si>
  <si>
    <t>1500 Bull Lea Rd. past Ste 106</t>
  </si>
  <si>
    <t>Chandler RoomC257</t>
  </si>
  <si>
    <t>Funkhouser,Room 18 Cube 4</t>
  </si>
  <si>
    <t>Funkhouser,Room 18 Cube 2</t>
  </si>
  <si>
    <t>Ricoh SP 213</t>
  </si>
  <si>
    <t>X196M700033</t>
  </si>
  <si>
    <t>752729946DNB4</t>
  </si>
  <si>
    <t>E183M711522</t>
  </si>
  <si>
    <t>C066CB00205</t>
  </si>
  <si>
    <t>50264594212C1</t>
  </si>
  <si>
    <t>752750946GGN0</t>
  </si>
  <si>
    <t>7528637010MM4</t>
  </si>
  <si>
    <t>74636C660140T</t>
  </si>
  <si>
    <t>W532L400233</t>
  </si>
  <si>
    <t>Chandler Hospital - Pav H, Rm. HA647B</t>
  </si>
  <si>
    <t>External Relations</t>
  </si>
  <si>
    <t>Chandler, Room MN576</t>
  </si>
  <si>
    <t>88-16</t>
  </si>
  <si>
    <t>Good Samaritan MOB -Suite 300, Rm342</t>
  </si>
  <si>
    <t>87-19</t>
  </si>
  <si>
    <t>Good Samaritan, 4th Floor Main</t>
  </si>
  <si>
    <t>5026129424K2N</t>
  </si>
  <si>
    <t>163-1</t>
  </si>
  <si>
    <t>166-17</t>
  </si>
  <si>
    <t>199-4</t>
  </si>
  <si>
    <t>Good Samaritan MOB - Rm 242- Orthopedics</t>
  </si>
  <si>
    <t>4063369908LCD</t>
  </si>
  <si>
    <t>215-3</t>
  </si>
  <si>
    <t>Chandler, Rm. MS274</t>
  </si>
  <si>
    <t>752742946FWPV</t>
  </si>
  <si>
    <t>215-4</t>
  </si>
  <si>
    <t>238-1</t>
  </si>
  <si>
    <t>251-1</t>
  </si>
  <si>
    <t>195-17</t>
  </si>
  <si>
    <t>752733946F0XK</t>
  </si>
  <si>
    <t>169-9</t>
  </si>
  <si>
    <t>AG North, Room N24</t>
  </si>
  <si>
    <t>74636C660235C</t>
  </si>
  <si>
    <t>78-6</t>
  </si>
  <si>
    <t>Rm 126</t>
  </si>
  <si>
    <t>107-16</t>
  </si>
  <si>
    <t>Peterson, Rm. 116</t>
  </si>
  <si>
    <t>752743946G278</t>
  </si>
  <si>
    <t>120-17</t>
  </si>
  <si>
    <t>Shriners Rm. 4207 Sub Charting Alcove</t>
  </si>
  <si>
    <t>Shriners, Rm 4208C - Checkout</t>
  </si>
  <si>
    <t>Shriners, Rm. 4208B - Front Desk</t>
  </si>
  <si>
    <t>Shriners, Room 5130 - IT Support</t>
  </si>
  <si>
    <t>Shriners, Rm 4508</t>
  </si>
  <si>
    <t>159-12</t>
  </si>
  <si>
    <t>Shriners, Rm 4112</t>
  </si>
  <si>
    <t>74636C660235F</t>
  </si>
  <si>
    <t>Shriners, Rm 4113</t>
  </si>
  <si>
    <t>70156PHH1441W</t>
  </si>
  <si>
    <t>Shriners, Rm 4114</t>
  </si>
  <si>
    <t>70156PHH16WLN</t>
  </si>
  <si>
    <t>Shriners, Rm 5202B</t>
  </si>
  <si>
    <t>74636C6601ZV3</t>
  </si>
  <si>
    <t>Shriners, Rm 5202A</t>
  </si>
  <si>
    <t>40636C6605X8Y</t>
  </si>
  <si>
    <t>Shriners, Rm 4409</t>
  </si>
  <si>
    <t>5028627010D9K</t>
  </si>
  <si>
    <t>Shriners, Rm 5203 - Hallway</t>
  </si>
  <si>
    <t>5028627010D84</t>
  </si>
  <si>
    <t>Shriners, Rm 5206</t>
  </si>
  <si>
    <t>45146PLM3048D</t>
  </si>
  <si>
    <t>203-6</t>
  </si>
  <si>
    <t>Scovell Hall, Room 213</t>
  </si>
  <si>
    <t>G446PA01753</t>
  </si>
  <si>
    <t>234-3</t>
  </si>
  <si>
    <t>845 Angliana Ave. Rm. 225 Copy Room</t>
  </si>
  <si>
    <t>G186R920997</t>
  </si>
  <si>
    <t>246-6</t>
  </si>
  <si>
    <t>Pav A, Rm. A.02.40</t>
  </si>
  <si>
    <t>752736946F7V6</t>
  </si>
  <si>
    <t>319-1</t>
  </si>
  <si>
    <t>45146PLM3048B</t>
  </si>
  <si>
    <t>Shriners, Room 4507A - Medical Records</t>
  </si>
  <si>
    <t>Shriners, Room 4507 - Medical Records</t>
  </si>
  <si>
    <t>Shriners Rm. 4213 Sub Charting Alcove</t>
  </si>
  <si>
    <t>Shriners Rm. 5125A</t>
  </si>
  <si>
    <t>Shriners, Room 4509</t>
  </si>
  <si>
    <t>Shriners, Room 4501</t>
  </si>
  <si>
    <t>Shriners Rm. 5126D</t>
  </si>
  <si>
    <t>Good Samaritan Pathology</t>
  </si>
  <si>
    <t>Chandler, Room MS107A</t>
  </si>
  <si>
    <t>Shriners, Room 5316 - Jill's Printer</t>
  </si>
  <si>
    <t>Shriners, Room 5308 - Victoria's Printer</t>
  </si>
  <si>
    <t>Shriners, Room 5344 Main Admin Back Hall</t>
  </si>
  <si>
    <t>Good Sam PAC, Rm. 250 - Skin Testing</t>
  </si>
  <si>
    <t>315-1</t>
  </si>
  <si>
    <t>C066C900150</t>
  </si>
  <si>
    <t>Pence Hall, Rm. 112</t>
  </si>
  <si>
    <t>G717M210112</t>
  </si>
  <si>
    <t>Pence Hall, Rm. 108</t>
  </si>
  <si>
    <t>G717M210001</t>
  </si>
  <si>
    <t>752733946F0XF</t>
  </si>
  <si>
    <t>7528639010NBD</t>
  </si>
  <si>
    <t>70156PHH16X81</t>
  </si>
  <si>
    <t>W792P303106</t>
  </si>
  <si>
    <t>W502L600893</t>
  </si>
  <si>
    <t>X196M200031</t>
  </si>
  <si>
    <t>45146PLM30492</t>
  </si>
  <si>
    <t>74636C66024ZW</t>
  </si>
  <si>
    <t>74636C660250F</t>
  </si>
  <si>
    <t>CNBGB29234</t>
  </si>
  <si>
    <t>752728946DFN0</t>
  </si>
  <si>
    <t>3500NDV</t>
  </si>
  <si>
    <t>Chandler, Room HP502</t>
  </si>
  <si>
    <t>74635C6602X4H</t>
  </si>
  <si>
    <t>5028703010Z4P</t>
  </si>
  <si>
    <t>752742946FWPW</t>
  </si>
  <si>
    <t>74636C66024VT</t>
  </si>
  <si>
    <t>W864LA00242</t>
  </si>
  <si>
    <t>Peterson Room 225</t>
  </si>
  <si>
    <t>Equipment ID</t>
  </si>
  <si>
    <t>Bridge Base Total</t>
  </si>
  <si>
    <t>Equip Model</t>
  </si>
  <si>
    <t>B&amp;W Vol Min</t>
  </si>
  <si>
    <t>University of Kentucky Managed Print Services - April 2017</t>
  </si>
</sst>
</file>

<file path=xl/styles.xml><?xml version="1.0" encoding="utf-8"?>
<styleSheet xmlns="http://schemas.openxmlformats.org/spreadsheetml/2006/main">
  <numFmts count="7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_);_(&quot;$&quot;* \(#,##0.00000\);_(&quot;$&quot;* &quot;-&quot;??_);_(@_)"/>
    <numFmt numFmtId="165" formatCode="m/d/yyyy\ h:mm:ss\ AM/PM"/>
    <numFmt numFmtId="166" formatCode="0.00_)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1"/>
      <color indexed="8"/>
      <name val="Calibri"/>
      <family val="2"/>
    </font>
    <font>
      <u/>
      <sz val="8"/>
      <color theme="10"/>
      <name val="Verdana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9.8"/>
      <color theme="1"/>
      <name val="Arial"/>
      <family val="2"/>
    </font>
    <font>
      <sz val="10"/>
      <color theme="1"/>
      <name val="Arial"/>
      <family val="2"/>
    </font>
    <font>
      <b/>
      <sz val="13.2"/>
      <color theme="1"/>
      <name val="Arial"/>
      <family val="2"/>
    </font>
    <font>
      <sz val="13.2"/>
      <color theme="1"/>
      <name val="Arial"/>
      <family val="2"/>
    </font>
    <font>
      <b/>
      <sz val="13.2"/>
      <color rgb="FFEFEFEF"/>
      <name val="Trebuchet MS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28"/>
      <color theme="1"/>
      <name val="Calibri"/>
      <family val="2"/>
      <scheme val="minor"/>
    </font>
    <font>
      <sz val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9"/>
      <name val="Verdana"/>
      <family val="2"/>
    </font>
    <font>
      <b/>
      <i/>
      <sz val="16"/>
      <name val="Helv"/>
    </font>
    <font>
      <sz val="10"/>
      <name val="MS Sans Serif"/>
      <family val="2"/>
    </font>
    <font>
      <b/>
      <sz val="10"/>
      <name val="MS Sans Serif"/>
      <family val="2"/>
    </font>
    <font>
      <b/>
      <sz val="28"/>
      <color theme="0"/>
      <name val="Calibri"/>
      <family val="2"/>
      <scheme val="minor"/>
    </font>
    <font>
      <sz val="28"/>
      <color theme="0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C2F4"/>
        <bgColor indexed="64"/>
      </patternFill>
    </fill>
    <fill>
      <patternFill patternType="solid">
        <fgColor rgb="FFEA999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6AA84F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B7B7B7"/>
        <bgColor indexed="64"/>
      </patternFill>
    </fill>
    <fill>
      <patternFill patternType="solid">
        <fgColor rgb="FFE06666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0B539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CCCCCC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93C47D"/>
      </right>
      <top style="medium">
        <color rgb="FF93C47D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870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" applyNumberFormat="0" applyAlignment="0" applyProtection="0"/>
    <xf numFmtId="0" fontId="18" fillId="8" borderId="6" applyNumberFormat="0" applyAlignment="0" applyProtection="0"/>
    <xf numFmtId="0" fontId="19" fillId="8" borderId="5" applyNumberFormat="0" applyAlignment="0" applyProtection="0"/>
    <xf numFmtId="0" fontId="20" fillId="0" borderId="7" applyNumberFormat="0" applyFill="0" applyAlignment="0" applyProtection="0"/>
    <xf numFmtId="0" fontId="21" fillId="9" borderId="8" applyNumberFormat="0" applyAlignment="0" applyProtection="0"/>
    <xf numFmtId="0" fontId="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24" fillId="0" borderId="0"/>
    <xf numFmtId="0" fontId="4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5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5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5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5" fillId="44" borderId="0" applyNumberFormat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4" fillId="0" borderId="0"/>
    <xf numFmtId="0" fontId="4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25" fillId="10" borderId="9" applyNumberFormat="0" applyFont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3" fillId="0" borderId="0" applyNumberFormat="0" applyFill="0" applyBorder="0" applyAlignment="0" applyProtection="0"/>
    <xf numFmtId="3" fontId="48" fillId="0" borderId="0" applyFont="0" applyFill="0" applyBorder="0" applyAlignment="0" applyProtection="0"/>
    <xf numFmtId="44" fontId="4" fillId="0" borderId="0" applyFont="0" applyFill="0" applyBorder="0" applyAlignment="0" applyProtection="0"/>
    <xf numFmtId="38" fontId="50" fillId="68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0" fontId="50" fillId="69" borderId="1" applyNumberFormat="0" applyBorder="0" applyAlignment="0" applyProtection="0"/>
    <xf numFmtId="0" fontId="51" fillId="0" borderId="26"/>
    <xf numFmtId="166" fontId="52" fillId="0" borderId="0"/>
    <xf numFmtId="10" fontId="4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54" fillId="0" borderId="27">
      <alignment horizontal="center"/>
    </xf>
    <xf numFmtId="3" fontId="53" fillId="0" borderId="0" applyFont="0" applyFill="0" applyBorder="0" applyAlignment="0" applyProtection="0"/>
    <xf numFmtId="0" fontId="53" fillId="70" borderId="0" applyNumberFormat="0" applyFon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0" fontId="4" fillId="0" borderId="0" applyFont="0" applyFill="0" applyBorder="0" applyAlignment="0" applyProtection="0"/>
  </cellStyleXfs>
  <cellXfs count="704">
    <xf numFmtId="0" fontId="0" fillId="0" borderId="0" xfId="0"/>
    <xf numFmtId="1" fontId="0" fillId="0" borderId="0" xfId="0" applyNumberFormat="1" applyFill="1" applyAlignment="1">
      <alignment horizontal="left"/>
    </xf>
    <xf numFmtId="0" fontId="0" fillId="0" borderId="0" xfId="0" applyFill="1" applyBorder="1"/>
    <xf numFmtId="0" fontId="0" fillId="0" borderId="0" xfId="0" applyFill="1"/>
    <xf numFmtId="0" fontId="0" fillId="0" borderId="0" xfId="0" applyFill="1"/>
    <xf numFmtId="0" fontId="6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3" fillId="0" borderId="0" xfId="2" applyFill="1" applyAlignment="1" applyProtection="1">
      <alignment horizontal="left"/>
    </xf>
    <xf numFmtId="0" fontId="9" fillId="0" borderId="0" xfId="0" applyFont="1" applyFill="1"/>
    <xf numFmtId="0" fontId="0" fillId="0" borderId="0" xfId="0" applyBorder="1"/>
    <xf numFmtId="0" fontId="0" fillId="2" borderId="0" xfId="0" applyFill="1"/>
    <xf numFmtId="0" fontId="0" fillId="45" borderId="0" xfId="0" applyFill="1"/>
    <xf numFmtId="0" fontId="0" fillId="46" borderId="0" xfId="0" applyFill="1"/>
    <xf numFmtId="0" fontId="0" fillId="47" borderId="0" xfId="0" applyFill="1"/>
    <xf numFmtId="165" fontId="0" fillId="0" borderId="0" xfId="0" applyNumberFormat="1" applyAlignment="1">
      <alignment horizontal="right"/>
    </xf>
    <xf numFmtId="0" fontId="0" fillId="48" borderId="0" xfId="0" applyFill="1"/>
    <xf numFmtId="0" fontId="34" fillId="0" borderId="0" xfId="0" applyFont="1"/>
    <xf numFmtId="0" fontId="37" fillId="0" borderId="18" xfId="0" applyFont="1" applyBorder="1" applyAlignment="1">
      <alignment wrapText="1"/>
    </xf>
    <xf numFmtId="0" fontId="37" fillId="0" borderId="11" xfId="0" applyFont="1" applyBorder="1" applyAlignment="1">
      <alignment wrapText="1"/>
    </xf>
    <xf numFmtId="0" fontId="38" fillId="0" borderId="19" xfId="0" applyFont="1" applyBorder="1" applyAlignment="1">
      <alignment horizontal="center" wrapText="1"/>
    </xf>
    <xf numFmtId="0" fontId="38" fillId="0" borderId="20" xfId="0" applyFont="1" applyBorder="1" applyAlignment="1">
      <alignment horizontal="center" wrapText="1"/>
    </xf>
    <xf numFmtId="0" fontId="37" fillId="0" borderId="19" xfId="0" applyFont="1" applyBorder="1" applyAlignment="1">
      <alignment wrapText="1"/>
    </xf>
    <xf numFmtId="0" fontId="37" fillId="0" borderId="20" xfId="0" applyFont="1" applyBorder="1" applyAlignment="1">
      <alignment horizontal="center" wrapText="1"/>
    </xf>
    <xf numFmtId="0" fontId="37" fillId="0" borderId="20" xfId="0" applyFont="1" applyBorder="1" applyAlignment="1">
      <alignment wrapText="1"/>
    </xf>
    <xf numFmtId="0" fontId="37" fillId="49" borderId="19" xfId="0" applyFont="1" applyFill="1" applyBorder="1" applyAlignment="1">
      <alignment wrapText="1"/>
    </xf>
    <xf numFmtId="0" fontId="37" fillId="49" borderId="20" xfId="0" applyFont="1" applyFill="1" applyBorder="1" applyAlignment="1">
      <alignment wrapText="1"/>
    </xf>
    <xf numFmtId="0" fontId="37" fillId="49" borderId="20" xfId="0" applyFont="1" applyFill="1" applyBorder="1" applyAlignment="1">
      <alignment horizontal="center" wrapText="1"/>
    </xf>
    <xf numFmtId="0" fontId="37" fillId="49" borderId="18" xfId="0" applyFont="1" applyFill="1" applyBorder="1" applyAlignment="1">
      <alignment wrapText="1"/>
    </xf>
    <xf numFmtId="0" fontId="37" fillId="50" borderId="20" xfId="0" applyFont="1" applyFill="1" applyBorder="1" applyAlignment="1">
      <alignment wrapText="1"/>
    </xf>
    <xf numFmtId="0" fontId="37" fillId="51" borderId="19" xfId="0" applyFont="1" applyFill="1" applyBorder="1" applyAlignment="1">
      <alignment wrapText="1"/>
    </xf>
    <xf numFmtId="0" fontId="37" fillId="51" borderId="20" xfId="0" applyFont="1" applyFill="1" applyBorder="1" applyAlignment="1">
      <alignment wrapText="1"/>
    </xf>
    <xf numFmtId="0" fontId="37" fillId="51" borderId="20" xfId="0" applyFont="1" applyFill="1" applyBorder="1" applyAlignment="1">
      <alignment horizontal="center" wrapText="1"/>
    </xf>
    <xf numFmtId="0" fontId="37" fillId="51" borderId="18" xfId="0" applyFont="1" applyFill="1" applyBorder="1" applyAlignment="1">
      <alignment wrapText="1"/>
    </xf>
    <xf numFmtId="0" fontId="37" fillId="52" borderId="19" xfId="0" applyFont="1" applyFill="1" applyBorder="1" applyAlignment="1">
      <alignment wrapText="1"/>
    </xf>
    <xf numFmtId="0" fontId="37" fillId="52" borderId="20" xfId="0" applyFont="1" applyFill="1" applyBorder="1" applyAlignment="1">
      <alignment wrapText="1"/>
    </xf>
    <xf numFmtId="0" fontId="37" fillId="52" borderId="20" xfId="0" applyFont="1" applyFill="1" applyBorder="1" applyAlignment="1">
      <alignment horizontal="center" wrapText="1"/>
    </xf>
    <xf numFmtId="0" fontId="37" fillId="52" borderId="18" xfId="0" applyFont="1" applyFill="1" applyBorder="1" applyAlignment="1">
      <alignment wrapText="1"/>
    </xf>
    <xf numFmtId="0" fontId="37" fillId="50" borderId="18" xfId="0" applyFont="1" applyFill="1" applyBorder="1" applyAlignment="1">
      <alignment wrapText="1"/>
    </xf>
    <xf numFmtId="0" fontId="37" fillId="50" borderId="19" xfId="0" applyFont="1" applyFill="1" applyBorder="1" applyAlignment="1">
      <alignment wrapText="1"/>
    </xf>
    <xf numFmtId="0" fontId="37" fillId="50" borderId="20" xfId="0" applyFont="1" applyFill="1" applyBorder="1" applyAlignment="1">
      <alignment horizontal="center" wrapText="1"/>
    </xf>
    <xf numFmtId="0" fontId="37" fillId="2" borderId="19" xfId="0" applyFont="1" applyFill="1" applyBorder="1" applyAlignment="1">
      <alignment wrapText="1"/>
    </xf>
    <xf numFmtId="0" fontId="37" fillId="2" borderId="20" xfId="0" applyFont="1" applyFill="1" applyBorder="1" applyAlignment="1">
      <alignment wrapText="1"/>
    </xf>
    <xf numFmtId="0" fontId="37" fillId="2" borderId="20" xfId="0" applyFont="1" applyFill="1" applyBorder="1" applyAlignment="1">
      <alignment horizontal="center" wrapText="1"/>
    </xf>
    <xf numFmtId="0" fontId="37" fillId="2" borderId="18" xfId="0" applyFont="1" applyFill="1" applyBorder="1" applyAlignment="1">
      <alignment wrapText="1"/>
    </xf>
    <xf numFmtId="0" fontId="37" fillId="0" borderId="11" xfId="0" applyFont="1" applyBorder="1" applyAlignment="1">
      <alignment horizontal="center" wrapText="1"/>
    </xf>
    <xf numFmtId="0" fontId="37" fillId="53" borderId="11" xfId="0" applyFont="1" applyFill="1" applyBorder="1" applyAlignment="1">
      <alignment wrapText="1"/>
    </xf>
    <xf numFmtId="0" fontId="39" fillId="0" borderId="20" xfId="0" applyFont="1" applyBorder="1" applyAlignment="1">
      <alignment wrapText="1"/>
    </xf>
    <xf numFmtId="0" fontId="40" fillId="54" borderId="21" xfId="0" applyFont="1" applyFill="1" applyBorder="1" applyAlignment="1">
      <alignment horizontal="center" vertical="center" wrapText="1"/>
    </xf>
    <xf numFmtId="0" fontId="37" fillId="55" borderId="22" xfId="0" applyFont="1" applyFill="1" applyBorder="1" applyAlignment="1">
      <alignment horizontal="center" vertical="center" wrapText="1"/>
    </xf>
    <xf numFmtId="0" fontId="3" fillId="55" borderId="22" xfId="2" applyFill="1" applyBorder="1" applyAlignment="1" applyProtection="1">
      <alignment horizontal="center" vertical="center" wrapText="1"/>
    </xf>
    <xf numFmtId="0" fontId="3" fillId="56" borderId="22" xfId="2" applyFill="1" applyBorder="1" applyAlignment="1" applyProtection="1">
      <alignment horizontal="center" vertical="center" wrapText="1"/>
    </xf>
    <xf numFmtId="0" fontId="37" fillId="57" borderId="22" xfId="0" applyFont="1" applyFill="1" applyBorder="1" applyAlignment="1">
      <alignment horizontal="center" vertical="center" wrapText="1"/>
    </xf>
    <xf numFmtId="0" fontId="37" fillId="56" borderId="22" xfId="0" applyFont="1" applyFill="1" applyBorder="1" applyAlignment="1">
      <alignment horizontal="center" vertical="center" wrapText="1"/>
    </xf>
    <xf numFmtId="0" fontId="37" fillId="55" borderId="22" xfId="0" applyFont="1" applyFill="1" applyBorder="1" applyAlignment="1">
      <alignment wrapText="1"/>
    </xf>
    <xf numFmtId="0" fontId="37" fillId="58" borderId="22" xfId="0" applyFont="1" applyFill="1" applyBorder="1" applyAlignment="1">
      <alignment horizontal="center" vertical="center" wrapText="1"/>
    </xf>
    <xf numFmtId="0" fontId="41" fillId="59" borderId="22" xfId="0" applyFont="1" applyFill="1" applyBorder="1" applyAlignment="1">
      <alignment horizontal="center" vertical="center" wrapText="1"/>
    </xf>
    <xf numFmtId="0" fontId="32" fillId="57" borderId="22" xfId="0" applyFont="1" applyFill="1" applyBorder="1" applyAlignment="1">
      <alignment horizontal="center" vertical="center" wrapText="1"/>
    </xf>
    <xf numFmtId="0" fontId="41" fillId="60" borderId="22" xfId="0" applyFont="1" applyFill="1" applyBorder="1" applyAlignment="1">
      <alignment horizontal="center" vertical="center" wrapText="1"/>
    </xf>
    <xf numFmtId="0" fontId="37" fillId="61" borderId="22" xfId="0" applyFont="1" applyFill="1" applyBorder="1" applyAlignment="1">
      <alignment horizontal="center" vertical="center" wrapText="1"/>
    </xf>
    <xf numFmtId="0" fontId="37" fillId="55" borderId="23" xfId="0" applyFont="1" applyFill="1" applyBorder="1" applyAlignment="1">
      <alignment horizontal="center" vertical="center" wrapText="1"/>
    </xf>
    <xf numFmtId="0" fontId="32" fillId="55" borderId="22" xfId="0" applyFont="1" applyFill="1" applyBorder="1" applyAlignment="1">
      <alignment horizontal="center" wrapText="1"/>
    </xf>
    <xf numFmtId="0" fontId="41" fillId="62" borderId="22" xfId="0" applyFont="1" applyFill="1" applyBorder="1" applyAlignment="1">
      <alignment horizontal="center" vertical="center" wrapText="1"/>
    </xf>
    <xf numFmtId="0" fontId="37" fillId="56" borderId="22" xfId="0" applyFont="1" applyFill="1" applyBorder="1" applyAlignment="1">
      <alignment wrapText="1"/>
    </xf>
    <xf numFmtId="0" fontId="34" fillId="0" borderId="0" xfId="0" applyFont="1" applyAlignment="1">
      <alignment horizontal="center" vertical="center"/>
    </xf>
    <xf numFmtId="0" fontId="42" fillId="0" borderId="0" xfId="0" applyFont="1"/>
    <xf numFmtId="0" fontId="44" fillId="0" borderId="0" xfId="0" applyFont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4" fillId="63" borderId="1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4" fillId="63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34" fillId="64" borderId="0" xfId="0" applyFont="1" applyFill="1" applyAlignment="1">
      <alignment horizontal="center" vertical="center"/>
    </xf>
    <xf numFmtId="0" fontId="36" fillId="0" borderId="12" xfId="0" applyFont="1" applyBorder="1" applyAlignment="1">
      <alignment horizontal="center" wrapText="1"/>
    </xf>
    <xf numFmtId="0" fontId="36" fillId="0" borderId="13" xfId="0" applyFont="1" applyBorder="1" applyAlignment="1">
      <alignment horizontal="center" wrapText="1"/>
    </xf>
    <xf numFmtId="0" fontId="36" fillId="0" borderId="14" xfId="0" applyFont="1" applyBorder="1" applyAlignment="1">
      <alignment horizontal="center" wrapText="1"/>
    </xf>
    <xf numFmtId="0" fontId="36" fillId="0" borderId="15" xfId="0" applyFont="1" applyBorder="1" applyAlignment="1">
      <alignment horizontal="center" wrapText="1"/>
    </xf>
    <xf numFmtId="0" fontId="36" fillId="0" borderId="16" xfId="0" applyFont="1" applyBorder="1" applyAlignment="1">
      <alignment horizontal="center" wrapText="1"/>
    </xf>
    <xf numFmtId="0" fontId="36" fillId="0" borderId="17" xfId="0" applyFont="1" applyBorder="1" applyAlignment="1">
      <alignment horizontal="center" wrapText="1"/>
    </xf>
    <xf numFmtId="0" fontId="43" fillId="0" borderId="0" xfId="0" applyFont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46" borderId="1" xfId="0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21" fillId="65" borderId="1" xfId="0" applyNumberFormat="1" applyFont="1" applyFill="1" applyBorder="1" applyAlignment="1">
      <alignment horizontal="center" vertical="center" wrapText="1"/>
    </xf>
    <xf numFmtId="49" fontId="21" fillId="66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49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44" fontId="0" fillId="0" borderId="1" xfId="0" applyNumberFormat="1" applyFill="1" applyBorder="1" applyAlignment="1"/>
    <xf numFmtId="0" fontId="5" fillId="0" borderId="1" xfId="3" applyFont="1" applyFill="1" applyBorder="1" applyAlignment="1">
      <alignment horizontal="center"/>
    </xf>
    <xf numFmtId="1" fontId="0" fillId="0" borderId="1" xfId="0" applyNumberFormat="1" applyFill="1" applyBorder="1" applyAlignment="1">
      <alignment horizontal="left"/>
    </xf>
    <xf numFmtId="3" fontId="0" fillId="0" borderId="1" xfId="0" applyNumberFormat="1" applyFill="1" applyBorder="1" applyAlignment="1">
      <alignment horizontal="left"/>
    </xf>
    <xf numFmtId="164" fontId="0" fillId="0" borderId="1" xfId="0" applyNumberFormat="1" applyFill="1" applyBorder="1" applyAlignment="1">
      <alignment horizontal="left"/>
    </xf>
    <xf numFmtId="44" fontId="0" fillId="0" borderId="1" xfId="0" applyNumberFormat="1" applyFill="1" applyBorder="1" applyAlignment="1">
      <alignment horizontal="left"/>
    </xf>
    <xf numFmtId="3" fontId="1" fillId="0" borderId="1" xfId="0" applyNumberFormat="1" applyFont="1" applyFill="1" applyBorder="1"/>
    <xf numFmtId="0" fontId="4" fillId="0" borderId="1" xfId="4460" applyFill="1" applyBorder="1">
      <alignment vertical="center"/>
    </xf>
    <xf numFmtId="3" fontId="28" fillId="0" borderId="1" xfId="0" applyNumberFormat="1" applyFont="1" applyFill="1" applyBorder="1"/>
    <xf numFmtId="0" fontId="4" fillId="0" borderId="1" xfId="4461" applyFill="1" applyBorder="1">
      <alignment vertical="center"/>
    </xf>
    <xf numFmtId="0" fontId="4" fillId="0" borderId="1" xfId="4462" applyFill="1" applyBorder="1">
      <alignment vertical="center"/>
    </xf>
    <xf numFmtId="3" fontId="27" fillId="0" borderId="1" xfId="4016" applyNumberFormat="1" applyFont="1" applyFill="1" applyBorder="1">
      <alignment vertical="center"/>
    </xf>
    <xf numFmtId="0" fontId="4" fillId="0" borderId="1" xfId="4463" applyFill="1" applyBorder="1">
      <alignment vertical="center"/>
    </xf>
    <xf numFmtId="3" fontId="27" fillId="0" borderId="1" xfId="4018" applyNumberFormat="1" applyFont="1" applyFill="1" applyBorder="1">
      <alignment vertical="center"/>
    </xf>
    <xf numFmtId="0" fontId="4" fillId="0" borderId="1" xfId="4464" applyFill="1" applyBorder="1">
      <alignment vertical="center"/>
    </xf>
    <xf numFmtId="3" fontId="27" fillId="0" borderId="1" xfId="4020" applyNumberFormat="1" applyFont="1" applyFill="1" applyBorder="1">
      <alignment vertical="center"/>
    </xf>
    <xf numFmtId="0" fontId="4" fillId="0" borderId="1" xfId="4466" applyFill="1" applyBorder="1">
      <alignment vertical="center"/>
    </xf>
    <xf numFmtId="0" fontId="4" fillId="0" borderId="1" xfId="4467" applyFill="1" applyBorder="1">
      <alignment vertical="center"/>
    </xf>
    <xf numFmtId="0" fontId="4" fillId="0" borderId="1" xfId="4468" applyFill="1" applyBorder="1">
      <alignment vertical="center"/>
    </xf>
    <xf numFmtId="3" fontId="27" fillId="0" borderId="1" xfId="4026" applyNumberFormat="1" applyFont="1" applyFill="1" applyBorder="1">
      <alignment vertical="center"/>
    </xf>
    <xf numFmtId="0" fontId="4" fillId="0" borderId="1" xfId="4469" applyFill="1" applyBorder="1">
      <alignment vertical="center"/>
    </xf>
    <xf numFmtId="3" fontId="27" fillId="0" borderId="1" xfId="4028" applyNumberFormat="1" applyFont="1" applyFill="1" applyBorder="1">
      <alignment vertical="center"/>
    </xf>
    <xf numFmtId="0" fontId="4" fillId="0" borderId="1" xfId="4465" applyFill="1" applyBorder="1">
      <alignment vertical="center"/>
    </xf>
    <xf numFmtId="3" fontId="27" fillId="0" borderId="1" xfId="4022" applyNumberFormat="1" applyFont="1" applyFill="1" applyBorder="1">
      <alignment vertical="center"/>
    </xf>
    <xf numFmtId="0" fontId="4" fillId="0" borderId="1" xfId="4471" applyFill="1" applyBorder="1">
      <alignment vertical="center"/>
    </xf>
    <xf numFmtId="3" fontId="27" fillId="0" borderId="1" xfId="4032" applyNumberFormat="1" applyFont="1" applyFill="1" applyBorder="1">
      <alignment vertical="center"/>
    </xf>
    <xf numFmtId="0" fontId="4" fillId="0" borderId="1" xfId="4472" applyFill="1" applyBorder="1">
      <alignment vertical="center"/>
    </xf>
    <xf numFmtId="0" fontId="4" fillId="0" borderId="1" xfId="4473" applyFill="1" applyBorder="1">
      <alignment vertical="center"/>
    </xf>
    <xf numFmtId="0" fontId="0" fillId="0" borderId="1" xfId="0" applyFill="1" applyBorder="1"/>
    <xf numFmtId="1" fontId="0" fillId="0" borderId="1" xfId="0" applyNumberFormat="1" applyFill="1" applyBorder="1"/>
    <xf numFmtId="0" fontId="4" fillId="0" borderId="1" xfId="4474" applyFill="1" applyBorder="1">
      <alignment vertical="center"/>
    </xf>
    <xf numFmtId="0" fontId="4" fillId="0" borderId="1" xfId="4475" applyFill="1" applyBorder="1">
      <alignment vertical="center"/>
    </xf>
    <xf numFmtId="0" fontId="4" fillId="0" borderId="1" xfId="4476" applyFill="1" applyBorder="1">
      <alignment vertical="center"/>
    </xf>
    <xf numFmtId="3" fontId="27" fillId="0" borderId="1" xfId="4038" applyNumberFormat="1" applyFont="1" applyFill="1" applyBorder="1">
      <alignment vertical="center"/>
    </xf>
    <xf numFmtId="0" fontId="4" fillId="0" borderId="1" xfId="4479" applyFill="1" applyBorder="1">
      <alignment vertical="center"/>
    </xf>
    <xf numFmtId="0" fontId="4" fillId="0" borderId="1" xfId="4480" applyFill="1" applyBorder="1">
      <alignment vertical="center"/>
    </xf>
    <xf numFmtId="0" fontId="4" fillId="0" borderId="1" xfId="4477" applyFill="1" applyBorder="1">
      <alignment vertical="center"/>
    </xf>
    <xf numFmtId="0" fontId="4" fillId="0" borderId="1" xfId="4478" applyFill="1" applyBorder="1">
      <alignment vertical="center"/>
    </xf>
    <xf numFmtId="0" fontId="4" fillId="0" borderId="1" xfId="4481" applyFill="1" applyBorder="1">
      <alignment vertical="center"/>
    </xf>
    <xf numFmtId="0" fontId="4" fillId="0" borderId="1" xfId="4482" applyFill="1" applyBorder="1">
      <alignment vertical="center"/>
    </xf>
    <xf numFmtId="3" fontId="1" fillId="0" borderId="1" xfId="0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center"/>
    </xf>
    <xf numFmtId="0" fontId="4" fillId="0" borderId="1" xfId="4491" applyFill="1" applyBorder="1">
      <alignment vertical="center"/>
    </xf>
    <xf numFmtId="0" fontId="4" fillId="0" borderId="1" xfId="4492" applyFill="1" applyBorder="1">
      <alignment vertical="center"/>
    </xf>
    <xf numFmtId="0" fontId="4" fillId="0" borderId="1" xfId="4483" applyFill="1" applyBorder="1">
      <alignment vertical="center"/>
    </xf>
    <xf numFmtId="3" fontId="27" fillId="0" borderId="1" xfId="4044" applyNumberFormat="1" applyFont="1" applyFill="1" applyBorder="1">
      <alignment vertical="center"/>
    </xf>
    <xf numFmtId="0" fontId="5" fillId="0" borderId="1" xfId="8" applyFont="1" applyFill="1" applyBorder="1" applyAlignment="1">
      <alignment horizontal="center"/>
    </xf>
    <xf numFmtId="0" fontId="5" fillId="0" borderId="1" xfId="4" applyFont="1" applyFill="1" applyBorder="1" applyAlignment="1">
      <alignment horizontal="center"/>
    </xf>
    <xf numFmtId="0" fontId="8" fillId="0" borderId="1" xfId="6" applyFont="1" applyFill="1" applyBorder="1" applyAlignment="1">
      <alignment horizontal="center"/>
    </xf>
    <xf numFmtId="0" fontId="4" fillId="0" borderId="1" xfId="4489" applyFill="1" applyBorder="1">
      <alignment vertical="center"/>
    </xf>
    <xf numFmtId="0" fontId="4" fillId="0" borderId="1" xfId="4490" applyFill="1" applyBorder="1">
      <alignment vertical="center"/>
    </xf>
    <xf numFmtId="0" fontId="8" fillId="0" borderId="1" xfId="0" applyFont="1" applyFill="1" applyBorder="1" applyAlignment="1">
      <alignment horizontal="center"/>
    </xf>
    <xf numFmtId="0" fontId="5" fillId="0" borderId="1" xfId="7" applyFont="1" applyFill="1" applyBorder="1" applyAlignment="1">
      <alignment horizontal="center"/>
    </xf>
    <xf numFmtId="0" fontId="4" fillId="0" borderId="1" xfId="4498" applyFill="1" applyBorder="1">
      <alignment vertical="center"/>
    </xf>
    <xf numFmtId="0" fontId="4" fillId="0" borderId="1" xfId="4497" applyFill="1" applyBorder="1">
      <alignment vertical="center"/>
    </xf>
    <xf numFmtId="0" fontId="4" fillId="0" borderId="1" xfId="4499" applyFill="1" applyBorder="1">
      <alignment vertical="center"/>
    </xf>
    <xf numFmtId="3" fontId="27" fillId="0" borderId="1" xfId="4059" applyNumberFormat="1" applyFont="1" applyFill="1" applyBorder="1">
      <alignment vertical="center"/>
    </xf>
    <xf numFmtId="0" fontId="4" fillId="0" borderId="1" xfId="4500" applyFill="1" applyBorder="1">
      <alignment vertical="center"/>
    </xf>
    <xf numFmtId="0" fontId="4" fillId="0" borderId="1" xfId="4501" applyFill="1" applyBorder="1">
      <alignment vertical="center"/>
    </xf>
    <xf numFmtId="0" fontId="4" fillId="0" borderId="1" xfId="4502" applyFill="1" applyBorder="1">
      <alignment vertical="center"/>
    </xf>
    <xf numFmtId="0" fontId="4" fillId="0" borderId="1" xfId="4503" applyFill="1" applyBorder="1">
      <alignment vertical="center"/>
    </xf>
    <xf numFmtId="0" fontId="4" fillId="0" borderId="1" xfId="4504" applyFill="1" applyBorder="1">
      <alignment vertical="center"/>
    </xf>
    <xf numFmtId="0" fontId="4" fillId="0" borderId="1" xfId="4505" applyFill="1" applyBorder="1">
      <alignment vertical="center"/>
    </xf>
    <xf numFmtId="0" fontId="4" fillId="0" borderId="1" xfId="4506" applyFill="1" applyBorder="1">
      <alignment vertical="center"/>
    </xf>
    <xf numFmtId="0" fontId="4" fillId="0" borderId="1" xfId="4510" applyFill="1" applyBorder="1">
      <alignment vertical="center"/>
    </xf>
    <xf numFmtId="0" fontId="4" fillId="0" borderId="1" xfId="4511" applyFill="1" applyBorder="1">
      <alignment vertical="center"/>
    </xf>
    <xf numFmtId="3" fontId="28" fillId="0" borderId="1" xfId="0" applyNumberFormat="1" applyFont="1" applyFill="1" applyBorder="1" applyAlignment="1">
      <alignment vertical="center"/>
    </xf>
    <xf numFmtId="0" fontId="4" fillId="0" borderId="1" xfId="4512" applyFill="1" applyBorder="1">
      <alignment vertical="center"/>
    </xf>
    <xf numFmtId="0" fontId="4" fillId="0" borderId="1" xfId="4513" applyFill="1" applyBorder="1">
      <alignment vertical="center"/>
    </xf>
    <xf numFmtId="0" fontId="4" fillId="0" borderId="1" xfId="4514" applyFill="1" applyBorder="1">
      <alignment vertical="center"/>
    </xf>
    <xf numFmtId="0" fontId="4" fillId="0" borderId="1" xfId="4518" applyFill="1" applyBorder="1">
      <alignment vertical="center"/>
    </xf>
    <xf numFmtId="0" fontId="4" fillId="0" borderId="1" xfId="4519" applyFill="1" applyBorder="1">
      <alignment vertical="center"/>
    </xf>
    <xf numFmtId="0" fontId="4" fillId="0" borderId="1" xfId="4516" applyFill="1" applyBorder="1">
      <alignment vertical="center"/>
    </xf>
    <xf numFmtId="0" fontId="4" fillId="0" borderId="1" xfId="4508" applyFill="1" applyBorder="1">
      <alignment vertical="center"/>
    </xf>
    <xf numFmtId="0" fontId="4" fillId="0" borderId="1" xfId="4509" applyFill="1" applyBorder="1">
      <alignment vertical="center"/>
    </xf>
    <xf numFmtId="0" fontId="4" fillId="0" borderId="1" xfId="4521" applyFill="1" applyBorder="1">
      <alignment vertical="center"/>
    </xf>
    <xf numFmtId="0" fontId="4" fillId="0" borderId="1" xfId="4520" applyFill="1" applyBorder="1">
      <alignment vertical="center"/>
    </xf>
    <xf numFmtId="0" fontId="4" fillId="0" borderId="1" xfId="4523" applyFill="1" applyBorder="1">
      <alignment vertical="center"/>
    </xf>
    <xf numFmtId="0" fontId="4" fillId="0" borderId="1" xfId="4524" applyFill="1" applyBorder="1">
      <alignment vertical="center"/>
    </xf>
    <xf numFmtId="0" fontId="4" fillId="0" borderId="1" xfId="4529" applyFill="1" applyBorder="1">
      <alignment vertical="center"/>
    </xf>
    <xf numFmtId="3" fontId="27" fillId="0" borderId="1" xfId="4083" applyNumberFormat="1" applyFont="1" applyFill="1" applyBorder="1">
      <alignment vertical="center"/>
    </xf>
    <xf numFmtId="0" fontId="4" fillId="0" borderId="1" xfId="4531" applyFill="1" applyBorder="1">
      <alignment vertical="center"/>
    </xf>
    <xf numFmtId="3" fontId="27" fillId="0" borderId="1" xfId="4085" applyNumberFormat="1" applyFont="1" applyFill="1" applyBorder="1">
      <alignment vertical="center"/>
    </xf>
    <xf numFmtId="0" fontId="4" fillId="0" borderId="1" xfId="4532" applyFill="1" applyBorder="1">
      <alignment vertical="center"/>
    </xf>
    <xf numFmtId="3" fontId="27" fillId="0" borderId="1" xfId="4087" applyNumberFormat="1" applyFont="1" applyFill="1" applyBorder="1">
      <alignment vertical="center"/>
    </xf>
    <xf numFmtId="3" fontId="8" fillId="0" borderId="1" xfId="4092" applyNumberFormat="1" applyFont="1" applyFill="1" applyBorder="1">
      <alignment vertical="center"/>
    </xf>
    <xf numFmtId="3" fontId="27" fillId="0" borderId="1" xfId="4093" applyNumberFormat="1" applyFont="1" applyFill="1" applyBorder="1">
      <alignment vertical="center"/>
    </xf>
    <xf numFmtId="0" fontId="4" fillId="0" borderId="1" xfId="4541" applyFill="1" applyBorder="1">
      <alignment vertical="center"/>
    </xf>
    <xf numFmtId="3" fontId="27" fillId="0" borderId="1" xfId="4105" applyNumberFormat="1" applyFont="1" applyFill="1" applyBorder="1">
      <alignment vertical="center"/>
    </xf>
    <xf numFmtId="0" fontId="4" fillId="0" borderId="1" xfId="4542" applyFill="1" applyBorder="1">
      <alignment vertical="center"/>
    </xf>
    <xf numFmtId="3" fontId="27" fillId="0" borderId="1" xfId="4107" applyNumberFormat="1" applyFont="1" applyFill="1" applyBorder="1">
      <alignment vertical="center"/>
    </xf>
    <xf numFmtId="0" fontId="4" fillId="0" borderId="1" xfId="4543" applyFill="1" applyBorder="1">
      <alignment vertical="center"/>
    </xf>
    <xf numFmtId="0" fontId="4" fillId="0" borderId="1" xfId="4544" applyFill="1" applyBorder="1">
      <alignment vertical="center"/>
    </xf>
    <xf numFmtId="3" fontId="8" fillId="0" borderId="1" xfId="0" applyNumberFormat="1" applyFont="1" applyFill="1" applyBorder="1"/>
    <xf numFmtId="0" fontId="4" fillId="0" borderId="1" xfId="4546" applyFill="1" applyBorder="1">
      <alignment vertical="center"/>
    </xf>
    <xf numFmtId="3" fontId="27" fillId="0" borderId="1" xfId="4073" applyNumberFormat="1" applyFont="1" applyFill="1" applyBorder="1">
      <alignment vertical="center"/>
    </xf>
    <xf numFmtId="3" fontId="0" fillId="0" borderId="1" xfId="0" applyNumberFormat="1" applyFill="1" applyBorder="1"/>
    <xf numFmtId="0" fontId="5" fillId="0" borderId="1" xfId="9" applyFont="1" applyFill="1" applyBorder="1" applyAlignment="1">
      <alignment horizontal="center"/>
    </xf>
    <xf numFmtId="0" fontId="4" fillId="0" borderId="1" xfId="4548" applyFill="1" applyBorder="1">
      <alignment vertical="center"/>
    </xf>
    <xf numFmtId="0" fontId="4" fillId="0" borderId="1" xfId="4549" applyFill="1" applyBorder="1">
      <alignment vertical="center"/>
    </xf>
    <xf numFmtId="0" fontId="4" fillId="0" borderId="1" xfId="4538" applyFill="1" applyBorder="1">
      <alignment vertical="center"/>
    </xf>
    <xf numFmtId="3" fontId="27" fillId="0" borderId="1" xfId="4100" applyNumberFormat="1" applyFont="1" applyFill="1" applyBorder="1">
      <alignment vertical="center"/>
    </xf>
    <xf numFmtId="0" fontId="4" fillId="0" borderId="1" xfId="4540" applyFill="1" applyBorder="1">
      <alignment vertical="center"/>
    </xf>
    <xf numFmtId="3" fontId="27" fillId="0" borderId="1" xfId="4103" applyNumberFormat="1" applyFont="1" applyFill="1" applyBorder="1">
      <alignment vertical="center"/>
    </xf>
    <xf numFmtId="0" fontId="4" fillId="0" borderId="1" xfId="4545" applyFill="1" applyBorder="1">
      <alignment vertical="center"/>
    </xf>
    <xf numFmtId="3" fontId="27" fillId="0" borderId="1" xfId="4111" applyNumberFormat="1" applyFont="1" applyFill="1" applyBorder="1">
      <alignment vertical="center"/>
    </xf>
    <xf numFmtId="0" fontId="4" fillId="0" borderId="1" xfId="4539" applyFill="1" applyBorder="1">
      <alignment vertical="center"/>
    </xf>
    <xf numFmtId="3" fontId="27" fillId="0" borderId="1" xfId="4101" applyNumberFormat="1" applyFont="1" applyFill="1" applyBorder="1">
      <alignment vertical="center"/>
    </xf>
    <xf numFmtId="0" fontId="4" fillId="0" borderId="1" xfId="4535" applyFill="1" applyBorder="1">
      <alignment vertical="center"/>
    </xf>
    <xf numFmtId="3" fontId="27" fillId="0" borderId="1" xfId="4095" applyNumberFormat="1" applyFont="1" applyFill="1" applyBorder="1">
      <alignment vertical="center"/>
    </xf>
    <xf numFmtId="0" fontId="4" fillId="0" borderId="1" xfId="4547" applyFill="1" applyBorder="1">
      <alignment vertical="center"/>
    </xf>
    <xf numFmtId="3" fontId="27" fillId="0" borderId="1" xfId="4113" applyNumberFormat="1" applyFont="1" applyFill="1" applyBorder="1">
      <alignment vertical="center"/>
    </xf>
    <xf numFmtId="8" fontId="0" fillId="0" borderId="1" xfId="0" applyNumberFormat="1" applyFill="1" applyBorder="1" applyAlignment="1"/>
    <xf numFmtId="0" fontId="4" fillId="0" borderId="1" xfId="4552" applyFill="1" applyBorder="1">
      <alignment vertical="center"/>
    </xf>
    <xf numFmtId="3" fontId="27" fillId="0" borderId="1" xfId="4119" applyNumberFormat="1" applyFont="1" applyFill="1" applyBorder="1">
      <alignment vertical="center"/>
    </xf>
    <xf numFmtId="0" fontId="4" fillId="0" borderId="1" xfId="4553" applyFill="1" applyBorder="1">
      <alignment vertical="center"/>
    </xf>
    <xf numFmtId="3" fontId="27" fillId="0" borderId="1" xfId="4121" applyNumberFormat="1" applyFont="1" applyFill="1" applyBorder="1">
      <alignment vertical="center"/>
    </xf>
    <xf numFmtId="0" fontId="4" fillId="0" borderId="1" xfId="4554" applyFill="1" applyBorder="1">
      <alignment vertical="center"/>
    </xf>
    <xf numFmtId="0" fontId="4" fillId="0" borderId="1" xfId="4555" applyFill="1" applyBorder="1">
      <alignment vertical="center"/>
    </xf>
    <xf numFmtId="0" fontId="8" fillId="0" borderId="1" xfId="0" applyFont="1" applyFill="1" applyBorder="1" applyAlignment="1">
      <alignment horizontal="left"/>
    </xf>
    <xf numFmtId="44" fontId="8" fillId="0" borderId="1" xfId="0" applyNumberFormat="1" applyFont="1" applyFill="1" applyBorder="1" applyAlignment="1"/>
    <xf numFmtId="1" fontId="8" fillId="0" borderId="1" xfId="0" applyNumberFormat="1" applyFont="1" applyFill="1" applyBorder="1" applyAlignment="1">
      <alignment horizontal="left"/>
    </xf>
    <xf numFmtId="3" fontId="8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left"/>
    </xf>
    <xf numFmtId="44" fontId="8" fillId="0" borderId="1" xfId="0" applyNumberFormat="1" applyFont="1" applyFill="1" applyBorder="1" applyAlignment="1">
      <alignment horizontal="left"/>
    </xf>
    <xf numFmtId="3" fontId="27" fillId="0" borderId="1" xfId="0" applyNumberFormat="1" applyFont="1" applyFill="1" applyBorder="1"/>
    <xf numFmtId="0" fontId="4" fillId="0" borderId="1" xfId="4556" applyFill="1" applyBorder="1">
      <alignment vertical="center"/>
    </xf>
    <xf numFmtId="3" fontId="27" fillId="0" borderId="1" xfId="4125" applyNumberFormat="1" applyFont="1" applyFill="1" applyBorder="1">
      <alignment vertical="center"/>
    </xf>
    <xf numFmtId="0" fontId="4" fillId="0" borderId="1" xfId="4564" applyFill="1" applyBorder="1">
      <alignment vertical="center"/>
    </xf>
    <xf numFmtId="3" fontId="27" fillId="0" borderId="1" xfId="4133" applyNumberFormat="1" applyFont="1" applyFill="1" applyBorder="1">
      <alignment vertical="center"/>
    </xf>
    <xf numFmtId="44" fontId="9" fillId="0" borderId="1" xfId="0" applyNumberFormat="1" applyFont="1" applyFill="1" applyBorder="1" applyAlignment="1"/>
    <xf numFmtId="0" fontId="4" fillId="0" borderId="1" xfId="4560" applyFill="1" applyBorder="1">
      <alignment vertical="center"/>
    </xf>
    <xf numFmtId="3" fontId="27" fillId="0" borderId="1" xfId="4127" applyNumberFormat="1" applyFont="1" applyFill="1" applyBorder="1">
      <alignment vertical="center"/>
    </xf>
    <xf numFmtId="0" fontId="4" fillId="0" borderId="1" xfId="4558" applyFill="1" applyBorder="1">
      <alignment vertical="center"/>
    </xf>
    <xf numFmtId="8" fontId="9" fillId="0" borderId="1" xfId="0" applyNumberFormat="1" applyFont="1" applyFill="1" applyBorder="1" applyAlignment="1"/>
    <xf numFmtId="0" fontId="4" fillId="0" borderId="1" xfId="4562" applyFill="1" applyBorder="1">
      <alignment vertical="center"/>
    </xf>
    <xf numFmtId="0" fontId="4" fillId="0" borderId="1" xfId="4561" applyFill="1" applyBorder="1">
      <alignment vertical="center"/>
    </xf>
    <xf numFmtId="3" fontId="27" fillId="0" borderId="1" xfId="4129" applyNumberFormat="1" applyFont="1" applyFill="1" applyBorder="1">
      <alignment vertical="center"/>
    </xf>
    <xf numFmtId="0" fontId="35" fillId="0" borderId="1" xfId="0" applyFont="1" applyBorder="1" applyAlignment="1">
      <alignment wrapText="1"/>
    </xf>
    <xf numFmtId="0" fontId="35" fillId="0" borderId="1" xfId="0" applyFont="1" applyBorder="1"/>
    <xf numFmtId="0" fontId="4" fillId="0" borderId="1" xfId="4563" applyFill="1" applyBorder="1">
      <alignment vertical="center"/>
    </xf>
    <xf numFmtId="3" fontId="27" fillId="0" borderId="1" xfId="4131" applyNumberFormat="1" applyFont="1" applyFill="1" applyBorder="1">
      <alignment vertical="center"/>
    </xf>
    <xf numFmtId="0" fontId="4" fillId="0" borderId="1" xfId="4565" applyFill="1" applyBorder="1">
      <alignment vertical="center"/>
    </xf>
    <xf numFmtId="3" fontId="27" fillId="0" borderId="1" xfId="4135" applyNumberFormat="1" applyFont="1" applyFill="1" applyBorder="1">
      <alignment vertical="center"/>
    </xf>
    <xf numFmtId="0" fontId="4" fillId="0" borderId="1" xfId="4570" applyFill="1" applyBorder="1">
      <alignment vertical="center"/>
    </xf>
    <xf numFmtId="0" fontId="4" fillId="0" borderId="1" xfId="4571" applyFill="1" applyBorder="1">
      <alignment vertical="center"/>
    </xf>
    <xf numFmtId="0" fontId="4" fillId="0" borderId="1" xfId="4569" applyFill="1" applyBorder="1">
      <alignment vertical="center"/>
    </xf>
    <xf numFmtId="3" fontId="27" fillId="0" borderId="1" xfId="4141" applyNumberFormat="1" applyFont="1" applyFill="1" applyBorder="1">
      <alignment vertical="center"/>
    </xf>
    <xf numFmtId="0" fontId="4" fillId="0" borderId="1" xfId="4566" applyFill="1" applyBorder="1">
      <alignment vertical="center"/>
    </xf>
    <xf numFmtId="0" fontId="4" fillId="0" borderId="1" xfId="4567" applyFill="1" applyBorder="1">
      <alignment vertical="center"/>
    </xf>
    <xf numFmtId="0" fontId="4" fillId="0" borderId="1" xfId="4572" applyFill="1" applyBorder="1">
      <alignment vertical="center"/>
    </xf>
    <xf numFmtId="3" fontId="27" fillId="0" borderId="1" xfId="4145" applyNumberFormat="1" applyFont="1" applyFill="1" applyBorder="1">
      <alignment vertical="center"/>
    </xf>
    <xf numFmtId="0" fontId="4" fillId="0" borderId="1" xfId="4573" applyFill="1" applyBorder="1">
      <alignment vertical="center"/>
    </xf>
    <xf numFmtId="3" fontId="27" fillId="0" borderId="1" xfId="4147" applyNumberFormat="1" applyFont="1" applyFill="1" applyBorder="1">
      <alignment vertical="center"/>
    </xf>
    <xf numFmtId="0" fontId="4" fillId="0" borderId="1" xfId="4574" applyFill="1" applyBorder="1">
      <alignment vertical="center"/>
    </xf>
    <xf numFmtId="3" fontId="27" fillId="0" borderId="1" xfId="4149" applyNumberFormat="1" applyFont="1" applyFill="1" applyBorder="1">
      <alignment vertical="center"/>
    </xf>
    <xf numFmtId="0" fontId="4" fillId="0" borderId="1" xfId="4575" applyFill="1" applyBorder="1">
      <alignment vertical="center"/>
    </xf>
    <xf numFmtId="3" fontId="27" fillId="0" borderId="1" xfId="4152" applyNumberFormat="1" applyFont="1" applyFill="1" applyBorder="1">
      <alignment vertical="center"/>
    </xf>
    <xf numFmtId="0" fontId="4" fillId="0" borderId="1" xfId="4576" applyFill="1" applyBorder="1">
      <alignment vertical="center"/>
    </xf>
    <xf numFmtId="0" fontId="4" fillId="0" borderId="1" xfId="4577" applyFill="1" applyBorder="1">
      <alignment vertical="center"/>
    </xf>
    <xf numFmtId="0" fontId="4" fillId="0" borderId="1" xfId="4579" applyFill="1" applyBorder="1">
      <alignment vertical="center"/>
    </xf>
    <xf numFmtId="3" fontId="27" fillId="0" borderId="1" xfId="4158" applyNumberFormat="1" applyFont="1" applyFill="1" applyBorder="1">
      <alignment vertical="center"/>
    </xf>
    <xf numFmtId="3" fontId="8" fillId="0" borderId="1" xfId="4155" applyNumberFormat="1" applyFont="1" applyFill="1" applyBorder="1">
      <alignment vertical="center"/>
    </xf>
    <xf numFmtId="3" fontId="27" fillId="0" borderId="1" xfId="4156" applyNumberFormat="1" applyFont="1" applyFill="1" applyBorder="1">
      <alignment vertical="center"/>
    </xf>
    <xf numFmtId="0" fontId="4" fillId="0" borderId="1" xfId="4586" applyFill="1" applyBorder="1">
      <alignment vertical="center"/>
    </xf>
    <xf numFmtId="0" fontId="4" fillId="0" borderId="1" xfId="4587" applyFill="1" applyBorder="1">
      <alignment vertical="center"/>
    </xf>
    <xf numFmtId="0" fontId="4" fillId="0" borderId="1" xfId="4595" applyFill="1" applyBorder="1">
      <alignment vertical="center"/>
    </xf>
    <xf numFmtId="3" fontId="27" fillId="0" borderId="1" xfId="4176" applyNumberFormat="1" applyFont="1" applyFill="1" applyBorder="1">
      <alignment vertical="center"/>
    </xf>
    <xf numFmtId="0" fontId="4" fillId="0" borderId="1" xfId="4578" applyFill="1" applyBorder="1">
      <alignment vertical="center"/>
    </xf>
    <xf numFmtId="0" fontId="4" fillId="0" borderId="1" xfId="4585" applyFill="1" applyBorder="1">
      <alignment vertical="center"/>
    </xf>
    <xf numFmtId="3" fontId="27" fillId="0" borderId="1" xfId="4166" applyNumberFormat="1" applyFont="1" applyFill="1" applyBorder="1">
      <alignment vertical="center"/>
    </xf>
    <xf numFmtId="0" fontId="4" fillId="0" borderId="1" xfId="4588" applyFill="1" applyBorder="1">
      <alignment vertical="center"/>
    </xf>
    <xf numFmtId="3" fontId="27" fillId="0" borderId="1" xfId="4168" applyNumberFormat="1" applyFont="1" applyFill="1" applyBorder="1">
      <alignment vertical="center"/>
    </xf>
    <xf numFmtId="0" fontId="4" fillId="0" borderId="1" xfId="4589" applyFill="1" applyBorder="1">
      <alignment vertical="center"/>
    </xf>
    <xf numFmtId="0" fontId="4" fillId="0" borderId="1" xfId="4590" applyFill="1" applyBorder="1">
      <alignment vertical="center"/>
    </xf>
    <xf numFmtId="0" fontId="4" fillId="0" borderId="1" xfId="4591" applyFill="1" applyBorder="1">
      <alignment vertical="center"/>
    </xf>
    <xf numFmtId="0" fontId="4" fillId="0" borderId="1" xfId="4592" applyFill="1" applyBorder="1">
      <alignment vertical="center"/>
    </xf>
    <xf numFmtId="0" fontId="4" fillId="0" borderId="1" xfId="4593" applyFill="1" applyBorder="1">
      <alignment vertical="center"/>
    </xf>
    <xf numFmtId="0" fontId="4" fillId="0" borderId="1" xfId="4594" applyFill="1" applyBorder="1">
      <alignment vertical="center"/>
    </xf>
    <xf numFmtId="0" fontId="4" fillId="0" borderId="1" xfId="4596" applyFill="1" applyBorder="1">
      <alignment vertical="center"/>
    </xf>
    <xf numFmtId="3" fontId="27" fillId="0" borderId="1" xfId="4178" applyNumberFormat="1" applyFont="1" applyFill="1" applyBorder="1">
      <alignment vertical="center"/>
    </xf>
    <xf numFmtId="0" fontId="4" fillId="0" borderId="1" xfId="4597" applyFill="1" applyBorder="1">
      <alignment vertical="center"/>
    </xf>
    <xf numFmtId="3" fontId="27" fillId="0" borderId="1" xfId="4180" applyNumberFormat="1" applyFont="1" applyFill="1" applyBorder="1">
      <alignment vertical="center"/>
    </xf>
    <xf numFmtId="0" fontId="4" fillId="0" borderId="1" xfId="4598" applyFill="1" applyBorder="1">
      <alignment vertical="center"/>
    </xf>
    <xf numFmtId="3" fontId="27" fillId="0" borderId="1" xfId="4182" applyNumberFormat="1" applyFont="1" applyFill="1" applyBorder="1">
      <alignment vertical="center"/>
    </xf>
    <xf numFmtId="0" fontId="4" fillId="0" borderId="1" xfId="4599" applyFill="1" applyBorder="1">
      <alignment vertical="center"/>
    </xf>
    <xf numFmtId="0" fontId="4" fillId="0" borderId="1" xfId="4600" applyFill="1" applyBorder="1">
      <alignment vertical="center"/>
    </xf>
    <xf numFmtId="0" fontId="4" fillId="0" borderId="1" xfId="4601" applyFill="1" applyBorder="1">
      <alignment vertical="center"/>
    </xf>
    <xf numFmtId="3" fontId="27" fillId="0" borderId="1" xfId="4186" applyNumberFormat="1" applyFont="1" applyFill="1" applyBorder="1">
      <alignment vertical="center"/>
    </xf>
    <xf numFmtId="0" fontId="4" fillId="0" borderId="1" xfId="4602" applyFill="1" applyBorder="1">
      <alignment vertical="center"/>
    </xf>
    <xf numFmtId="3" fontId="27" fillId="0" borderId="1" xfId="4188" applyNumberFormat="1" applyFont="1" applyFill="1" applyBorder="1">
      <alignment vertical="center"/>
    </xf>
    <xf numFmtId="0" fontId="4" fillId="0" borderId="1" xfId="4603" applyFill="1" applyBorder="1">
      <alignment vertical="center"/>
    </xf>
    <xf numFmtId="3" fontId="27" fillId="0" borderId="1" xfId="4190" applyNumberFormat="1" applyFont="1" applyFill="1" applyBorder="1">
      <alignment vertical="center"/>
    </xf>
    <xf numFmtId="0" fontId="4" fillId="0" borderId="1" xfId="4605" applyFill="1" applyBorder="1">
      <alignment vertical="center"/>
    </xf>
    <xf numFmtId="3" fontId="27" fillId="0" borderId="1" xfId="4194" applyNumberFormat="1" applyFont="1" applyFill="1" applyBorder="1">
      <alignment vertical="center"/>
    </xf>
    <xf numFmtId="0" fontId="4" fillId="0" borderId="1" xfId="4606" applyFill="1" applyBorder="1">
      <alignment vertical="center"/>
    </xf>
    <xf numFmtId="0" fontId="4" fillId="0" borderId="1" xfId="4613" applyFill="1" applyBorder="1">
      <alignment vertical="center"/>
    </xf>
    <xf numFmtId="0" fontId="4" fillId="0" borderId="1" xfId="4614" applyFill="1" applyBorder="1">
      <alignment vertical="center"/>
    </xf>
    <xf numFmtId="0" fontId="4" fillId="0" borderId="1" xfId="4615" applyFont="1" applyFill="1" applyBorder="1">
      <alignment vertical="center"/>
    </xf>
    <xf numFmtId="3" fontId="8" fillId="0" borderId="1" xfId="0" applyNumberFormat="1" applyFont="1" applyFill="1" applyBorder="1" applyAlignment="1">
      <alignment vertical="center"/>
    </xf>
    <xf numFmtId="0" fontId="4" fillId="0" borderId="1" xfId="4617" applyFill="1" applyBorder="1">
      <alignment vertical="center"/>
    </xf>
    <xf numFmtId="0" fontId="4" fillId="0" borderId="1" xfId="4616" applyFill="1" applyBorder="1">
      <alignment vertical="center"/>
    </xf>
    <xf numFmtId="3" fontId="8" fillId="0" borderId="1" xfId="4189" applyNumberFormat="1" applyFont="1" applyFill="1" applyBorder="1">
      <alignment vertical="center"/>
    </xf>
    <xf numFmtId="0" fontId="6" fillId="0" borderId="1" xfId="0" applyFont="1" applyFill="1" applyBorder="1" applyAlignment="1">
      <alignment horizontal="center"/>
    </xf>
    <xf numFmtId="3" fontId="0" fillId="0" borderId="1" xfId="1" applyNumberFormat="1" applyFont="1" applyFill="1" applyBorder="1"/>
    <xf numFmtId="3" fontId="28" fillId="0" borderId="1" xfId="0" applyNumberFormat="1" applyFont="1" applyFill="1" applyBorder="1" applyAlignment="1">
      <alignment vertical="top"/>
    </xf>
    <xf numFmtId="0" fontId="4" fillId="0" borderId="1" xfId="4609" applyFill="1" applyBorder="1">
      <alignment vertical="center"/>
    </xf>
    <xf numFmtId="0" fontId="4" fillId="0" borderId="1" xfId="4610" applyFill="1" applyBorder="1">
      <alignment vertical="center"/>
    </xf>
    <xf numFmtId="0" fontId="4" fillId="0" borderId="1" xfId="4618" applyFill="1" applyBorder="1">
      <alignment vertical="center"/>
    </xf>
    <xf numFmtId="0" fontId="4" fillId="0" borderId="1" xfId="4619" applyFill="1" applyBorder="1">
      <alignment vertical="center"/>
    </xf>
    <xf numFmtId="0" fontId="4" fillId="0" borderId="1" xfId="4626" applyFill="1" applyBorder="1">
      <alignment vertical="center"/>
    </xf>
    <xf numFmtId="0" fontId="4" fillId="0" borderId="1" xfId="4627" applyFill="1" applyBorder="1">
      <alignment vertical="center"/>
    </xf>
    <xf numFmtId="0" fontId="4" fillId="0" borderId="1" xfId="4628" applyFill="1" applyBorder="1">
      <alignment vertical="center"/>
    </xf>
    <xf numFmtId="0" fontId="4" fillId="0" borderId="1" xfId="4629" applyFill="1" applyBorder="1">
      <alignment vertical="center"/>
    </xf>
    <xf numFmtId="7" fontId="9" fillId="0" borderId="1" xfId="0" applyNumberFormat="1" applyFont="1" applyFill="1" applyBorder="1" applyAlignment="1"/>
    <xf numFmtId="0" fontId="4" fillId="0" borderId="1" xfId="4630" applyFill="1" applyBorder="1">
      <alignment vertical="center"/>
    </xf>
    <xf numFmtId="0" fontId="4" fillId="0" borderId="1" xfId="4631" applyFill="1" applyBorder="1">
      <alignment vertical="center"/>
    </xf>
    <xf numFmtId="0" fontId="4" fillId="0" borderId="1" xfId="4632" applyFill="1" applyBorder="1">
      <alignment vertical="center"/>
    </xf>
    <xf numFmtId="0" fontId="4" fillId="0" borderId="1" xfId="4633" applyFill="1" applyBorder="1">
      <alignment vertical="center"/>
    </xf>
    <xf numFmtId="0" fontId="4" fillId="0" borderId="1" xfId="4634" applyFill="1" applyBorder="1">
      <alignment vertical="center"/>
    </xf>
    <xf numFmtId="3" fontId="27" fillId="0" borderId="1" xfId="4207" applyNumberFormat="1" applyFont="1" applyFill="1" applyBorder="1">
      <alignment vertical="center"/>
    </xf>
    <xf numFmtId="0" fontId="4" fillId="0" borderId="1" xfId="4635" applyFill="1" applyBorder="1">
      <alignment vertical="center"/>
    </xf>
    <xf numFmtId="3" fontId="27" fillId="0" borderId="1" xfId="4209" applyNumberFormat="1" applyFont="1" applyFill="1" applyBorder="1">
      <alignment vertical="center"/>
    </xf>
    <xf numFmtId="0" fontId="4" fillId="0" borderId="1" xfId="4636" applyFill="1" applyBorder="1">
      <alignment vertical="center"/>
    </xf>
    <xf numFmtId="0" fontId="4" fillId="0" borderId="1" xfId="4637" applyFill="1" applyBorder="1">
      <alignment vertical="center"/>
    </xf>
    <xf numFmtId="7" fontId="0" fillId="0" borderId="1" xfId="0" applyNumberFormat="1" applyFill="1" applyBorder="1" applyAlignment="1"/>
    <xf numFmtId="0" fontId="4" fillId="0" borderId="1" xfId="4638" applyFill="1" applyBorder="1">
      <alignment vertical="center"/>
    </xf>
    <xf numFmtId="0" fontId="4" fillId="0" borderId="1" xfId="4639" applyFill="1" applyBorder="1">
      <alignment vertical="center"/>
    </xf>
    <xf numFmtId="0" fontId="8" fillId="0" borderId="1" xfId="3" applyFont="1" applyFill="1" applyBorder="1" applyAlignment="1">
      <alignment horizontal="center"/>
    </xf>
    <xf numFmtId="0" fontId="4" fillId="0" borderId="1" xfId="4641" applyFill="1" applyBorder="1">
      <alignment vertical="center"/>
    </xf>
    <xf numFmtId="0" fontId="4" fillId="0" borderId="1" xfId="4642" applyFill="1" applyBorder="1">
      <alignment vertical="center"/>
    </xf>
    <xf numFmtId="0" fontId="4" fillId="0" borderId="1" xfId="4643" applyFill="1" applyBorder="1">
      <alignment vertical="center"/>
    </xf>
    <xf numFmtId="0" fontId="4" fillId="0" borderId="1" xfId="4644" applyFill="1" applyBorder="1">
      <alignment vertical="center"/>
    </xf>
    <xf numFmtId="0" fontId="4" fillId="0" borderId="1" xfId="4645" applyFill="1" applyBorder="1">
      <alignment vertical="center"/>
    </xf>
    <xf numFmtId="0" fontId="4" fillId="0" borderId="1" xfId="4646" applyFill="1" applyBorder="1">
      <alignment vertical="center"/>
    </xf>
    <xf numFmtId="0" fontId="4" fillId="0" borderId="1" xfId="4640" applyFill="1" applyBorder="1">
      <alignment vertical="center"/>
    </xf>
    <xf numFmtId="3" fontId="27" fillId="0" borderId="1" xfId="4219" applyNumberFormat="1" applyFont="1" applyFill="1" applyBorder="1">
      <alignment vertical="center"/>
    </xf>
    <xf numFmtId="0" fontId="4" fillId="0" borderId="1" xfId="4648" applyFill="1" applyBorder="1">
      <alignment vertical="center"/>
    </xf>
    <xf numFmtId="0" fontId="4" fillId="0" borderId="1" xfId="4647" applyFill="1" applyBorder="1">
      <alignment vertical="center"/>
    </xf>
    <xf numFmtId="3" fontId="27" fillId="0" borderId="1" xfId="4217" applyNumberFormat="1" applyFont="1" applyFill="1" applyBorder="1">
      <alignment vertical="center"/>
    </xf>
    <xf numFmtId="0" fontId="4" fillId="0" borderId="1" xfId="4649" applyFill="1" applyBorder="1">
      <alignment vertical="center"/>
    </xf>
    <xf numFmtId="3" fontId="27" fillId="0" borderId="1" xfId="4221" applyNumberFormat="1" applyFont="1" applyFill="1" applyBorder="1">
      <alignment vertical="center"/>
    </xf>
    <xf numFmtId="0" fontId="4" fillId="0" borderId="1" xfId="4650" applyFill="1" applyBorder="1">
      <alignment vertical="center"/>
    </xf>
    <xf numFmtId="3" fontId="27" fillId="0" borderId="1" xfId="4223" applyNumberFormat="1" applyFont="1" applyFill="1" applyBorder="1">
      <alignment vertical="center"/>
    </xf>
    <xf numFmtId="0" fontId="4" fillId="0" borderId="1" xfId="4651" applyFill="1" applyBorder="1">
      <alignment vertical="center"/>
    </xf>
    <xf numFmtId="0" fontId="4" fillId="0" borderId="1" xfId="4652" applyFill="1" applyBorder="1">
      <alignment vertical="center"/>
    </xf>
    <xf numFmtId="0" fontId="4" fillId="0" borderId="1" xfId="4654" applyFill="1" applyBorder="1">
      <alignment vertical="center"/>
    </xf>
    <xf numFmtId="3" fontId="27" fillId="0" borderId="1" xfId="4229" applyNumberFormat="1" applyFont="1" applyFill="1" applyBorder="1">
      <alignment vertical="center"/>
    </xf>
    <xf numFmtId="0" fontId="4" fillId="0" borderId="1" xfId="4653" applyFill="1" applyBorder="1">
      <alignment vertical="center"/>
    </xf>
    <xf numFmtId="3" fontId="27" fillId="0" borderId="1" xfId="4227" applyNumberFormat="1" applyFont="1" applyFill="1" applyBorder="1">
      <alignment vertical="center"/>
    </xf>
    <xf numFmtId="0" fontId="4" fillId="0" borderId="1" xfId="4656" applyFill="1" applyBorder="1">
      <alignment vertical="center"/>
    </xf>
    <xf numFmtId="3" fontId="27" fillId="0" borderId="1" xfId="4233" applyNumberFormat="1" applyFont="1" applyFill="1" applyBorder="1">
      <alignment vertical="center"/>
    </xf>
    <xf numFmtId="0" fontId="4" fillId="0" borderId="1" xfId="4657" applyFill="1" applyBorder="1">
      <alignment vertical="center"/>
    </xf>
    <xf numFmtId="3" fontId="27" fillId="0" borderId="1" xfId="4237" applyNumberFormat="1" applyFont="1" applyFill="1" applyBorder="1">
      <alignment vertical="center"/>
    </xf>
    <xf numFmtId="0" fontId="4" fillId="0" borderId="1" xfId="4658" applyFill="1" applyBorder="1">
      <alignment vertical="center"/>
    </xf>
    <xf numFmtId="3" fontId="27" fillId="0" borderId="1" xfId="4238" applyNumberFormat="1" applyFont="1" applyFill="1" applyBorder="1">
      <alignment vertical="center"/>
    </xf>
    <xf numFmtId="0" fontId="4" fillId="0" borderId="1" xfId="4659" applyFill="1" applyBorder="1">
      <alignment vertical="center"/>
    </xf>
    <xf numFmtId="3" fontId="27" fillId="0" borderId="1" xfId="4239" applyNumberFormat="1" applyFont="1" applyFill="1" applyBorder="1">
      <alignment vertical="center"/>
    </xf>
    <xf numFmtId="0" fontId="4" fillId="0" borderId="1" xfId="4660" applyFill="1" applyBorder="1">
      <alignment vertical="center"/>
    </xf>
    <xf numFmtId="3" fontId="27" fillId="0" borderId="1" xfId="4243" applyNumberFormat="1" applyFont="1" applyFill="1" applyBorder="1">
      <alignment vertical="center"/>
    </xf>
    <xf numFmtId="0" fontId="4" fillId="0" borderId="1" xfId="4663" applyFill="1" applyBorder="1">
      <alignment vertical="center"/>
    </xf>
    <xf numFmtId="3" fontId="27" fillId="0" borderId="1" xfId="4247" applyNumberFormat="1" applyFont="1" applyFill="1" applyBorder="1">
      <alignment vertical="center"/>
    </xf>
    <xf numFmtId="0" fontId="4" fillId="0" borderId="1" xfId="4666" applyFill="1" applyBorder="1">
      <alignment vertical="center"/>
    </xf>
    <xf numFmtId="3" fontId="27" fillId="0" borderId="1" xfId="4249" applyNumberFormat="1" applyFont="1" applyFill="1" applyBorder="1">
      <alignment vertical="center"/>
    </xf>
    <xf numFmtId="0" fontId="4" fillId="0" borderId="1" xfId="4667" applyFill="1" applyBorder="1">
      <alignment vertical="center"/>
    </xf>
    <xf numFmtId="0" fontId="4" fillId="0" borderId="1" xfId="4668" applyFill="1" applyBorder="1">
      <alignment vertical="center"/>
    </xf>
    <xf numFmtId="0" fontId="4" fillId="0" borderId="1" xfId="4670" applyFill="1" applyBorder="1">
      <alignment vertical="center"/>
    </xf>
    <xf numFmtId="3" fontId="27" fillId="0" borderId="1" xfId="4255" applyNumberFormat="1" applyFont="1" applyFill="1" applyBorder="1">
      <alignment vertical="center"/>
    </xf>
    <xf numFmtId="0" fontId="4" fillId="0" borderId="1" xfId="4671" applyFill="1" applyBorder="1">
      <alignment vertical="center"/>
    </xf>
    <xf numFmtId="3" fontId="27" fillId="0" borderId="1" xfId="4257" applyNumberFormat="1" applyFont="1" applyFill="1" applyBorder="1">
      <alignment vertical="center"/>
    </xf>
    <xf numFmtId="0" fontId="4" fillId="0" borderId="1" xfId="4672" applyFill="1" applyBorder="1">
      <alignment vertical="center"/>
    </xf>
    <xf numFmtId="0" fontId="4" fillId="0" borderId="1" xfId="4673" applyFill="1" applyBorder="1">
      <alignment vertical="center"/>
    </xf>
    <xf numFmtId="0" fontId="4" fillId="0" borderId="1" xfId="4669" applyFill="1" applyBorder="1">
      <alignment vertical="center"/>
    </xf>
    <xf numFmtId="3" fontId="27" fillId="0" borderId="1" xfId="4253" applyNumberFormat="1" applyFont="1" applyFill="1" applyBorder="1">
      <alignment vertical="center"/>
    </xf>
    <xf numFmtId="0" fontId="4" fillId="0" borderId="1" xfId="4664" applyFill="1" applyBorder="1">
      <alignment vertical="center"/>
    </xf>
    <xf numFmtId="0" fontId="4" fillId="0" borderId="1" xfId="4665" applyFill="1" applyBorder="1">
      <alignment vertical="center"/>
    </xf>
    <xf numFmtId="0" fontId="4" fillId="0" borderId="1" xfId="4661" applyFill="1" applyBorder="1">
      <alignment vertical="center"/>
    </xf>
    <xf numFmtId="0" fontId="4" fillId="0" borderId="1" xfId="4662" applyFill="1" applyBorder="1">
      <alignment vertical="center"/>
    </xf>
    <xf numFmtId="0" fontId="5" fillId="2" borderId="1" xfId="3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left"/>
    </xf>
    <xf numFmtId="0" fontId="4" fillId="0" borderId="1" xfId="4676" applyFill="1" applyBorder="1">
      <alignment vertical="center"/>
    </xf>
    <xf numFmtId="0" fontId="4" fillId="0" borderId="1" xfId="4677" applyFill="1" applyBorder="1">
      <alignment vertical="center"/>
    </xf>
    <xf numFmtId="0" fontId="4" fillId="0" borderId="1" xfId="4678" applyFill="1" applyBorder="1">
      <alignment vertical="center"/>
    </xf>
    <xf numFmtId="0" fontId="4" fillId="0" borderId="1" xfId="4679" applyFill="1" applyBorder="1">
      <alignment vertical="center"/>
    </xf>
    <xf numFmtId="0" fontId="4" fillId="0" borderId="1" xfId="4682" applyFill="1" applyBorder="1">
      <alignment vertical="center"/>
    </xf>
    <xf numFmtId="3" fontId="27" fillId="0" borderId="1" xfId="4272" applyNumberFormat="1" applyFont="1" applyFill="1" applyBorder="1">
      <alignment vertical="center"/>
    </xf>
    <xf numFmtId="0" fontId="4" fillId="0" borderId="1" xfId="4683" applyFill="1" applyBorder="1">
      <alignment vertical="center"/>
    </xf>
    <xf numFmtId="0" fontId="4" fillId="0" borderId="1" xfId="4684" applyFill="1" applyBorder="1">
      <alignment vertical="center"/>
    </xf>
    <xf numFmtId="0" fontId="4" fillId="0" borderId="1" xfId="4680" applyFill="1" applyBorder="1">
      <alignment vertical="center"/>
    </xf>
    <xf numFmtId="0" fontId="4" fillId="0" borderId="1" xfId="4681" applyFill="1" applyBorder="1">
      <alignment vertical="center"/>
    </xf>
    <xf numFmtId="0" fontId="4" fillId="0" borderId="1" xfId="4685" applyFill="1" applyBorder="1">
      <alignment vertical="center"/>
    </xf>
    <xf numFmtId="0" fontId="4" fillId="0" borderId="1" xfId="4686" applyFill="1" applyBorder="1">
      <alignment vertical="center"/>
    </xf>
    <xf numFmtId="0" fontId="4" fillId="0" borderId="1" xfId="4624" applyFill="1" applyBorder="1">
      <alignment vertical="center"/>
    </xf>
    <xf numFmtId="0" fontId="4" fillId="0" borderId="1" xfId="4625" applyFill="1" applyBorder="1">
      <alignment vertical="center"/>
    </xf>
    <xf numFmtId="0" fontId="4" fillId="0" borderId="1" xfId="4620" applyFill="1" applyBorder="1">
      <alignment vertical="center"/>
    </xf>
    <xf numFmtId="0" fontId="4" fillId="0" borderId="1" xfId="4621" applyFill="1" applyBorder="1">
      <alignment vertical="center"/>
    </xf>
    <xf numFmtId="0" fontId="4" fillId="0" borderId="1" xfId="4687" applyFill="1" applyBorder="1">
      <alignment vertical="center"/>
    </xf>
    <xf numFmtId="0" fontId="4" fillId="0" borderId="1" xfId="4688" applyFill="1" applyBorder="1">
      <alignment vertical="center"/>
    </xf>
    <xf numFmtId="0" fontId="4" fillId="0" borderId="1" xfId="4485" applyFill="1" applyBorder="1">
      <alignment vertical="center"/>
    </xf>
    <xf numFmtId="0" fontId="4" fillId="0" borderId="1" xfId="4486" applyFill="1" applyBorder="1">
      <alignment vertical="center"/>
    </xf>
    <xf numFmtId="0" fontId="4" fillId="0" borderId="1" xfId="4689" applyFill="1" applyBorder="1">
      <alignment vertical="center"/>
    </xf>
    <xf numFmtId="0" fontId="4" fillId="0" borderId="1" xfId="4690" applyFill="1" applyBorder="1">
      <alignment vertical="center"/>
    </xf>
    <xf numFmtId="0" fontId="4" fillId="0" borderId="1" xfId="4693" applyFill="1" applyBorder="1">
      <alignment vertical="center"/>
    </xf>
    <xf numFmtId="0" fontId="4" fillId="0" borderId="1" xfId="4694" applyFill="1" applyBorder="1">
      <alignment vertical="center"/>
    </xf>
    <xf numFmtId="0" fontId="4" fillId="0" borderId="1" xfId="4695" applyFill="1" applyBorder="1">
      <alignment vertical="center"/>
    </xf>
    <xf numFmtId="0" fontId="4" fillId="0" borderId="1" xfId="4696" applyFill="1" applyBorder="1">
      <alignment vertical="center"/>
    </xf>
    <xf numFmtId="0" fontId="4" fillId="0" borderId="1" xfId="4697" applyFill="1" applyBorder="1">
      <alignment vertical="center"/>
    </xf>
    <xf numFmtId="0" fontId="4" fillId="0" borderId="1" xfId="4698" applyFill="1" applyBorder="1">
      <alignment vertical="center"/>
    </xf>
    <xf numFmtId="0" fontId="4" fillId="0" borderId="1" xfId="4699" applyFill="1" applyBorder="1">
      <alignment vertical="center"/>
    </xf>
    <xf numFmtId="0" fontId="4" fillId="0" borderId="1" xfId="4700" applyFill="1" applyBorder="1">
      <alignment vertical="center"/>
    </xf>
    <xf numFmtId="0" fontId="4" fillId="0" borderId="1" xfId="4703" applyFill="1" applyBorder="1">
      <alignment vertical="center"/>
    </xf>
    <xf numFmtId="0" fontId="4" fillId="0" borderId="1" xfId="4704" applyFill="1" applyBorder="1">
      <alignment vertical="center"/>
    </xf>
    <xf numFmtId="0" fontId="4" fillId="0" borderId="1" xfId="4705" applyFill="1" applyBorder="1">
      <alignment vertical="center"/>
    </xf>
    <xf numFmtId="0" fontId="4" fillId="0" borderId="1" xfId="4706" applyFill="1" applyBorder="1">
      <alignment vertical="center"/>
    </xf>
    <xf numFmtId="0" fontId="4" fillId="0" borderId="1" xfId="4709" applyFill="1" applyBorder="1">
      <alignment vertical="center"/>
    </xf>
    <xf numFmtId="0" fontId="4" fillId="0" borderId="1" xfId="4710" applyFill="1" applyBorder="1">
      <alignment vertical="center"/>
    </xf>
    <xf numFmtId="0" fontId="4" fillId="0" borderId="1" xfId="4711" applyFill="1" applyBorder="1">
      <alignment vertical="center"/>
    </xf>
    <xf numFmtId="0" fontId="4" fillId="0" borderId="1" xfId="4712" applyFill="1" applyBorder="1">
      <alignment vertical="center"/>
    </xf>
    <xf numFmtId="0" fontId="4" fillId="0" borderId="1" xfId="4713" applyFill="1" applyBorder="1">
      <alignment vertical="center"/>
    </xf>
    <xf numFmtId="0" fontId="4" fillId="0" borderId="1" xfId="4714" applyFill="1" applyBorder="1">
      <alignment vertical="center"/>
    </xf>
    <xf numFmtId="0" fontId="4" fillId="0" borderId="1" xfId="4715" applyFill="1" applyBorder="1">
      <alignment vertical="center"/>
    </xf>
    <xf numFmtId="0" fontId="4" fillId="0" borderId="1" xfId="4716" applyFill="1" applyBorder="1">
      <alignment vertical="center"/>
    </xf>
    <xf numFmtId="0" fontId="4" fillId="0" borderId="1" xfId="4719" applyFill="1" applyBorder="1">
      <alignment vertical="center"/>
    </xf>
    <xf numFmtId="0" fontId="4" fillId="0" borderId="1" xfId="4720" applyFill="1" applyBorder="1">
      <alignment vertical="center"/>
    </xf>
    <xf numFmtId="0" fontId="4" fillId="0" borderId="1" xfId="4721" applyFill="1" applyBorder="1">
      <alignment vertical="center"/>
    </xf>
    <xf numFmtId="0" fontId="4" fillId="0" borderId="1" xfId="4722" applyFill="1" applyBorder="1">
      <alignment vertical="center"/>
    </xf>
    <xf numFmtId="0" fontId="4" fillId="0" borderId="1" xfId="4723" applyFill="1" applyBorder="1">
      <alignment vertical="center"/>
    </xf>
    <xf numFmtId="0" fontId="4" fillId="0" borderId="1" xfId="4724" applyFill="1" applyBorder="1">
      <alignment vertical="center"/>
    </xf>
    <xf numFmtId="0" fontId="4" fillId="0" borderId="1" xfId="4725" applyFill="1" applyBorder="1">
      <alignment vertical="center"/>
    </xf>
    <xf numFmtId="0" fontId="4" fillId="0" borderId="1" xfId="4726" applyFill="1" applyBorder="1">
      <alignment vertical="center"/>
    </xf>
    <xf numFmtId="0" fontId="4" fillId="0" borderId="1" xfId="4727" applyFill="1" applyBorder="1">
      <alignment vertical="center"/>
    </xf>
    <xf numFmtId="0" fontId="4" fillId="0" borderId="1" xfId="4728" applyFill="1" applyBorder="1">
      <alignment vertical="center"/>
    </xf>
    <xf numFmtId="0" fontId="4" fillId="0" borderId="1" xfId="4729" applyFill="1" applyBorder="1">
      <alignment vertical="center"/>
    </xf>
    <xf numFmtId="0" fontId="4" fillId="0" borderId="1" xfId="4730" applyFill="1" applyBorder="1">
      <alignment vertical="center"/>
    </xf>
    <xf numFmtId="0" fontId="4" fillId="0" borderId="1" xfId="4731" applyFill="1" applyBorder="1">
      <alignment vertical="center"/>
    </xf>
    <xf numFmtId="0" fontId="4" fillId="0" borderId="1" xfId="4732" applyFill="1" applyBorder="1">
      <alignment vertical="center"/>
    </xf>
    <xf numFmtId="0" fontId="4" fillId="0" borderId="1" xfId="4733" applyFill="1" applyBorder="1">
      <alignment vertical="center"/>
    </xf>
    <xf numFmtId="0" fontId="4" fillId="0" borderId="1" xfId="4734" applyFill="1" applyBorder="1">
      <alignment vertical="center"/>
    </xf>
    <xf numFmtId="0" fontId="4" fillId="0" borderId="1" xfId="4736" applyFill="1" applyBorder="1">
      <alignment vertical="center"/>
    </xf>
    <xf numFmtId="3" fontId="27" fillId="0" borderId="1" xfId="4413" applyNumberFormat="1" applyFont="1" applyFill="1" applyBorder="1">
      <alignment vertical="center"/>
    </xf>
    <xf numFmtId="0" fontId="4" fillId="0" borderId="1" xfId="4739" applyFill="1" applyBorder="1">
      <alignment vertical="center"/>
    </xf>
    <xf numFmtId="3" fontId="27" fillId="0" borderId="1" xfId="4353" applyNumberFormat="1" applyFont="1" applyFill="1" applyBorder="1">
      <alignment vertical="center"/>
    </xf>
    <xf numFmtId="0" fontId="4" fillId="0" borderId="1" xfId="4717" applyFill="1" applyBorder="1">
      <alignment vertical="center"/>
    </xf>
    <xf numFmtId="0" fontId="4" fillId="0" borderId="1" xfId="4718" applyFill="1" applyBorder="1">
      <alignment vertical="center"/>
    </xf>
    <xf numFmtId="0" fontId="4" fillId="0" borderId="1" xfId="4737" applyFill="1" applyBorder="1">
      <alignment vertical="center"/>
    </xf>
    <xf numFmtId="3" fontId="27" fillId="0" borderId="1" xfId="4377" applyNumberFormat="1" applyFont="1" applyFill="1" applyBorder="1">
      <alignment vertical="center"/>
    </xf>
    <xf numFmtId="0" fontId="4" fillId="0" borderId="1" xfId="4773" applyFill="1" applyBorder="1">
      <alignment vertical="center"/>
    </xf>
    <xf numFmtId="3" fontId="27" fillId="0" borderId="1" xfId="4368" applyNumberFormat="1" applyFont="1" applyFill="1" applyBorder="1">
      <alignment vertical="center"/>
    </xf>
    <xf numFmtId="0" fontId="4" fillId="0" borderId="1" xfId="4738" applyFill="1" applyBorder="1">
      <alignment vertical="center"/>
    </xf>
    <xf numFmtId="3" fontId="27" fillId="0" borderId="1" xfId="4369" applyNumberFormat="1" applyFont="1" applyFill="1" applyBorder="1">
      <alignment vertical="center"/>
    </xf>
    <xf numFmtId="0" fontId="4" fillId="0" borderId="1" xfId="4741" applyFill="1" applyBorder="1">
      <alignment vertical="center"/>
    </xf>
    <xf numFmtId="0" fontId="4" fillId="0" borderId="1" xfId="4742" applyFill="1" applyBorder="1">
      <alignment vertical="center"/>
    </xf>
    <xf numFmtId="3" fontId="0" fillId="0" borderId="1" xfId="0" applyNumberFormat="1" applyFill="1" applyBorder="1" applyAlignment="1">
      <alignment vertical="center"/>
    </xf>
    <xf numFmtId="0" fontId="4" fillId="0" borderId="1" xfId="4701" applyFill="1" applyBorder="1">
      <alignment vertical="center"/>
    </xf>
    <xf numFmtId="0" fontId="4" fillId="0" borderId="1" xfId="4702" applyFill="1" applyBorder="1">
      <alignment vertical="center"/>
    </xf>
    <xf numFmtId="0" fontId="4" fillId="0" borderId="1" xfId="4745" applyFill="1" applyBorder="1">
      <alignment vertical="center"/>
    </xf>
    <xf numFmtId="3" fontId="27" fillId="0" borderId="1" xfId="4444" applyNumberFormat="1" applyFont="1" applyFill="1" applyBorder="1">
      <alignment vertical="center"/>
    </xf>
    <xf numFmtId="0" fontId="4" fillId="0" borderId="1" xfId="4747" applyFill="1" applyBorder="1">
      <alignment vertical="center"/>
    </xf>
    <xf numFmtId="0" fontId="4" fillId="0" borderId="1" xfId="4748" applyFill="1" applyBorder="1">
      <alignment vertical="center"/>
    </xf>
    <xf numFmtId="0" fontId="4" fillId="0" borderId="1" xfId="4749" applyFill="1" applyBorder="1">
      <alignment vertical="center"/>
    </xf>
    <xf numFmtId="0" fontId="4" fillId="0" borderId="1" xfId="4750" applyFill="1" applyBorder="1">
      <alignment vertical="center"/>
    </xf>
    <xf numFmtId="0" fontId="4" fillId="0" borderId="1" xfId="4751" applyFill="1" applyBorder="1">
      <alignment vertical="center"/>
    </xf>
    <xf numFmtId="3" fontId="27" fillId="0" borderId="1" xfId="4366" applyNumberFormat="1" applyFont="1" applyFill="1" applyBorder="1">
      <alignment vertical="center"/>
    </xf>
    <xf numFmtId="0" fontId="4" fillId="0" borderId="1" xfId="4752" applyFill="1" applyBorder="1">
      <alignment vertical="center"/>
    </xf>
    <xf numFmtId="3" fontId="27" fillId="0" borderId="1" xfId="4334" applyNumberFormat="1" applyFont="1" applyFill="1" applyBorder="1">
      <alignment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44" fontId="0" fillId="2" borderId="1" xfId="0" applyNumberFormat="1" applyFill="1" applyBorder="1" applyAlignment="1"/>
    <xf numFmtId="0" fontId="0" fillId="2" borderId="1" xfId="0" applyFill="1" applyBorder="1"/>
    <xf numFmtId="1" fontId="0" fillId="2" borderId="1" xfId="0" applyNumberFormat="1" applyFill="1" applyBorder="1"/>
    <xf numFmtId="3" fontId="0" fillId="2" borderId="1" xfId="0" applyNumberFormat="1" applyFill="1" applyBorder="1" applyAlignment="1">
      <alignment horizontal="left"/>
    </xf>
    <xf numFmtId="44" fontId="0" fillId="2" borderId="1" xfId="0" applyNumberFormat="1" applyFill="1" applyBorder="1" applyAlignment="1">
      <alignment horizontal="left"/>
    </xf>
    <xf numFmtId="3" fontId="1" fillId="2" borderId="1" xfId="0" applyNumberFormat="1" applyFont="1" applyFill="1" applyBorder="1"/>
    <xf numFmtId="3" fontId="28" fillId="2" borderId="1" xfId="0" applyNumberFormat="1" applyFont="1" applyFill="1" applyBorder="1"/>
    <xf numFmtId="0" fontId="4" fillId="0" borderId="1" xfId="4753" applyFill="1" applyBorder="1">
      <alignment vertical="center"/>
    </xf>
    <xf numFmtId="3" fontId="27" fillId="0" borderId="1" xfId="4416" applyNumberFormat="1" applyFont="1" applyFill="1" applyBorder="1">
      <alignment vertical="center"/>
    </xf>
    <xf numFmtId="0" fontId="4" fillId="0" borderId="1" xfId="4754" applyFill="1" applyBorder="1">
      <alignment vertical="center"/>
    </xf>
    <xf numFmtId="3" fontId="27" fillId="0" borderId="1" xfId="4450" applyNumberFormat="1" applyFont="1" applyFill="1" applyBorder="1">
      <alignment vertical="center"/>
    </xf>
    <xf numFmtId="0" fontId="4" fillId="0" borderId="1" xfId="4755" applyFill="1" applyBorder="1">
      <alignment vertical="center"/>
    </xf>
    <xf numFmtId="3" fontId="27" fillId="0" borderId="1" xfId="4324" applyNumberFormat="1" applyFont="1" applyFill="1" applyBorder="1">
      <alignment vertical="center"/>
    </xf>
    <xf numFmtId="0" fontId="4" fillId="0" borderId="1" xfId="4756" applyFill="1" applyBorder="1">
      <alignment vertical="center"/>
    </xf>
    <xf numFmtId="3" fontId="27" fillId="0" borderId="1" xfId="4437" applyNumberFormat="1" applyFont="1" applyFill="1" applyBorder="1">
      <alignment vertical="center"/>
    </xf>
    <xf numFmtId="0" fontId="4" fillId="0" borderId="1" xfId="4757" applyFill="1" applyBorder="1">
      <alignment vertical="center"/>
    </xf>
    <xf numFmtId="3" fontId="27" fillId="0" borderId="1" xfId="4378" applyNumberFormat="1" applyFont="1" applyFill="1" applyBorder="1">
      <alignment vertical="center"/>
    </xf>
    <xf numFmtId="0" fontId="4" fillId="0" borderId="1" xfId="4758" applyFill="1" applyBorder="1">
      <alignment vertical="center"/>
    </xf>
    <xf numFmtId="3" fontId="27" fillId="0" borderId="1" xfId="4401" applyNumberFormat="1" applyFont="1" applyFill="1" applyBorder="1">
      <alignment vertical="center"/>
    </xf>
    <xf numFmtId="0" fontId="4" fillId="0" borderId="1" xfId="4761" applyFill="1" applyBorder="1">
      <alignment vertical="center"/>
    </xf>
    <xf numFmtId="3" fontId="27" fillId="0" borderId="1" xfId="4454" applyNumberFormat="1" applyFont="1" applyFill="1" applyBorder="1">
      <alignment vertical="center"/>
    </xf>
    <xf numFmtId="0" fontId="4" fillId="0" borderId="1" xfId="4762" applyFill="1" applyBorder="1">
      <alignment vertical="center"/>
    </xf>
    <xf numFmtId="0" fontId="4" fillId="0" borderId="1" xfId="4763" applyFill="1" applyBorder="1">
      <alignment vertical="center"/>
    </xf>
    <xf numFmtId="0" fontId="4" fillId="0" borderId="1" xfId="4764" applyFill="1" applyBorder="1">
      <alignment vertical="center"/>
    </xf>
    <xf numFmtId="3" fontId="27" fillId="0" borderId="1" xfId="4380" applyNumberFormat="1" applyFont="1" applyFill="1" applyBorder="1">
      <alignment vertical="center"/>
    </xf>
    <xf numFmtId="0" fontId="4" fillId="0" borderId="1" xfId="4765" applyFill="1" applyBorder="1">
      <alignment vertical="center"/>
    </xf>
    <xf numFmtId="0" fontId="4" fillId="0" borderId="1" xfId="4766" applyFill="1" applyBorder="1">
      <alignment vertical="center"/>
    </xf>
    <xf numFmtId="0" fontId="4" fillId="0" borderId="1" xfId="4767" applyFill="1" applyBorder="1">
      <alignment vertical="center"/>
    </xf>
    <xf numFmtId="3" fontId="27" fillId="0" borderId="1" xfId="4435" applyNumberFormat="1" applyFont="1" applyFill="1" applyBorder="1">
      <alignment vertical="center"/>
    </xf>
    <xf numFmtId="0" fontId="4" fillId="0" borderId="1" xfId="4768" applyFill="1" applyBorder="1">
      <alignment vertical="center"/>
    </xf>
    <xf numFmtId="0" fontId="4" fillId="0" borderId="1" xfId="4769" applyFill="1" applyBorder="1">
      <alignment vertical="center"/>
    </xf>
    <xf numFmtId="0" fontId="4" fillId="0" borderId="1" xfId="4770" applyFill="1" applyBorder="1">
      <alignment vertical="center"/>
    </xf>
    <xf numFmtId="3" fontId="27" fillId="0" borderId="1" xfId="4417" applyNumberFormat="1" applyFont="1" applyFill="1" applyBorder="1">
      <alignment vertical="center"/>
    </xf>
    <xf numFmtId="0" fontId="4" fillId="0" borderId="1" xfId="4771" applyFill="1" applyBorder="1">
      <alignment vertical="center"/>
    </xf>
    <xf numFmtId="3" fontId="27" fillId="0" borderId="1" xfId="4404" applyNumberFormat="1" applyFont="1" applyFill="1" applyBorder="1">
      <alignment vertical="center"/>
    </xf>
    <xf numFmtId="0" fontId="4" fillId="0" borderId="1" xfId="4772" applyFill="1" applyBorder="1">
      <alignment vertical="center"/>
    </xf>
    <xf numFmtId="3" fontId="27" fillId="0" borderId="1" xfId="4358" applyNumberFormat="1" applyFont="1" applyFill="1" applyBorder="1">
      <alignment vertical="center"/>
    </xf>
    <xf numFmtId="0" fontId="4" fillId="0" borderId="1" xfId="4746" applyFill="1" applyBorder="1">
      <alignment vertical="center"/>
    </xf>
    <xf numFmtId="3" fontId="27" fillId="0" borderId="1" xfId="4396" applyNumberFormat="1" applyFont="1" applyFill="1" applyBorder="1">
      <alignment vertical="center"/>
    </xf>
    <xf numFmtId="0" fontId="4" fillId="0" borderId="1" xfId="4760" applyFill="1" applyBorder="1">
      <alignment vertical="center"/>
    </xf>
    <xf numFmtId="3" fontId="27" fillId="0" borderId="1" xfId="4340" applyNumberFormat="1" applyFont="1" applyFill="1" applyBorder="1">
      <alignment vertical="center"/>
    </xf>
    <xf numFmtId="0" fontId="4" fillId="0" borderId="1" xfId="4775" applyFill="1" applyBorder="1">
      <alignment vertical="center"/>
    </xf>
    <xf numFmtId="3" fontId="27" fillId="0" borderId="1" xfId="4407" applyNumberFormat="1" applyFont="1" applyFill="1" applyBorder="1">
      <alignment vertical="center"/>
    </xf>
    <xf numFmtId="0" fontId="4" fillId="0" borderId="1" xfId="4776" applyFill="1" applyBorder="1">
      <alignment vertical="center"/>
    </xf>
    <xf numFmtId="3" fontId="27" fillId="0" borderId="1" xfId="4455" applyNumberFormat="1" applyFont="1" applyFill="1" applyBorder="1">
      <alignment vertical="center"/>
    </xf>
    <xf numFmtId="0" fontId="4" fillId="0" borderId="1" xfId="4777" applyFill="1" applyBorder="1">
      <alignment vertical="center"/>
    </xf>
    <xf numFmtId="0" fontId="4" fillId="0" borderId="1" xfId="4778" applyFill="1" applyBorder="1">
      <alignment vertical="center"/>
    </xf>
    <xf numFmtId="0" fontId="4" fillId="0" borderId="1" xfId="4779" applyFill="1" applyBorder="1">
      <alignment vertical="center"/>
    </xf>
    <xf numFmtId="3" fontId="27" fillId="0" borderId="1" xfId="4431" applyNumberFormat="1" applyFont="1" applyFill="1" applyBorder="1">
      <alignment vertical="center"/>
    </xf>
    <xf numFmtId="0" fontId="4" fillId="0" borderId="1" xfId="4780" applyFill="1" applyBorder="1">
      <alignment vertical="center"/>
    </xf>
    <xf numFmtId="3" fontId="27" fillId="0" borderId="1" xfId="4389" applyNumberFormat="1" applyFont="1" applyFill="1" applyBorder="1">
      <alignment vertical="center"/>
    </xf>
    <xf numFmtId="0" fontId="4" fillId="0" borderId="1" xfId="4781" applyFill="1" applyBorder="1">
      <alignment vertical="center"/>
    </xf>
    <xf numFmtId="0" fontId="4" fillId="0" borderId="1" xfId="4782" applyFill="1" applyBorder="1">
      <alignment vertical="center"/>
    </xf>
    <xf numFmtId="0" fontId="4" fillId="0" borderId="1" xfId="4783" applyFill="1" applyBorder="1">
      <alignment vertical="center"/>
    </xf>
    <xf numFmtId="3" fontId="27" fillId="0" borderId="1" xfId="4386" applyNumberFormat="1" applyFont="1" applyFill="1" applyBorder="1">
      <alignment vertical="center"/>
    </xf>
    <xf numFmtId="0" fontId="4" fillId="0" borderId="1" xfId="4784" applyFill="1" applyBorder="1">
      <alignment vertical="center"/>
    </xf>
    <xf numFmtId="3" fontId="27" fillId="0" borderId="1" xfId="4410" applyNumberFormat="1" applyFont="1" applyFill="1" applyBorder="1">
      <alignment vertical="center"/>
    </xf>
    <xf numFmtId="0" fontId="4" fillId="0" borderId="1" xfId="4785" applyFill="1" applyBorder="1">
      <alignment vertical="center"/>
    </xf>
    <xf numFmtId="3" fontId="27" fillId="0" borderId="1" xfId="4451" applyNumberFormat="1" applyFont="1" applyFill="1" applyBorder="1">
      <alignment vertical="center"/>
    </xf>
    <xf numFmtId="0" fontId="4" fillId="0" borderId="1" xfId="4786" applyFill="1" applyBorder="1">
      <alignment vertical="center"/>
    </xf>
    <xf numFmtId="0" fontId="4" fillId="0" borderId="1" xfId="4787" applyFill="1" applyBorder="1">
      <alignment vertical="center"/>
    </xf>
    <xf numFmtId="0" fontId="4" fillId="0" borderId="1" xfId="4788" applyFill="1" applyBorder="1">
      <alignment vertical="center"/>
    </xf>
    <xf numFmtId="3" fontId="27" fillId="0" borderId="1" xfId="4351" applyNumberFormat="1" applyFont="1" applyFill="1" applyBorder="1">
      <alignment vertical="center"/>
    </xf>
    <xf numFmtId="0" fontId="4" fillId="0" borderId="1" xfId="4789" applyFill="1" applyBorder="1">
      <alignment vertical="center"/>
    </xf>
    <xf numFmtId="3" fontId="27" fillId="0" borderId="1" xfId="4379" applyNumberFormat="1" applyFont="1" applyFill="1" applyBorder="1">
      <alignment vertical="center"/>
    </xf>
    <xf numFmtId="0" fontId="4" fillId="0" borderId="1" xfId="4790" applyFill="1" applyBorder="1">
      <alignment vertical="center"/>
    </xf>
    <xf numFmtId="0" fontId="4" fillId="0" borderId="1" xfId="4791" applyFill="1" applyBorder="1">
      <alignment vertical="center"/>
    </xf>
    <xf numFmtId="0" fontId="4" fillId="0" borderId="1" xfId="4792" applyFill="1" applyBorder="1">
      <alignment vertical="center"/>
    </xf>
    <xf numFmtId="3" fontId="27" fillId="0" borderId="1" xfId="4384" applyNumberFormat="1" applyFont="1" applyFill="1" applyBorder="1">
      <alignment vertical="center"/>
    </xf>
    <xf numFmtId="0" fontId="4" fillId="0" borderId="1" xfId="4793" applyFill="1" applyBorder="1">
      <alignment vertical="center"/>
    </xf>
    <xf numFmtId="3" fontId="27" fillId="0" borderId="1" xfId="4390" applyNumberFormat="1" applyFont="1" applyFill="1" applyBorder="1">
      <alignment vertical="center"/>
    </xf>
    <xf numFmtId="0" fontId="4" fillId="0" borderId="1" xfId="4794" applyFill="1" applyBorder="1">
      <alignment vertical="center"/>
    </xf>
    <xf numFmtId="0" fontId="4" fillId="0" borderId="1" xfId="4795" applyFill="1" applyBorder="1">
      <alignment vertical="center"/>
    </xf>
    <xf numFmtId="0" fontId="4" fillId="0" borderId="1" xfId="4796" applyFill="1" applyBorder="1">
      <alignment vertical="center"/>
    </xf>
    <xf numFmtId="3" fontId="27" fillId="0" borderId="1" xfId="4344" applyNumberFormat="1" applyFont="1" applyFill="1" applyBorder="1">
      <alignment vertical="center"/>
    </xf>
    <xf numFmtId="0" fontId="4" fillId="0" borderId="1" xfId="4798" applyFill="1" applyBorder="1">
      <alignment vertical="center"/>
    </xf>
    <xf numFmtId="0" fontId="4" fillId="0" borderId="1" xfId="4799" applyFill="1" applyBorder="1">
      <alignment vertical="center"/>
    </xf>
    <xf numFmtId="0" fontId="4" fillId="0" borderId="1" xfId="4800" applyFill="1" applyBorder="1">
      <alignment vertical="center"/>
    </xf>
    <xf numFmtId="3" fontId="27" fillId="0" borderId="1" xfId="4345" applyNumberFormat="1" applyFont="1" applyFill="1" applyBorder="1">
      <alignment vertical="center"/>
    </xf>
    <xf numFmtId="0" fontId="4" fillId="0" borderId="1" xfId="4801" applyFill="1" applyBorder="1">
      <alignment vertical="center"/>
    </xf>
    <xf numFmtId="3" fontId="27" fillId="0" borderId="1" xfId="4434" applyNumberFormat="1" applyFont="1" applyFill="1" applyBorder="1">
      <alignment vertical="center"/>
    </xf>
    <xf numFmtId="0" fontId="4" fillId="0" borderId="1" xfId="4802" applyFill="1" applyBorder="1">
      <alignment vertical="center"/>
    </xf>
    <xf numFmtId="3" fontId="27" fillId="0" borderId="1" xfId="4436" applyNumberFormat="1" applyFont="1" applyFill="1" applyBorder="1">
      <alignment vertical="center"/>
    </xf>
    <xf numFmtId="0" fontId="4" fillId="0" borderId="1" xfId="4803" applyFill="1" applyBorder="1">
      <alignment vertical="center"/>
    </xf>
    <xf numFmtId="3" fontId="27" fillId="0" borderId="1" xfId="4418" applyNumberFormat="1" applyFont="1" applyFill="1" applyBorder="1">
      <alignment vertical="center"/>
    </xf>
    <xf numFmtId="0" fontId="4" fillId="0" borderId="1" xfId="4804" applyFill="1" applyBorder="1">
      <alignment vertical="center"/>
    </xf>
    <xf numFmtId="0" fontId="4" fillId="0" borderId="1" xfId="4805" applyFill="1" applyBorder="1">
      <alignment vertical="center"/>
    </xf>
    <xf numFmtId="0" fontId="4" fillId="0" borderId="1" xfId="4806" applyFill="1" applyBorder="1">
      <alignment vertical="center"/>
    </xf>
    <xf numFmtId="3" fontId="27" fillId="0" borderId="1" xfId="4399" applyNumberFormat="1" applyFont="1" applyFill="1" applyBorder="1">
      <alignment vertical="center"/>
    </xf>
    <xf numFmtId="0" fontId="4" fillId="0" borderId="1" xfId="4807" applyFill="1" applyBorder="1">
      <alignment vertical="center"/>
    </xf>
    <xf numFmtId="3" fontId="27" fillId="0" borderId="1" xfId="4449" applyNumberFormat="1" applyFont="1" applyFill="1" applyBorder="1">
      <alignment vertical="center"/>
    </xf>
    <xf numFmtId="0" fontId="4" fillId="0" borderId="1" xfId="4808" applyFill="1" applyBorder="1">
      <alignment vertical="center"/>
    </xf>
    <xf numFmtId="0" fontId="4" fillId="0" borderId="1" xfId="4809" applyFill="1" applyBorder="1">
      <alignment vertical="center"/>
    </xf>
    <xf numFmtId="0" fontId="4" fillId="0" borderId="1" xfId="4797" applyFill="1" applyBorder="1">
      <alignment vertical="center"/>
    </xf>
    <xf numFmtId="0" fontId="4" fillId="0" borderId="1" xfId="4810" applyFill="1" applyBorder="1">
      <alignment vertical="center"/>
    </xf>
    <xf numFmtId="3" fontId="27" fillId="0" borderId="1" xfId="4331" applyNumberFormat="1" applyFont="1" applyFill="1" applyBorder="1">
      <alignment vertical="center"/>
    </xf>
    <xf numFmtId="0" fontId="4" fillId="0" borderId="1" xfId="4812" applyFill="1" applyBorder="1">
      <alignment vertical="center"/>
    </xf>
    <xf numFmtId="0" fontId="4" fillId="0" borderId="1" xfId="4813" applyFill="1" applyBorder="1">
      <alignment vertical="center"/>
    </xf>
    <xf numFmtId="0" fontId="4" fillId="0" borderId="1" xfId="4814" applyFill="1" applyBorder="1">
      <alignment vertical="center"/>
    </xf>
    <xf numFmtId="0" fontId="4" fillId="0" borderId="1" xfId="4815" applyFill="1" applyBorder="1">
      <alignment vertical="center"/>
    </xf>
    <xf numFmtId="0" fontId="5" fillId="0" borderId="1" xfId="5" applyFont="1" applyFill="1" applyBorder="1" applyAlignment="1">
      <alignment horizontal="center"/>
    </xf>
    <xf numFmtId="0" fontId="4" fillId="0" borderId="1" xfId="4816" applyFill="1" applyBorder="1">
      <alignment vertical="center"/>
    </xf>
    <xf numFmtId="0" fontId="4" fillId="0" borderId="1" xfId="4817" applyFill="1" applyBorder="1">
      <alignment vertical="center"/>
    </xf>
    <xf numFmtId="0" fontId="4" fillId="0" borderId="1" xfId="4818" applyFill="1" applyBorder="1">
      <alignment vertical="center"/>
    </xf>
    <xf numFmtId="0" fontId="4" fillId="0" borderId="1" xfId="4820" applyFill="1" applyBorder="1">
      <alignment vertical="center"/>
    </xf>
    <xf numFmtId="0" fontId="4" fillId="0" borderId="1" xfId="4819" applyFill="1" applyBorder="1">
      <alignment vertical="center"/>
    </xf>
    <xf numFmtId="3" fontId="0" fillId="0" borderId="1" xfId="0" applyNumberFormat="1" applyFill="1" applyBorder="1" applyAlignment="1">
      <alignment vertical="center" wrapText="1"/>
    </xf>
    <xf numFmtId="0" fontId="4" fillId="0" borderId="1" xfId="4827" applyFill="1" applyBorder="1">
      <alignment vertical="center"/>
    </xf>
    <xf numFmtId="0" fontId="4" fillId="0" borderId="1" xfId="4825" applyFill="1" applyBorder="1">
      <alignment vertical="center"/>
    </xf>
    <xf numFmtId="0" fontId="4" fillId="0" borderId="1" xfId="4826" applyFill="1" applyBorder="1">
      <alignment vertical="center"/>
    </xf>
    <xf numFmtId="0" fontId="4" fillId="0" borderId="1" xfId="4828" applyFill="1" applyBorder="1">
      <alignment vertical="center"/>
    </xf>
    <xf numFmtId="0" fontId="4" fillId="0" borderId="1" xfId="4829" applyFill="1" applyBorder="1">
      <alignment vertical="center"/>
    </xf>
    <xf numFmtId="0" fontId="4" fillId="0" borderId="1" xfId="4830" applyFill="1" applyBorder="1">
      <alignment vertical="center"/>
    </xf>
    <xf numFmtId="0" fontId="4" fillId="0" borderId="1" xfId="4831" applyFill="1" applyBorder="1">
      <alignment vertical="center"/>
    </xf>
    <xf numFmtId="0" fontId="4" fillId="0" borderId="1" xfId="4833" applyFill="1" applyBorder="1">
      <alignment vertical="center"/>
    </xf>
    <xf numFmtId="0" fontId="4" fillId="0" borderId="1" xfId="4834" applyFill="1" applyBorder="1">
      <alignment vertical="center"/>
    </xf>
    <xf numFmtId="0" fontId="4" fillId="0" borderId="1" xfId="4835" applyFill="1" applyBorder="1">
      <alignment vertical="center"/>
    </xf>
    <xf numFmtId="0" fontId="4" fillId="0" borderId="1" xfId="4836" applyFill="1" applyBorder="1">
      <alignment vertical="center"/>
    </xf>
    <xf numFmtId="0" fontId="4" fillId="0" borderId="1" xfId="4837" applyFill="1" applyBorder="1">
      <alignment vertical="center"/>
    </xf>
    <xf numFmtId="0" fontId="4" fillId="0" borderId="1" xfId="4838" applyFill="1" applyBorder="1">
      <alignment vertical="center"/>
    </xf>
    <xf numFmtId="0" fontId="4" fillId="0" borderId="1" xfId="4839" applyFill="1" applyBorder="1">
      <alignment vertical="center"/>
    </xf>
    <xf numFmtId="0" fontId="4" fillId="0" borderId="1" xfId="4840" applyFill="1" applyBorder="1">
      <alignment vertical="center"/>
    </xf>
    <xf numFmtId="0" fontId="4" fillId="0" borderId="1" xfId="4841" applyFill="1" applyBorder="1">
      <alignment vertical="center"/>
    </xf>
    <xf numFmtId="0" fontId="4" fillId="0" borderId="1" xfId="4842" applyFill="1" applyBorder="1">
      <alignment vertical="center"/>
    </xf>
    <xf numFmtId="0" fontId="4" fillId="0" borderId="1" xfId="4843" applyFill="1" applyBorder="1">
      <alignment vertical="center"/>
    </xf>
    <xf numFmtId="0" fontId="4" fillId="0" borderId="1" xfId="4844" applyFill="1" applyBorder="1">
      <alignment vertical="center"/>
    </xf>
    <xf numFmtId="0" fontId="4" fillId="0" borderId="1" xfId="4846" applyFill="1" applyBorder="1">
      <alignment vertical="center"/>
    </xf>
    <xf numFmtId="0" fontId="4" fillId="0" borderId="1" xfId="4847" applyFill="1" applyBorder="1">
      <alignment vertical="center"/>
    </xf>
    <xf numFmtId="0" fontId="4" fillId="0" borderId="1" xfId="4832" applyFill="1" applyBorder="1">
      <alignment vertical="center"/>
    </xf>
    <xf numFmtId="0" fontId="4" fillId="0" borderId="1" xfId="4845" applyFill="1" applyBorder="1">
      <alignment vertical="center"/>
    </xf>
    <xf numFmtId="0" fontId="4" fillId="0" borderId="1" xfId="4470" applyFill="1" applyBorder="1">
      <alignment vertical="center"/>
    </xf>
    <xf numFmtId="0" fontId="4" fillId="0" borderId="1" xfId="4484" applyFill="1" applyBorder="1">
      <alignment vertical="center"/>
    </xf>
    <xf numFmtId="0" fontId="4" fillId="0" borderId="1" xfId="4487" applyFill="1" applyBorder="1">
      <alignment vertical="center"/>
    </xf>
    <xf numFmtId="0" fontId="4" fillId="0" borderId="1" xfId="4488" applyFill="1" applyBorder="1">
      <alignment vertical="center"/>
    </xf>
    <xf numFmtId="0" fontId="4" fillId="0" borderId="1" xfId="4496" applyFill="1" applyBorder="1">
      <alignment vertical="center"/>
    </xf>
    <xf numFmtId="0" fontId="0" fillId="0" borderId="1" xfId="0" applyBorder="1"/>
    <xf numFmtId="0" fontId="4" fillId="0" borderId="1" xfId="4507" applyFill="1" applyBorder="1">
      <alignment vertical="center"/>
    </xf>
    <xf numFmtId="0" fontId="4" fillId="0" borderId="1" xfId="4517" applyFill="1" applyBorder="1">
      <alignment vertical="center"/>
    </xf>
    <xf numFmtId="0" fontId="4" fillId="0" borderId="1" xfId="4525" applyFill="1" applyBorder="1">
      <alignment vertical="center"/>
    </xf>
    <xf numFmtId="0" fontId="4" fillId="0" borderId="1" xfId="4526" applyFill="1" applyBorder="1">
      <alignment vertical="center"/>
    </xf>
    <xf numFmtId="0" fontId="4" fillId="0" borderId="1" xfId="4530" applyFill="1" applyBorder="1">
      <alignment vertical="center"/>
    </xf>
    <xf numFmtId="0" fontId="4" fillId="0" borderId="1" xfId="4533" applyFill="1" applyBorder="1">
      <alignment vertical="center"/>
    </xf>
    <xf numFmtId="0" fontId="4" fillId="0" borderId="1" xfId="4534" applyFill="1" applyBorder="1">
      <alignment vertical="center"/>
    </xf>
    <xf numFmtId="0" fontId="4" fillId="0" borderId="1" xfId="4536" applyFill="1" applyBorder="1">
      <alignment vertical="center"/>
    </xf>
    <xf numFmtId="0" fontId="4" fillId="0" borderId="1" xfId="4550" applyFill="1" applyBorder="1">
      <alignment vertical="center"/>
    </xf>
    <xf numFmtId="0" fontId="4" fillId="0" borderId="1" xfId="4551" applyFill="1" applyBorder="1">
      <alignment vertical="center"/>
    </xf>
    <xf numFmtId="0" fontId="4" fillId="0" borderId="1" xfId="4527" applyFill="1" applyBorder="1">
      <alignment vertical="center"/>
    </xf>
    <xf numFmtId="0" fontId="32" fillId="0" borderId="1" xfId="0" applyFont="1" applyBorder="1"/>
    <xf numFmtId="0" fontId="4" fillId="0" borderId="1" xfId="4537" applyFill="1" applyBorder="1">
      <alignment vertical="center"/>
    </xf>
    <xf numFmtId="0" fontId="4" fillId="0" borderId="1" xfId="4515" applyFill="1" applyBorder="1">
      <alignment vertical="center"/>
    </xf>
    <xf numFmtId="0" fontId="4" fillId="0" borderId="1" xfId="4522" applyFill="1" applyBorder="1">
      <alignment vertical="center"/>
    </xf>
    <xf numFmtId="0" fontId="4" fillId="0" borderId="1" xfId="4559" applyFill="1" applyBorder="1">
      <alignment vertical="center"/>
    </xf>
    <xf numFmtId="0" fontId="5" fillId="0" borderId="1" xfId="0" applyFont="1" applyFill="1" applyBorder="1" applyAlignment="1">
      <alignment horizontal="center"/>
    </xf>
    <xf numFmtId="0" fontId="4" fillId="0" borderId="1" xfId="4568" applyFill="1" applyBorder="1">
      <alignment vertical="center"/>
    </xf>
    <xf numFmtId="0" fontId="6" fillId="0" borderId="1" xfId="0" applyNumberFormat="1" applyFont="1" applyFill="1" applyBorder="1" applyAlignment="1">
      <alignment horizontal="center"/>
    </xf>
    <xf numFmtId="0" fontId="4" fillId="0" borderId="1" xfId="4604" applyFill="1" applyBorder="1">
      <alignment vertical="center"/>
    </xf>
    <xf numFmtId="0" fontId="4" fillId="45" borderId="1" xfId="4609" applyFill="1" applyBorder="1">
      <alignment vertical="center"/>
    </xf>
    <xf numFmtId="3" fontId="0" fillId="45" borderId="1" xfId="0" applyNumberFormat="1" applyFill="1" applyBorder="1" applyAlignment="1">
      <alignment horizontal="left"/>
    </xf>
    <xf numFmtId="0" fontId="0" fillId="45" borderId="1" xfId="0" applyFill="1" applyBorder="1" applyAlignment="1">
      <alignment horizontal="left"/>
    </xf>
    <xf numFmtId="44" fontId="0" fillId="45" borderId="1" xfId="0" applyNumberFormat="1" applyFill="1" applyBorder="1" applyAlignment="1">
      <alignment horizontal="left"/>
    </xf>
    <xf numFmtId="3" fontId="28" fillId="45" borderId="1" xfId="0" applyNumberFormat="1" applyFont="1" applyFill="1" applyBorder="1"/>
    <xf numFmtId="0" fontId="4" fillId="0" borderId="1" xfId="4611" applyFill="1" applyBorder="1">
      <alignment vertical="center"/>
    </xf>
    <xf numFmtId="0" fontId="4" fillId="0" borderId="1" xfId="4612" applyFill="1" applyBorder="1">
      <alignment vertical="center"/>
    </xf>
    <xf numFmtId="0" fontId="4" fillId="0" borderId="1" xfId="4615" applyFill="1" applyBorder="1">
      <alignment vertical="center"/>
    </xf>
    <xf numFmtId="0" fontId="7" fillId="0" borderId="1" xfId="0" applyFont="1" applyFill="1" applyBorder="1" applyAlignment="1">
      <alignment horizontal="left"/>
    </xf>
    <xf numFmtId="0" fontId="4" fillId="0" borderId="1" xfId="4623" applyFill="1" applyBorder="1">
      <alignment vertical="center"/>
    </xf>
    <xf numFmtId="44" fontId="0" fillId="0" borderId="1" xfId="0" applyNumberFormat="1" applyFill="1" applyBorder="1"/>
    <xf numFmtId="0" fontId="5" fillId="0" borderId="1" xfId="10" applyFont="1" applyFill="1" applyBorder="1" applyAlignment="1">
      <alignment horizontal="center"/>
    </xf>
    <xf numFmtId="0" fontId="4" fillId="0" borderId="1" xfId="4655" applyFill="1" applyBorder="1">
      <alignment vertical="center"/>
    </xf>
    <xf numFmtId="3" fontId="27" fillId="0" borderId="1" xfId="0" applyNumberFormat="1" applyFont="1" applyFill="1" applyBorder="1" applyAlignment="1">
      <alignment vertical="center"/>
    </xf>
    <xf numFmtId="0" fontId="4" fillId="0" borderId="1" xfId="4674" applyFill="1" applyBorder="1">
      <alignment vertical="center"/>
    </xf>
    <xf numFmtId="0" fontId="0" fillId="45" borderId="1" xfId="0" applyFill="1" applyBorder="1" applyAlignment="1">
      <alignment horizontal="center"/>
    </xf>
    <xf numFmtId="44" fontId="0" fillId="45" borderId="1" xfId="0" applyNumberFormat="1" applyFill="1" applyBorder="1" applyAlignment="1"/>
    <xf numFmtId="0" fontId="6" fillId="45" borderId="1" xfId="0" applyFont="1" applyFill="1" applyBorder="1" applyAlignment="1">
      <alignment horizontal="center"/>
    </xf>
    <xf numFmtId="1" fontId="0" fillId="45" borderId="1" xfId="0" applyNumberFormat="1" applyFill="1" applyBorder="1"/>
    <xf numFmtId="3" fontId="0" fillId="45" borderId="1" xfId="1" applyNumberFormat="1" applyFont="1" applyFill="1" applyBorder="1"/>
    <xf numFmtId="0" fontId="4" fillId="0" borderId="1" xfId="4691" applyFill="1" applyBorder="1">
      <alignment vertical="center"/>
    </xf>
    <xf numFmtId="0" fontId="4" fillId="0" borderId="1" xfId="4692" applyFill="1" applyBorder="1">
      <alignment vertical="center"/>
    </xf>
    <xf numFmtId="0" fontId="4" fillId="0" borderId="1" xfId="4708" applyFill="1" applyBorder="1">
      <alignment vertical="center"/>
    </xf>
    <xf numFmtId="0" fontId="4" fillId="0" borderId="1" xfId="4707" applyFill="1" applyBorder="1">
      <alignment vertical="center"/>
    </xf>
    <xf numFmtId="3" fontId="0" fillId="2" borderId="1" xfId="0" applyNumberFormat="1" applyFill="1" applyBorder="1"/>
    <xf numFmtId="0" fontId="2" fillId="0" borderId="1" xfId="0" applyFont="1" applyFill="1" applyBorder="1" applyAlignment="1">
      <alignment horizontal="left"/>
    </xf>
    <xf numFmtId="8" fontId="9" fillId="0" borderId="1" xfId="0" applyNumberFormat="1" applyFont="1" applyFill="1" applyBorder="1"/>
    <xf numFmtId="0" fontId="6" fillId="2" borderId="1" xfId="0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left"/>
    </xf>
    <xf numFmtId="44" fontId="9" fillId="2" borderId="1" xfId="0" applyNumberFormat="1" applyFont="1" applyFill="1" applyBorder="1"/>
    <xf numFmtId="44" fontId="9" fillId="0" borderId="1" xfId="0" applyNumberFormat="1" applyFont="1" applyFill="1" applyBorder="1"/>
    <xf numFmtId="0" fontId="0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29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3" fontId="8" fillId="0" borderId="1" xfId="4043" applyNumberFormat="1" applyFont="1" applyFill="1" applyBorder="1">
      <alignment vertical="center"/>
    </xf>
    <xf numFmtId="0" fontId="4" fillId="0" borderId="1" xfId="4493" applyFill="1" applyBorder="1">
      <alignment vertical="center"/>
    </xf>
    <xf numFmtId="0" fontId="4" fillId="0" borderId="1" xfId="4494" applyFill="1" applyBorder="1">
      <alignment vertical="center"/>
    </xf>
    <xf numFmtId="0" fontId="7" fillId="0" borderId="1" xfId="0" applyFont="1" applyBorder="1"/>
    <xf numFmtId="0" fontId="2" fillId="0" borderId="1" xfId="0" applyNumberFormat="1" applyFont="1" applyFill="1" applyBorder="1" applyAlignment="1">
      <alignment horizontal="center"/>
    </xf>
    <xf numFmtId="8" fontId="0" fillId="0" borderId="1" xfId="0" applyNumberFormat="1" applyFill="1" applyBorder="1"/>
    <xf numFmtId="0" fontId="0" fillId="46" borderId="1" xfId="0" applyFill="1" applyBorder="1" applyAlignment="1">
      <alignment horizontal="left"/>
    </xf>
    <xf numFmtId="44" fontId="0" fillId="46" borderId="1" xfId="0" applyNumberFormat="1" applyFill="1" applyBorder="1" applyAlignment="1"/>
    <xf numFmtId="0" fontId="5" fillId="46" borderId="1" xfId="3" applyFont="1" applyFill="1" applyBorder="1" applyAlignment="1">
      <alignment horizontal="center"/>
    </xf>
    <xf numFmtId="1" fontId="0" fillId="46" borderId="1" xfId="0" applyNumberFormat="1" applyFill="1" applyBorder="1" applyAlignment="1">
      <alignment horizontal="left"/>
    </xf>
    <xf numFmtId="3" fontId="0" fillId="46" borderId="1" xfId="0" applyNumberFormat="1" applyFill="1" applyBorder="1" applyAlignment="1">
      <alignment horizontal="left"/>
    </xf>
    <xf numFmtId="164" fontId="0" fillId="46" borderId="1" xfId="0" applyNumberFormat="1" applyFill="1" applyBorder="1" applyAlignment="1">
      <alignment horizontal="left"/>
    </xf>
    <xf numFmtId="44" fontId="0" fillId="46" borderId="1" xfId="0" applyNumberFormat="1" applyFill="1" applyBorder="1" applyAlignment="1">
      <alignment horizontal="left"/>
    </xf>
    <xf numFmtId="3" fontId="0" fillId="46" borderId="1" xfId="0" applyNumberFormat="1" applyFill="1" applyBorder="1" applyAlignment="1">
      <alignment vertical="center"/>
    </xf>
    <xf numFmtId="3" fontId="28" fillId="46" borderId="1" xfId="0" applyNumberFormat="1" applyFont="1" applyFill="1" applyBorder="1" applyAlignment="1">
      <alignment vertical="center"/>
    </xf>
    <xf numFmtId="0" fontId="27" fillId="0" borderId="1" xfId="0" applyFont="1" applyBorder="1"/>
    <xf numFmtId="0" fontId="28" fillId="0" borderId="1" xfId="0" applyFont="1" applyBorder="1"/>
    <xf numFmtId="0" fontId="8" fillId="0" borderId="1" xfId="0" applyFont="1" applyBorder="1"/>
    <xf numFmtId="0" fontId="0" fillId="47" borderId="1" xfId="0" applyFill="1" applyBorder="1" applyAlignment="1">
      <alignment horizontal="center"/>
    </xf>
    <xf numFmtId="0" fontId="0" fillId="47" borderId="1" xfId="0" applyFill="1" applyBorder="1" applyAlignment="1">
      <alignment horizontal="left"/>
    </xf>
    <xf numFmtId="44" fontId="0" fillId="47" borderId="1" xfId="0" applyNumberFormat="1" applyFill="1" applyBorder="1" applyAlignment="1"/>
    <xf numFmtId="0" fontId="5" fillId="47" borderId="1" xfId="3" applyFont="1" applyFill="1" applyBorder="1" applyAlignment="1">
      <alignment horizontal="center"/>
    </xf>
    <xf numFmtId="1" fontId="0" fillId="47" borderId="1" xfId="0" applyNumberFormat="1" applyFill="1" applyBorder="1" applyAlignment="1">
      <alignment horizontal="left"/>
    </xf>
    <xf numFmtId="3" fontId="0" fillId="47" borderId="1" xfId="0" applyNumberFormat="1" applyFill="1" applyBorder="1" applyAlignment="1">
      <alignment horizontal="left"/>
    </xf>
    <xf numFmtId="164" fontId="0" fillId="47" borderId="1" xfId="0" applyNumberFormat="1" applyFill="1" applyBorder="1" applyAlignment="1">
      <alignment horizontal="left"/>
    </xf>
    <xf numFmtId="44" fontId="0" fillId="47" borderId="1" xfId="0" applyNumberFormat="1" applyFill="1" applyBorder="1" applyAlignment="1">
      <alignment horizontal="left"/>
    </xf>
    <xf numFmtId="3" fontId="0" fillId="47" borderId="1" xfId="0" applyNumberFormat="1" applyFill="1" applyBorder="1" applyAlignment="1">
      <alignment vertical="center"/>
    </xf>
    <xf numFmtId="3" fontId="28" fillId="47" borderId="1" xfId="0" applyNumberFormat="1" applyFont="1" applyFill="1" applyBorder="1" applyAlignment="1">
      <alignment vertical="center"/>
    </xf>
    <xf numFmtId="0" fontId="0" fillId="48" borderId="1" xfId="0" applyFill="1" applyBorder="1" applyAlignment="1">
      <alignment horizontal="center"/>
    </xf>
    <xf numFmtId="0" fontId="0" fillId="48" borderId="1" xfId="0" applyFill="1" applyBorder="1" applyAlignment="1">
      <alignment horizontal="left"/>
    </xf>
    <xf numFmtId="44" fontId="0" fillId="48" borderId="1" xfId="0" applyNumberFormat="1" applyFill="1" applyBorder="1" applyAlignment="1"/>
    <xf numFmtId="0" fontId="5" fillId="48" borderId="1" xfId="3" applyFont="1" applyFill="1" applyBorder="1" applyAlignment="1">
      <alignment horizontal="center"/>
    </xf>
    <xf numFmtId="1" fontId="0" fillId="48" borderId="1" xfId="0" applyNumberFormat="1" applyFill="1" applyBorder="1" applyAlignment="1">
      <alignment horizontal="left"/>
    </xf>
    <xf numFmtId="3" fontId="0" fillId="48" borderId="1" xfId="0" applyNumberFormat="1" applyFill="1" applyBorder="1" applyAlignment="1">
      <alignment horizontal="left"/>
    </xf>
    <xf numFmtId="164" fontId="0" fillId="48" borderId="1" xfId="0" applyNumberFormat="1" applyFill="1" applyBorder="1" applyAlignment="1">
      <alignment horizontal="left"/>
    </xf>
    <xf numFmtId="44" fontId="0" fillId="48" borderId="1" xfId="0" applyNumberFormat="1" applyFill="1" applyBorder="1" applyAlignment="1">
      <alignment horizontal="left"/>
    </xf>
    <xf numFmtId="3" fontId="0" fillId="48" borderId="1" xfId="0" applyNumberFormat="1" applyFill="1" applyBorder="1" applyAlignment="1">
      <alignment vertical="center"/>
    </xf>
    <xf numFmtId="3" fontId="28" fillId="48" borderId="1" xfId="0" applyNumberFormat="1" applyFont="1" applyFill="1" applyBorder="1" applyAlignment="1">
      <alignment vertical="center"/>
    </xf>
    <xf numFmtId="0" fontId="0" fillId="0" borderId="24" xfId="0" applyFill="1" applyBorder="1" applyAlignment="1">
      <alignment horizontal="center"/>
    </xf>
    <xf numFmtId="0" fontId="0" fillId="0" borderId="24" xfId="0" applyFill="1" applyBorder="1" applyAlignment="1">
      <alignment horizontal="left"/>
    </xf>
    <xf numFmtId="44" fontId="0" fillId="0" borderId="24" xfId="0" applyNumberFormat="1" applyFill="1" applyBorder="1" applyAlignment="1"/>
    <xf numFmtId="0" fontId="5" fillId="0" borderId="24" xfId="3" applyFont="1" applyFill="1" applyBorder="1" applyAlignment="1">
      <alignment horizontal="center"/>
    </xf>
    <xf numFmtId="1" fontId="0" fillId="0" borderId="24" xfId="0" applyNumberFormat="1" applyFill="1" applyBorder="1" applyAlignment="1">
      <alignment horizontal="left"/>
    </xf>
    <xf numFmtId="3" fontId="0" fillId="0" borderId="24" xfId="0" applyNumberFormat="1" applyFill="1" applyBorder="1" applyAlignment="1">
      <alignment horizontal="left"/>
    </xf>
    <xf numFmtId="164" fontId="0" fillId="0" borderId="24" xfId="0" applyNumberFormat="1" applyFill="1" applyBorder="1" applyAlignment="1">
      <alignment horizontal="left"/>
    </xf>
    <xf numFmtId="44" fontId="0" fillId="0" borderId="24" xfId="0" applyNumberFormat="1" applyFill="1" applyBorder="1" applyAlignment="1">
      <alignment horizontal="left"/>
    </xf>
    <xf numFmtId="3" fontId="0" fillId="0" borderId="24" xfId="0" applyNumberFormat="1" applyFill="1" applyBorder="1" applyAlignment="1">
      <alignment vertical="center"/>
    </xf>
    <xf numFmtId="0" fontId="4" fillId="0" borderId="24" xfId="4460" applyFill="1" applyBorder="1">
      <alignment vertical="center"/>
    </xf>
    <xf numFmtId="3" fontId="28" fillId="0" borderId="24" xfId="0" applyNumberFormat="1" applyFont="1" applyFill="1" applyBorder="1" applyAlignment="1">
      <alignment vertical="center"/>
    </xf>
    <xf numFmtId="0" fontId="4" fillId="0" borderId="24" xfId="4461" applyFill="1" applyBorder="1">
      <alignment vertical="center"/>
    </xf>
    <xf numFmtId="0" fontId="0" fillId="0" borderId="25" xfId="0" applyBorder="1"/>
    <xf numFmtId="0" fontId="0" fillId="0" borderId="25" xfId="0" applyFill="1" applyBorder="1"/>
    <xf numFmtId="0" fontId="55" fillId="67" borderId="1" xfId="0" applyFont="1" applyFill="1" applyBorder="1" applyAlignment="1">
      <alignment horizontal="center"/>
    </xf>
    <xf numFmtId="0" fontId="56" fillId="67" borderId="1" xfId="0" applyFont="1" applyFill="1" applyBorder="1" applyAlignment="1">
      <alignment horizontal="center"/>
    </xf>
    <xf numFmtId="0" fontId="47" fillId="0" borderId="0" xfId="0" applyFont="1" applyFill="1"/>
  </cellXfs>
  <cellStyles count="4870">
    <cellStyle name="=C:\WINDOWS\SYSTEM32\COMMAND.COM 53" xfId="53"/>
    <cellStyle name="20% - Accent1" xfId="29" builtinId="30" customBuiltin="1"/>
    <cellStyle name="20% - Accent1 10" xfId="54"/>
    <cellStyle name="20% - Accent1 10 2" xfId="55"/>
    <cellStyle name="20% - Accent1 10 2 2" xfId="2353"/>
    <cellStyle name="20% - Accent1 10 3" xfId="56"/>
    <cellStyle name="20% - Accent1 10 3 2" xfId="2354"/>
    <cellStyle name="20% - Accent1 10 4" xfId="2352"/>
    <cellStyle name="20% - Accent1 10_UK-TRAC Field Data Inventory Form" xfId="57"/>
    <cellStyle name="20% - Accent1 11" xfId="58"/>
    <cellStyle name="20% - Accent1 11 2" xfId="59"/>
    <cellStyle name="20% - Accent1 11 2 2" xfId="2356"/>
    <cellStyle name="20% - Accent1 11 3" xfId="60"/>
    <cellStyle name="20% - Accent1 11 3 2" xfId="2357"/>
    <cellStyle name="20% - Accent1 11 4" xfId="2355"/>
    <cellStyle name="20% - Accent1 11_UK-TRAC Field Data Inventory Form" xfId="61"/>
    <cellStyle name="20% - Accent1 12" xfId="62"/>
    <cellStyle name="20% - Accent1 12 2" xfId="63"/>
    <cellStyle name="20% - Accent1 12 2 2" xfId="2359"/>
    <cellStyle name="20% - Accent1 12 3" xfId="64"/>
    <cellStyle name="20% - Accent1 12 3 2" xfId="2360"/>
    <cellStyle name="20% - Accent1 12 4" xfId="2358"/>
    <cellStyle name="20% - Accent1 12_UK-TRAC Field Data Inventory Form" xfId="65"/>
    <cellStyle name="20% - Accent1 13" xfId="66"/>
    <cellStyle name="20% - Accent1 13 2" xfId="67"/>
    <cellStyle name="20% - Accent1 13 2 2" xfId="2362"/>
    <cellStyle name="20% - Accent1 13 3" xfId="68"/>
    <cellStyle name="20% - Accent1 13 3 2" xfId="2363"/>
    <cellStyle name="20% - Accent1 13 4" xfId="2361"/>
    <cellStyle name="20% - Accent1 13_UK-TRAC Field Data Inventory Form" xfId="69"/>
    <cellStyle name="20% - Accent1 14" xfId="70"/>
    <cellStyle name="20% - Accent1 14 2" xfId="71"/>
    <cellStyle name="20% - Accent1 14 2 2" xfId="2365"/>
    <cellStyle name="20% - Accent1 14 3" xfId="72"/>
    <cellStyle name="20% - Accent1 14 3 2" xfId="2366"/>
    <cellStyle name="20% - Accent1 14 4" xfId="2364"/>
    <cellStyle name="20% - Accent1 14_UK-TRAC Field Data Inventory Form" xfId="73"/>
    <cellStyle name="20% - Accent1 15" xfId="74"/>
    <cellStyle name="20% - Accent1 15 2" xfId="75"/>
    <cellStyle name="20% - Accent1 15 2 2" xfId="2368"/>
    <cellStyle name="20% - Accent1 15 3" xfId="76"/>
    <cellStyle name="20% - Accent1 15 3 2" xfId="2369"/>
    <cellStyle name="20% - Accent1 15 4" xfId="2367"/>
    <cellStyle name="20% - Accent1 15_UK-TRAC Field Data Inventory Form" xfId="77"/>
    <cellStyle name="20% - Accent1 16" xfId="78"/>
    <cellStyle name="20% - Accent1 16 2" xfId="79"/>
    <cellStyle name="20% - Accent1 16 2 2" xfId="2371"/>
    <cellStyle name="20% - Accent1 16 3" xfId="80"/>
    <cellStyle name="20% - Accent1 16 3 2" xfId="2372"/>
    <cellStyle name="20% - Accent1 16 4" xfId="2370"/>
    <cellStyle name="20% - Accent1 16_UK-TRAC Field Data Inventory Form" xfId="81"/>
    <cellStyle name="20% - Accent1 17" xfId="2351"/>
    <cellStyle name="20% - Accent1 2" xfId="82"/>
    <cellStyle name="20% - Accent1 2 2" xfId="83"/>
    <cellStyle name="20% - Accent1 2 2 2" xfId="2374"/>
    <cellStyle name="20% - Accent1 2 3" xfId="84"/>
    <cellStyle name="20% - Accent1 2 3 2" xfId="2375"/>
    <cellStyle name="20% - Accent1 2 4" xfId="2373"/>
    <cellStyle name="20% - Accent1 2_UK-TRAC Field Data Inventory Form" xfId="85"/>
    <cellStyle name="20% - Accent1 3" xfId="86"/>
    <cellStyle name="20% - Accent1 3 2" xfId="87"/>
    <cellStyle name="20% - Accent1 3 2 2" xfId="2377"/>
    <cellStyle name="20% - Accent1 3 3" xfId="88"/>
    <cellStyle name="20% - Accent1 3 3 2" xfId="2378"/>
    <cellStyle name="20% - Accent1 3 4" xfId="2376"/>
    <cellStyle name="20% - Accent1 3_UK-TRAC Field Data Inventory Form" xfId="89"/>
    <cellStyle name="20% - Accent1 4" xfId="90"/>
    <cellStyle name="20% - Accent1 4 2" xfId="91"/>
    <cellStyle name="20% - Accent1 4 2 2" xfId="2380"/>
    <cellStyle name="20% - Accent1 4 3" xfId="92"/>
    <cellStyle name="20% - Accent1 4 3 2" xfId="2381"/>
    <cellStyle name="20% - Accent1 4 4" xfId="2379"/>
    <cellStyle name="20% - Accent1 4_UK-TRAC Field Data Inventory Form" xfId="93"/>
    <cellStyle name="20% - Accent1 5" xfId="94"/>
    <cellStyle name="20% - Accent1 5 2" xfId="95"/>
    <cellStyle name="20% - Accent1 5 2 2" xfId="2383"/>
    <cellStyle name="20% - Accent1 5 3" xfId="96"/>
    <cellStyle name="20% - Accent1 5 3 2" xfId="2384"/>
    <cellStyle name="20% - Accent1 5 4" xfId="2382"/>
    <cellStyle name="20% - Accent1 5_UK-TRAC Field Data Inventory Form" xfId="97"/>
    <cellStyle name="20% - Accent1 6" xfId="98"/>
    <cellStyle name="20% - Accent1 6 2" xfId="99"/>
    <cellStyle name="20% - Accent1 6 2 2" xfId="2386"/>
    <cellStyle name="20% - Accent1 6 3" xfId="100"/>
    <cellStyle name="20% - Accent1 6 3 2" xfId="2387"/>
    <cellStyle name="20% - Accent1 6 4" xfId="2385"/>
    <cellStyle name="20% - Accent1 6_UK-TRAC Field Data Inventory Form" xfId="101"/>
    <cellStyle name="20% - Accent1 7" xfId="102"/>
    <cellStyle name="20% - Accent1 7 2" xfId="103"/>
    <cellStyle name="20% - Accent1 7 2 2" xfId="2389"/>
    <cellStyle name="20% - Accent1 7 3" xfId="104"/>
    <cellStyle name="20% - Accent1 7 3 2" xfId="2390"/>
    <cellStyle name="20% - Accent1 7 4" xfId="2388"/>
    <cellStyle name="20% - Accent1 7_UK-TRAC Field Data Inventory Form" xfId="105"/>
    <cellStyle name="20% - Accent1 8" xfId="106"/>
    <cellStyle name="20% - Accent1 8 2" xfId="107"/>
    <cellStyle name="20% - Accent1 8 2 2" xfId="2392"/>
    <cellStyle name="20% - Accent1 8 3" xfId="108"/>
    <cellStyle name="20% - Accent1 8 3 2" xfId="2393"/>
    <cellStyle name="20% - Accent1 8 4" xfId="2391"/>
    <cellStyle name="20% - Accent1 8_UK-TRAC Field Data Inventory Form" xfId="109"/>
    <cellStyle name="20% - Accent1 9" xfId="110"/>
    <cellStyle name="20% - Accent1 9 2" xfId="111"/>
    <cellStyle name="20% - Accent1 9 2 2" xfId="2395"/>
    <cellStyle name="20% - Accent1 9 3" xfId="112"/>
    <cellStyle name="20% - Accent1 9 3 2" xfId="2396"/>
    <cellStyle name="20% - Accent1 9 4" xfId="2394"/>
    <cellStyle name="20% - Accent1 9_UK-TRAC Field Data Inventory Form" xfId="113"/>
    <cellStyle name="20% - Accent2" xfId="33" builtinId="34" customBuiltin="1"/>
    <cellStyle name="20% - Accent2 10" xfId="114"/>
    <cellStyle name="20% - Accent2 10 2" xfId="115"/>
    <cellStyle name="20% - Accent2 10 2 2" xfId="2399"/>
    <cellStyle name="20% - Accent2 10 3" xfId="116"/>
    <cellStyle name="20% - Accent2 10 3 2" xfId="2400"/>
    <cellStyle name="20% - Accent2 10 4" xfId="2398"/>
    <cellStyle name="20% - Accent2 10_UK-TRAC Field Data Inventory Form" xfId="117"/>
    <cellStyle name="20% - Accent2 11" xfId="118"/>
    <cellStyle name="20% - Accent2 11 2" xfId="119"/>
    <cellStyle name="20% - Accent2 11 2 2" xfId="2402"/>
    <cellStyle name="20% - Accent2 11 3" xfId="120"/>
    <cellStyle name="20% - Accent2 11 3 2" xfId="2403"/>
    <cellStyle name="20% - Accent2 11 4" xfId="2401"/>
    <cellStyle name="20% - Accent2 11_UK-TRAC Field Data Inventory Form" xfId="121"/>
    <cellStyle name="20% - Accent2 12" xfId="122"/>
    <cellStyle name="20% - Accent2 12 2" xfId="123"/>
    <cellStyle name="20% - Accent2 12 2 2" xfId="2405"/>
    <cellStyle name="20% - Accent2 12 3" xfId="124"/>
    <cellStyle name="20% - Accent2 12 3 2" xfId="2406"/>
    <cellStyle name="20% - Accent2 12 4" xfId="2404"/>
    <cellStyle name="20% - Accent2 12_UK-TRAC Field Data Inventory Form" xfId="125"/>
    <cellStyle name="20% - Accent2 13" xfId="126"/>
    <cellStyle name="20% - Accent2 13 2" xfId="127"/>
    <cellStyle name="20% - Accent2 13 2 2" xfId="2408"/>
    <cellStyle name="20% - Accent2 13 3" xfId="128"/>
    <cellStyle name="20% - Accent2 13 3 2" xfId="2409"/>
    <cellStyle name="20% - Accent2 13 4" xfId="2407"/>
    <cellStyle name="20% - Accent2 13_UK-TRAC Field Data Inventory Form" xfId="129"/>
    <cellStyle name="20% - Accent2 14" xfId="130"/>
    <cellStyle name="20% - Accent2 14 2" xfId="131"/>
    <cellStyle name="20% - Accent2 14 2 2" xfId="2411"/>
    <cellStyle name="20% - Accent2 14 3" xfId="132"/>
    <cellStyle name="20% - Accent2 14 3 2" xfId="2412"/>
    <cellStyle name="20% - Accent2 14 4" xfId="2410"/>
    <cellStyle name="20% - Accent2 14_UK-TRAC Field Data Inventory Form" xfId="133"/>
    <cellStyle name="20% - Accent2 15" xfId="134"/>
    <cellStyle name="20% - Accent2 15 2" xfId="135"/>
    <cellStyle name="20% - Accent2 15 2 2" xfId="2414"/>
    <cellStyle name="20% - Accent2 15 3" xfId="136"/>
    <cellStyle name="20% - Accent2 15 3 2" xfId="2415"/>
    <cellStyle name="20% - Accent2 15 4" xfId="2413"/>
    <cellStyle name="20% - Accent2 15_UK-TRAC Field Data Inventory Form" xfId="137"/>
    <cellStyle name="20% - Accent2 16" xfId="138"/>
    <cellStyle name="20% - Accent2 16 2" xfId="139"/>
    <cellStyle name="20% - Accent2 16 2 2" xfId="2417"/>
    <cellStyle name="20% - Accent2 16 3" xfId="140"/>
    <cellStyle name="20% - Accent2 16 3 2" xfId="2418"/>
    <cellStyle name="20% - Accent2 16 4" xfId="2416"/>
    <cellStyle name="20% - Accent2 16_UK-TRAC Field Data Inventory Form" xfId="141"/>
    <cellStyle name="20% - Accent2 17" xfId="2397"/>
    <cellStyle name="20% - Accent2 2" xfId="142"/>
    <cellStyle name="20% - Accent2 2 2" xfId="143"/>
    <cellStyle name="20% - Accent2 2 2 2" xfId="2420"/>
    <cellStyle name="20% - Accent2 2 3" xfId="144"/>
    <cellStyle name="20% - Accent2 2 3 2" xfId="2421"/>
    <cellStyle name="20% - Accent2 2 4" xfId="2419"/>
    <cellStyle name="20% - Accent2 2_UK-TRAC Field Data Inventory Form" xfId="145"/>
    <cellStyle name="20% - Accent2 3" xfId="146"/>
    <cellStyle name="20% - Accent2 3 2" xfId="147"/>
    <cellStyle name="20% - Accent2 3 2 2" xfId="2423"/>
    <cellStyle name="20% - Accent2 3 3" xfId="148"/>
    <cellStyle name="20% - Accent2 3 3 2" xfId="2424"/>
    <cellStyle name="20% - Accent2 3 4" xfId="2422"/>
    <cellStyle name="20% - Accent2 3_UK-TRAC Field Data Inventory Form" xfId="149"/>
    <cellStyle name="20% - Accent2 4" xfId="150"/>
    <cellStyle name="20% - Accent2 4 2" xfId="151"/>
    <cellStyle name="20% - Accent2 4 2 2" xfId="2426"/>
    <cellStyle name="20% - Accent2 4 3" xfId="152"/>
    <cellStyle name="20% - Accent2 4 3 2" xfId="2427"/>
    <cellStyle name="20% - Accent2 4 4" xfId="2425"/>
    <cellStyle name="20% - Accent2 4_UK-TRAC Field Data Inventory Form" xfId="153"/>
    <cellStyle name="20% - Accent2 5" xfId="154"/>
    <cellStyle name="20% - Accent2 5 2" xfId="155"/>
    <cellStyle name="20% - Accent2 5 2 2" xfId="2429"/>
    <cellStyle name="20% - Accent2 5 3" xfId="156"/>
    <cellStyle name="20% - Accent2 5 3 2" xfId="2430"/>
    <cellStyle name="20% - Accent2 5 4" xfId="2428"/>
    <cellStyle name="20% - Accent2 5_UK-TRAC Field Data Inventory Form" xfId="157"/>
    <cellStyle name="20% - Accent2 6" xfId="158"/>
    <cellStyle name="20% - Accent2 6 2" xfId="159"/>
    <cellStyle name="20% - Accent2 6 2 2" xfId="2432"/>
    <cellStyle name="20% - Accent2 6 3" xfId="160"/>
    <cellStyle name="20% - Accent2 6 3 2" xfId="2433"/>
    <cellStyle name="20% - Accent2 6 4" xfId="2431"/>
    <cellStyle name="20% - Accent2 6_UK-TRAC Field Data Inventory Form" xfId="161"/>
    <cellStyle name="20% - Accent2 7" xfId="162"/>
    <cellStyle name="20% - Accent2 7 2" xfId="163"/>
    <cellStyle name="20% - Accent2 7 2 2" xfId="2435"/>
    <cellStyle name="20% - Accent2 7 3" xfId="164"/>
    <cellStyle name="20% - Accent2 7 3 2" xfId="2436"/>
    <cellStyle name="20% - Accent2 7 4" xfId="2434"/>
    <cellStyle name="20% - Accent2 7_UK-TRAC Field Data Inventory Form" xfId="165"/>
    <cellStyle name="20% - Accent2 8" xfId="166"/>
    <cellStyle name="20% - Accent2 8 2" xfId="167"/>
    <cellStyle name="20% - Accent2 8 2 2" xfId="2438"/>
    <cellStyle name="20% - Accent2 8 3" xfId="168"/>
    <cellStyle name="20% - Accent2 8 3 2" xfId="2439"/>
    <cellStyle name="20% - Accent2 8 4" xfId="2437"/>
    <cellStyle name="20% - Accent2 8_UK-TRAC Field Data Inventory Form" xfId="169"/>
    <cellStyle name="20% - Accent2 9" xfId="170"/>
    <cellStyle name="20% - Accent2 9 2" xfId="171"/>
    <cellStyle name="20% - Accent2 9 2 2" xfId="2441"/>
    <cellStyle name="20% - Accent2 9 3" xfId="172"/>
    <cellStyle name="20% - Accent2 9 3 2" xfId="2442"/>
    <cellStyle name="20% - Accent2 9 4" xfId="2440"/>
    <cellStyle name="20% - Accent2 9_UK-TRAC Field Data Inventory Form" xfId="173"/>
    <cellStyle name="20% - Accent3" xfId="37" builtinId="38" customBuiltin="1"/>
    <cellStyle name="20% - Accent3 10" xfId="174"/>
    <cellStyle name="20% - Accent3 10 2" xfId="175"/>
    <cellStyle name="20% - Accent3 10 2 2" xfId="2445"/>
    <cellStyle name="20% - Accent3 10 3" xfId="176"/>
    <cellStyle name="20% - Accent3 10 3 2" xfId="2446"/>
    <cellStyle name="20% - Accent3 10 4" xfId="2444"/>
    <cellStyle name="20% - Accent3 10_UK-TRAC Field Data Inventory Form" xfId="177"/>
    <cellStyle name="20% - Accent3 11" xfId="178"/>
    <cellStyle name="20% - Accent3 11 2" xfId="179"/>
    <cellStyle name="20% - Accent3 11 2 2" xfId="2448"/>
    <cellStyle name="20% - Accent3 11 3" xfId="180"/>
    <cellStyle name="20% - Accent3 11 3 2" xfId="2449"/>
    <cellStyle name="20% - Accent3 11 4" xfId="2447"/>
    <cellStyle name="20% - Accent3 11_UK-TRAC Field Data Inventory Form" xfId="181"/>
    <cellStyle name="20% - Accent3 12" xfId="182"/>
    <cellStyle name="20% - Accent3 12 2" xfId="183"/>
    <cellStyle name="20% - Accent3 12 2 2" xfId="2451"/>
    <cellStyle name="20% - Accent3 12 3" xfId="184"/>
    <cellStyle name="20% - Accent3 12 3 2" xfId="2452"/>
    <cellStyle name="20% - Accent3 12 4" xfId="2450"/>
    <cellStyle name="20% - Accent3 12_UK-TRAC Field Data Inventory Form" xfId="185"/>
    <cellStyle name="20% - Accent3 13" xfId="186"/>
    <cellStyle name="20% - Accent3 13 2" xfId="187"/>
    <cellStyle name="20% - Accent3 13 2 2" xfId="2454"/>
    <cellStyle name="20% - Accent3 13 3" xfId="188"/>
    <cellStyle name="20% - Accent3 13 3 2" xfId="2455"/>
    <cellStyle name="20% - Accent3 13 4" xfId="2453"/>
    <cellStyle name="20% - Accent3 13_UK-TRAC Field Data Inventory Form" xfId="189"/>
    <cellStyle name="20% - Accent3 14" xfId="190"/>
    <cellStyle name="20% - Accent3 14 2" xfId="191"/>
    <cellStyle name="20% - Accent3 14 2 2" xfId="2457"/>
    <cellStyle name="20% - Accent3 14 3" xfId="192"/>
    <cellStyle name="20% - Accent3 14 3 2" xfId="2458"/>
    <cellStyle name="20% - Accent3 14 4" xfId="2456"/>
    <cellStyle name="20% - Accent3 14_UK-TRAC Field Data Inventory Form" xfId="193"/>
    <cellStyle name="20% - Accent3 15" xfId="194"/>
    <cellStyle name="20% - Accent3 15 2" xfId="195"/>
    <cellStyle name="20% - Accent3 15 2 2" xfId="2460"/>
    <cellStyle name="20% - Accent3 15 3" xfId="196"/>
    <cellStyle name="20% - Accent3 15 3 2" xfId="2461"/>
    <cellStyle name="20% - Accent3 15 4" xfId="2459"/>
    <cellStyle name="20% - Accent3 15_UK-TRAC Field Data Inventory Form" xfId="197"/>
    <cellStyle name="20% - Accent3 16" xfId="198"/>
    <cellStyle name="20% - Accent3 16 2" xfId="199"/>
    <cellStyle name="20% - Accent3 16 2 2" xfId="2463"/>
    <cellStyle name="20% - Accent3 16 3" xfId="200"/>
    <cellStyle name="20% - Accent3 16 3 2" xfId="2464"/>
    <cellStyle name="20% - Accent3 16 4" xfId="2462"/>
    <cellStyle name="20% - Accent3 16_UK-TRAC Field Data Inventory Form" xfId="201"/>
    <cellStyle name="20% - Accent3 17" xfId="2443"/>
    <cellStyle name="20% - Accent3 2" xfId="202"/>
    <cellStyle name="20% - Accent3 2 2" xfId="203"/>
    <cellStyle name="20% - Accent3 2 2 2" xfId="2466"/>
    <cellStyle name="20% - Accent3 2 3" xfId="204"/>
    <cellStyle name="20% - Accent3 2 3 2" xfId="2467"/>
    <cellStyle name="20% - Accent3 2 4" xfId="2465"/>
    <cellStyle name="20% - Accent3 2_UK-TRAC Field Data Inventory Form" xfId="205"/>
    <cellStyle name="20% - Accent3 3" xfId="206"/>
    <cellStyle name="20% - Accent3 3 2" xfId="207"/>
    <cellStyle name="20% - Accent3 3 2 2" xfId="2469"/>
    <cellStyle name="20% - Accent3 3 3" xfId="208"/>
    <cellStyle name="20% - Accent3 3 3 2" xfId="2470"/>
    <cellStyle name="20% - Accent3 3 4" xfId="2468"/>
    <cellStyle name="20% - Accent3 3_UK-TRAC Field Data Inventory Form" xfId="209"/>
    <cellStyle name="20% - Accent3 4" xfId="210"/>
    <cellStyle name="20% - Accent3 4 2" xfId="211"/>
    <cellStyle name="20% - Accent3 4 2 2" xfId="2472"/>
    <cellStyle name="20% - Accent3 4 3" xfId="212"/>
    <cellStyle name="20% - Accent3 4 3 2" xfId="2473"/>
    <cellStyle name="20% - Accent3 4 4" xfId="2471"/>
    <cellStyle name="20% - Accent3 4_UK-TRAC Field Data Inventory Form" xfId="213"/>
    <cellStyle name="20% - Accent3 5" xfId="214"/>
    <cellStyle name="20% - Accent3 5 2" xfId="215"/>
    <cellStyle name="20% - Accent3 5 2 2" xfId="2475"/>
    <cellStyle name="20% - Accent3 5 3" xfId="216"/>
    <cellStyle name="20% - Accent3 5 3 2" xfId="2476"/>
    <cellStyle name="20% - Accent3 5 4" xfId="2474"/>
    <cellStyle name="20% - Accent3 5_UK-TRAC Field Data Inventory Form" xfId="217"/>
    <cellStyle name="20% - Accent3 6" xfId="218"/>
    <cellStyle name="20% - Accent3 6 2" xfId="219"/>
    <cellStyle name="20% - Accent3 6 2 2" xfId="2478"/>
    <cellStyle name="20% - Accent3 6 3" xfId="220"/>
    <cellStyle name="20% - Accent3 6 3 2" xfId="2479"/>
    <cellStyle name="20% - Accent3 6 4" xfId="2477"/>
    <cellStyle name="20% - Accent3 6_UK-TRAC Field Data Inventory Form" xfId="221"/>
    <cellStyle name="20% - Accent3 7" xfId="222"/>
    <cellStyle name="20% - Accent3 7 2" xfId="223"/>
    <cellStyle name="20% - Accent3 7 2 2" xfId="2481"/>
    <cellStyle name="20% - Accent3 7 3" xfId="224"/>
    <cellStyle name="20% - Accent3 7 3 2" xfId="2482"/>
    <cellStyle name="20% - Accent3 7 4" xfId="2480"/>
    <cellStyle name="20% - Accent3 7_UK-TRAC Field Data Inventory Form" xfId="225"/>
    <cellStyle name="20% - Accent3 8" xfId="226"/>
    <cellStyle name="20% - Accent3 8 2" xfId="227"/>
    <cellStyle name="20% - Accent3 8 2 2" xfId="2484"/>
    <cellStyle name="20% - Accent3 8 3" xfId="228"/>
    <cellStyle name="20% - Accent3 8 3 2" xfId="2485"/>
    <cellStyle name="20% - Accent3 8 4" xfId="2483"/>
    <cellStyle name="20% - Accent3 8_UK-TRAC Field Data Inventory Form" xfId="229"/>
    <cellStyle name="20% - Accent3 9" xfId="230"/>
    <cellStyle name="20% - Accent3 9 2" xfId="231"/>
    <cellStyle name="20% - Accent3 9 2 2" xfId="2487"/>
    <cellStyle name="20% - Accent3 9 3" xfId="232"/>
    <cellStyle name="20% - Accent3 9 3 2" xfId="2488"/>
    <cellStyle name="20% - Accent3 9 4" xfId="2486"/>
    <cellStyle name="20% - Accent3 9_UK-TRAC Field Data Inventory Form" xfId="233"/>
    <cellStyle name="20% - Accent4" xfId="41" builtinId="42" customBuiltin="1"/>
    <cellStyle name="20% - Accent4 10" xfId="234"/>
    <cellStyle name="20% - Accent4 10 2" xfId="235"/>
    <cellStyle name="20% - Accent4 10 2 2" xfId="2491"/>
    <cellStyle name="20% - Accent4 10 3" xfId="236"/>
    <cellStyle name="20% - Accent4 10 3 2" xfId="2492"/>
    <cellStyle name="20% - Accent4 10 4" xfId="2490"/>
    <cellStyle name="20% - Accent4 10_UK-TRAC Field Data Inventory Form" xfId="237"/>
    <cellStyle name="20% - Accent4 11" xfId="238"/>
    <cellStyle name="20% - Accent4 11 2" xfId="239"/>
    <cellStyle name="20% - Accent4 11 2 2" xfId="2494"/>
    <cellStyle name="20% - Accent4 11 3" xfId="240"/>
    <cellStyle name="20% - Accent4 11 3 2" xfId="2495"/>
    <cellStyle name="20% - Accent4 11 4" xfId="2493"/>
    <cellStyle name="20% - Accent4 11_UK-TRAC Field Data Inventory Form" xfId="241"/>
    <cellStyle name="20% - Accent4 12" xfId="242"/>
    <cellStyle name="20% - Accent4 12 2" xfId="243"/>
    <cellStyle name="20% - Accent4 12 2 2" xfId="2497"/>
    <cellStyle name="20% - Accent4 12 3" xfId="244"/>
    <cellStyle name="20% - Accent4 12 3 2" xfId="2498"/>
    <cellStyle name="20% - Accent4 12 4" xfId="2496"/>
    <cellStyle name="20% - Accent4 12_UK-TRAC Field Data Inventory Form" xfId="245"/>
    <cellStyle name="20% - Accent4 13" xfId="246"/>
    <cellStyle name="20% - Accent4 13 2" xfId="247"/>
    <cellStyle name="20% - Accent4 13 2 2" xfId="2500"/>
    <cellStyle name="20% - Accent4 13 3" xfId="248"/>
    <cellStyle name="20% - Accent4 13 3 2" xfId="2501"/>
    <cellStyle name="20% - Accent4 13 4" xfId="2499"/>
    <cellStyle name="20% - Accent4 13_UK-TRAC Field Data Inventory Form" xfId="249"/>
    <cellStyle name="20% - Accent4 14" xfId="250"/>
    <cellStyle name="20% - Accent4 14 2" xfId="251"/>
    <cellStyle name="20% - Accent4 14 2 2" xfId="2503"/>
    <cellStyle name="20% - Accent4 14 3" xfId="252"/>
    <cellStyle name="20% - Accent4 14 3 2" xfId="2504"/>
    <cellStyle name="20% - Accent4 14 4" xfId="2502"/>
    <cellStyle name="20% - Accent4 14_UK-TRAC Field Data Inventory Form" xfId="253"/>
    <cellStyle name="20% - Accent4 15" xfId="254"/>
    <cellStyle name="20% - Accent4 15 2" xfId="255"/>
    <cellStyle name="20% - Accent4 15 2 2" xfId="2506"/>
    <cellStyle name="20% - Accent4 15 3" xfId="256"/>
    <cellStyle name="20% - Accent4 15 3 2" xfId="2507"/>
    <cellStyle name="20% - Accent4 15 4" xfId="2505"/>
    <cellStyle name="20% - Accent4 15_UK-TRAC Field Data Inventory Form" xfId="257"/>
    <cellStyle name="20% - Accent4 16" xfId="258"/>
    <cellStyle name="20% - Accent4 16 2" xfId="259"/>
    <cellStyle name="20% - Accent4 16 2 2" xfId="2509"/>
    <cellStyle name="20% - Accent4 16 3" xfId="260"/>
    <cellStyle name="20% - Accent4 16 3 2" xfId="2510"/>
    <cellStyle name="20% - Accent4 16 4" xfId="2508"/>
    <cellStyle name="20% - Accent4 16_UK-TRAC Field Data Inventory Form" xfId="261"/>
    <cellStyle name="20% - Accent4 17" xfId="2489"/>
    <cellStyle name="20% - Accent4 2" xfId="262"/>
    <cellStyle name="20% - Accent4 2 2" xfId="263"/>
    <cellStyle name="20% - Accent4 2 2 2" xfId="2512"/>
    <cellStyle name="20% - Accent4 2 3" xfId="264"/>
    <cellStyle name="20% - Accent4 2 3 2" xfId="2513"/>
    <cellStyle name="20% - Accent4 2 4" xfId="2511"/>
    <cellStyle name="20% - Accent4 2_UK-TRAC Field Data Inventory Form" xfId="265"/>
    <cellStyle name="20% - Accent4 3" xfId="266"/>
    <cellStyle name="20% - Accent4 3 2" xfId="267"/>
    <cellStyle name="20% - Accent4 3 2 2" xfId="2515"/>
    <cellStyle name="20% - Accent4 3 3" xfId="268"/>
    <cellStyle name="20% - Accent4 3 3 2" xfId="2516"/>
    <cellStyle name="20% - Accent4 3 4" xfId="2514"/>
    <cellStyle name="20% - Accent4 3_UK-TRAC Field Data Inventory Form" xfId="269"/>
    <cellStyle name="20% - Accent4 4" xfId="270"/>
    <cellStyle name="20% - Accent4 4 2" xfId="271"/>
    <cellStyle name="20% - Accent4 4 2 2" xfId="2518"/>
    <cellStyle name="20% - Accent4 4 3" xfId="272"/>
    <cellStyle name="20% - Accent4 4 3 2" xfId="2519"/>
    <cellStyle name="20% - Accent4 4 4" xfId="2517"/>
    <cellStyle name="20% - Accent4 4_UK-TRAC Field Data Inventory Form" xfId="273"/>
    <cellStyle name="20% - Accent4 5" xfId="274"/>
    <cellStyle name="20% - Accent4 5 2" xfId="275"/>
    <cellStyle name="20% - Accent4 5 2 2" xfId="2521"/>
    <cellStyle name="20% - Accent4 5 3" xfId="276"/>
    <cellStyle name="20% - Accent4 5 3 2" xfId="2522"/>
    <cellStyle name="20% - Accent4 5 4" xfId="2520"/>
    <cellStyle name="20% - Accent4 5_UK-TRAC Field Data Inventory Form" xfId="277"/>
    <cellStyle name="20% - Accent4 6" xfId="278"/>
    <cellStyle name="20% - Accent4 6 2" xfId="279"/>
    <cellStyle name="20% - Accent4 6 2 2" xfId="2524"/>
    <cellStyle name="20% - Accent4 6 3" xfId="280"/>
    <cellStyle name="20% - Accent4 6 3 2" xfId="2525"/>
    <cellStyle name="20% - Accent4 6 4" xfId="2523"/>
    <cellStyle name="20% - Accent4 6_UK-TRAC Field Data Inventory Form" xfId="281"/>
    <cellStyle name="20% - Accent4 7" xfId="282"/>
    <cellStyle name="20% - Accent4 7 2" xfId="283"/>
    <cellStyle name="20% - Accent4 7 2 2" xfId="2527"/>
    <cellStyle name="20% - Accent4 7 3" xfId="284"/>
    <cellStyle name="20% - Accent4 7 3 2" xfId="2528"/>
    <cellStyle name="20% - Accent4 7 4" xfId="2526"/>
    <cellStyle name="20% - Accent4 7_UK-TRAC Field Data Inventory Form" xfId="285"/>
    <cellStyle name="20% - Accent4 8" xfId="286"/>
    <cellStyle name="20% - Accent4 8 2" xfId="287"/>
    <cellStyle name="20% - Accent4 8 2 2" xfId="2530"/>
    <cellStyle name="20% - Accent4 8 3" xfId="288"/>
    <cellStyle name="20% - Accent4 8 3 2" xfId="2531"/>
    <cellStyle name="20% - Accent4 8 4" xfId="2529"/>
    <cellStyle name="20% - Accent4 8_UK-TRAC Field Data Inventory Form" xfId="289"/>
    <cellStyle name="20% - Accent4 9" xfId="290"/>
    <cellStyle name="20% - Accent4 9 2" xfId="291"/>
    <cellStyle name="20% - Accent4 9 2 2" xfId="2533"/>
    <cellStyle name="20% - Accent4 9 3" xfId="292"/>
    <cellStyle name="20% - Accent4 9 3 2" xfId="2534"/>
    <cellStyle name="20% - Accent4 9 4" xfId="2532"/>
    <cellStyle name="20% - Accent4 9_UK-TRAC Field Data Inventory Form" xfId="293"/>
    <cellStyle name="20% - Accent5" xfId="45" builtinId="46" customBuiltin="1"/>
    <cellStyle name="20% - Accent5 10" xfId="294"/>
    <cellStyle name="20% - Accent5 10 2" xfId="295"/>
    <cellStyle name="20% - Accent5 10 2 2" xfId="2537"/>
    <cellStyle name="20% - Accent5 10 3" xfId="296"/>
    <cellStyle name="20% - Accent5 10 3 2" xfId="2538"/>
    <cellStyle name="20% - Accent5 10 4" xfId="2536"/>
    <cellStyle name="20% - Accent5 10_UK-TRAC Field Data Inventory Form" xfId="297"/>
    <cellStyle name="20% - Accent5 11" xfId="298"/>
    <cellStyle name="20% - Accent5 11 2" xfId="299"/>
    <cellStyle name="20% - Accent5 11 2 2" xfId="2540"/>
    <cellStyle name="20% - Accent5 11 3" xfId="300"/>
    <cellStyle name="20% - Accent5 11 3 2" xfId="2541"/>
    <cellStyle name="20% - Accent5 11 4" xfId="2539"/>
    <cellStyle name="20% - Accent5 11_UK-TRAC Field Data Inventory Form" xfId="301"/>
    <cellStyle name="20% - Accent5 12" xfId="302"/>
    <cellStyle name="20% - Accent5 12 2" xfId="303"/>
    <cellStyle name="20% - Accent5 12 2 2" xfId="2543"/>
    <cellStyle name="20% - Accent5 12 3" xfId="304"/>
    <cellStyle name="20% - Accent5 12 3 2" xfId="2544"/>
    <cellStyle name="20% - Accent5 12 4" xfId="2542"/>
    <cellStyle name="20% - Accent5 12_UK-TRAC Field Data Inventory Form" xfId="305"/>
    <cellStyle name="20% - Accent5 13" xfId="306"/>
    <cellStyle name="20% - Accent5 13 2" xfId="307"/>
    <cellStyle name="20% - Accent5 13 2 2" xfId="2546"/>
    <cellStyle name="20% - Accent5 13 3" xfId="308"/>
    <cellStyle name="20% - Accent5 13 3 2" xfId="2547"/>
    <cellStyle name="20% - Accent5 13 4" xfId="2545"/>
    <cellStyle name="20% - Accent5 13_UK-TRAC Field Data Inventory Form" xfId="309"/>
    <cellStyle name="20% - Accent5 14" xfId="310"/>
    <cellStyle name="20% - Accent5 14 2" xfId="311"/>
    <cellStyle name="20% - Accent5 14 2 2" xfId="2549"/>
    <cellStyle name="20% - Accent5 14 3" xfId="312"/>
    <cellStyle name="20% - Accent5 14 3 2" xfId="2550"/>
    <cellStyle name="20% - Accent5 14 4" xfId="2548"/>
    <cellStyle name="20% - Accent5 14_UK-TRAC Field Data Inventory Form" xfId="313"/>
    <cellStyle name="20% - Accent5 15" xfId="314"/>
    <cellStyle name="20% - Accent5 15 2" xfId="315"/>
    <cellStyle name="20% - Accent5 15 2 2" xfId="2552"/>
    <cellStyle name="20% - Accent5 15 3" xfId="316"/>
    <cellStyle name="20% - Accent5 15 3 2" xfId="2553"/>
    <cellStyle name="20% - Accent5 15 4" xfId="2551"/>
    <cellStyle name="20% - Accent5 15_UK-TRAC Field Data Inventory Form" xfId="317"/>
    <cellStyle name="20% - Accent5 16" xfId="318"/>
    <cellStyle name="20% - Accent5 16 2" xfId="319"/>
    <cellStyle name="20% - Accent5 16 2 2" xfId="2555"/>
    <cellStyle name="20% - Accent5 16 3" xfId="320"/>
    <cellStyle name="20% - Accent5 16 3 2" xfId="2556"/>
    <cellStyle name="20% - Accent5 16 4" xfId="2554"/>
    <cellStyle name="20% - Accent5 16_UK-TRAC Field Data Inventory Form" xfId="321"/>
    <cellStyle name="20% - Accent5 17" xfId="2535"/>
    <cellStyle name="20% - Accent5 2" xfId="322"/>
    <cellStyle name="20% - Accent5 2 2" xfId="323"/>
    <cellStyle name="20% - Accent5 2 2 2" xfId="2558"/>
    <cellStyle name="20% - Accent5 2 3" xfId="324"/>
    <cellStyle name="20% - Accent5 2 3 2" xfId="2559"/>
    <cellStyle name="20% - Accent5 2 4" xfId="2557"/>
    <cellStyle name="20% - Accent5 2_UK-TRAC Field Data Inventory Form" xfId="325"/>
    <cellStyle name="20% - Accent5 3" xfId="326"/>
    <cellStyle name="20% - Accent5 3 2" xfId="327"/>
    <cellStyle name="20% - Accent5 3 2 2" xfId="2561"/>
    <cellStyle name="20% - Accent5 3 3" xfId="328"/>
    <cellStyle name="20% - Accent5 3 3 2" xfId="2562"/>
    <cellStyle name="20% - Accent5 3 4" xfId="2560"/>
    <cellStyle name="20% - Accent5 3_UK-TRAC Field Data Inventory Form" xfId="329"/>
    <cellStyle name="20% - Accent5 4" xfId="330"/>
    <cellStyle name="20% - Accent5 4 2" xfId="331"/>
    <cellStyle name="20% - Accent5 4 2 2" xfId="2564"/>
    <cellStyle name="20% - Accent5 4 3" xfId="332"/>
    <cellStyle name="20% - Accent5 4 3 2" xfId="2565"/>
    <cellStyle name="20% - Accent5 4 4" xfId="2563"/>
    <cellStyle name="20% - Accent5 4_UK-TRAC Field Data Inventory Form" xfId="333"/>
    <cellStyle name="20% - Accent5 5" xfId="334"/>
    <cellStyle name="20% - Accent5 5 2" xfId="335"/>
    <cellStyle name="20% - Accent5 5 2 2" xfId="2567"/>
    <cellStyle name="20% - Accent5 5 3" xfId="336"/>
    <cellStyle name="20% - Accent5 5 3 2" xfId="2568"/>
    <cellStyle name="20% - Accent5 5 4" xfId="2566"/>
    <cellStyle name="20% - Accent5 5_UK-TRAC Field Data Inventory Form" xfId="337"/>
    <cellStyle name="20% - Accent5 6" xfId="338"/>
    <cellStyle name="20% - Accent5 6 2" xfId="339"/>
    <cellStyle name="20% - Accent5 6 2 2" xfId="2570"/>
    <cellStyle name="20% - Accent5 6 3" xfId="340"/>
    <cellStyle name="20% - Accent5 6 3 2" xfId="2571"/>
    <cellStyle name="20% - Accent5 6 4" xfId="2569"/>
    <cellStyle name="20% - Accent5 6_UK-TRAC Field Data Inventory Form" xfId="341"/>
    <cellStyle name="20% - Accent5 7" xfId="342"/>
    <cellStyle name="20% - Accent5 7 2" xfId="343"/>
    <cellStyle name="20% - Accent5 7 2 2" xfId="2573"/>
    <cellStyle name="20% - Accent5 7 3" xfId="344"/>
    <cellStyle name="20% - Accent5 7 3 2" xfId="2574"/>
    <cellStyle name="20% - Accent5 7 4" xfId="2572"/>
    <cellStyle name="20% - Accent5 7_UK-TRAC Field Data Inventory Form" xfId="345"/>
    <cellStyle name="20% - Accent5 8" xfId="346"/>
    <cellStyle name="20% - Accent5 8 2" xfId="347"/>
    <cellStyle name="20% - Accent5 8 2 2" xfId="2576"/>
    <cellStyle name="20% - Accent5 8 3" xfId="348"/>
    <cellStyle name="20% - Accent5 8 3 2" xfId="2577"/>
    <cellStyle name="20% - Accent5 8 4" xfId="2575"/>
    <cellStyle name="20% - Accent5 8_UK-TRAC Field Data Inventory Form" xfId="349"/>
    <cellStyle name="20% - Accent5 9" xfId="350"/>
    <cellStyle name="20% - Accent5 9 2" xfId="351"/>
    <cellStyle name="20% - Accent5 9 2 2" xfId="2579"/>
    <cellStyle name="20% - Accent5 9 3" xfId="352"/>
    <cellStyle name="20% - Accent5 9 3 2" xfId="2580"/>
    <cellStyle name="20% - Accent5 9 4" xfId="2578"/>
    <cellStyle name="20% - Accent5 9_UK-TRAC Field Data Inventory Form" xfId="353"/>
    <cellStyle name="20% - Accent6" xfId="49" builtinId="50" customBuiltin="1"/>
    <cellStyle name="20% - Accent6 10" xfId="354"/>
    <cellStyle name="20% - Accent6 10 2" xfId="355"/>
    <cellStyle name="20% - Accent6 10 2 2" xfId="2583"/>
    <cellStyle name="20% - Accent6 10 3" xfId="356"/>
    <cellStyle name="20% - Accent6 10 3 2" xfId="2584"/>
    <cellStyle name="20% - Accent6 10 4" xfId="2582"/>
    <cellStyle name="20% - Accent6 10_UK-TRAC Field Data Inventory Form" xfId="357"/>
    <cellStyle name="20% - Accent6 11" xfId="358"/>
    <cellStyle name="20% - Accent6 11 2" xfId="359"/>
    <cellStyle name="20% - Accent6 11 2 2" xfId="2586"/>
    <cellStyle name="20% - Accent6 11 3" xfId="360"/>
    <cellStyle name="20% - Accent6 11 3 2" xfId="2587"/>
    <cellStyle name="20% - Accent6 11 4" xfId="2585"/>
    <cellStyle name="20% - Accent6 11_UK-TRAC Field Data Inventory Form" xfId="361"/>
    <cellStyle name="20% - Accent6 12" xfId="362"/>
    <cellStyle name="20% - Accent6 12 2" xfId="363"/>
    <cellStyle name="20% - Accent6 12 2 2" xfId="2589"/>
    <cellStyle name="20% - Accent6 12 3" xfId="364"/>
    <cellStyle name="20% - Accent6 12 3 2" xfId="2590"/>
    <cellStyle name="20% - Accent6 12 4" xfId="2588"/>
    <cellStyle name="20% - Accent6 12_UK-TRAC Field Data Inventory Form" xfId="365"/>
    <cellStyle name="20% - Accent6 13" xfId="366"/>
    <cellStyle name="20% - Accent6 13 2" xfId="367"/>
    <cellStyle name="20% - Accent6 13 2 2" xfId="2592"/>
    <cellStyle name="20% - Accent6 13 3" xfId="368"/>
    <cellStyle name="20% - Accent6 13 3 2" xfId="2593"/>
    <cellStyle name="20% - Accent6 13 4" xfId="2591"/>
    <cellStyle name="20% - Accent6 13_UK-TRAC Field Data Inventory Form" xfId="369"/>
    <cellStyle name="20% - Accent6 14" xfId="370"/>
    <cellStyle name="20% - Accent6 14 2" xfId="371"/>
    <cellStyle name="20% - Accent6 14 2 2" xfId="2595"/>
    <cellStyle name="20% - Accent6 14 3" xfId="372"/>
    <cellStyle name="20% - Accent6 14 3 2" xfId="2596"/>
    <cellStyle name="20% - Accent6 14 4" xfId="2594"/>
    <cellStyle name="20% - Accent6 14_UK-TRAC Field Data Inventory Form" xfId="373"/>
    <cellStyle name="20% - Accent6 15" xfId="374"/>
    <cellStyle name="20% - Accent6 15 2" xfId="375"/>
    <cellStyle name="20% - Accent6 15 2 2" xfId="2598"/>
    <cellStyle name="20% - Accent6 15 3" xfId="376"/>
    <cellStyle name="20% - Accent6 15 3 2" xfId="2599"/>
    <cellStyle name="20% - Accent6 15 4" xfId="2597"/>
    <cellStyle name="20% - Accent6 15_UK-TRAC Field Data Inventory Form" xfId="377"/>
    <cellStyle name="20% - Accent6 16" xfId="378"/>
    <cellStyle name="20% - Accent6 16 2" xfId="379"/>
    <cellStyle name="20% - Accent6 16 2 2" xfId="2601"/>
    <cellStyle name="20% - Accent6 16 3" xfId="380"/>
    <cellStyle name="20% - Accent6 16 3 2" xfId="2602"/>
    <cellStyle name="20% - Accent6 16 4" xfId="2600"/>
    <cellStyle name="20% - Accent6 16_UK-TRAC Field Data Inventory Form" xfId="381"/>
    <cellStyle name="20% - Accent6 17" xfId="2581"/>
    <cellStyle name="20% - Accent6 2" xfId="382"/>
    <cellStyle name="20% - Accent6 2 2" xfId="383"/>
    <cellStyle name="20% - Accent6 2 2 2" xfId="2604"/>
    <cellStyle name="20% - Accent6 2 3" xfId="384"/>
    <cellStyle name="20% - Accent6 2 3 2" xfId="2605"/>
    <cellStyle name="20% - Accent6 2 4" xfId="2603"/>
    <cellStyle name="20% - Accent6 2_UK-TRAC Field Data Inventory Form" xfId="385"/>
    <cellStyle name="20% - Accent6 3" xfId="386"/>
    <cellStyle name="20% - Accent6 3 2" xfId="387"/>
    <cellStyle name="20% - Accent6 3 2 2" xfId="2607"/>
    <cellStyle name="20% - Accent6 3 3" xfId="388"/>
    <cellStyle name="20% - Accent6 3 3 2" xfId="2608"/>
    <cellStyle name="20% - Accent6 3 4" xfId="2606"/>
    <cellStyle name="20% - Accent6 3_UK-TRAC Field Data Inventory Form" xfId="389"/>
    <cellStyle name="20% - Accent6 4" xfId="390"/>
    <cellStyle name="20% - Accent6 4 2" xfId="391"/>
    <cellStyle name="20% - Accent6 4 2 2" xfId="2610"/>
    <cellStyle name="20% - Accent6 4 3" xfId="392"/>
    <cellStyle name="20% - Accent6 4 3 2" xfId="2611"/>
    <cellStyle name="20% - Accent6 4 4" xfId="2609"/>
    <cellStyle name="20% - Accent6 4_UK-TRAC Field Data Inventory Form" xfId="393"/>
    <cellStyle name="20% - Accent6 5" xfId="394"/>
    <cellStyle name="20% - Accent6 5 2" xfId="395"/>
    <cellStyle name="20% - Accent6 5 2 2" xfId="2613"/>
    <cellStyle name="20% - Accent6 5 3" xfId="396"/>
    <cellStyle name="20% - Accent6 5 3 2" xfId="2614"/>
    <cellStyle name="20% - Accent6 5 4" xfId="2612"/>
    <cellStyle name="20% - Accent6 5_UK-TRAC Field Data Inventory Form" xfId="397"/>
    <cellStyle name="20% - Accent6 6" xfId="398"/>
    <cellStyle name="20% - Accent6 6 2" xfId="399"/>
    <cellStyle name="20% - Accent6 6 2 2" xfId="2616"/>
    <cellStyle name="20% - Accent6 6 3" xfId="400"/>
    <cellStyle name="20% - Accent6 6 3 2" xfId="2617"/>
    <cellStyle name="20% - Accent6 6 4" xfId="2615"/>
    <cellStyle name="20% - Accent6 6_UK-TRAC Field Data Inventory Form" xfId="401"/>
    <cellStyle name="20% - Accent6 7" xfId="402"/>
    <cellStyle name="20% - Accent6 7 2" xfId="403"/>
    <cellStyle name="20% - Accent6 7 2 2" xfId="2619"/>
    <cellStyle name="20% - Accent6 7 3" xfId="404"/>
    <cellStyle name="20% - Accent6 7 3 2" xfId="2620"/>
    <cellStyle name="20% - Accent6 7 4" xfId="2618"/>
    <cellStyle name="20% - Accent6 7_UK-TRAC Field Data Inventory Form" xfId="405"/>
    <cellStyle name="20% - Accent6 8" xfId="406"/>
    <cellStyle name="20% - Accent6 8 2" xfId="407"/>
    <cellStyle name="20% - Accent6 8 2 2" xfId="2622"/>
    <cellStyle name="20% - Accent6 8 3" xfId="408"/>
    <cellStyle name="20% - Accent6 8 3 2" xfId="2623"/>
    <cellStyle name="20% - Accent6 8 4" xfId="2621"/>
    <cellStyle name="20% - Accent6 8_UK-TRAC Field Data Inventory Form" xfId="409"/>
    <cellStyle name="20% - Accent6 9" xfId="410"/>
    <cellStyle name="20% - Accent6 9 2" xfId="411"/>
    <cellStyle name="20% - Accent6 9 2 2" xfId="2625"/>
    <cellStyle name="20% - Accent6 9 3" xfId="412"/>
    <cellStyle name="20% - Accent6 9 3 2" xfId="2626"/>
    <cellStyle name="20% - Accent6 9 4" xfId="2624"/>
    <cellStyle name="20% - Accent6 9_UK-TRAC Field Data Inventory Form" xfId="413"/>
    <cellStyle name="40% - Accent1" xfId="30" builtinId="31" customBuiltin="1"/>
    <cellStyle name="40% - Accent1 10" xfId="414"/>
    <cellStyle name="40% - Accent1 10 2" xfId="415"/>
    <cellStyle name="40% - Accent1 10 2 2" xfId="2629"/>
    <cellStyle name="40% - Accent1 10 3" xfId="416"/>
    <cellStyle name="40% - Accent1 10 3 2" xfId="2630"/>
    <cellStyle name="40% - Accent1 10 4" xfId="2628"/>
    <cellStyle name="40% - Accent1 10_UK-TRAC Field Data Inventory Form" xfId="417"/>
    <cellStyle name="40% - Accent1 11" xfId="418"/>
    <cellStyle name="40% - Accent1 11 2" xfId="419"/>
    <cellStyle name="40% - Accent1 11 2 2" xfId="2632"/>
    <cellStyle name="40% - Accent1 11 3" xfId="420"/>
    <cellStyle name="40% - Accent1 11 3 2" xfId="2633"/>
    <cellStyle name="40% - Accent1 11 4" xfId="2631"/>
    <cellStyle name="40% - Accent1 11_UK-TRAC Field Data Inventory Form" xfId="421"/>
    <cellStyle name="40% - Accent1 12" xfId="422"/>
    <cellStyle name="40% - Accent1 12 2" xfId="423"/>
    <cellStyle name="40% - Accent1 12 2 2" xfId="2635"/>
    <cellStyle name="40% - Accent1 12 3" xfId="424"/>
    <cellStyle name="40% - Accent1 12 3 2" xfId="2636"/>
    <cellStyle name="40% - Accent1 12 4" xfId="2634"/>
    <cellStyle name="40% - Accent1 12_UK-TRAC Field Data Inventory Form" xfId="425"/>
    <cellStyle name="40% - Accent1 13" xfId="426"/>
    <cellStyle name="40% - Accent1 13 2" xfId="427"/>
    <cellStyle name="40% - Accent1 13 2 2" xfId="2638"/>
    <cellStyle name="40% - Accent1 13 3" xfId="428"/>
    <cellStyle name="40% - Accent1 13 3 2" xfId="2639"/>
    <cellStyle name="40% - Accent1 13 4" xfId="2637"/>
    <cellStyle name="40% - Accent1 13_UK-TRAC Field Data Inventory Form" xfId="429"/>
    <cellStyle name="40% - Accent1 14" xfId="430"/>
    <cellStyle name="40% - Accent1 14 2" xfId="431"/>
    <cellStyle name="40% - Accent1 14 2 2" xfId="2641"/>
    <cellStyle name="40% - Accent1 14 3" xfId="432"/>
    <cellStyle name="40% - Accent1 14 3 2" xfId="2642"/>
    <cellStyle name="40% - Accent1 14 4" xfId="2640"/>
    <cellStyle name="40% - Accent1 14_UK-TRAC Field Data Inventory Form" xfId="433"/>
    <cellStyle name="40% - Accent1 15" xfId="434"/>
    <cellStyle name="40% - Accent1 15 2" xfId="435"/>
    <cellStyle name="40% - Accent1 15 2 2" xfId="2644"/>
    <cellStyle name="40% - Accent1 15 3" xfId="436"/>
    <cellStyle name="40% - Accent1 15 3 2" xfId="2645"/>
    <cellStyle name="40% - Accent1 15 4" xfId="2643"/>
    <cellStyle name="40% - Accent1 15_UK-TRAC Field Data Inventory Form" xfId="437"/>
    <cellStyle name="40% - Accent1 16" xfId="438"/>
    <cellStyle name="40% - Accent1 16 2" xfId="439"/>
    <cellStyle name="40% - Accent1 16 2 2" xfId="2647"/>
    <cellStyle name="40% - Accent1 16 3" xfId="440"/>
    <cellStyle name="40% - Accent1 16 3 2" xfId="2648"/>
    <cellStyle name="40% - Accent1 16 4" xfId="2646"/>
    <cellStyle name="40% - Accent1 16_UK-TRAC Field Data Inventory Form" xfId="441"/>
    <cellStyle name="40% - Accent1 17" xfId="2627"/>
    <cellStyle name="40% - Accent1 2" xfId="442"/>
    <cellStyle name="40% - Accent1 2 2" xfId="443"/>
    <cellStyle name="40% - Accent1 2 2 2" xfId="2650"/>
    <cellStyle name="40% - Accent1 2 3" xfId="444"/>
    <cellStyle name="40% - Accent1 2 3 2" xfId="2651"/>
    <cellStyle name="40% - Accent1 2 4" xfId="2649"/>
    <cellStyle name="40% - Accent1 2_UK-TRAC Field Data Inventory Form" xfId="445"/>
    <cellStyle name="40% - Accent1 3" xfId="446"/>
    <cellStyle name="40% - Accent1 3 2" xfId="447"/>
    <cellStyle name="40% - Accent1 3 2 2" xfId="2653"/>
    <cellStyle name="40% - Accent1 3 3" xfId="448"/>
    <cellStyle name="40% - Accent1 3 3 2" xfId="2654"/>
    <cellStyle name="40% - Accent1 3 4" xfId="2652"/>
    <cellStyle name="40% - Accent1 3_UK-TRAC Field Data Inventory Form" xfId="449"/>
    <cellStyle name="40% - Accent1 4" xfId="450"/>
    <cellStyle name="40% - Accent1 4 2" xfId="451"/>
    <cellStyle name="40% - Accent1 4 2 2" xfId="2656"/>
    <cellStyle name="40% - Accent1 4 3" xfId="452"/>
    <cellStyle name="40% - Accent1 4 3 2" xfId="2657"/>
    <cellStyle name="40% - Accent1 4 4" xfId="2655"/>
    <cellStyle name="40% - Accent1 4_UK-TRAC Field Data Inventory Form" xfId="453"/>
    <cellStyle name="40% - Accent1 5" xfId="454"/>
    <cellStyle name="40% - Accent1 5 2" xfId="455"/>
    <cellStyle name="40% - Accent1 5 2 2" xfId="2659"/>
    <cellStyle name="40% - Accent1 5 3" xfId="456"/>
    <cellStyle name="40% - Accent1 5 3 2" xfId="2660"/>
    <cellStyle name="40% - Accent1 5 4" xfId="2658"/>
    <cellStyle name="40% - Accent1 5_UK-TRAC Field Data Inventory Form" xfId="457"/>
    <cellStyle name="40% - Accent1 6" xfId="458"/>
    <cellStyle name="40% - Accent1 6 2" xfId="459"/>
    <cellStyle name="40% - Accent1 6 2 2" xfId="2662"/>
    <cellStyle name="40% - Accent1 6 3" xfId="460"/>
    <cellStyle name="40% - Accent1 6 3 2" xfId="2663"/>
    <cellStyle name="40% - Accent1 6 4" xfId="2661"/>
    <cellStyle name="40% - Accent1 6_UK-TRAC Field Data Inventory Form" xfId="461"/>
    <cellStyle name="40% - Accent1 7" xfId="462"/>
    <cellStyle name="40% - Accent1 7 2" xfId="463"/>
    <cellStyle name="40% - Accent1 7 2 2" xfId="2665"/>
    <cellStyle name="40% - Accent1 7 3" xfId="464"/>
    <cellStyle name="40% - Accent1 7 3 2" xfId="2666"/>
    <cellStyle name="40% - Accent1 7 4" xfId="2664"/>
    <cellStyle name="40% - Accent1 7_UK-TRAC Field Data Inventory Form" xfId="465"/>
    <cellStyle name="40% - Accent1 8" xfId="466"/>
    <cellStyle name="40% - Accent1 8 2" xfId="467"/>
    <cellStyle name="40% - Accent1 8 2 2" xfId="2668"/>
    <cellStyle name="40% - Accent1 8 3" xfId="468"/>
    <cellStyle name="40% - Accent1 8 3 2" xfId="2669"/>
    <cellStyle name="40% - Accent1 8 4" xfId="2667"/>
    <cellStyle name="40% - Accent1 8_UK-TRAC Field Data Inventory Form" xfId="469"/>
    <cellStyle name="40% - Accent1 9" xfId="470"/>
    <cellStyle name="40% - Accent1 9 2" xfId="471"/>
    <cellStyle name="40% - Accent1 9 2 2" xfId="2671"/>
    <cellStyle name="40% - Accent1 9 3" xfId="472"/>
    <cellStyle name="40% - Accent1 9 3 2" xfId="2672"/>
    <cellStyle name="40% - Accent1 9 4" xfId="2670"/>
    <cellStyle name="40% - Accent1 9_UK-TRAC Field Data Inventory Form" xfId="473"/>
    <cellStyle name="40% - Accent2" xfId="34" builtinId="35" customBuiltin="1"/>
    <cellStyle name="40% - Accent2 10" xfId="474"/>
    <cellStyle name="40% - Accent2 10 2" xfId="475"/>
    <cellStyle name="40% - Accent2 10 2 2" xfId="2675"/>
    <cellStyle name="40% - Accent2 10 3" xfId="476"/>
    <cellStyle name="40% - Accent2 10 3 2" xfId="2676"/>
    <cellStyle name="40% - Accent2 10 4" xfId="2674"/>
    <cellStyle name="40% - Accent2 10_UK-TRAC Field Data Inventory Form" xfId="477"/>
    <cellStyle name="40% - Accent2 11" xfId="478"/>
    <cellStyle name="40% - Accent2 11 2" xfId="479"/>
    <cellStyle name="40% - Accent2 11 2 2" xfId="2678"/>
    <cellStyle name="40% - Accent2 11 3" xfId="480"/>
    <cellStyle name="40% - Accent2 11 3 2" xfId="2679"/>
    <cellStyle name="40% - Accent2 11 4" xfId="2677"/>
    <cellStyle name="40% - Accent2 11_UK-TRAC Field Data Inventory Form" xfId="481"/>
    <cellStyle name="40% - Accent2 12" xfId="482"/>
    <cellStyle name="40% - Accent2 12 2" xfId="483"/>
    <cellStyle name="40% - Accent2 12 2 2" xfId="2681"/>
    <cellStyle name="40% - Accent2 12 3" xfId="484"/>
    <cellStyle name="40% - Accent2 12 3 2" xfId="2682"/>
    <cellStyle name="40% - Accent2 12 4" xfId="2680"/>
    <cellStyle name="40% - Accent2 12_UK-TRAC Field Data Inventory Form" xfId="485"/>
    <cellStyle name="40% - Accent2 13" xfId="486"/>
    <cellStyle name="40% - Accent2 13 2" xfId="487"/>
    <cellStyle name="40% - Accent2 13 2 2" xfId="2684"/>
    <cellStyle name="40% - Accent2 13 3" xfId="488"/>
    <cellStyle name="40% - Accent2 13 3 2" xfId="2685"/>
    <cellStyle name="40% - Accent2 13 4" xfId="2683"/>
    <cellStyle name="40% - Accent2 13_UK-TRAC Field Data Inventory Form" xfId="489"/>
    <cellStyle name="40% - Accent2 14" xfId="490"/>
    <cellStyle name="40% - Accent2 14 2" xfId="491"/>
    <cellStyle name="40% - Accent2 14 2 2" xfId="2687"/>
    <cellStyle name="40% - Accent2 14 3" xfId="492"/>
    <cellStyle name="40% - Accent2 14 3 2" xfId="2688"/>
    <cellStyle name="40% - Accent2 14 4" xfId="2686"/>
    <cellStyle name="40% - Accent2 14_UK-TRAC Field Data Inventory Form" xfId="493"/>
    <cellStyle name="40% - Accent2 15" xfId="494"/>
    <cellStyle name="40% - Accent2 15 2" xfId="495"/>
    <cellStyle name="40% - Accent2 15 2 2" xfId="2690"/>
    <cellStyle name="40% - Accent2 15 3" xfId="496"/>
    <cellStyle name="40% - Accent2 15 3 2" xfId="2691"/>
    <cellStyle name="40% - Accent2 15 4" xfId="2689"/>
    <cellStyle name="40% - Accent2 15_UK-TRAC Field Data Inventory Form" xfId="497"/>
    <cellStyle name="40% - Accent2 16" xfId="498"/>
    <cellStyle name="40% - Accent2 16 2" xfId="499"/>
    <cellStyle name="40% - Accent2 16 2 2" xfId="2693"/>
    <cellStyle name="40% - Accent2 16 3" xfId="500"/>
    <cellStyle name="40% - Accent2 16 3 2" xfId="2694"/>
    <cellStyle name="40% - Accent2 16 4" xfId="2692"/>
    <cellStyle name="40% - Accent2 16_UK-TRAC Field Data Inventory Form" xfId="501"/>
    <cellStyle name="40% - Accent2 17" xfId="2673"/>
    <cellStyle name="40% - Accent2 2" xfId="502"/>
    <cellStyle name="40% - Accent2 2 2" xfId="503"/>
    <cellStyle name="40% - Accent2 2 2 2" xfId="2696"/>
    <cellStyle name="40% - Accent2 2 3" xfId="504"/>
    <cellStyle name="40% - Accent2 2 3 2" xfId="2697"/>
    <cellStyle name="40% - Accent2 2 4" xfId="2695"/>
    <cellStyle name="40% - Accent2 2_UK-TRAC Field Data Inventory Form" xfId="505"/>
    <cellStyle name="40% - Accent2 3" xfId="506"/>
    <cellStyle name="40% - Accent2 3 2" xfId="507"/>
    <cellStyle name="40% - Accent2 3 2 2" xfId="2699"/>
    <cellStyle name="40% - Accent2 3 3" xfId="508"/>
    <cellStyle name="40% - Accent2 3 3 2" xfId="2700"/>
    <cellStyle name="40% - Accent2 3 4" xfId="2698"/>
    <cellStyle name="40% - Accent2 3_UK-TRAC Field Data Inventory Form" xfId="509"/>
    <cellStyle name="40% - Accent2 4" xfId="510"/>
    <cellStyle name="40% - Accent2 4 2" xfId="511"/>
    <cellStyle name="40% - Accent2 4 2 2" xfId="2702"/>
    <cellStyle name="40% - Accent2 4 3" xfId="512"/>
    <cellStyle name="40% - Accent2 4 3 2" xfId="2703"/>
    <cellStyle name="40% - Accent2 4 4" xfId="2701"/>
    <cellStyle name="40% - Accent2 4_UK-TRAC Field Data Inventory Form" xfId="513"/>
    <cellStyle name="40% - Accent2 5" xfId="514"/>
    <cellStyle name="40% - Accent2 5 2" xfId="515"/>
    <cellStyle name="40% - Accent2 5 2 2" xfId="2705"/>
    <cellStyle name="40% - Accent2 5 3" xfId="516"/>
    <cellStyle name="40% - Accent2 5 3 2" xfId="2706"/>
    <cellStyle name="40% - Accent2 5 4" xfId="2704"/>
    <cellStyle name="40% - Accent2 5_UK-TRAC Field Data Inventory Form" xfId="517"/>
    <cellStyle name="40% - Accent2 6" xfId="518"/>
    <cellStyle name="40% - Accent2 6 2" xfId="519"/>
    <cellStyle name="40% - Accent2 6 2 2" xfId="2708"/>
    <cellStyle name="40% - Accent2 6 3" xfId="520"/>
    <cellStyle name="40% - Accent2 6 3 2" xfId="2709"/>
    <cellStyle name="40% - Accent2 6 4" xfId="2707"/>
    <cellStyle name="40% - Accent2 6_UK-TRAC Field Data Inventory Form" xfId="521"/>
    <cellStyle name="40% - Accent2 7" xfId="522"/>
    <cellStyle name="40% - Accent2 7 2" xfId="523"/>
    <cellStyle name="40% - Accent2 7 2 2" xfId="2711"/>
    <cellStyle name="40% - Accent2 7 3" xfId="524"/>
    <cellStyle name="40% - Accent2 7 3 2" xfId="2712"/>
    <cellStyle name="40% - Accent2 7 4" xfId="2710"/>
    <cellStyle name="40% - Accent2 7_UK-TRAC Field Data Inventory Form" xfId="525"/>
    <cellStyle name="40% - Accent2 8" xfId="526"/>
    <cellStyle name="40% - Accent2 8 2" xfId="527"/>
    <cellStyle name="40% - Accent2 8 2 2" xfId="2714"/>
    <cellStyle name="40% - Accent2 8 3" xfId="528"/>
    <cellStyle name="40% - Accent2 8 3 2" xfId="2715"/>
    <cellStyle name="40% - Accent2 8 4" xfId="2713"/>
    <cellStyle name="40% - Accent2 8_UK-TRAC Field Data Inventory Form" xfId="529"/>
    <cellStyle name="40% - Accent2 9" xfId="530"/>
    <cellStyle name="40% - Accent2 9 2" xfId="531"/>
    <cellStyle name="40% - Accent2 9 2 2" xfId="2717"/>
    <cellStyle name="40% - Accent2 9 3" xfId="532"/>
    <cellStyle name="40% - Accent2 9 3 2" xfId="2718"/>
    <cellStyle name="40% - Accent2 9 4" xfId="2716"/>
    <cellStyle name="40% - Accent2 9_UK-TRAC Field Data Inventory Form" xfId="533"/>
    <cellStyle name="40% - Accent3" xfId="38" builtinId="39" customBuiltin="1"/>
    <cellStyle name="40% - Accent3 10" xfId="534"/>
    <cellStyle name="40% - Accent3 10 2" xfId="535"/>
    <cellStyle name="40% - Accent3 10 2 2" xfId="2721"/>
    <cellStyle name="40% - Accent3 10 3" xfId="536"/>
    <cellStyle name="40% - Accent3 10 3 2" xfId="2722"/>
    <cellStyle name="40% - Accent3 10 4" xfId="2720"/>
    <cellStyle name="40% - Accent3 10_UK-TRAC Field Data Inventory Form" xfId="537"/>
    <cellStyle name="40% - Accent3 11" xfId="538"/>
    <cellStyle name="40% - Accent3 11 2" xfId="539"/>
    <cellStyle name="40% - Accent3 11 2 2" xfId="2724"/>
    <cellStyle name="40% - Accent3 11 3" xfId="540"/>
    <cellStyle name="40% - Accent3 11 3 2" xfId="2725"/>
    <cellStyle name="40% - Accent3 11 4" xfId="2723"/>
    <cellStyle name="40% - Accent3 11_UK-TRAC Field Data Inventory Form" xfId="541"/>
    <cellStyle name="40% - Accent3 12" xfId="542"/>
    <cellStyle name="40% - Accent3 12 2" xfId="543"/>
    <cellStyle name="40% - Accent3 12 2 2" xfId="2727"/>
    <cellStyle name="40% - Accent3 12 3" xfId="544"/>
    <cellStyle name="40% - Accent3 12 3 2" xfId="2728"/>
    <cellStyle name="40% - Accent3 12 4" xfId="2726"/>
    <cellStyle name="40% - Accent3 12_UK-TRAC Field Data Inventory Form" xfId="545"/>
    <cellStyle name="40% - Accent3 13" xfId="546"/>
    <cellStyle name="40% - Accent3 13 2" xfId="547"/>
    <cellStyle name="40% - Accent3 13 2 2" xfId="2730"/>
    <cellStyle name="40% - Accent3 13 3" xfId="548"/>
    <cellStyle name="40% - Accent3 13 3 2" xfId="2731"/>
    <cellStyle name="40% - Accent3 13 4" xfId="2729"/>
    <cellStyle name="40% - Accent3 13_UK-TRAC Field Data Inventory Form" xfId="549"/>
    <cellStyle name="40% - Accent3 14" xfId="550"/>
    <cellStyle name="40% - Accent3 14 2" xfId="551"/>
    <cellStyle name="40% - Accent3 14 2 2" xfId="2733"/>
    <cellStyle name="40% - Accent3 14 3" xfId="552"/>
    <cellStyle name="40% - Accent3 14 3 2" xfId="2734"/>
    <cellStyle name="40% - Accent3 14 4" xfId="2732"/>
    <cellStyle name="40% - Accent3 14_UK-TRAC Field Data Inventory Form" xfId="553"/>
    <cellStyle name="40% - Accent3 15" xfId="554"/>
    <cellStyle name="40% - Accent3 15 2" xfId="555"/>
    <cellStyle name="40% - Accent3 15 2 2" xfId="2736"/>
    <cellStyle name="40% - Accent3 15 3" xfId="556"/>
    <cellStyle name="40% - Accent3 15 3 2" xfId="2737"/>
    <cellStyle name="40% - Accent3 15 4" xfId="2735"/>
    <cellStyle name="40% - Accent3 15_UK-TRAC Field Data Inventory Form" xfId="557"/>
    <cellStyle name="40% - Accent3 16" xfId="558"/>
    <cellStyle name="40% - Accent3 16 2" xfId="559"/>
    <cellStyle name="40% - Accent3 16 2 2" xfId="2739"/>
    <cellStyle name="40% - Accent3 16 3" xfId="560"/>
    <cellStyle name="40% - Accent3 16 3 2" xfId="2740"/>
    <cellStyle name="40% - Accent3 16 4" xfId="2738"/>
    <cellStyle name="40% - Accent3 16_UK-TRAC Field Data Inventory Form" xfId="561"/>
    <cellStyle name="40% - Accent3 17" xfId="2719"/>
    <cellStyle name="40% - Accent3 2" xfId="562"/>
    <cellStyle name="40% - Accent3 2 2" xfId="563"/>
    <cellStyle name="40% - Accent3 2 2 2" xfId="2742"/>
    <cellStyle name="40% - Accent3 2 3" xfId="564"/>
    <cellStyle name="40% - Accent3 2 3 2" xfId="2743"/>
    <cellStyle name="40% - Accent3 2 4" xfId="2741"/>
    <cellStyle name="40% - Accent3 2_UK-TRAC Field Data Inventory Form" xfId="565"/>
    <cellStyle name="40% - Accent3 3" xfId="566"/>
    <cellStyle name="40% - Accent3 3 2" xfId="567"/>
    <cellStyle name="40% - Accent3 3 2 2" xfId="2745"/>
    <cellStyle name="40% - Accent3 3 3" xfId="568"/>
    <cellStyle name="40% - Accent3 3 3 2" xfId="2746"/>
    <cellStyle name="40% - Accent3 3 4" xfId="2744"/>
    <cellStyle name="40% - Accent3 3_UK-TRAC Field Data Inventory Form" xfId="569"/>
    <cellStyle name="40% - Accent3 4" xfId="570"/>
    <cellStyle name="40% - Accent3 4 2" xfId="571"/>
    <cellStyle name="40% - Accent3 4 2 2" xfId="2748"/>
    <cellStyle name="40% - Accent3 4 3" xfId="572"/>
    <cellStyle name="40% - Accent3 4 3 2" xfId="2749"/>
    <cellStyle name="40% - Accent3 4 4" xfId="2747"/>
    <cellStyle name="40% - Accent3 4_UK-TRAC Field Data Inventory Form" xfId="573"/>
    <cellStyle name="40% - Accent3 5" xfId="574"/>
    <cellStyle name="40% - Accent3 5 2" xfId="575"/>
    <cellStyle name="40% - Accent3 5 2 2" xfId="2751"/>
    <cellStyle name="40% - Accent3 5 3" xfId="576"/>
    <cellStyle name="40% - Accent3 5 3 2" xfId="2752"/>
    <cellStyle name="40% - Accent3 5 4" xfId="2750"/>
    <cellStyle name="40% - Accent3 5_UK-TRAC Field Data Inventory Form" xfId="577"/>
    <cellStyle name="40% - Accent3 6" xfId="578"/>
    <cellStyle name="40% - Accent3 6 2" xfId="579"/>
    <cellStyle name="40% - Accent3 6 2 2" xfId="2754"/>
    <cellStyle name="40% - Accent3 6 3" xfId="580"/>
    <cellStyle name="40% - Accent3 6 3 2" xfId="2755"/>
    <cellStyle name="40% - Accent3 6 4" xfId="2753"/>
    <cellStyle name="40% - Accent3 6_UK-TRAC Field Data Inventory Form" xfId="581"/>
    <cellStyle name="40% - Accent3 7" xfId="582"/>
    <cellStyle name="40% - Accent3 7 2" xfId="583"/>
    <cellStyle name="40% - Accent3 7 2 2" xfId="2757"/>
    <cellStyle name="40% - Accent3 7 3" xfId="584"/>
    <cellStyle name="40% - Accent3 7 3 2" xfId="2758"/>
    <cellStyle name="40% - Accent3 7 4" xfId="2756"/>
    <cellStyle name="40% - Accent3 7_UK-TRAC Field Data Inventory Form" xfId="585"/>
    <cellStyle name="40% - Accent3 8" xfId="586"/>
    <cellStyle name="40% - Accent3 8 2" xfId="587"/>
    <cellStyle name="40% - Accent3 8 2 2" xfId="2760"/>
    <cellStyle name="40% - Accent3 8 3" xfId="588"/>
    <cellStyle name="40% - Accent3 8 3 2" xfId="2761"/>
    <cellStyle name="40% - Accent3 8 4" xfId="2759"/>
    <cellStyle name="40% - Accent3 8_UK-TRAC Field Data Inventory Form" xfId="589"/>
    <cellStyle name="40% - Accent3 9" xfId="590"/>
    <cellStyle name="40% - Accent3 9 2" xfId="591"/>
    <cellStyle name="40% - Accent3 9 2 2" xfId="2763"/>
    <cellStyle name="40% - Accent3 9 3" xfId="592"/>
    <cellStyle name="40% - Accent3 9 3 2" xfId="2764"/>
    <cellStyle name="40% - Accent3 9 4" xfId="2762"/>
    <cellStyle name="40% - Accent3 9_UK-TRAC Field Data Inventory Form" xfId="593"/>
    <cellStyle name="40% - Accent4" xfId="42" builtinId="43" customBuiltin="1"/>
    <cellStyle name="40% - Accent4 10" xfId="594"/>
    <cellStyle name="40% - Accent4 10 2" xfId="595"/>
    <cellStyle name="40% - Accent4 10 2 2" xfId="2767"/>
    <cellStyle name="40% - Accent4 10 3" xfId="596"/>
    <cellStyle name="40% - Accent4 10 3 2" xfId="2768"/>
    <cellStyle name="40% - Accent4 10 4" xfId="2766"/>
    <cellStyle name="40% - Accent4 10_UK-TRAC Field Data Inventory Form" xfId="597"/>
    <cellStyle name="40% - Accent4 11" xfId="598"/>
    <cellStyle name="40% - Accent4 11 2" xfId="599"/>
    <cellStyle name="40% - Accent4 11 2 2" xfId="2770"/>
    <cellStyle name="40% - Accent4 11 3" xfId="600"/>
    <cellStyle name="40% - Accent4 11 3 2" xfId="2771"/>
    <cellStyle name="40% - Accent4 11 4" xfId="2769"/>
    <cellStyle name="40% - Accent4 11_UK-TRAC Field Data Inventory Form" xfId="601"/>
    <cellStyle name="40% - Accent4 12" xfId="602"/>
    <cellStyle name="40% - Accent4 12 2" xfId="603"/>
    <cellStyle name="40% - Accent4 12 2 2" xfId="2773"/>
    <cellStyle name="40% - Accent4 12 3" xfId="604"/>
    <cellStyle name="40% - Accent4 12 3 2" xfId="2774"/>
    <cellStyle name="40% - Accent4 12 4" xfId="2772"/>
    <cellStyle name="40% - Accent4 12_UK-TRAC Field Data Inventory Form" xfId="605"/>
    <cellStyle name="40% - Accent4 13" xfId="606"/>
    <cellStyle name="40% - Accent4 13 2" xfId="607"/>
    <cellStyle name="40% - Accent4 13 2 2" xfId="2776"/>
    <cellStyle name="40% - Accent4 13 3" xfId="608"/>
    <cellStyle name="40% - Accent4 13 3 2" xfId="2777"/>
    <cellStyle name="40% - Accent4 13 4" xfId="2775"/>
    <cellStyle name="40% - Accent4 13_UK-TRAC Field Data Inventory Form" xfId="609"/>
    <cellStyle name="40% - Accent4 14" xfId="610"/>
    <cellStyle name="40% - Accent4 14 2" xfId="611"/>
    <cellStyle name="40% - Accent4 14 2 2" xfId="2779"/>
    <cellStyle name="40% - Accent4 14 3" xfId="612"/>
    <cellStyle name="40% - Accent4 14 3 2" xfId="2780"/>
    <cellStyle name="40% - Accent4 14 4" xfId="2778"/>
    <cellStyle name="40% - Accent4 14_UK-TRAC Field Data Inventory Form" xfId="613"/>
    <cellStyle name="40% - Accent4 15" xfId="614"/>
    <cellStyle name="40% - Accent4 15 2" xfId="615"/>
    <cellStyle name="40% - Accent4 15 2 2" xfId="2782"/>
    <cellStyle name="40% - Accent4 15 3" xfId="616"/>
    <cellStyle name="40% - Accent4 15 3 2" xfId="2783"/>
    <cellStyle name="40% - Accent4 15 4" xfId="2781"/>
    <cellStyle name="40% - Accent4 15_UK-TRAC Field Data Inventory Form" xfId="617"/>
    <cellStyle name="40% - Accent4 16" xfId="618"/>
    <cellStyle name="40% - Accent4 16 2" xfId="619"/>
    <cellStyle name="40% - Accent4 16 2 2" xfId="2785"/>
    <cellStyle name="40% - Accent4 16 3" xfId="620"/>
    <cellStyle name="40% - Accent4 16 3 2" xfId="2786"/>
    <cellStyle name="40% - Accent4 16 4" xfId="2784"/>
    <cellStyle name="40% - Accent4 16_UK-TRAC Field Data Inventory Form" xfId="621"/>
    <cellStyle name="40% - Accent4 17" xfId="2765"/>
    <cellStyle name="40% - Accent4 2" xfId="622"/>
    <cellStyle name="40% - Accent4 2 2" xfId="623"/>
    <cellStyle name="40% - Accent4 2 2 2" xfId="2788"/>
    <cellStyle name="40% - Accent4 2 3" xfId="624"/>
    <cellStyle name="40% - Accent4 2 3 2" xfId="2789"/>
    <cellStyle name="40% - Accent4 2 4" xfId="2787"/>
    <cellStyle name="40% - Accent4 2_UK-TRAC Field Data Inventory Form" xfId="625"/>
    <cellStyle name="40% - Accent4 3" xfId="626"/>
    <cellStyle name="40% - Accent4 3 2" xfId="627"/>
    <cellStyle name="40% - Accent4 3 2 2" xfId="2791"/>
    <cellStyle name="40% - Accent4 3 3" xfId="628"/>
    <cellStyle name="40% - Accent4 3 3 2" xfId="2792"/>
    <cellStyle name="40% - Accent4 3 4" xfId="2790"/>
    <cellStyle name="40% - Accent4 3_UK-TRAC Field Data Inventory Form" xfId="629"/>
    <cellStyle name="40% - Accent4 4" xfId="630"/>
    <cellStyle name="40% - Accent4 4 2" xfId="631"/>
    <cellStyle name="40% - Accent4 4 2 2" xfId="2794"/>
    <cellStyle name="40% - Accent4 4 3" xfId="632"/>
    <cellStyle name="40% - Accent4 4 3 2" xfId="2795"/>
    <cellStyle name="40% - Accent4 4 4" xfId="2793"/>
    <cellStyle name="40% - Accent4 4_UK-TRAC Field Data Inventory Form" xfId="633"/>
    <cellStyle name="40% - Accent4 5" xfId="634"/>
    <cellStyle name="40% - Accent4 5 2" xfId="635"/>
    <cellStyle name="40% - Accent4 5 2 2" xfId="2797"/>
    <cellStyle name="40% - Accent4 5 3" xfId="636"/>
    <cellStyle name="40% - Accent4 5 3 2" xfId="2798"/>
    <cellStyle name="40% - Accent4 5 4" xfId="2796"/>
    <cellStyle name="40% - Accent4 5_UK-TRAC Field Data Inventory Form" xfId="637"/>
    <cellStyle name="40% - Accent4 6" xfId="638"/>
    <cellStyle name="40% - Accent4 6 2" xfId="639"/>
    <cellStyle name="40% - Accent4 6 2 2" xfId="2800"/>
    <cellStyle name="40% - Accent4 6 3" xfId="640"/>
    <cellStyle name="40% - Accent4 6 3 2" xfId="2801"/>
    <cellStyle name="40% - Accent4 6 4" xfId="2799"/>
    <cellStyle name="40% - Accent4 6_UK-TRAC Field Data Inventory Form" xfId="641"/>
    <cellStyle name="40% - Accent4 7" xfId="642"/>
    <cellStyle name="40% - Accent4 7 2" xfId="643"/>
    <cellStyle name="40% - Accent4 7 2 2" xfId="2803"/>
    <cellStyle name="40% - Accent4 7 3" xfId="644"/>
    <cellStyle name="40% - Accent4 7 3 2" xfId="2804"/>
    <cellStyle name="40% - Accent4 7 4" xfId="2802"/>
    <cellStyle name="40% - Accent4 7_UK-TRAC Field Data Inventory Form" xfId="645"/>
    <cellStyle name="40% - Accent4 8" xfId="646"/>
    <cellStyle name="40% - Accent4 8 2" xfId="647"/>
    <cellStyle name="40% - Accent4 8 2 2" xfId="2806"/>
    <cellStyle name="40% - Accent4 8 3" xfId="648"/>
    <cellStyle name="40% - Accent4 8 3 2" xfId="2807"/>
    <cellStyle name="40% - Accent4 8 4" xfId="2805"/>
    <cellStyle name="40% - Accent4 8_UK-TRAC Field Data Inventory Form" xfId="649"/>
    <cellStyle name="40% - Accent4 9" xfId="650"/>
    <cellStyle name="40% - Accent4 9 2" xfId="651"/>
    <cellStyle name="40% - Accent4 9 2 2" xfId="2809"/>
    <cellStyle name="40% - Accent4 9 3" xfId="652"/>
    <cellStyle name="40% - Accent4 9 3 2" xfId="2810"/>
    <cellStyle name="40% - Accent4 9 4" xfId="2808"/>
    <cellStyle name="40% - Accent4 9_UK-TRAC Field Data Inventory Form" xfId="653"/>
    <cellStyle name="40% - Accent5" xfId="46" builtinId="47" customBuiltin="1"/>
    <cellStyle name="40% - Accent5 10" xfId="654"/>
    <cellStyle name="40% - Accent5 10 2" xfId="655"/>
    <cellStyle name="40% - Accent5 10 2 2" xfId="2813"/>
    <cellStyle name="40% - Accent5 10 3" xfId="656"/>
    <cellStyle name="40% - Accent5 10 3 2" xfId="2814"/>
    <cellStyle name="40% - Accent5 10 4" xfId="2812"/>
    <cellStyle name="40% - Accent5 10_UK-TRAC Field Data Inventory Form" xfId="657"/>
    <cellStyle name="40% - Accent5 11" xfId="658"/>
    <cellStyle name="40% - Accent5 11 2" xfId="659"/>
    <cellStyle name="40% - Accent5 11 2 2" xfId="2816"/>
    <cellStyle name="40% - Accent5 11 3" xfId="660"/>
    <cellStyle name="40% - Accent5 11 3 2" xfId="2817"/>
    <cellStyle name="40% - Accent5 11 4" xfId="2815"/>
    <cellStyle name="40% - Accent5 11_UK-TRAC Field Data Inventory Form" xfId="661"/>
    <cellStyle name="40% - Accent5 12" xfId="662"/>
    <cellStyle name="40% - Accent5 12 2" xfId="663"/>
    <cellStyle name="40% - Accent5 12 2 2" xfId="2819"/>
    <cellStyle name="40% - Accent5 12 3" xfId="664"/>
    <cellStyle name="40% - Accent5 12 3 2" xfId="2820"/>
    <cellStyle name="40% - Accent5 12 4" xfId="2818"/>
    <cellStyle name="40% - Accent5 12_UK-TRAC Field Data Inventory Form" xfId="665"/>
    <cellStyle name="40% - Accent5 13" xfId="666"/>
    <cellStyle name="40% - Accent5 13 2" xfId="667"/>
    <cellStyle name="40% - Accent5 13 2 2" xfId="2822"/>
    <cellStyle name="40% - Accent5 13 3" xfId="668"/>
    <cellStyle name="40% - Accent5 13 3 2" xfId="2823"/>
    <cellStyle name="40% - Accent5 13 4" xfId="2821"/>
    <cellStyle name="40% - Accent5 13_UK-TRAC Field Data Inventory Form" xfId="669"/>
    <cellStyle name="40% - Accent5 14" xfId="670"/>
    <cellStyle name="40% - Accent5 14 2" xfId="671"/>
    <cellStyle name="40% - Accent5 14 2 2" xfId="2825"/>
    <cellStyle name="40% - Accent5 14 3" xfId="672"/>
    <cellStyle name="40% - Accent5 14 3 2" xfId="2826"/>
    <cellStyle name="40% - Accent5 14 4" xfId="2824"/>
    <cellStyle name="40% - Accent5 14_UK-TRAC Field Data Inventory Form" xfId="673"/>
    <cellStyle name="40% - Accent5 15" xfId="674"/>
    <cellStyle name="40% - Accent5 15 2" xfId="675"/>
    <cellStyle name="40% - Accent5 15 2 2" xfId="2828"/>
    <cellStyle name="40% - Accent5 15 3" xfId="676"/>
    <cellStyle name="40% - Accent5 15 3 2" xfId="2829"/>
    <cellStyle name="40% - Accent5 15 4" xfId="2827"/>
    <cellStyle name="40% - Accent5 15_UK-TRAC Field Data Inventory Form" xfId="677"/>
    <cellStyle name="40% - Accent5 16" xfId="678"/>
    <cellStyle name="40% - Accent5 16 2" xfId="679"/>
    <cellStyle name="40% - Accent5 16 2 2" xfId="2831"/>
    <cellStyle name="40% - Accent5 16 3" xfId="680"/>
    <cellStyle name="40% - Accent5 16 3 2" xfId="2832"/>
    <cellStyle name="40% - Accent5 16 4" xfId="2830"/>
    <cellStyle name="40% - Accent5 16_UK-TRAC Field Data Inventory Form" xfId="681"/>
    <cellStyle name="40% - Accent5 17" xfId="2811"/>
    <cellStyle name="40% - Accent5 2" xfId="682"/>
    <cellStyle name="40% - Accent5 2 2" xfId="683"/>
    <cellStyle name="40% - Accent5 2 2 2" xfId="2834"/>
    <cellStyle name="40% - Accent5 2 3" xfId="684"/>
    <cellStyle name="40% - Accent5 2 3 2" xfId="2835"/>
    <cellStyle name="40% - Accent5 2 4" xfId="2833"/>
    <cellStyle name="40% - Accent5 2_UK-TRAC Field Data Inventory Form" xfId="685"/>
    <cellStyle name="40% - Accent5 3" xfId="686"/>
    <cellStyle name="40% - Accent5 3 2" xfId="687"/>
    <cellStyle name="40% - Accent5 3 2 2" xfId="2837"/>
    <cellStyle name="40% - Accent5 3 3" xfId="688"/>
    <cellStyle name="40% - Accent5 3 3 2" xfId="2838"/>
    <cellStyle name="40% - Accent5 3 4" xfId="2836"/>
    <cellStyle name="40% - Accent5 3_UK-TRAC Field Data Inventory Form" xfId="689"/>
    <cellStyle name="40% - Accent5 4" xfId="690"/>
    <cellStyle name="40% - Accent5 4 2" xfId="691"/>
    <cellStyle name="40% - Accent5 4 2 2" xfId="2840"/>
    <cellStyle name="40% - Accent5 4 3" xfId="692"/>
    <cellStyle name="40% - Accent5 4 3 2" xfId="2841"/>
    <cellStyle name="40% - Accent5 4 4" xfId="2839"/>
    <cellStyle name="40% - Accent5 4_UK-TRAC Field Data Inventory Form" xfId="693"/>
    <cellStyle name="40% - Accent5 5" xfId="694"/>
    <cellStyle name="40% - Accent5 5 2" xfId="695"/>
    <cellStyle name="40% - Accent5 5 2 2" xfId="2843"/>
    <cellStyle name="40% - Accent5 5 3" xfId="696"/>
    <cellStyle name="40% - Accent5 5 3 2" xfId="2844"/>
    <cellStyle name="40% - Accent5 5 4" xfId="2842"/>
    <cellStyle name="40% - Accent5 5_UK-TRAC Field Data Inventory Form" xfId="697"/>
    <cellStyle name="40% - Accent5 6" xfId="698"/>
    <cellStyle name="40% - Accent5 6 2" xfId="699"/>
    <cellStyle name="40% - Accent5 6 2 2" xfId="2846"/>
    <cellStyle name="40% - Accent5 6 3" xfId="700"/>
    <cellStyle name="40% - Accent5 6 3 2" xfId="2847"/>
    <cellStyle name="40% - Accent5 6 4" xfId="2845"/>
    <cellStyle name="40% - Accent5 6_UK-TRAC Field Data Inventory Form" xfId="701"/>
    <cellStyle name="40% - Accent5 7" xfId="702"/>
    <cellStyle name="40% - Accent5 7 2" xfId="703"/>
    <cellStyle name="40% - Accent5 7 2 2" xfId="2849"/>
    <cellStyle name="40% - Accent5 7 3" xfId="704"/>
    <cellStyle name="40% - Accent5 7 3 2" xfId="2850"/>
    <cellStyle name="40% - Accent5 7 4" xfId="2848"/>
    <cellStyle name="40% - Accent5 7_UK-TRAC Field Data Inventory Form" xfId="705"/>
    <cellStyle name="40% - Accent5 8" xfId="706"/>
    <cellStyle name="40% - Accent5 8 2" xfId="707"/>
    <cellStyle name="40% - Accent5 8 2 2" xfId="2852"/>
    <cellStyle name="40% - Accent5 8 3" xfId="708"/>
    <cellStyle name="40% - Accent5 8 3 2" xfId="2853"/>
    <cellStyle name="40% - Accent5 8 4" xfId="2851"/>
    <cellStyle name="40% - Accent5 8_UK-TRAC Field Data Inventory Form" xfId="709"/>
    <cellStyle name="40% - Accent5 9" xfId="710"/>
    <cellStyle name="40% - Accent5 9 2" xfId="711"/>
    <cellStyle name="40% - Accent5 9 2 2" xfId="2855"/>
    <cellStyle name="40% - Accent5 9 3" xfId="712"/>
    <cellStyle name="40% - Accent5 9 3 2" xfId="2856"/>
    <cellStyle name="40% - Accent5 9 4" xfId="2854"/>
    <cellStyle name="40% - Accent5 9_UK-TRAC Field Data Inventory Form" xfId="713"/>
    <cellStyle name="40% - Accent6" xfId="50" builtinId="51" customBuiltin="1"/>
    <cellStyle name="40% - Accent6 10" xfId="714"/>
    <cellStyle name="40% - Accent6 10 2" xfId="715"/>
    <cellStyle name="40% - Accent6 10 2 2" xfId="2859"/>
    <cellStyle name="40% - Accent6 10 3" xfId="716"/>
    <cellStyle name="40% - Accent6 10 3 2" xfId="2860"/>
    <cellStyle name="40% - Accent6 10 4" xfId="2858"/>
    <cellStyle name="40% - Accent6 10_UK-TRAC Field Data Inventory Form" xfId="717"/>
    <cellStyle name="40% - Accent6 11" xfId="718"/>
    <cellStyle name="40% - Accent6 11 2" xfId="719"/>
    <cellStyle name="40% - Accent6 11 2 2" xfId="2862"/>
    <cellStyle name="40% - Accent6 11 3" xfId="720"/>
    <cellStyle name="40% - Accent6 11 3 2" xfId="2863"/>
    <cellStyle name="40% - Accent6 11 4" xfId="2861"/>
    <cellStyle name="40% - Accent6 11_UK-TRAC Field Data Inventory Form" xfId="721"/>
    <cellStyle name="40% - Accent6 12" xfId="722"/>
    <cellStyle name="40% - Accent6 12 2" xfId="723"/>
    <cellStyle name="40% - Accent6 12 2 2" xfId="2865"/>
    <cellStyle name="40% - Accent6 12 3" xfId="724"/>
    <cellStyle name="40% - Accent6 12 3 2" xfId="2866"/>
    <cellStyle name="40% - Accent6 12 4" xfId="2864"/>
    <cellStyle name="40% - Accent6 12_UK-TRAC Field Data Inventory Form" xfId="725"/>
    <cellStyle name="40% - Accent6 13" xfId="726"/>
    <cellStyle name="40% - Accent6 13 2" xfId="727"/>
    <cellStyle name="40% - Accent6 13 2 2" xfId="2868"/>
    <cellStyle name="40% - Accent6 13 3" xfId="728"/>
    <cellStyle name="40% - Accent6 13 3 2" xfId="2869"/>
    <cellStyle name="40% - Accent6 13 4" xfId="2867"/>
    <cellStyle name="40% - Accent6 13_UK-TRAC Field Data Inventory Form" xfId="729"/>
    <cellStyle name="40% - Accent6 14" xfId="730"/>
    <cellStyle name="40% - Accent6 14 2" xfId="731"/>
    <cellStyle name="40% - Accent6 14 2 2" xfId="2871"/>
    <cellStyle name="40% - Accent6 14 3" xfId="732"/>
    <cellStyle name="40% - Accent6 14 3 2" xfId="2872"/>
    <cellStyle name="40% - Accent6 14 4" xfId="2870"/>
    <cellStyle name="40% - Accent6 14_UK-TRAC Field Data Inventory Form" xfId="733"/>
    <cellStyle name="40% - Accent6 15" xfId="734"/>
    <cellStyle name="40% - Accent6 15 2" xfId="735"/>
    <cellStyle name="40% - Accent6 15 2 2" xfId="2874"/>
    <cellStyle name="40% - Accent6 15 3" xfId="736"/>
    <cellStyle name="40% - Accent6 15 3 2" xfId="2875"/>
    <cellStyle name="40% - Accent6 15 4" xfId="2873"/>
    <cellStyle name="40% - Accent6 15_UK-TRAC Field Data Inventory Form" xfId="737"/>
    <cellStyle name="40% - Accent6 16" xfId="738"/>
    <cellStyle name="40% - Accent6 16 2" xfId="739"/>
    <cellStyle name="40% - Accent6 16 2 2" xfId="2877"/>
    <cellStyle name="40% - Accent6 16 3" xfId="740"/>
    <cellStyle name="40% - Accent6 16 3 2" xfId="2878"/>
    <cellStyle name="40% - Accent6 16 4" xfId="2876"/>
    <cellStyle name="40% - Accent6 16_UK-TRAC Field Data Inventory Form" xfId="741"/>
    <cellStyle name="40% - Accent6 17" xfId="2857"/>
    <cellStyle name="40% - Accent6 2" xfId="742"/>
    <cellStyle name="40% - Accent6 2 2" xfId="743"/>
    <cellStyle name="40% - Accent6 2 2 2" xfId="2880"/>
    <cellStyle name="40% - Accent6 2 3" xfId="744"/>
    <cellStyle name="40% - Accent6 2 3 2" xfId="2881"/>
    <cellStyle name="40% - Accent6 2 4" xfId="2879"/>
    <cellStyle name="40% - Accent6 2_UK-TRAC Field Data Inventory Form" xfId="745"/>
    <cellStyle name="40% - Accent6 3" xfId="746"/>
    <cellStyle name="40% - Accent6 3 2" xfId="747"/>
    <cellStyle name="40% - Accent6 3 2 2" xfId="2883"/>
    <cellStyle name="40% - Accent6 3 3" xfId="748"/>
    <cellStyle name="40% - Accent6 3 3 2" xfId="2884"/>
    <cellStyle name="40% - Accent6 3 4" xfId="2882"/>
    <cellStyle name="40% - Accent6 3_UK-TRAC Field Data Inventory Form" xfId="749"/>
    <cellStyle name="40% - Accent6 4" xfId="750"/>
    <cellStyle name="40% - Accent6 4 2" xfId="751"/>
    <cellStyle name="40% - Accent6 4 2 2" xfId="2886"/>
    <cellStyle name="40% - Accent6 4 3" xfId="752"/>
    <cellStyle name="40% - Accent6 4 3 2" xfId="2887"/>
    <cellStyle name="40% - Accent6 4 4" xfId="2885"/>
    <cellStyle name="40% - Accent6 4_UK-TRAC Field Data Inventory Form" xfId="753"/>
    <cellStyle name="40% - Accent6 5" xfId="754"/>
    <cellStyle name="40% - Accent6 5 2" xfId="755"/>
    <cellStyle name="40% - Accent6 5 2 2" xfId="2889"/>
    <cellStyle name="40% - Accent6 5 3" xfId="756"/>
    <cellStyle name="40% - Accent6 5 3 2" xfId="2890"/>
    <cellStyle name="40% - Accent6 5 4" xfId="2888"/>
    <cellStyle name="40% - Accent6 5_UK-TRAC Field Data Inventory Form" xfId="757"/>
    <cellStyle name="40% - Accent6 6" xfId="758"/>
    <cellStyle name="40% - Accent6 6 2" xfId="759"/>
    <cellStyle name="40% - Accent6 6 2 2" xfId="2892"/>
    <cellStyle name="40% - Accent6 6 3" xfId="760"/>
    <cellStyle name="40% - Accent6 6 3 2" xfId="2893"/>
    <cellStyle name="40% - Accent6 6 4" xfId="2891"/>
    <cellStyle name="40% - Accent6 6_UK-TRAC Field Data Inventory Form" xfId="761"/>
    <cellStyle name="40% - Accent6 7" xfId="762"/>
    <cellStyle name="40% - Accent6 7 2" xfId="763"/>
    <cellStyle name="40% - Accent6 7 2 2" xfId="2895"/>
    <cellStyle name="40% - Accent6 7 3" xfId="764"/>
    <cellStyle name="40% - Accent6 7 3 2" xfId="2896"/>
    <cellStyle name="40% - Accent6 7 4" xfId="2894"/>
    <cellStyle name="40% - Accent6 7_UK-TRAC Field Data Inventory Form" xfId="765"/>
    <cellStyle name="40% - Accent6 8" xfId="766"/>
    <cellStyle name="40% - Accent6 8 2" xfId="767"/>
    <cellStyle name="40% - Accent6 8 2 2" xfId="2898"/>
    <cellStyle name="40% - Accent6 8 3" xfId="768"/>
    <cellStyle name="40% - Accent6 8 3 2" xfId="2899"/>
    <cellStyle name="40% - Accent6 8 4" xfId="2897"/>
    <cellStyle name="40% - Accent6 8_UK-TRAC Field Data Inventory Form" xfId="769"/>
    <cellStyle name="40% - Accent6 9" xfId="770"/>
    <cellStyle name="40% - Accent6 9 2" xfId="771"/>
    <cellStyle name="40% - Accent6 9 2 2" xfId="2901"/>
    <cellStyle name="40% - Accent6 9 3" xfId="772"/>
    <cellStyle name="40% - Accent6 9 3 2" xfId="2902"/>
    <cellStyle name="40% - Accent6 9 4" xfId="2900"/>
    <cellStyle name="40% - Accent6 9_UK-TRAC Field Data Inventory Form" xfId="773"/>
    <cellStyle name="60% - Accent1" xfId="31" builtinId="32" customBuiltin="1"/>
    <cellStyle name="60% - Accent2" xfId="35" builtinId="36" customBuiltin="1"/>
    <cellStyle name="60% - Accent3" xfId="39" builtinId="40" customBuiltin="1"/>
    <cellStyle name="60% - Accent4" xfId="43" builtinId="44" customBuiltin="1"/>
    <cellStyle name="60% - Accent5" xfId="47" builtinId="48" customBuiltin="1"/>
    <cellStyle name="60% - Accent6" xfId="51" builtinId="52" customBuiltin="1"/>
    <cellStyle name="Accent1" xfId="28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4" builtinId="45" customBuiltin="1"/>
    <cellStyle name="Accent6" xfId="48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" xfId="1" builtinId="3"/>
    <cellStyle name="Comma 2" xfId="775"/>
    <cellStyle name="Comma 2 2" xfId="2904"/>
    <cellStyle name="Comma 3" xfId="2903"/>
    <cellStyle name="Comma 4" xfId="776"/>
    <cellStyle name="Comma 4 2" xfId="2905"/>
    <cellStyle name="Comma 5" xfId="774"/>
    <cellStyle name="Comma 6" xfId="4327"/>
    <cellStyle name="Comma 7" xfId="777"/>
    <cellStyle name="Comma 8" xfId="4458"/>
    <cellStyle name="Comma 9" xfId="4864"/>
    <cellStyle name="Comma 9 2" xfId="4867"/>
    <cellStyle name="Comma0" xfId="4850"/>
    <cellStyle name="Currency 2" xfId="4851"/>
    <cellStyle name="Currency 2 2" xfId="4865"/>
    <cellStyle name="Currency 2 3" xfId="4868"/>
    <cellStyle name="Excel Built-in Normal" xfId="778"/>
    <cellStyle name="Explanatory Text" xfId="26" builtinId="53" customBuiltin="1"/>
    <cellStyle name="Good" xfId="17" builtinId="26" customBuiltin="1"/>
    <cellStyle name="Grey" xfId="4852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Hyperlink" xfId="2" builtinId="8"/>
    <cellStyle name="Hyperlink 2" xfId="779"/>
    <cellStyle name="Hyperlink 3" xfId="4849"/>
    <cellStyle name="Hyperlink 4" xfId="4853"/>
    <cellStyle name="Input" xfId="20" builtinId="20" customBuiltin="1"/>
    <cellStyle name="Input [yellow]" xfId="4854"/>
    <cellStyle name="ITE VENDING PROJECTS" xfId="4855"/>
    <cellStyle name="Linked Cell" xfId="23" builtinId="24" customBuiltin="1"/>
    <cellStyle name="Neutral" xfId="19" builtinId="28" customBuiltin="1"/>
    <cellStyle name="Normal" xfId="0" builtinId="0"/>
    <cellStyle name="Normal - Style1" xfId="4856"/>
    <cellStyle name="Normal 10" xfId="780"/>
    <cellStyle name="Normal 10 2" xfId="781"/>
    <cellStyle name="Normal 10 3" xfId="782"/>
    <cellStyle name="Normal 10 4" xfId="783"/>
    <cellStyle name="Normal 10 5" xfId="784"/>
    <cellStyle name="Normal 10 6" xfId="785"/>
    <cellStyle name="Normal 10 7" xfId="786"/>
    <cellStyle name="Normal 10 8" xfId="2906"/>
    <cellStyle name="Normal 10_UK-TRAC Field Data Inventory Form" xfId="787"/>
    <cellStyle name="Normal 100" xfId="788"/>
    <cellStyle name="Normal 100 2" xfId="2907"/>
    <cellStyle name="Normal 1000" xfId="4819"/>
    <cellStyle name="Normal 1001" xfId="4820"/>
    <cellStyle name="Normal 1002" xfId="4821"/>
    <cellStyle name="Normal 1003" xfId="4822"/>
    <cellStyle name="Normal 1004" xfId="4823"/>
    <cellStyle name="Normal 1005" xfId="4824"/>
    <cellStyle name="Normal 1006" xfId="4825"/>
    <cellStyle name="Normal 1007" xfId="4826"/>
    <cellStyle name="Normal 1008" xfId="4827"/>
    <cellStyle name="Normal 1009" xfId="4828"/>
    <cellStyle name="Normal 101" xfId="789"/>
    <cellStyle name="Normal 101 2" xfId="2908"/>
    <cellStyle name="Normal 1010" xfId="4829"/>
    <cellStyle name="Normal 1011" xfId="4830"/>
    <cellStyle name="Normal 1012" xfId="4831"/>
    <cellStyle name="Normal 1013" xfId="4832"/>
    <cellStyle name="Normal 1014" xfId="4833"/>
    <cellStyle name="Normal 1015" xfId="4834"/>
    <cellStyle name="Normal 1016" xfId="4835"/>
    <cellStyle name="Normal 1017" xfId="4836"/>
    <cellStyle name="Normal 1018" xfId="4837"/>
    <cellStyle name="Normal 1019" xfId="4838"/>
    <cellStyle name="Normal 102" xfId="790"/>
    <cellStyle name="Normal 102 2" xfId="2909"/>
    <cellStyle name="Normal 1020" xfId="4839"/>
    <cellStyle name="Normal 1021" xfId="4840"/>
    <cellStyle name="Normal 1022" xfId="4841"/>
    <cellStyle name="Normal 1023" xfId="4842"/>
    <cellStyle name="Normal 1024" xfId="4843"/>
    <cellStyle name="Normal 1025" xfId="4844"/>
    <cellStyle name="Normal 1026" xfId="4845"/>
    <cellStyle name="Normal 1027" xfId="4846"/>
    <cellStyle name="Normal 1028" xfId="4847"/>
    <cellStyle name="Normal 1029" xfId="4848"/>
    <cellStyle name="Normal 103" xfId="791"/>
    <cellStyle name="Normal 103 2" xfId="2910"/>
    <cellStyle name="Normal 104" xfId="792"/>
    <cellStyle name="Normal 104 2" xfId="2911"/>
    <cellStyle name="Normal 105" xfId="793"/>
    <cellStyle name="Normal 105 2" xfId="2912"/>
    <cellStyle name="Normal 106" xfId="794"/>
    <cellStyle name="Normal 106 2" xfId="2913"/>
    <cellStyle name="Normal 107" xfId="795"/>
    <cellStyle name="Normal 107 2" xfId="2914"/>
    <cellStyle name="Normal 108" xfId="796"/>
    <cellStyle name="Normal 108 2" xfId="2915"/>
    <cellStyle name="Normal 109" xfId="797"/>
    <cellStyle name="Normal 109 2" xfId="2916"/>
    <cellStyle name="Normal 11" xfId="798"/>
    <cellStyle name="Normal 11 10" xfId="799"/>
    <cellStyle name="Normal 11 11" xfId="800"/>
    <cellStyle name="Normal 11 2" xfId="801"/>
    <cellStyle name="Normal 11 2 2" xfId="2917"/>
    <cellStyle name="Normal 11 3" xfId="802"/>
    <cellStyle name="Normal 11 3 2" xfId="2918"/>
    <cellStyle name="Normal 11 4" xfId="803"/>
    <cellStyle name="Normal 11 4 2" xfId="2919"/>
    <cellStyle name="Normal 11 5" xfId="804"/>
    <cellStyle name="Normal 11 5 2" xfId="2920"/>
    <cellStyle name="Normal 11 6" xfId="805"/>
    <cellStyle name="Normal 11 7" xfId="806"/>
    <cellStyle name="Normal 11 8" xfId="807"/>
    <cellStyle name="Normal 11 9" xfId="808"/>
    <cellStyle name="Normal 110" xfId="809"/>
    <cellStyle name="Normal 110 2" xfId="2921"/>
    <cellStyle name="Normal 111" xfId="810"/>
    <cellStyle name="Normal 111 2" xfId="2922"/>
    <cellStyle name="Normal 112" xfId="811"/>
    <cellStyle name="Normal 112 2" xfId="2923"/>
    <cellStyle name="Normal 113" xfId="812"/>
    <cellStyle name="Normal 113 2" xfId="2924"/>
    <cellStyle name="Normal 114" xfId="813"/>
    <cellStyle name="Normal 114 2" xfId="2925"/>
    <cellStyle name="Normal 115" xfId="814"/>
    <cellStyle name="Normal 115 2" xfId="2926"/>
    <cellStyle name="Normal 116" xfId="815"/>
    <cellStyle name="Normal 116 2" xfId="2927"/>
    <cellStyle name="Normal 117" xfId="816"/>
    <cellStyle name="Normal 117 2" xfId="2928"/>
    <cellStyle name="Normal 118" xfId="817"/>
    <cellStyle name="Normal 118 2" xfId="2929"/>
    <cellStyle name="Normal 119" xfId="818"/>
    <cellStyle name="Normal 119 2" xfId="2930"/>
    <cellStyle name="Normal 12" xfId="819"/>
    <cellStyle name="Normal 12 10" xfId="820"/>
    <cellStyle name="Normal 12 11" xfId="821"/>
    <cellStyle name="Normal 12 2" xfId="822"/>
    <cellStyle name="Normal 12 2 2" xfId="2931"/>
    <cellStyle name="Normal 12 3" xfId="823"/>
    <cellStyle name="Normal 12 3 2" xfId="2932"/>
    <cellStyle name="Normal 12 4" xfId="824"/>
    <cellStyle name="Normal 12 4 2" xfId="2933"/>
    <cellStyle name="Normal 12 5" xfId="825"/>
    <cellStyle name="Normal 12 5 2" xfId="2934"/>
    <cellStyle name="Normal 12 6" xfId="826"/>
    <cellStyle name="Normal 12 7" xfId="827"/>
    <cellStyle name="Normal 12 8" xfId="828"/>
    <cellStyle name="Normal 12 9" xfId="829"/>
    <cellStyle name="Normal 120" xfId="830"/>
    <cellStyle name="Normal 120 2" xfId="2935"/>
    <cellStyle name="Normal 121" xfId="831"/>
    <cellStyle name="Normal 121 2" xfId="2936"/>
    <cellStyle name="Normal 122" xfId="832"/>
    <cellStyle name="Normal 122 2" xfId="2937"/>
    <cellStyle name="Normal 123" xfId="833"/>
    <cellStyle name="Normal 123 2" xfId="2938"/>
    <cellStyle name="Normal 124" xfId="834"/>
    <cellStyle name="Normal 124 2" xfId="2939"/>
    <cellStyle name="Normal 125" xfId="835"/>
    <cellStyle name="Normal 125 2" xfId="2940"/>
    <cellStyle name="Normal 126" xfId="836"/>
    <cellStyle name="Normal 126 2" xfId="2941"/>
    <cellStyle name="Normal 127" xfId="837"/>
    <cellStyle name="Normal 127 2" xfId="2942"/>
    <cellStyle name="Normal 128" xfId="838"/>
    <cellStyle name="Normal 128 2" xfId="2943"/>
    <cellStyle name="Normal 129" xfId="839"/>
    <cellStyle name="Normal 129 2" xfId="2944"/>
    <cellStyle name="Normal 13" xfId="840"/>
    <cellStyle name="Normal 13 2" xfId="841"/>
    <cellStyle name="Normal 13 3" xfId="842"/>
    <cellStyle name="Normal 13 4" xfId="843"/>
    <cellStyle name="Normal 13 5" xfId="844"/>
    <cellStyle name="Normal 13 6" xfId="845"/>
    <cellStyle name="Normal 13 7" xfId="846"/>
    <cellStyle name="Normal 13 8" xfId="2945"/>
    <cellStyle name="Normal 13_UK-TRAC Field Data Inventory Form" xfId="847"/>
    <cellStyle name="Normal 130" xfId="848"/>
    <cellStyle name="Normal 130 2" xfId="2946"/>
    <cellStyle name="Normal 131" xfId="849"/>
    <cellStyle name="Normal 131 2" xfId="2947"/>
    <cellStyle name="Normal 132" xfId="850"/>
    <cellStyle name="Normal 132 2" xfId="2948"/>
    <cellStyle name="Normal 133" xfId="851"/>
    <cellStyle name="Normal 133 2" xfId="2949"/>
    <cellStyle name="Normal 134" xfId="852"/>
    <cellStyle name="Normal 134 2" xfId="2950"/>
    <cellStyle name="Normal 135" xfId="853"/>
    <cellStyle name="Normal 135 2" xfId="2951"/>
    <cellStyle name="Normal 136" xfId="854"/>
    <cellStyle name="Normal 136 2" xfId="2952"/>
    <cellStyle name="Normal 137" xfId="855"/>
    <cellStyle name="Normal 137 2" xfId="2953"/>
    <cellStyle name="Normal 138" xfId="856"/>
    <cellStyle name="Normal 138 2" xfId="2954"/>
    <cellStyle name="Normal 139" xfId="857"/>
    <cellStyle name="Normal 139 2" xfId="2955"/>
    <cellStyle name="Normal 14" xfId="858"/>
    <cellStyle name="Normal 14 2" xfId="859"/>
    <cellStyle name="Normal 14 3" xfId="860"/>
    <cellStyle name="Normal 14 4" xfId="861"/>
    <cellStyle name="Normal 14 5" xfId="862"/>
    <cellStyle name="Normal 14 6" xfId="863"/>
    <cellStyle name="Normal 14 7" xfId="864"/>
    <cellStyle name="Normal 14 8" xfId="2956"/>
    <cellStyle name="Normal 14_UK-TRAC Field Data Inventory Form" xfId="865"/>
    <cellStyle name="Normal 140" xfId="866"/>
    <cellStyle name="Normal 141" xfId="52"/>
    <cellStyle name="Normal 142" xfId="4013"/>
    <cellStyle name="Normal 143" xfId="867"/>
    <cellStyle name="Normal 143 2" xfId="2957"/>
    <cellStyle name="Normal 144" xfId="3"/>
    <cellStyle name="Normal 144 2" xfId="2958"/>
    <cellStyle name="Normal 145" xfId="868"/>
    <cellStyle name="Normal 145 2" xfId="2959"/>
    <cellStyle name="Normal 146" xfId="869"/>
    <cellStyle name="Normal 147" xfId="4"/>
    <cellStyle name="Normal 148" xfId="5"/>
    <cellStyle name="Normal 149" xfId="6"/>
    <cellStyle name="Normal 15" xfId="870"/>
    <cellStyle name="Normal 15 2" xfId="871"/>
    <cellStyle name="Normal 15 3" xfId="872"/>
    <cellStyle name="Normal 15 4" xfId="873"/>
    <cellStyle name="Normal 15 5" xfId="874"/>
    <cellStyle name="Normal 15 6" xfId="875"/>
    <cellStyle name="Normal 15 7" xfId="876"/>
    <cellStyle name="Normal 15 8" xfId="2960"/>
    <cellStyle name="Normal 15_UK-TRAC Field Data Inventory Form" xfId="877"/>
    <cellStyle name="Normal 150" xfId="7"/>
    <cellStyle name="Normal 151" xfId="8"/>
    <cellStyle name="Normal 152" xfId="9"/>
    <cellStyle name="Normal 153" xfId="878"/>
    <cellStyle name="Normal 154" xfId="879"/>
    <cellStyle name="Normal 155" xfId="10"/>
    <cellStyle name="Normal 156" xfId="880"/>
    <cellStyle name="Normal 157" xfId="881"/>
    <cellStyle name="Normal 158" xfId="882"/>
    <cellStyle name="Normal 159" xfId="883"/>
    <cellStyle name="Normal 16" xfId="884"/>
    <cellStyle name="Normal 16 2" xfId="885"/>
    <cellStyle name="Normal 16 3" xfId="886"/>
    <cellStyle name="Normal 16 4" xfId="887"/>
    <cellStyle name="Normal 16 5" xfId="888"/>
    <cellStyle name="Normal 16 6" xfId="889"/>
    <cellStyle name="Normal 16 7" xfId="890"/>
    <cellStyle name="Normal 16 8" xfId="2961"/>
    <cellStyle name="Normal 16_UK-TRAC Field Data Inventory Form" xfId="891"/>
    <cellStyle name="Normal 160" xfId="892"/>
    <cellStyle name="Normal 161" xfId="893"/>
    <cellStyle name="Normal 162" xfId="894"/>
    <cellStyle name="Normal 163" xfId="895"/>
    <cellStyle name="Normal 164" xfId="896"/>
    <cellStyle name="Normal 164 2" xfId="2962"/>
    <cellStyle name="Normal 165" xfId="897"/>
    <cellStyle name="Normal 165 2" xfId="2963"/>
    <cellStyle name="Normal 166" xfId="898"/>
    <cellStyle name="Normal 166 2" xfId="2964"/>
    <cellStyle name="Normal 167" xfId="4014"/>
    <cellStyle name="Normal 168" xfId="899"/>
    <cellStyle name="Normal 168 2" xfId="2965"/>
    <cellStyle name="Normal 169" xfId="4015"/>
    <cellStyle name="Normal 17" xfId="900"/>
    <cellStyle name="Normal 170" xfId="901"/>
    <cellStyle name="Normal 170 2" xfId="2966"/>
    <cellStyle name="Normal 171" xfId="902"/>
    <cellStyle name="Normal 171 2" xfId="2967"/>
    <cellStyle name="Normal 172" xfId="4016"/>
    <cellStyle name="Normal 173" xfId="903"/>
    <cellStyle name="Normal 173 2" xfId="2968"/>
    <cellStyle name="Normal 174" xfId="904"/>
    <cellStyle name="Normal 174 2" xfId="2969"/>
    <cellStyle name="Normal 175" xfId="905"/>
    <cellStyle name="Normal 175 2" xfId="2970"/>
    <cellStyle name="Normal 176" xfId="2349"/>
    <cellStyle name="Normal 177" xfId="906"/>
    <cellStyle name="Normal 178" xfId="907"/>
    <cellStyle name="Normal 179" xfId="908"/>
    <cellStyle name="Normal 18" xfId="909"/>
    <cellStyle name="Normal 18 10" xfId="910"/>
    <cellStyle name="Normal 18 11" xfId="911"/>
    <cellStyle name="Normal 18 2" xfId="912"/>
    <cellStyle name="Normal 18 3" xfId="913"/>
    <cellStyle name="Normal 18 4" xfId="914"/>
    <cellStyle name="Normal 18 5" xfId="915"/>
    <cellStyle name="Normal 18 6" xfId="916"/>
    <cellStyle name="Normal 18 7" xfId="917"/>
    <cellStyle name="Normal 18 8" xfId="918"/>
    <cellStyle name="Normal 18 9" xfId="919"/>
    <cellStyle name="Normal 180" xfId="920"/>
    <cellStyle name="Normal 181" xfId="921"/>
    <cellStyle name="Normal 182" xfId="922"/>
    <cellStyle name="Normal 183" xfId="923"/>
    <cellStyle name="Normal 184" xfId="2350"/>
    <cellStyle name="Normal 185" xfId="924"/>
    <cellStyle name="Normal 186" xfId="925"/>
    <cellStyle name="Normal 187" xfId="926"/>
    <cellStyle name="Normal 188" xfId="4017"/>
    <cellStyle name="Normal 189" xfId="927"/>
    <cellStyle name="Normal 19" xfId="928"/>
    <cellStyle name="Normal 190" xfId="929"/>
    <cellStyle name="Normal 191" xfId="930"/>
    <cellStyle name="Normal 192" xfId="931"/>
    <cellStyle name="Normal 193" xfId="932"/>
    <cellStyle name="Normal 194" xfId="933"/>
    <cellStyle name="Normal 195" xfId="934"/>
    <cellStyle name="Normal 196" xfId="935"/>
    <cellStyle name="Normal 197" xfId="936"/>
    <cellStyle name="Normal 198" xfId="4018"/>
    <cellStyle name="Normal 199" xfId="4019"/>
    <cellStyle name="Normal 2" xfId="11"/>
    <cellStyle name="Normal 2 10" xfId="938"/>
    <cellStyle name="Normal 2 10 2" xfId="939"/>
    <cellStyle name="Normal 2 10 2 2" xfId="2971"/>
    <cellStyle name="Normal 2 10 3" xfId="940"/>
    <cellStyle name="Normal 2 10 3 2" xfId="2972"/>
    <cellStyle name="Normal 2 10 4" xfId="941"/>
    <cellStyle name="Normal 2 10 4 2" xfId="2973"/>
    <cellStyle name="Normal 2 10 5" xfId="942"/>
    <cellStyle name="Normal 2 10 5 2" xfId="2974"/>
    <cellStyle name="Normal 2 100" xfId="943"/>
    <cellStyle name="Normal 2 100 2" xfId="2975"/>
    <cellStyle name="Normal 2 101" xfId="944"/>
    <cellStyle name="Normal 2 101 2" xfId="2976"/>
    <cellStyle name="Normal 2 102" xfId="945"/>
    <cellStyle name="Normal 2 102 2" xfId="2977"/>
    <cellStyle name="Normal 2 103" xfId="946"/>
    <cellStyle name="Normal 2 103 2" xfId="2978"/>
    <cellStyle name="Normal 2 104" xfId="947"/>
    <cellStyle name="Normal 2 104 2" xfId="2979"/>
    <cellStyle name="Normal 2 105" xfId="948"/>
    <cellStyle name="Normal 2 105 2" xfId="2980"/>
    <cellStyle name="Normal 2 106" xfId="949"/>
    <cellStyle name="Normal 2 106 2" xfId="2981"/>
    <cellStyle name="Normal 2 107" xfId="950"/>
    <cellStyle name="Normal 2 107 2" xfId="2982"/>
    <cellStyle name="Normal 2 108" xfId="951"/>
    <cellStyle name="Normal 2 108 2" xfId="2983"/>
    <cellStyle name="Normal 2 109" xfId="952"/>
    <cellStyle name="Normal 2 109 2" xfId="2984"/>
    <cellStyle name="Normal 2 11" xfId="953"/>
    <cellStyle name="Normal 2 11 2" xfId="954"/>
    <cellStyle name="Normal 2 11 2 2" xfId="2985"/>
    <cellStyle name="Normal 2 11 3" xfId="955"/>
    <cellStyle name="Normal 2 11 3 2" xfId="2986"/>
    <cellStyle name="Normal 2 11 4" xfId="956"/>
    <cellStyle name="Normal 2 11 4 2" xfId="2987"/>
    <cellStyle name="Normal 2 11 5" xfId="957"/>
    <cellStyle name="Normal 2 11 5 2" xfId="2988"/>
    <cellStyle name="Normal 2 110" xfId="958"/>
    <cellStyle name="Normal 2 110 2" xfId="2989"/>
    <cellStyle name="Normal 2 111" xfId="959"/>
    <cellStyle name="Normal 2 111 2" xfId="2990"/>
    <cellStyle name="Normal 2 112" xfId="960"/>
    <cellStyle name="Normal 2 112 2" xfId="2991"/>
    <cellStyle name="Normal 2 113" xfId="961"/>
    <cellStyle name="Normal 2 113 2" xfId="2992"/>
    <cellStyle name="Normal 2 114" xfId="962"/>
    <cellStyle name="Normal 2 114 2" xfId="2993"/>
    <cellStyle name="Normal 2 115" xfId="963"/>
    <cellStyle name="Normal 2 115 2" xfId="2994"/>
    <cellStyle name="Normal 2 116" xfId="964"/>
    <cellStyle name="Normal 2 116 2" xfId="2995"/>
    <cellStyle name="Normal 2 117" xfId="965"/>
    <cellStyle name="Normal 2 117 2" xfId="2996"/>
    <cellStyle name="Normal 2 118" xfId="966"/>
    <cellStyle name="Normal 2 118 2" xfId="2997"/>
    <cellStyle name="Normal 2 119" xfId="967"/>
    <cellStyle name="Normal 2 119 2" xfId="2998"/>
    <cellStyle name="Normal 2 12" xfId="968"/>
    <cellStyle name="Normal 2 12 2" xfId="969"/>
    <cellStyle name="Normal 2 12 2 2" xfId="2999"/>
    <cellStyle name="Normal 2 12 3" xfId="970"/>
    <cellStyle name="Normal 2 12 3 2" xfId="3000"/>
    <cellStyle name="Normal 2 12 4" xfId="971"/>
    <cellStyle name="Normal 2 12 4 2" xfId="3001"/>
    <cellStyle name="Normal 2 12 5" xfId="972"/>
    <cellStyle name="Normal 2 12 5 2" xfId="3002"/>
    <cellStyle name="Normal 2 120" xfId="973"/>
    <cellStyle name="Normal 2 120 2" xfId="3003"/>
    <cellStyle name="Normal 2 121" xfId="974"/>
    <cellStyle name="Normal 2 121 2" xfId="3004"/>
    <cellStyle name="Normal 2 122" xfId="975"/>
    <cellStyle name="Normal 2 122 2" xfId="3005"/>
    <cellStyle name="Normal 2 123" xfId="976"/>
    <cellStyle name="Normal 2 123 2" xfId="3006"/>
    <cellStyle name="Normal 2 124" xfId="977"/>
    <cellStyle name="Normal 2 124 2" xfId="3007"/>
    <cellStyle name="Normal 2 125" xfId="978"/>
    <cellStyle name="Normal 2 125 2" xfId="3008"/>
    <cellStyle name="Normal 2 126" xfId="979"/>
    <cellStyle name="Normal 2 126 2" xfId="3009"/>
    <cellStyle name="Normal 2 127" xfId="980"/>
    <cellStyle name="Normal 2 127 2" xfId="3010"/>
    <cellStyle name="Normal 2 128" xfId="981"/>
    <cellStyle name="Normal 2 128 2" xfId="3011"/>
    <cellStyle name="Normal 2 129" xfId="982"/>
    <cellStyle name="Normal 2 129 2" xfId="3012"/>
    <cellStyle name="Normal 2 13" xfId="983"/>
    <cellStyle name="Normal 2 13 2" xfId="984"/>
    <cellStyle name="Normal 2 13 2 2" xfId="3013"/>
    <cellStyle name="Normal 2 13 3" xfId="985"/>
    <cellStyle name="Normal 2 13 3 2" xfId="3014"/>
    <cellStyle name="Normal 2 13 4" xfId="986"/>
    <cellStyle name="Normal 2 13 4 2" xfId="3015"/>
    <cellStyle name="Normal 2 13 5" xfId="987"/>
    <cellStyle name="Normal 2 13 5 2" xfId="3016"/>
    <cellStyle name="Normal 2 130" xfId="988"/>
    <cellStyle name="Normal 2 130 2" xfId="3017"/>
    <cellStyle name="Normal 2 131" xfId="989"/>
    <cellStyle name="Normal 2 131 2" xfId="3018"/>
    <cellStyle name="Normal 2 132" xfId="990"/>
    <cellStyle name="Normal 2 132 2" xfId="3019"/>
    <cellStyle name="Normal 2 133" xfId="991"/>
    <cellStyle name="Normal 2 133 2" xfId="3020"/>
    <cellStyle name="Normal 2 134" xfId="992"/>
    <cellStyle name="Normal 2 134 2" xfId="3021"/>
    <cellStyle name="Normal 2 135" xfId="993"/>
    <cellStyle name="Normal 2 135 2" xfId="3022"/>
    <cellStyle name="Normal 2 136" xfId="994"/>
    <cellStyle name="Normal 2 137" xfId="995"/>
    <cellStyle name="Normal 2 138" xfId="996"/>
    <cellStyle name="Normal 2 139" xfId="997"/>
    <cellStyle name="Normal 2 14" xfId="998"/>
    <cellStyle name="Normal 2 14 2" xfId="3023"/>
    <cellStyle name="Normal 2 140" xfId="999"/>
    <cellStyle name="Normal 2 141" xfId="1000"/>
    <cellStyle name="Normal 2 142" xfId="937"/>
    <cellStyle name="Normal 2 15" xfId="1001"/>
    <cellStyle name="Normal 2 15 2" xfId="3024"/>
    <cellStyle name="Normal 2 16" xfId="1002"/>
    <cellStyle name="Normal 2 16 2" xfId="3025"/>
    <cellStyle name="Normal 2 17" xfId="1003"/>
    <cellStyle name="Normal 2 17 2" xfId="3026"/>
    <cellStyle name="Normal 2 18" xfId="1004"/>
    <cellStyle name="Normal 2 18 2" xfId="3027"/>
    <cellStyle name="Normal 2 19" xfId="1005"/>
    <cellStyle name="Normal 2 19 2" xfId="3028"/>
    <cellStyle name="Normal 2 2" xfId="1006"/>
    <cellStyle name="Normal 2 2 10" xfId="1007"/>
    <cellStyle name="Normal 2 2 11" xfId="1008"/>
    <cellStyle name="Normal 2 2 12" xfId="1009"/>
    <cellStyle name="Normal 2 2 13" xfId="1010"/>
    <cellStyle name="Normal 2 2 14" xfId="1011"/>
    <cellStyle name="Normal 2 2 15" xfId="1012"/>
    <cellStyle name="Normal 2 2 16" xfId="1013"/>
    <cellStyle name="Normal 2 2 17" xfId="1014"/>
    <cellStyle name="Normal 2 2 17 2" xfId="3029"/>
    <cellStyle name="Normal 2 2 18" xfId="1015"/>
    <cellStyle name="Normal 2 2 18 2" xfId="3030"/>
    <cellStyle name="Normal 2 2 19" xfId="1016"/>
    <cellStyle name="Normal 2 2 19 2" xfId="3031"/>
    <cellStyle name="Normal 2 2 2" xfId="1017"/>
    <cellStyle name="Normal 2 2 2 2" xfId="1018"/>
    <cellStyle name="Normal 2 2 2 3" xfId="1019"/>
    <cellStyle name="Normal 2 2 2 4" xfId="1020"/>
    <cellStyle name="Normal 2 2 2 5" xfId="1021"/>
    <cellStyle name="Normal 2 2 2 6" xfId="3032"/>
    <cellStyle name="Normal 2 2 2_UK-TRAC Field Data Inventory Form" xfId="1022"/>
    <cellStyle name="Normal 2 2 3" xfId="1023"/>
    <cellStyle name="Normal 2 2 4" xfId="1024"/>
    <cellStyle name="Normal 2 2 5" xfId="1025"/>
    <cellStyle name="Normal 2 2 6" xfId="1026"/>
    <cellStyle name="Normal 2 2 7" xfId="1027"/>
    <cellStyle name="Normal 2 2 8" xfId="1028"/>
    <cellStyle name="Normal 2 2 9" xfId="1029"/>
    <cellStyle name="Normal 2 20" xfId="1030"/>
    <cellStyle name="Normal 2 20 2" xfId="3033"/>
    <cellStyle name="Normal 2 21" xfId="1031"/>
    <cellStyle name="Normal 2 21 2" xfId="3034"/>
    <cellStyle name="Normal 2 22" xfId="1032"/>
    <cellStyle name="Normal 2 22 2" xfId="3035"/>
    <cellStyle name="Normal 2 23" xfId="1033"/>
    <cellStyle name="Normal 2 23 2" xfId="3036"/>
    <cellStyle name="Normal 2 24" xfId="1034"/>
    <cellStyle name="Normal 2 24 2" xfId="3037"/>
    <cellStyle name="Normal 2 25" xfId="1035"/>
    <cellStyle name="Normal 2 25 2" xfId="3038"/>
    <cellStyle name="Normal 2 26" xfId="1036"/>
    <cellStyle name="Normal 2 26 2" xfId="3039"/>
    <cellStyle name="Normal 2 27" xfId="1037"/>
    <cellStyle name="Normal 2 27 2" xfId="3040"/>
    <cellStyle name="Normal 2 28" xfId="1038"/>
    <cellStyle name="Normal 2 28 2" xfId="3041"/>
    <cellStyle name="Normal 2 29" xfId="1039"/>
    <cellStyle name="Normal 2 29 2" xfId="3042"/>
    <cellStyle name="Normal 2 3" xfId="1040"/>
    <cellStyle name="Normal 2 3 2" xfId="1041"/>
    <cellStyle name="Normal 2 3 2 2" xfId="3043"/>
    <cellStyle name="Normal 2 3 3" xfId="1042"/>
    <cellStyle name="Normal 2 3 3 2" xfId="3044"/>
    <cellStyle name="Normal 2 3 4" xfId="1043"/>
    <cellStyle name="Normal 2 3 4 2" xfId="3045"/>
    <cellStyle name="Normal 2 3 5" xfId="1044"/>
    <cellStyle name="Normal 2 3 5 2" xfId="3046"/>
    <cellStyle name="Normal 2 30" xfId="1045"/>
    <cellStyle name="Normal 2 30 2" xfId="3047"/>
    <cellStyle name="Normal 2 31" xfId="1046"/>
    <cellStyle name="Normal 2 31 2" xfId="3048"/>
    <cellStyle name="Normal 2 32" xfId="1047"/>
    <cellStyle name="Normal 2 32 2" xfId="3049"/>
    <cellStyle name="Normal 2 33" xfId="1048"/>
    <cellStyle name="Normal 2 33 2" xfId="3050"/>
    <cellStyle name="Normal 2 34" xfId="1049"/>
    <cellStyle name="Normal 2 34 2" xfId="3051"/>
    <cellStyle name="Normal 2 35" xfId="1050"/>
    <cellStyle name="Normal 2 35 2" xfId="3052"/>
    <cellStyle name="Normal 2 36" xfId="1051"/>
    <cellStyle name="Normal 2 36 2" xfId="3053"/>
    <cellStyle name="Normal 2 37" xfId="1052"/>
    <cellStyle name="Normal 2 37 2" xfId="3054"/>
    <cellStyle name="Normal 2 38" xfId="1053"/>
    <cellStyle name="Normal 2 38 2" xfId="3055"/>
    <cellStyle name="Normal 2 39" xfId="1054"/>
    <cellStyle name="Normal 2 39 2" xfId="3056"/>
    <cellStyle name="Normal 2 4" xfId="1055"/>
    <cellStyle name="Normal 2 4 2" xfId="1056"/>
    <cellStyle name="Normal 2 4 2 2" xfId="3057"/>
    <cellStyle name="Normal 2 4 3" xfId="1057"/>
    <cellStyle name="Normal 2 4 3 2" xfId="3058"/>
    <cellStyle name="Normal 2 4 4" xfId="1058"/>
    <cellStyle name="Normal 2 4 4 2" xfId="3059"/>
    <cellStyle name="Normal 2 4 5" xfId="1059"/>
    <cellStyle name="Normal 2 4 5 2" xfId="3060"/>
    <cellStyle name="Normal 2 40" xfId="1060"/>
    <cellStyle name="Normal 2 40 2" xfId="3061"/>
    <cellStyle name="Normal 2 41" xfId="1061"/>
    <cellStyle name="Normal 2 41 2" xfId="3062"/>
    <cellStyle name="Normal 2 42" xfId="1062"/>
    <cellStyle name="Normal 2 42 2" xfId="3063"/>
    <cellStyle name="Normal 2 43" xfId="1063"/>
    <cellStyle name="Normal 2 43 2" xfId="3064"/>
    <cellStyle name="Normal 2 44" xfId="1064"/>
    <cellStyle name="Normal 2 44 2" xfId="3065"/>
    <cellStyle name="Normal 2 45" xfId="1065"/>
    <cellStyle name="Normal 2 45 2" xfId="3066"/>
    <cellStyle name="Normal 2 46" xfId="1066"/>
    <cellStyle name="Normal 2 46 2" xfId="3067"/>
    <cellStyle name="Normal 2 47" xfId="1067"/>
    <cellStyle name="Normal 2 47 2" xfId="3068"/>
    <cellStyle name="Normal 2 48" xfId="1068"/>
    <cellStyle name="Normal 2 48 2" xfId="3069"/>
    <cellStyle name="Normal 2 49" xfId="1069"/>
    <cellStyle name="Normal 2 49 2" xfId="3070"/>
    <cellStyle name="Normal 2 5" xfId="1070"/>
    <cellStyle name="Normal 2 5 2" xfId="1071"/>
    <cellStyle name="Normal 2 5 2 2" xfId="3071"/>
    <cellStyle name="Normal 2 5 3" xfId="1072"/>
    <cellStyle name="Normal 2 5 3 2" xfId="3072"/>
    <cellStyle name="Normal 2 5 4" xfId="1073"/>
    <cellStyle name="Normal 2 5 4 2" xfId="3073"/>
    <cellStyle name="Normal 2 5 5" xfId="1074"/>
    <cellStyle name="Normal 2 5 5 2" xfId="3074"/>
    <cellStyle name="Normal 2 50" xfId="1075"/>
    <cellStyle name="Normal 2 50 2" xfId="3075"/>
    <cellStyle name="Normal 2 51" xfId="1076"/>
    <cellStyle name="Normal 2 51 2" xfId="3076"/>
    <cellStyle name="Normal 2 52" xfId="1077"/>
    <cellStyle name="Normal 2 52 2" xfId="3077"/>
    <cellStyle name="Normal 2 53" xfId="1078"/>
    <cellStyle name="Normal 2 53 2" xfId="3078"/>
    <cellStyle name="Normal 2 54" xfId="1079"/>
    <cellStyle name="Normal 2 54 2" xfId="3079"/>
    <cellStyle name="Normal 2 55" xfId="1080"/>
    <cellStyle name="Normal 2 55 2" xfId="3080"/>
    <cellStyle name="Normal 2 56" xfId="1081"/>
    <cellStyle name="Normal 2 56 2" xfId="3081"/>
    <cellStyle name="Normal 2 57" xfId="1082"/>
    <cellStyle name="Normal 2 57 2" xfId="3082"/>
    <cellStyle name="Normal 2 58" xfId="1083"/>
    <cellStyle name="Normal 2 58 2" xfId="3083"/>
    <cellStyle name="Normal 2 59" xfId="1084"/>
    <cellStyle name="Normal 2 59 2" xfId="3084"/>
    <cellStyle name="Normal 2 6" xfId="1085"/>
    <cellStyle name="Normal 2 6 2" xfId="1086"/>
    <cellStyle name="Normal 2 6 2 2" xfId="3085"/>
    <cellStyle name="Normal 2 6 3" xfId="1087"/>
    <cellStyle name="Normal 2 6 3 2" xfId="3086"/>
    <cellStyle name="Normal 2 6 4" xfId="1088"/>
    <cellStyle name="Normal 2 6 4 2" xfId="3087"/>
    <cellStyle name="Normal 2 6 5" xfId="1089"/>
    <cellStyle name="Normal 2 6 5 2" xfId="3088"/>
    <cellStyle name="Normal 2 60" xfId="1090"/>
    <cellStyle name="Normal 2 60 2" xfId="3089"/>
    <cellStyle name="Normal 2 61" xfId="1091"/>
    <cellStyle name="Normal 2 61 2" xfId="3090"/>
    <cellStyle name="Normal 2 62" xfId="1092"/>
    <cellStyle name="Normal 2 62 2" xfId="3091"/>
    <cellStyle name="Normal 2 63" xfId="1093"/>
    <cellStyle name="Normal 2 63 2" xfId="3092"/>
    <cellStyle name="Normal 2 64" xfId="1094"/>
    <cellStyle name="Normal 2 64 2" xfId="3093"/>
    <cellStyle name="Normal 2 65" xfId="1095"/>
    <cellStyle name="Normal 2 65 2" xfId="3094"/>
    <cellStyle name="Normal 2 66" xfId="1096"/>
    <cellStyle name="Normal 2 66 2" xfId="3095"/>
    <cellStyle name="Normal 2 67" xfId="1097"/>
    <cellStyle name="Normal 2 67 2" xfId="3096"/>
    <cellStyle name="Normal 2 68" xfId="1098"/>
    <cellStyle name="Normal 2 68 2" xfId="3097"/>
    <cellStyle name="Normal 2 69" xfId="1099"/>
    <cellStyle name="Normal 2 69 2" xfId="3098"/>
    <cellStyle name="Normal 2 7" xfId="1100"/>
    <cellStyle name="Normal 2 7 2" xfId="1101"/>
    <cellStyle name="Normal 2 7 2 2" xfId="3099"/>
    <cellStyle name="Normal 2 7 3" xfId="1102"/>
    <cellStyle name="Normal 2 7 3 2" xfId="3100"/>
    <cellStyle name="Normal 2 7 4" xfId="1103"/>
    <cellStyle name="Normal 2 7 4 2" xfId="3101"/>
    <cellStyle name="Normal 2 7 5" xfId="1104"/>
    <cellStyle name="Normal 2 7 5 2" xfId="3102"/>
    <cellStyle name="Normal 2 70" xfId="1105"/>
    <cellStyle name="Normal 2 70 2" xfId="3103"/>
    <cellStyle name="Normal 2 71" xfId="1106"/>
    <cellStyle name="Normal 2 71 2" xfId="3104"/>
    <cellStyle name="Normal 2 72" xfId="1107"/>
    <cellStyle name="Normal 2 72 2" xfId="3105"/>
    <cellStyle name="Normal 2 73" xfId="1108"/>
    <cellStyle name="Normal 2 73 2" xfId="3106"/>
    <cellStyle name="Normal 2 74" xfId="1109"/>
    <cellStyle name="Normal 2 74 2" xfId="3107"/>
    <cellStyle name="Normal 2 75" xfId="1110"/>
    <cellStyle name="Normal 2 75 2" xfId="3108"/>
    <cellStyle name="Normal 2 76" xfId="1111"/>
    <cellStyle name="Normal 2 76 2" xfId="3109"/>
    <cellStyle name="Normal 2 77" xfId="1112"/>
    <cellStyle name="Normal 2 77 2" xfId="3110"/>
    <cellStyle name="Normal 2 78" xfId="1113"/>
    <cellStyle name="Normal 2 78 2" xfId="3111"/>
    <cellStyle name="Normal 2 79" xfId="1114"/>
    <cellStyle name="Normal 2 79 2" xfId="3112"/>
    <cellStyle name="Normal 2 8" xfId="1115"/>
    <cellStyle name="Normal 2 8 2" xfId="1116"/>
    <cellStyle name="Normal 2 8 2 2" xfId="3113"/>
    <cellStyle name="Normal 2 8 3" xfId="1117"/>
    <cellStyle name="Normal 2 8 3 2" xfId="3114"/>
    <cellStyle name="Normal 2 8 4" xfId="1118"/>
    <cellStyle name="Normal 2 8 4 2" xfId="3115"/>
    <cellStyle name="Normal 2 8 5" xfId="1119"/>
    <cellStyle name="Normal 2 8 5 2" xfId="3116"/>
    <cellStyle name="Normal 2 80" xfId="1120"/>
    <cellStyle name="Normal 2 80 2" xfId="3117"/>
    <cellStyle name="Normal 2 81" xfId="1121"/>
    <cellStyle name="Normal 2 81 2" xfId="3118"/>
    <cellStyle name="Normal 2 82" xfId="1122"/>
    <cellStyle name="Normal 2 82 2" xfId="3119"/>
    <cellStyle name="Normal 2 83" xfId="1123"/>
    <cellStyle name="Normal 2 83 2" xfId="3120"/>
    <cellStyle name="Normal 2 84" xfId="1124"/>
    <cellStyle name="Normal 2 84 2" xfId="3121"/>
    <cellStyle name="Normal 2 85" xfId="1125"/>
    <cellStyle name="Normal 2 85 2" xfId="3122"/>
    <cellStyle name="Normal 2 86" xfId="1126"/>
    <cellStyle name="Normal 2 86 2" xfId="3123"/>
    <cellStyle name="Normal 2 87" xfId="1127"/>
    <cellStyle name="Normal 2 87 2" xfId="3124"/>
    <cellStyle name="Normal 2 88" xfId="1128"/>
    <cellStyle name="Normal 2 88 2" xfId="3125"/>
    <cellStyle name="Normal 2 89" xfId="1129"/>
    <cellStyle name="Normal 2 89 2" xfId="3126"/>
    <cellStyle name="Normal 2 9" xfId="1130"/>
    <cellStyle name="Normal 2 9 2" xfId="1131"/>
    <cellStyle name="Normal 2 9 2 2" xfId="3127"/>
    <cellStyle name="Normal 2 9 3" xfId="1132"/>
    <cellStyle name="Normal 2 9 3 2" xfId="3128"/>
    <cellStyle name="Normal 2 9 4" xfId="1133"/>
    <cellStyle name="Normal 2 9 4 2" xfId="3129"/>
    <cellStyle name="Normal 2 9 5" xfId="1134"/>
    <cellStyle name="Normal 2 9 5 2" xfId="3130"/>
    <cellStyle name="Normal 2 90" xfId="1135"/>
    <cellStyle name="Normal 2 90 2" xfId="3131"/>
    <cellStyle name="Normal 2 91" xfId="1136"/>
    <cellStyle name="Normal 2 91 2" xfId="3132"/>
    <cellStyle name="Normal 2 92" xfId="1137"/>
    <cellStyle name="Normal 2 92 2" xfId="3133"/>
    <cellStyle name="Normal 2 93" xfId="1138"/>
    <cellStyle name="Normal 2 93 2" xfId="3134"/>
    <cellStyle name="Normal 2 94" xfId="1139"/>
    <cellStyle name="Normal 2 94 2" xfId="3135"/>
    <cellStyle name="Normal 2 95" xfId="1140"/>
    <cellStyle name="Normal 2 95 2" xfId="3136"/>
    <cellStyle name="Normal 2 96" xfId="1141"/>
    <cellStyle name="Normal 2 96 2" xfId="3137"/>
    <cellStyle name="Normal 2 97" xfId="1142"/>
    <cellStyle name="Normal 2 97 2" xfId="3138"/>
    <cellStyle name="Normal 2 98" xfId="1143"/>
    <cellStyle name="Normal 2 98 2" xfId="3139"/>
    <cellStyle name="Normal 2 99" xfId="1144"/>
    <cellStyle name="Normal 2 99 2" xfId="3140"/>
    <cellStyle name="Normal 2_UK-TRAC Field Data Inventory Form" xfId="1145"/>
    <cellStyle name="Normal 20" xfId="1146"/>
    <cellStyle name="Normal 200" xfId="1147"/>
    <cellStyle name="Normal 201" xfId="1148"/>
    <cellStyle name="Normal 202" xfId="1149"/>
    <cellStyle name="Normal 203" xfId="1150"/>
    <cellStyle name="Normal 204" xfId="4020"/>
    <cellStyle name="Normal 205" xfId="4021"/>
    <cellStyle name="Normal 206" xfId="4022"/>
    <cellStyle name="Normal 207" xfId="4023"/>
    <cellStyle name="Normal 208" xfId="4024"/>
    <cellStyle name="Normal 209" xfId="4025"/>
    <cellStyle name="Normal 21" xfId="1151"/>
    <cellStyle name="Normal 21 2" xfId="1152"/>
    <cellStyle name="Normal 21 3" xfId="1153"/>
    <cellStyle name="Normal 21 4" xfId="1154"/>
    <cellStyle name="Normal 21 5" xfId="1155"/>
    <cellStyle name="Normal 21 6" xfId="1156"/>
    <cellStyle name="Normal 21 7" xfId="1157"/>
    <cellStyle name="Normal 21_UK-TRAC Field Data Inventory Form" xfId="1158"/>
    <cellStyle name="Normal 210" xfId="4026"/>
    <cellStyle name="Normal 211" xfId="4027"/>
    <cellStyle name="Normal 212" xfId="4028"/>
    <cellStyle name="Normal 213" xfId="4029"/>
    <cellStyle name="Normal 214" xfId="4030"/>
    <cellStyle name="Normal 215" xfId="4031"/>
    <cellStyle name="Normal 216" xfId="4032"/>
    <cellStyle name="Normal 217" xfId="4033"/>
    <cellStyle name="Normal 218" xfId="4034"/>
    <cellStyle name="Normal 219" xfId="4035"/>
    <cellStyle name="Normal 22" xfId="1159"/>
    <cellStyle name="Normal 22 2" xfId="1160"/>
    <cellStyle name="Normal 22 3" xfId="1161"/>
    <cellStyle name="Normal 22 4" xfId="1162"/>
    <cellStyle name="Normal 22 5" xfId="1163"/>
    <cellStyle name="Normal 22 6" xfId="1164"/>
    <cellStyle name="Normal 22 7" xfId="1165"/>
    <cellStyle name="Normal 22_UK-TRAC Field Data Inventory Form" xfId="1166"/>
    <cellStyle name="Normal 220" xfId="4036"/>
    <cellStyle name="Normal 221" xfId="4037"/>
    <cellStyle name="Normal 222" xfId="4038"/>
    <cellStyle name="Normal 223" xfId="4039"/>
    <cellStyle name="Normal 224" xfId="4040"/>
    <cellStyle name="Normal 225" xfId="4041"/>
    <cellStyle name="Normal 226" xfId="4042"/>
    <cellStyle name="Normal 227" xfId="4043"/>
    <cellStyle name="Normal 228" xfId="4044"/>
    <cellStyle name="Normal 229" xfId="4045"/>
    <cellStyle name="Normal 23" xfId="1167"/>
    <cellStyle name="Normal 23 2" xfId="1168"/>
    <cellStyle name="Normal 23 3" xfId="1169"/>
    <cellStyle name="Normal 23 4" xfId="1170"/>
    <cellStyle name="Normal 23 5" xfId="1171"/>
    <cellStyle name="Normal 23 6" xfId="1172"/>
    <cellStyle name="Normal 23 7" xfId="1173"/>
    <cellStyle name="Normal 23_UK-TRAC Field Data Inventory Form" xfId="1174"/>
    <cellStyle name="Normal 230" xfId="4046"/>
    <cellStyle name="Normal 231" xfId="4047"/>
    <cellStyle name="Normal 232" xfId="4048"/>
    <cellStyle name="Normal 233" xfId="4049"/>
    <cellStyle name="Normal 234" xfId="4050"/>
    <cellStyle name="Normal 235" xfId="4051"/>
    <cellStyle name="Normal 236" xfId="4052"/>
    <cellStyle name="Normal 237" xfId="4053"/>
    <cellStyle name="Normal 238" xfId="4054"/>
    <cellStyle name="Normal 239" xfId="4055"/>
    <cellStyle name="Normal 24" xfId="1175"/>
    <cellStyle name="Normal 24 2" xfId="1176"/>
    <cellStyle name="Normal 24 3" xfId="1177"/>
    <cellStyle name="Normal 24 4" xfId="1178"/>
    <cellStyle name="Normal 24 5" xfId="1179"/>
    <cellStyle name="Normal 24 6" xfId="1180"/>
    <cellStyle name="Normal 24 7" xfId="1181"/>
    <cellStyle name="Normal 24_UK-TRAC Field Data Inventory Form" xfId="1182"/>
    <cellStyle name="Normal 240" xfId="4056"/>
    <cellStyle name="Normal 241" xfId="4057"/>
    <cellStyle name="Normal 242" xfId="4058"/>
    <cellStyle name="Normal 243" xfId="4059"/>
    <cellStyle name="Normal 244" xfId="4060"/>
    <cellStyle name="Normal 245" xfId="4061"/>
    <cellStyle name="Normal 246" xfId="4062"/>
    <cellStyle name="Normal 247" xfId="4063"/>
    <cellStyle name="Normal 248" xfId="4064"/>
    <cellStyle name="Normal 249" xfId="4065"/>
    <cellStyle name="Normal 25" xfId="1183"/>
    <cellStyle name="Normal 25 2" xfId="1184"/>
    <cellStyle name="Normal 25 3" xfId="1185"/>
    <cellStyle name="Normal 25 4" xfId="1186"/>
    <cellStyle name="Normal 25 5" xfId="1187"/>
    <cellStyle name="Normal 25 6" xfId="1188"/>
    <cellStyle name="Normal 25 7" xfId="1189"/>
    <cellStyle name="Normal 25_UK-TRAC Field Data Inventory Form" xfId="1190"/>
    <cellStyle name="Normal 250" xfId="4066"/>
    <cellStyle name="Normal 251" xfId="4067"/>
    <cellStyle name="Normal 252" xfId="4068"/>
    <cellStyle name="Normal 253" xfId="4069"/>
    <cellStyle name="Normal 254" xfId="4070"/>
    <cellStyle name="Normal 255" xfId="4071"/>
    <cellStyle name="Normal 256" xfId="4072"/>
    <cellStyle name="Normal 257" xfId="4073"/>
    <cellStyle name="Normal 258" xfId="4074"/>
    <cellStyle name="Normal 259" xfId="4075"/>
    <cellStyle name="Normal 26" xfId="1191"/>
    <cellStyle name="Normal 26 2" xfId="1192"/>
    <cellStyle name="Normal 26 3" xfId="1193"/>
    <cellStyle name="Normal 26 4" xfId="1194"/>
    <cellStyle name="Normal 26 5" xfId="1195"/>
    <cellStyle name="Normal 26 6" xfId="1196"/>
    <cellStyle name="Normal 26 7" xfId="1197"/>
    <cellStyle name="Normal 26_UK-TRAC Field Data Inventory Form" xfId="1198"/>
    <cellStyle name="Normal 260" xfId="4076"/>
    <cellStyle name="Normal 261" xfId="4077"/>
    <cellStyle name="Normal 262" xfId="4078"/>
    <cellStyle name="Normal 263" xfId="4079"/>
    <cellStyle name="Normal 264" xfId="4080"/>
    <cellStyle name="Normal 265" xfId="4081"/>
    <cellStyle name="Normal 266" xfId="4082"/>
    <cellStyle name="Normal 267" xfId="4083"/>
    <cellStyle name="Normal 268" xfId="4084"/>
    <cellStyle name="Normal 269" xfId="4085"/>
    <cellStyle name="Normal 27" xfId="1199"/>
    <cellStyle name="Normal 27 2" xfId="1200"/>
    <cellStyle name="Normal 27 3" xfId="1201"/>
    <cellStyle name="Normal 27 4" xfId="1202"/>
    <cellStyle name="Normal 27 5" xfId="1203"/>
    <cellStyle name="Normal 27 6" xfId="1204"/>
    <cellStyle name="Normal 27 7" xfId="1205"/>
    <cellStyle name="Normal 27_UK-TRAC Field Data Inventory Form" xfId="1206"/>
    <cellStyle name="Normal 270" xfId="4086"/>
    <cellStyle name="Normal 271" xfId="4087"/>
    <cellStyle name="Normal 272" xfId="4088"/>
    <cellStyle name="Normal 273" xfId="4089"/>
    <cellStyle name="Normal 274" xfId="4090"/>
    <cellStyle name="Normal 275" xfId="4091"/>
    <cellStyle name="Normal 276" xfId="4092"/>
    <cellStyle name="Normal 277" xfId="4093"/>
    <cellStyle name="Normal 278" xfId="4094"/>
    <cellStyle name="Normal 279" xfId="4095"/>
    <cellStyle name="Normal 28" xfId="1207"/>
    <cellStyle name="Normal 28 2" xfId="1208"/>
    <cellStyle name="Normal 28 3" xfId="1209"/>
    <cellStyle name="Normal 28 4" xfId="1210"/>
    <cellStyle name="Normal 28 5" xfId="1211"/>
    <cellStyle name="Normal 28 6" xfId="1212"/>
    <cellStyle name="Normal 28 7" xfId="1213"/>
    <cellStyle name="Normal 28_UK-TRAC Field Data Inventory Form" xfId="1214"/>
    <cellStyle name="Normal 280" xfId="4096"/>
    <cellStyle name="Normal 281" xfId="4097"/>
    <cellStyle name="Normal 282" xfId="4098"/>
    <cellStyle name="Normal 283" xfId="4099"/>
    <cellStyle name="Normal 284" xfId="4100"/>
    <cellStyle name="Normal 285" xfId="4101"/>
    <cellStyle name="Normal 286" xfId="4102"/>
    <cellStyle name="Normal 287" xfId="4103"/>
    <cellStyle name="Normal 288" xfId="4104"/>
    <cellStyle name="Normal 289" xfId="4105"/>
    <cellStyle name="Normal 29" xfId="1215"/>
    <cellStyle name="Normal 29 2" xfId="1216"/>
    <cellStyle name="Normal 29 3" xfId="1217"/>
    <cellStyle name="Normal 29 4" xfId="1218"/>
    <cellStyle name="Normal 29 5" xfId="1219"/>
    <cellStyle name="Normal 29 6" xfId="1220"/>
    <cellStyle name="Normal 29 7" xfId="1221"/>
    <cellStyle name="Normal 29_UK-TRAC Field Data Inventory Form" xfId="1222"/>
    <cellStyle name="Normal 290" xfId="4106"/>
    <cellStyle name="Normal 291" xfId="4107"/>
    <cellStyle name="Normal 292" xfId="4108"/>
    <cellStyle name="Normal 293" xfId="4109"/>
    <cellStyle name="Normal 294" xfId="4110"/>
    <cellStyle name="Normal 295" xfId="4111"/>
    <cellStyle name="Normal 296" xfId="4112"/>
    <cellStyle name="Normal 297" xfId="4113"/>
    <cellStyle name="Normal 298" xfId="4114"/>
    <cellStyle name="Normal 299" xfId="4115"/>
    <cellStyle name="Normal 3" xfId="1223"/>
    <cellStyle name="Normal 3 10" xfId="1224"/>
    <cellStyle name="Normal 3 10 2" xfId="3141"/>
    <cellStyle name="Normal 3 100" xfId="1225"/>
    <cellStyle name="Normal 3 100 2" xfId="3142"/>
    <cellStyle name="Normal 3 101" xfId="1226"/>
    <cellStyle name="Normal 3 101 2" xfId="3143"/>
    <cellStyle name="Normal 3 102" xfId="1227"/>
    <cellStyle name="Normal 3 102 2" xfId="3144"/>
    <cellStyle name="Normal 3 103" xfId="1228"/>
    <cellStyle name="Normal 3 103 2" xfId="3145"/>
    <cellStyle name="Normal 3 104" xfId="1229"/>
    <cellStyle name="Normal 3 104 2" xfId="3146"/>
    <cellStyle name="Normal 3 105" xfId="1230"/>
    <cellStyle name="Normal 3 105 2" xfId="3147"/>
    <cellStyle name="Normal 3 106" xfId="1231"/>
    <cellStyle name="Normal 3 106 2" xfId="3148"/>
    <cellStyle name="Normal 3 107" xfId="1232"/>
    <cellStyle name="Normal 3 107 2" xfId="3149"/>
    <cellStyle name="Normal 3 108" xfId="1233"/>
    <cellStyle name="Normal 3 108 2" xfId="3150"/>
    <cellStyle name="Normal 3 109" xfId="1234"/>
    <cellStyle name="Normal 3 109 2" xfId="3151"/>
    <cellStyle name="Normal 3 11" xfId="1235"/>
    <cellStyle name="Normal 3 11 2" xfId="3152"/>
    <cellStyle name="Normal 3 110" xfId="1236"/>
    <cellStyle name="Normal 3 110 2" xfId="3153"/>
    <cellStyle name="Normal 3 111" xfId="1237"/>
    <cellStyle name="Normal 3 111 2" xfId="3154"/>
    <cellStyle name="Normal 3 112" xfId="1238"/>
    <cellStyle name="Normal 3 112 2" xfId="3155"/>
    <cellStyle name="Normal 3 113" xfId="1239"/>
    <cellStyle name="Normal 3 113 2" xfId="3156"/>
    <cellStyle name="Normal 3 114" xfId="1240"/>
    <cellStyle name="Normal 3 114 2" xfId="3157"/>
    <cellStyle name="Normal 3 115" xfId="1241"/>
    <cellStyle name="Normal 3 115 2" xfId="3158"/>
    <cellStyle name="Normal 3 116" xfId="1242"/>
    <cellStyle name="Normal 3 116 2" xfId="3159"/>
    <cellStyle name="Normal 3 117" xfId="1243"/>
    <cellStyle name="Normal 3 117 2" xfId="3160"/>
    <cellStyle name="Normal 3 118" xfId="1244"/>
    <cellStyle name="Normal 3 118 2" xfId="3161"/>
    <cellStyle name="Normal 3 119" xfId="1245"/>
    <cellStyle name="Normal 3 119 2" xfId="3162"/>
    <cellStyle name="Normal 3 12" xfId="1246"/>
    <cellStyle name="Normal 3 12 2" xfId="3163"/>
    <cellStyle name="Normal 3 120" xfId="1247"/>
    <cellStyle name="Normal 3 120 2" xfId="3164"/>
    <cellStyle name="Normal 3 121" xfId="1248"/>
    <cellStyle name="Normal 3 121 2" xfId="3165"/>
    <cellStyle name="Normal 3 122" xfId="1249"/>
    <cellStyle name="Normal 3 122 2" xfId="3166"/>
    <cellStyle name="Normal 3 123" xfId="1250"/>
    <cellStyle name="Normal 3 123 2" xfId="3167"/>
    <cellStyle name="Normal 3 124" xfId="1251"/>
    <cellStyle name="Normal 3 124 2" xfId="3168"/>
    <cellStyle name="Normal 3 13" xfId="1252"/>
    <cellStyle name="Normal 3 13 2" xfId="3169"/>
    <cellStyle name="Normal 3 14" xfId="1253"/>
    <cellStyle name="Normal 3 14 2" xfId="3170"/>
    <cellStyle name="Normal 3 15" xfId="1254"/>
    <cellStyle name="Normal 3 15 2" xfId="3171"/>
    <cellStyle name="Normal 3 16" xfId="1255"/>
    <cellStyle name="Normal 3 16 2" xfId="3172"/>
    <cellStyle name="Normal 3 17" xfId="1256"/>
    <cellStyle name="Normal 3 17 2" xfId="3173"/>
    <cellStyle name="Normal 3 18" xfId="1257"/>
    <cellStyle name="Normal 3 18 2" xfId="3174"/>
    <cellStyle name="Normal 3 19" xfId="1258"/>
    <cellStyle name="Normal 3 19 2" xfId="3175"/>
    <cellStyle name="Normal 3 2" xfId="1259"/>
    <cellStyle name="Normal 3 2 2" xfId="1260"/>
    <cellStyle name="Normal 3 2 2 2" xfId="3177"/>
    <cellStyle name="Normal 3 2 3" xfId="1261"/>
    <cellStyle name="Normal 3 2 3 2" xfId="3178"/>
    <cellStyle name="Normal 3 2 4" xfId="1262"/>
    <cellStyle name="Normal 3 2 4 2" xfId="3179"/>
    <cellStyle name="Normal 3 2 5" xfId="1263"/>
    <cellStyle name="Normal 3 2 5 2" xfId="3180"/>
    <cellStyle name="Normal 3 2 6" xfId="3176"/>
    <cellStyle name="Normal 3 2_UK-TRAC Field Data Inventory Form" xfId="1264"/>
    <cellStyle name="Normal 3 20" xfId="1265"/>
    <cellStyle name="Normal 3 20 2" xfId="3181"/>
    <cellStyle name="Normal 3 21" xfId="1266"/>
    <cellStyle name="Normal 3 21 2" xfId="3182"/>
    <cellStyle name="Normal 3 22" xfId="1267"/>
    <cellStyle name="Normal 3 22 2" xfId="3183"/>
    <cellStyle name="Normal 3 23" xfId="1268"/>
    <cellStyle name="Normal 3 23 2" xfId="3184"/>
    <cellStyle name="Normal 3 24" xfId="1269"/>
    <cellStyle name="Normal 3 24 2" xfId="3185"/>
    <cellStyle name="Normal 3 25" xfId="1270"/>
    <cellStyle name="Normal 3 25 2" xfId="3186"/>
    <cellStyle name="Normal 3 26" xfId="1271"/>
    <cellStyle name="Normal 3 26 2" xfId="3187"/>
    <cellStyle name="Normal 3 27" xfId="1272"/>
    <cellStyle name="Normal 3 27 2" xfId="3188"/>
    <cellStyle name="Normal 3 28" xfId="1273"/>
    <cellStyle name="Normal 3 28 2" xfId="3189"/>
    <cellStyle name="Normal 3 29" xfId="1274"/>
    <cellStyle name="Normal 3 29 2" xfId="3190"/>
    <cellStyle name="Normal 3 3" xfId="1275"/>
    <cellStyle name="Normal 3 3 2" xfId="3191"/>
    <cellStyle name="Normal 3 30" xfId="1276"/>
    <cellStyle name="Normal 3 30 2" xfId="3192"/>
    <cellStyle name="Normal 3 31" xfId="1277"/>
    <cellStyle name="Normal 3 31 2" xfId="3193"/>
    <cellStyle name="Normal 3 32" xfId="1278"/>
    <cellStyle name="Normal 3 32 2" xfId="3194"/>
    <cellStyle name="Normal 3 33" xfId="1279"/>
    <cellStyle name="Normal 3 33 2" xfId="3195"/>
    <cellStyle name="Normal 3 34" xfId="1280"/>
    <cellStyle name="Normal 3 34 2" xfId="3196"/>
    <cellStyle name="Normal 3 35" xfId="1281"/>
    <cellStyle name="Normal 3 35 2" xfId="3197"/>
    <cellStyle name="Normal 3 36" xfId="1282"/>
    <cellStyle name="Normal 3 36 2" xfId="3198"/>
    <cellStyle name="Normal 3 37" xfId="1283"/>
    <cellStyle name="Normal 3 37 2" xfId="3199"/>
    <cellStyle name="Normal 3 38" xfId="1284"/>
    <cellStyle name="Normal 3 38 2" xfId="3200"/>
    <cellStyle name="Normal 3 39" xfId="1285"/>
    <cellStyle name="Normal 3 39 2" xfId="3201"/>
    <cellStyle name="Normal 3 4" xfId="1286"/>
    <cellStyle name="Normal 3 4 2" xfId="3202"/>
    <cellStyle name="Normal 3 40" xfId="1287"/>
    <cellStyle name="Normal 3 40 2" xfId="3203"/>
    <cellStyle name="Normal 3 41" xfId="1288"/>
    <cellStyle name="Normal 3 41 2" xfId="3204"/>
    <cellStyle name="Normal 3 42" xfId="1289"/>
    <cellStyle name="Normal 3 42 2" xfId="3205"/>
    <cellStyle name="Normal 3 43" xfId="1290"/>
    <cellStyle name="Normal 3 43 2" xfId="3206"/>
    <cellStyle name="Normal 3 44" xfId="1291"/>
    <cellStyle name="Normal 3 44 2" xfId="3207"/>
    <cellStyle name="Normal 3 45" xfId="1292"/>
    <cellStyle name="Normal 3 45 2" xfId="3208"/>
    <cellStyle name="Normal 3 46" xfId="1293"/>
    <cellStyle name="Normal 3 46 2" xfId="3209"/>
    <cellStyle name="Normal 3 47" xfId="1294"/>
    <cellStyle name="Normal 3 47 2" xfId="3210"/>
    <cellStyle name="Normal 3 48" xfId="1295"/>
    <cellStyle name="Normal 3 48 2" xfId="3211"/>
    <cellStyle name="Normal 3 49" xfId="1296"/>
    <cellStyle name="Normal 3 49 2" xfId="3212"/>
    <cellStyle name="Normal 3 5" xfId="1297"/>
    <cellStyle name="Normal 3 5 2" xfId="3213"/>
    <cellStyle name="Normal 3 50" xfId="1298"/>
    <cellStyle name="Normal 3 50 2" xfId="3214"/>
    <cellStyle name="Normal 3 51" xfId="1299"/>
    <cellStyle name="Normal 3 51 2" xfId="3215"/>
    <cellStyle name="Normal 3 52" xfId="1300"/>
    <cellStyle name="Normal 3 52 2" xfId="3216"/>
    <cellStyle name="Normal 3 53" xfId="1301"/>
    <cellStyle name="Normal 3 53 2" xfId="3217"/>
    <cellStyle name="Normal 3 54" xfId="1302"/>
    <cellStyle name="Normal 3 54 2" xfId="3218"/>
    <cellStyle name="Normal 3 55" xfId="1303"/>
    <cellStyle name="Normal 3 55 2" xfId="3219"/>
    <cellStyle name="Normal 3 56" xfId="1304"/>
    <cellStyle name="Normal 3 56 2" xfId="3220"/>
    <cellStyle name="Normal 3 57" xfId="1305"/>
    <cellStyle name="Normal 3 57 2" xfId="3221"/>
    <cellStyle name="Normal 3 58" xfId="1306"/>
    <cellStyle name="Normal 3 58 2" xfId="3222"/>
    <cellStyle name="Normal 3 59" xfId="1307"/>
    <cellStyle name="Normal 3 59 2" xfId="3223"/>
    <cellStyle name="Normal 3 6" xfId="1308"/>
    <cellStyle name="Normal 3 6 2" xfId="3224"/>
    <cellStyle name="Normal 3 60" xfId="1309"/>
    <cellStyle name="Normal 3 60 2" xfId="3225"/>
    <cellStyle name="Normal 3 61" xfId="1310"/>
    <cellStyle name="Normal 3 61 2" xfId="3226"/>
    <cellStyle name="Normal 3 62" xfId="1311"/>
    <cellStyle name="Normal 3 62 2" xfId="3227"/>
    <cellStyle name="Normal 3 63" xfId="1312"/>
    <cellStyle name="Normal 3 63 2" xfId="3228"/>
    <cellStyle name="Normal 3 64" xfId="1313"/>
    <cellStyle name="Normal 3 64 2" xfId="3229"/>
    <cellStyle name="Normal 3 65" xfId="1314"/>
    <cellStyle name="Normal 3 65 2" xfId="3230"/>
    <cellStyle name="Normal 3 66" xfId="1315"/>
    <cellStyle name="Normal 3 66 2" xfId="3231"/>
    <cellStyle name="Normal 3 67" xfId="1316"/>
    <cellStyle name="Normal 3 67 2" xfId="3232"/>
    <cellStyle name="Normal 3 68" xfId="1317"/>
    <cellStyle name="Normal 3 68 2" xfId="3233"/>
    <cellStyle name="Normal 3 69" xfId="1318"/>
    <cellStyle name="Normal 3 69 2" xfId="3234"/>
    <cellStyle name="Normal 3 7" xfId="1319"/>
    <cellStyle name="Normal 3 7 2" xfId="3235"/>
    <cellStyle name="Normal 3 70" xfId="1320"/>
    <cellStyle name="Normal 3 70 2" xfId="3236"/>
    <cellStyle name="Normal 3 71" xfId="1321"/>
    <cellStyle name="Normal 3 71 2" xfId="3237"/>
    <cellStyle name="Normal 3 72" xfId="1322"/>
    <cellStyle name="Normal 3 72 2" xfId="3238"/>
    <cellStyle name="Normal 3 73" xfId="1323"/>
    <cellStyle name="Normal 3 73 2" xfId="3239"/>
    <cellStyle name="Normal 3 74" xfId="1324"/>
    <cellStyle name="Normal 3 74 2" xfId="3240"/>
    <cellStyle name="Normal 3 75" xfId="1325"/>
    <cellStyle name="Normal 3 75 2" xfId="3241"/>
    <cellStyle name="Normal 3 76" xfId="1326"/>
    <cellStyle name="Normal 3 76 2" xfId="3242"/>
    <cellStyle name="Normal 3 77" xfId="1327"/>
    <cellStyle name="Normal 3 77 2" xfId="3243"/>
    <cellStyle name="Normal 3 78" xfId="1328"/>
    <cellStyle name="Normal 3 78 2" xfId="3244"/>
    <cellStyle name="Normal 3 79" xfId="1329"/>
    <cellStyle name="Normal 3 79 2" xfId="3245"/>
    <cellStyle name="Normal 3 8" xfId="1330"/>
    <cellStyle name="Normal 3 8 2" xfId="3246"/>
    <cellStyle name="Normal 3 80" xfId="1331"/>
    <cellStyle name="Normal 3 80 2" xfId="3247"/>
    <cellStyle name="Normal 3 81" xfId="1332"/>
    <cellStyle name="Normal 3 81 2" xfId="3248"/>
    <cellStyle name="Normal 3 82" xfId="1333"/>
    <cellStyle name="Normal 3 82 2" xfId="3249"/>
    <cellStyle name="Normal 3 83" xfId="1334"/>
    <cellStyle name="Normal 3 83 2" xfId="3250"/>
    <cellStyle name="Normal 3 84" xfId="1335"/>
    <cellStyle name="Normal 3 84 2" xfId="3251"/>
    <cellStyle name="Normal 3 85" xfId="1336"/>
    <cellStyle name="Normal 3 85 2" xfId="3252"/>
    <cellStyle name="Normal 3 86" xfId="1337"/>
    <cellStyle name="Normal 3 86 2" xfId="3253"/>
    <cellStyle name="Normal 3 87" xfId="1338"/>
    <cellStyle name="Normal 3 87 2" xfId="3254"/>
    <cellStyle name="Normal 3 88" xfId="1339"/>
    <cellStyle name="Normal 3 88 2" xfId="3255"/>
    <cellStyle name="Normal 3 89" xfId="1340"/>
    <cellStyle name="Normal 3 89 2" xfId="3256"/>
    <cellStyle name="Normal 3 9" xfId="1341"/>
    <cellStyle name="Normal 3 9 2" xfId="3257"/>
    <cellStyle name="Normal 3 90" xfId="1342"/>
    <cellStyle name="Normal 3 90 2" xfId="3258"/>
    <cellStyle name="Normal 3 91" xfId="1343"/>
    <cellStyle name="Normal 3 91 2" xfId="3259"/>
    <cellStyle name="Normal 3 92" xfId="1344"/>
    <cellStyle name="Normal 3 92 2" xfId="3260"/>
    <cellStyle name="Normal 3 93" xfId="1345"/>
    <cellStyle name="Normal 3 93 2" xfId="3261"/>
    <cellStyle name="Normal 3 94" xfId="1346"/>
    <cellStyle name="Normal 3 94 2" xfId="3262"/>
    <cellStyle name="Normal 3 95" xfId="1347"/>
    <cellStyle name="Normal 3 95 2" xfId="3263"/>
    <cellStyle name="Normal 3 96" xfId="1348"/>
    <cellStyle name="Normal 3 96 2" xfId="3264"/>
    <cellStyle name="Normal 3 97" xfId="1349"/>
    <cellStyle name="Normal 3 97 2" xfId="3265"/>
    <cellStyle name="Normal 3 98" xfId="1350"/>
    <cellStyle name="Normal 3 98 2" xfId="3266"/>
    <cellStyle name="Normal 3 99" xfId="1351"/>
    <cellStyle name="Normal 3 99 2" xfId="3267"/>
    <cellStyle name="Normal 30" xfId="1352"/>
    <cellStyle name="Normal 30 2" xfId="1353"/>
    <cellStyle name="Normal 30 3" xfId="1354"/>
    <cellStyle name="Normal 30 4" xfId="1355"/>
    <cellStyle name="Normal 30 5" xfId="1356"/>
    <cellStyle name="Normal 30 6" xfId="1357"/>
    <cellStyle name="Normal 30 7" xfId="1358"/>
    <cellStyle name="Normal 30_UK-TRAC Field Data Inventory Form" xfId="1359"/>
    <cellStyle name="Normal 300" xfId="4116"/>
    <cellStyle name="Normal 301" xfId="4117"/>
    <cellStyle name="Normal 302" xfId="4118"/>
    <cellStyle name="Normal 303" xfId="4119"/>
    <cellStyle name="Normal 304" xfId="4120"/>
    <cellStyle name="Normal 305" xfId="4121"/>
    <cellStyle name="Normal 306" xfId="4122"/>
    <cellStyle name="Normal 307" xfId="4123"/>
    <cellStyle name="Normal 308" xfId="4124"/>
    <cellStyle name="Normal 309" xfId="4125"/>
    <cellStyle name="Normal 31" xfId="1360"/>
    <cellStyle name="Normal 31 2" xfId="1361"/>
    <cellStyle name="Normal 31 3" xfId="1362"/>
    <cellStyle name="Normal 31 4" xfId="1363"/>
    <cellStyle name="Normal 31 5" xfId="1364"/>
    <cellStyle name="Normal 31 6" xfId="1365"/>
    <cellStyle name="Normal 31 7" xfId="1366"/>
    <cellStyle name="Normal 31_UK-TRAC Field Data Inventory Form" xfId="1367"/>
    <cellStyle name="Normal 310" xfId="4126"/>
    <cellStyle name="Normal 311" xfId="4127"/>
    <cellStyle name="Normal 312" xfId="4128"/>
    <cellStyle name="Normal 313" xfId="4129"/>
    <cellStyle name="Normal 314" xfId="4130"/>
    <cellStyle name="Normal 315" xfId="4131"/>
    <cellStyle name="Normal 316" xfId="4132"/>
    <cellStyle name="Normal 317" xfId="4133"/>
    <cellStyle name="Normal 318" xfId="4134"/>
    <cellStyle name="Normal 319" xfId="4135"/>
    <cellStyle name="Normal 32" xfId="1368"/>
    <cellStyle name="Normal 32 2" xfId="1369"/>
    <cellStyle name="Normal 32 3" xfId="1370"/>
    <cellStyle name="Normal 32 4" xfId="1371"/>
    <cellStyle name="Normal 32 5" xfId="1372"/>
    <cellStyle name="Normal 32 6" xfId="1373"/>
    <cellStyle name="Normal 32 7" xfId="1374"/>
    <cellStyle name="Normal 32_UK-TRAC Field Data Inventory Form" xfId="1375"/>
    <cellStyle name="Normal 320" xfId="4136"/>
    <cellStyle name="Normal 321" xfId="4137"/>
    <cellStyle name="Normal 322" xfId="4138"/>
    <cellStyle name="Normal 323" xfId="4139"/>
    <cellStyle name="Normal 324" xfId="4140"/>
    <cellStyle name="Normal 325" xfId="4141"/>
    <cellStyle name="Normal 326" xfId="4142"/>
    <cellStyle name="Normal 327" xfId="4143"/>
    <cellStyle name="Normal 328" xfId="4144"/>
    <cellStyle name="Normal 329" xfId="4145"/>
    <cellStyle name="Normal 33" xfId="1376"/>
    <cellStyle name="Normal 33 2" xfId="1377"/>
    <cellStyle name="Normal 33 3" xfId="1378"/>
    <cellStyle name="Normal 33 4" xfId="1379"/>
    <cellStyle name="Normal 33 5" xfId="1380"/>
    <cellStyle name="Normal 33 6" xfId="1381"/>
    <cellStyle name="Normal 33 7" xfId="1382"/>
    <cellStyle name="Normal 33_UK-TRAC Field Data Inventory Form" xfId="1383"/>
    <cellStyle name="Normal 330" xfId="4146"/>
    <cellStyle name="Normal 331" xfId="4147"/>
    <cellStyle name="Normal 332" xfId="4148"/>
    <cellStyle name="Normal 333" xfId="4149"/>
    <cellStyle name="Normal 334" xfId="4150"/>
    <cellStyle name="Normal 335" xfId="4151"/>
    <cellStyle name="Normal 336" xfId="4152"/>
    <cellStyle name="Normal 337" xfId="4153"/>
    <cellStyle name="Normal 338" xfId="4154"/>
    <cellStyle name="Normal 339" xfId="4155"/>
    <cellStyle name="Normal 34" xfId="1384"/>
    <cellStyle name="Normal 34 2" xfId="1385"/>
    <cellStyle name="Normal 34 3" xfId="1386"/>
    <cellStyle name="Normal 34 4" xfId="1387"/>
    <cellStyle name="Normal 34 5" xfId="1388"/>
    <cellStyle name="Normal 34 6" xfId="1389"/>
    <cellStyle name="Normal 34 7" xfId="1390"/>
    <cellStyle name="Normal 34_UK-TRAC Field Data Inventory Form" xfId="1391"/>
    <cellStyle name="Normal 340" xfId="4156"/>
    <cellStyle name="Normal 341" xfId="4157"/>
    <cellStyle name="Normal 342" xfId="4158"/>
    <cellStyle name="Normal 343" xfId="4159"/>
    <cellStyle name="Normal 344" xfId="4160"/>
    <cellStyle name="Normal 345" xfId="4161"/>
    <cellStyle name="Normal 346" xfId="4162"/>
    <cellStyle name="Normal 347" xfId="4163"/>
    <cellStyle name="Normal 348" xfId="4164"/>
    <cellStyle name="Normal 349" xfId="4165"/>
    <cellStyle name="Normal 35" xfId="1392"/>
    <cellStyle name="Normal 35 2" xfId="1393"/>
    <cellStyle name="Normal 35 3" xfId="1394"/>
    <cellStyle name="Normal 35 4" xfId="1395"/>
    <cellStyle name="Normal 35 5" xfId="1396"/>
    <cellStyle name="Normal 35 6" xfId="1397"/>
    <cellStyle name="Normal 35 7" xfId="1398"/>
    <cellStyle name="Normal 35_UK-TRAC Field Data Inventory Form" xfId="1399"/>
    <cellStyle name="Normal 350" xfId="4166"/>
    <cellStyle name="Normal 351" xfId="4167"/>
    <cellStyle name="Normal 352" xfId="4168"/>
    <cellStyle name="Normal 353" xfId="4169"/>
    <cellStyle name="Normal 354" xfId="4170"/>
    <cellStyle name="Normal 355" xfId="4171"/>
    <cellStyle name="Normal 356" xfId="4172"/>
    <cellStyle name="Normal 357" xfId="4173"/>
    <cellStyle name="Normal 358" xfId="4174"/>
    <cellStyle name="Normal 359" xfId="4175"/>
    <cellStyle name="Normal 36" xfId="1400"/>
    <cellStyle name="Normal 36 2" xfId="1401"/>
    <cellStyle name="Normal 36 3" xfId="1402"/>
    <cellStyle name="Normal 36 4" xfId="1403"/>
    <cellStyle name="Normal 36 5" xfId="1404"/>
    <cellStyle name="Normal 36 6" xfId="1405"/>
    <cellStyle name="Normal 36 7" xfId="1406"/>
    <cellStyle name="Normal 36_UK-TRAC Field Data Inventory Form" xfId="1407"/>
    <cellStyle name="Normal 360" xfId="4176"/>
    <cellStyle name="Normal 361" xfId="4177"/>
    <cellStyle name="Normal 362" xfId="4178"/>
    <cellStyle name="Normal 363" xfId="4179"/>
    <cellStyle name="Normal 364" xfId="4180"/>
    <cellStyle name="Normal 365" xfId="4181"/>
    <cellStyle name="Normal 366" xfId="4182"/>
    <cellStyle name="Normal 367" xfId="4183"/>
    <cellStyle name="Normal 368" xfId="4184"/>
    <cellStyle name="Normal 369" xfId="4185"/>
    <cellStyle name="Normal 37" xfId="1408"/>
    <cellStyle name="Normal 37 2" xfId="1409"/>
    <cellStyle name="Normal 37 3" xfId="1410"/>
    <cellStyle name="Normal 37 4" xfId="1411"/>
    <cellStyle name="Normal 37 5" xfId="1412"/>
    <cellStyle name="Normal 37 6" xfId="1413"/>
    <cellStyle name="Normal 37 7" xfId="1414"/>
    <cellStyle name="Normal 37_UK-TRAC Field Data Inventory Form" xfId="1415"/>
    <cellStyle name="Normal 370" xfId="4186"/>
    <cellStyle name="Normal 371" xfId="4187"/>
    <cellStyle name="Normal 372" xfId="4188"/>
    <cellStyle name="Normal 373" xfId="4189"/>
    <cellStyle name="Normal 374" xfId="4190"/>
    <cellStyle name="Normal 375" xfId="4191"/>
    <cellStyle name="Normal 376" xfId="4192"/>
    <cellStyle name="Normal 377" xfId="4193"/>
    <cellStyle name="Normal 378" xfId="4194"/>
    <cellStyle name="Normal 379" xfId="4195"/>
    <cellStyle name="Normal 38" xfId="1416"/>
    <cellStyle name="Normal 38 2" xfId="1417"/>
    <cellStyle name="Normal 38 3" xfId="1418"/>
    <cellStyle name="Normal 38 4" xfId="1419"/>
    <cellStyle name="Normal 38 5" xfId="1420"/>
    <cellStyle name="Normal 38 6" xfId="1421"/>
    <cellStyle name="Normal 38 7" xfId="1422"/>
    <cellStyle name="Normal 38_UK-TRAC Field Data Inventory Form" xfId="1423"/>
    <cellStyle name="Normal 380" xfId="4196"/>
    <cellStyle name="Normal 381" xfId="4197"/>
    <cellStyle name="Normal 382" xfId="4198"/>
    <cellStyle name="Normal 383" xfId="4199"/>
    <cellStyle name="Normal 384" xfId="4200"/>
    <cellStyle name="Normal 385" xfId="4201"/>
    <cellStyle name="Normal 386" xfId="4202"/>
    <cellStyle name="Normal 387" xfId="4203"/>
    <cellStyle name="Normal 388" xfId="4204"/>
    <cellStyle name="Normal 389" xfId="4205"/>
    <cellStyle name="Normal 39" xfId="1424"/>
    <cellStyle name="Normal 39 2" xfId="1425"/>
    <cellStyle name="Normal 39 3" xfId="1426"/>
    <cellStyle name="Normal 39 4" xfId="1427"/>
    <cellStyle name="Normal 39 5" xfId="1428"/>
    <cellStyle name="Normal 39 6" xfId="1429"/>
    <cellStyle name="Normal 39 7" xfId="1430"/>
    <cellStyle name="Normal 39_UK-TRAC Field Data Inventory Form" xfId="1431"/>
    <cellStyle name="Normal 390" xfId="4206"/>
    <cellStyle name="Normal 391" xfId="4207"/>
    <cellStyle name="Normal 392" xfId="4208"/>
    <cellStyle name="Normal 393" xfId="4209"/>
    <cellStyle name="Normal 394" xfId="4210"/>
    <cellStyle name="Normal 395" xfId="4211"/>
    <cellStyle name="Normal 396" xfId="4212"/>
    <cellStyle name="Normal 397" xfId="4213"/>
    <cellStyle name="Normal 398" xfId="4214"/>
    <cellStyle name="Normal 399" xfId="4215"/>
    <cellStyle name="Normal 4" xfId="1432"/>
    <cellStyle name="Normal 4 10" xfId="1433"/>
    <cellStyle name="Normal 4 10 2" xfId="3268"/>
    <cellStyle name="Normal 4 100" xfId="1434"/>
    <cellStyle name="Normal 4 100 2" xfId="3269"/>
    <cellStyle name="Normal 4 101" xfId="1435"/>
    <cellStyle name="Normal 4 101 2" xfId="3270"/>
    <cellStyle name="Normal 4 102" xfId="1436"/>
    <cellStyle name="Normal 4 102 2" xfId="3271"/>
    <cellStyle name="Normal 4 103" xfId="1437"/>
    <cellStyle name="Normal 4 103 2" xfId="3272"/>
    <cellStyle name="Normal 4 104" xfId="1438"/>
    <cellStyle name="Normal 4 104 2" xfId="3273"/>
    <cellStyle name="Normal 4 105" xfId="1439"/>
    <cellStyle name="Normal 4 105 2" xfId="3274"/>
    <cellStyle name="Normal 4 106" xfId="1440"/>
    <cellStyle name="Normal 4 106 2" xfId="3275"/>
    <cellStyle name="Normal 4 107" xfId="1441"/>
    <cellStyle name="Normal 4 107 2" xfId="3276"/>
    <cellStyle name="Normal 4 108" xfId="1442"/>
    <cellStyle name="Normal 4 108 2" xfId="3277"/>
    <cellStyle name="Normal 4 109" xfId="1443"/>
    <cellStyle name="Normal 4 109 2" xfId="3278"/>
    <cellStyle name="Normal 4 11" xfId="1444"/>
    <cellStyle name="Normal 4 11 2" xfId="3279"/>
    <cellStyle name="Normal 4 110" xfId="1445"/>
    <cellStyle name="Normal 4 110 2" xfId="3280"/>
    <cellStyle name="Normal 4 111" xfId="1446"/>
    <cellStyle name="Normal 4 111 2" xfId="3281"/>
    <cellStyle name="Normal 4 112" xfId="1447"/>
    <cellStyle name="Normal 4 112 2" xfId="3282"/>
    <cellStyle name="Normal 4 113" xfId="1448"/>
    <cellStyle name="Normal 4 113 2" xfId="3283"/>
    <cellStyle name="Normal 4 114" xfId="1449"/>
    <cellStyle name="Normal 4 114 2" xfId="3284"/>
    <cellStyle name="Normal 4 115" xfId="1450"/>
    <cellStyle name="Normal 4 115 2" xfId="3285"/>
    <cellStyle name="Normal 4 116" xfId="1451"/>
    <cellStyle name="Normal 4 116 2" xfId="3286"/>
    <cellStyle name="Normal 4 117" xfId="1452"/>
    <cellStyle name="Normal 4 117 2" xfId="3287"/>
    <cellStyle name="Normal 4 118" xfId="1453"/>
    <cellStyle name="Normal 4 118 2" xfId="3288"/>
    <cellStyle name="Normal 4 119" xfId="1454"/>
    <cellStyle name="Normal 4 119 2" xfId="3289"/>
    <cellStyle name="Normal 4 12" xfId="1455"/>
    <cellStyle name="Normal 4 12 2" xfId="3290"/>
    <cellStyle name="Normal 4 120" xfId="1456"/>
    <cellStyle name="Normal 4 120 2" xfId="3291"/>
    <cellStyle name="Normal 4 121" xfId="1457"/>
    <cellStyle name="Normal 4 121 2" xfId="3292"/>
    <cellStyle name="Normal 4 122" xfId="1458"/>
    <cellStyle name="Normal 4 122 2" xfId="3293"/>
    <cellStyle name="Normal 4 123" xfId="1459"/>
    <cellStyle name="Normal 4 123 2" xfId="3294"/>
    <cellStyle name="Normal 4 124" xfId="1460"/>
    <cellStyle name="Normal 4 124 2" xfId="3295"/>
    <cellStyle name="Normal 4 13" xfId="1461"/>
    <cellStyle name="Normal 4 13 2" xfId="3296"/>
    <cellStyle name="Normal 4 14" xfId="1462"/>
    <cellStyle name="Normal 4 14 2" xfId="3297"/>
    <cellStyle name="Normal 4 15" xfId="1463"/>
    <cellStyle name="Normal 4 15 2" xfId="3298"/>
    <cellStyle name="Normal 4 16" xfId="1464"/>
    <cellStyle name="Normal 4 16 2" xfId="3299"/>
    <cellStyle name="Normal 4 17" xfId="1465"/>
    <cellStyle name="Normal 4 17 2" xfId="3300"/>
    <cellStyle name="Normal 4 18" xfId="1466"/>
    <cellStyle name="Normal 4 18 2" xfId="3301"/>
    <cellStyle name="Normal 4 19" xfId="1467"/>
    <cellStyle name="Normal 4 19 2" xfId="3302"/>
    <cellStyle name="Normal 4 2" xfId="1468"/>
    <cellStyle name="Normal 4 2 2" xfId="1469"/>
    <cellStyle name="Normal 4 2 2 2" xfId="3304"/>
    <cellStyle name="Normal 4 2 3" xfId="1470"/>
    <cellStyle name="Normal 4 2 3 2" xfId="3305"/>
    <cellStyle name="Normal 4 2 4" xfId="1471"/>
    <cellStyle name="Normal 4 2 4 2" xfId="3306"/>
    <cellStyle name="Normal 4 2 5" xfId="1472"/>
    <cellStyle name="Normal 4 2 5 2" xfId="3307"/>
    <cellStyle name="Normal 4 2 6" xfId="3303"/>
    <cellStyle name="Normal 4 2_UK-TRAC Field Data Inventory Form" xfId="1473"/>
    <cellStyle name="Normal 4 20" xfId="1474"/>
    <cellStyle name="Normal 4 20 2" xfId="3308"/>
    <cellStyle name="Normal 4 21" xfId="1475"/>
    <cellStyle name="Normal 4 21 2" xfId="3309"/>
    <cellStyle name="Normal 4 22" xfId="1476"/>
    <cellStyle name="Normal 4 22 2" xfId="3310"/>
    <cellStyle name="Normal 4 23" xfId="1477"/>
    <cellStyle name="Normal 4 23 2" xfId="3311"/>
    <cellStyle name="Normal 4 24" xfId="1478"/>
    <cellStyle name="Normal 4 24 2" xfId="3312"/>
    <cellStyle name="Normal 4 25" xfId="1479"/>
    <cellStyle name="Normal 4 25 2" xfId="3313"/>
    <cellStyle name="Normal 4 26" xfId="1480"/>
    <cellStyle name="Normal 4 26 2" xfId="3314"/>
    <cellStyle name="Normal 4 27" xfId="1481"/>
    <cellStyle name="Normal 4 27 2" xfId="3315"/>
    <cellStyle name="Normal 4 28" xfId="1482"/>
    <cellStyle name="Normal 4 28 2" xfId="3316"/>
    <cellStyle name="Normal 4 29" xfId="1483"/>
    <cellStyle name="Normal 4 29 2" xfId="3317"/>
    <cellStyle name="Normal 4 3" xfId="1484"/>
    <cellStyle name="Normal 4 3 2" xfId="3318"/>
    <cellStyle name="Normal 4 30" xfId="1485"/>
    <cellStyle name="Normal 4 30 2" xfId="3319"/>
    <cellStyle name="Normal 4 31" xfId="1486"/>
    <cellStyle name="Normal 4 31 2" xfId="3320"/>
    <cellStyle name="Normal 4 32" xfId="1487"/>
    <cellStyle name="Normal 4 32 2" xfId="3321"/>
    <cellStyle name="Normal 4 33" xfId="1488"/>
    <cellStyle name="Normal 4 33 2" xfId="3322"/>
    <cellStyle name="Normal 4 34" xfId="1489"/>
    <cellStyle name="Normal 4 34 2" xfId="3323"/>
    <cellStyle name="Normal 4 35" xfId="1490"/>
    <cellStyle name="Normal 4 35 2" xfId="3324"/>
    <cellStyle name="Normal 4 36" xfId="1491"/>
    <cellStyle name="Normal 4 36 2" xfId="3325"/>
    <cellStyle name="Normal 4 37" xfId="1492"/>
    <cellStyle name="Normal 4 37 2" xfId="3326"/>
    <cellStyle name="Normal 4 38" xfId="1493"/>
    <cellStyle name="Normal 4 38 2" xfId="3327"/>
    <cellStyle name="Normal 4 39" xfId="1494"/>
    <cellStyle name="Normal 4 39 2" xfId="3328"/>
    <cellStyle name="Normal 4 4" xfId="1495"/>
    <cellStyle name="Normal 4 4 2" xfId="3329"/>
    <cellStyle name="Normal 4 40" xfId="1496"/>
    <cellStyle name="Normal 4 40 2" xfId="3330"/>
    <cellStyle name="Normal 4 41" xfId="1497"/>
    <cellStyle name="Normal 4 41 2" xfId="3331"/>
    <cellStyle name="Normal 4 42" xfId="1498"/>
    <cellStyle name="Normal 4 42 2" xfId="3332"/>
    <cellStyle name="Normal 4 43" xfId="1499"/>
    <cellStyle name="Normal 4 43 2" xfId="3333"/>
    <cellStyle name="Normal 4 44" xfId="1500"/>
    <cellStyle name="Normal 4 44 2" xfId="3334"/>
    <cellStyle name="Normal 4 45" xfId="1501"/>
    <cellStyle name="Normal 4 45 2" xfId="3335"/>
    <cellStyle name="Normal 4 46" xfId="1502"/>
    <cellStyle name="Normal 4 46 2" xfId="3336"/>
    <cellStyle name="Normal 4 47" xfId="1503"/>
    <cellStyle name="Normal 4 47 2" xfId="3337"/>
    <cellStyle name="Normal 4 48" xfId="1504"/>
    <cellStyle name="Normal 4 48 2" xfId="3338"/>
    <cellStyle name="Normal 4 49" xfId="1505"/>
    <cellStyle name="Normal 4 49 2" xfId="3339"/>
    <cellStyle name="Normal 4 5" xfId="1506"/>
    <cellStyle name="Normal 4 5 2" xfId="3340"/>
    <cellStyle name="Normal 4 50" xfId="1507"/>
    <cellStyle name="Normal 4 50 2" xfId="3341"/>
    <cellStyle name="Normal 4 51" xfId="1508"/>
    <cellStyle name="Normal 4 51 2" xfId="3342"/>
    <cellStyle name="Normal 4 52" xfId="1509"/>
    <cellStyle name="Normal 4 52 2" xfId="3343"/>
    <cellStyle name="Normal 4 53" xfId="1510"/>
    <cellStyle name="Normal 4 53 2" xfId="3344"/>
    <cellStyle name="Normal 4 54" xfId="1511"/>
    <cellStyle name="Normal 4 54 2" xfId="3345"/>
    <cellStyle name="Normal 4 55" xfId="1512"/>
    <cellStyle name="Normal 4 55 2" xfId="3346"/>
    <cellStyle name="Normal 4 56" xfId="1513"/>
    <cellStyle name="Normal 4 56 2" xfId="3347"/>
    <cellStyle name="Normal 4 57" xfId="1514"/>
    <cellStyle name="Normal 4 57 2" xfId="3348"/>
    <cellStyle name="Normal 4 58" xfId="1515"/>
    <cellStyle name="Normal 4 58 2" xfId="3349"/>
    <cellStyle name="Normal 4 59" xfId="1516"/>
    <cellStyle name="Normal 4 59 2" xfId="3350"/>
    <cellStyle name="Normal 4 6" xfId="1517"/>
    <cellStyle name="Normal 4 6 2" xfId="3351"/>
    <cellStyle name="Normal 4 60" xfId="1518"/>
    <cellStyle name="Normal 4 60 2" xfId="3352"/>
    <cellStyle name="Normal 4 61" xfId="1519"/>
    <cellStyle name="Normal 4 61 2" xfId="3353"/>
    <cellStyle name="Normal 4 62" xfId="1520"/>
    <cellStyle name="Normal 4 62 2" xfId="3354"/>
    <cellStyle name="Normal 4 63" xfId="1521"/>
    <cellStyle name="Normal 4 63 2" xfId="3355"/>
    <cellStyle name="Normal 4 64" xfId="1522"/>
    <cellStyle name="Normal 4 64 2" xfId="3356"/>
    <cellStyle name="Normal 4 65" xfId="1523"/>
    <cellStyle name="Normal 4 65 2" xfId="3357"/>
    <cellStyle name="Normal 4 66" xfId="1524"/>
    <cellStyle name="Normal 4 66 2" xfId="3358"/>
    <cellStyle name="Normal 4 67" xfId="1525"/>
    <cellStyle name="Normal 4 67 2" xfId="3359"/>
    <cellStyle name="Normal 4 68" xfId="1526"/>
    <cellStyle name="Normal 4 68 2" xfId="3360"/>
    <cellStyle name="Normal 4 69" xfId="1527"/>
    <cellStyle name="Normal 4 69 2" xfId="3361"/>
    <cellStyle name="Normal 4 7" xfId="1528"/>
    <cellStyle name="Normal 4 7 2" xfId="3362"/>
    <cellStyle name="Normal 4 70" xfId="1529"/>
    <cellStyle name="Normal 4 70 2" xfId="3363"/>
    <cellStyle name="Normal 4 71" xfId="1530"/>
    <cellStyle name="Normal 4 71 2" xfId="3364"/>
    <cellStyle name="Normal 4 72" xfId="1531"/>
    <cellStyle name="Normal 4 72 2" xfId="3365"/>
    <cellStyle name="Normal 4 73" xfId="1532"/>
    <cellStyle name="Normal 4 73 2" xfId="3366"/>
    <cellStyle name="Normal 4 74" xfId="1533"/>
    <cellStyle name="Normal 4 74 2" xfId="3367"/>
    <cellStyle name="Normal 4 75" xfId="1534"/>
    <cellStyle name="Normal 4 75 2" xfId="3368"/>
    <cellStyle name="Normal 4 76" xfId="1535"/>
    <cellStyle name="Normal 4 76 2" xfId="3369"/>
    <cellStyle name="Normal 4 77" xfId="1536"/>
    <cellStyle name="Normal 4 77 2" xfId="3370"/>
    <cellStyle name="Normal 4 78" xfId="1537"/>
    <cellStyle name="Normal 4 78 2" xfId="3371"/>
    <cellStyle name="Normal 4 79" xfId="1538"/>
    <cellStyle name="Normal 4 79 2" xfId="3372"/>
    <cellStyle name="Normal 4 8" xfId="1539"/>
    <cellStyle name="Normal 4 8 2" xfId="3373"/>
    <cellStyle name="Normal 4 80" xfId="1540"/>
    <cellStyle name="Normal 4 80 2" xfId="3374"/>
    <cellStyle name="Normal 4 81" xfId="1541"/>
    <cellStyle name="Normal 4 81 2" xfId="3375"/>
    <cellStyle name="Normal 4 82" xfId="1542"/>
    <cellStyle name="Normal 4 82 2" xfId="3376"/>
    <cellStyle name="Normal 4 83" xfId="1543"/>
    <cellStyle name="Normal 4 83 2" xfId="3377"/>
    <cellStyle name="Normal 4 84" xfId="1544"/>
    <cellStyle name="Normal 4 84 2" xfId="3378"/>
    <cellStyle name="Normal 4 85" xfId="1545"/>
    <cellStyle name="Normal 4 85 2" xfId="3379"/>
    <cellStyle name="Normal 4 86" xfId="1546"/>
    <cellStyle name="Normal 4 86 2" xfId="3380"/>
    <cellStyle name="Normal 4 87" xfId="1547"/>
    <cellStyle name="Normal 4 87 2" xfId="3381"/>
    <cellStyle name="Normal 4 88" xfId="1548"/>
    <cellStyle name="Normal 4 88 2" xfId="3382"/>
    <cellStyle name="Normal 4 89" xfId="1549"/>
    <cellStyle name="Normal 4 89 2" xfId="3383"/>
    <cellStyle name="Normal 4 9" xfId="1550"/>
    <cellStyle name="Normal 4 9 2" xfId="3384"/>
    <cellStyle name="Normal 4 90" xfId="1551"/>
    <cellStyle name="Normal 4 90 2" xfId="3385"/>
    <cellStyle name="Normal 4 91" xfId="1552"/>
    <cellStyle name="Normal 4 91 2" xfId="3386"/>
    <cellStyle name="Normal 4 92" xfId="1553"/>
    <cellStyle name="Normal 4 92 2" xfId="3387"/>
    <cellStyle name="Normal 4 93" xfId="1554"/>
    <cellStyle name="Normal 4 93 2" xfId="3388"/>
    <cellStyle name="Normal 4 94" xfId="1555"/>
    <cellStyle name="Normal 4 94 2" xfId="3389"/>
    <cellStyle name="Normal 4 95" xfId="1556"/>
    <cellStyle name="Normal 4 95 2" xfId="3390"/>
    <cellStyle name="Normal 4 96" xfId="1557"/>
    <cellStyle name="Normal 4 96 2" xfId="3391"/>
    <cellStyle name="Normal 4 97" xfId="1558"/>
    <cellStyle name="Normal 4 97 2" xfId="3392"/>
    <cellStyle name="Normal 4 98" xfId="1559"/>
    <cellStyle name="Normal 4 98 2" xfId="3393"/>
    <cellStyle name="Normal 4 99" xfId="1560"/>
    <cellStyle name="Normal 4 99 2" xfId="3394"/>
    <cellStyle name="Normal 40" xfId="1561"/>
    <cellStyle name="Normal 40 2" xfId="1562"/>
    <cellStyle name="Normal 40 3" xfId="1563"/>
    <cellStyle name="Normal 40 4" xfId="1564"/>
    <cellStyle name="Normal 40 5" xfId="1565"/>
    <cellStyle name="Normal 40 6" xfId="1566"/>
    <cellStyle name="Normal 40 7" xfId="1567"/>
    <cellStyle name="Normal 40_UK-TRAC Field Data Inventory Form" xfId="1568"/>
    <cellStyle name="Normal 400" xfId="4216"/>
    <cellStyle name="Normal 401" xfId="4217"/>
    <cellStyle name="Normal 402" xfId="4218"/>
    <cellStyle name="Normal 403" xfId="4219"/>
    <cellStyle name="Normal 404" xfId="4220"/>
    <cellStyle name="Normal 405" xfId="4221"/>
    <cellStyle name="Normal 406" xfId="4222"/>
    <cellStyle name="Normal 407" xfId="4223"/>
    <cellStyle name="Normal 408" xfId="4224"/>
    <cellStyle name="Normal 409" xfId="4225"/>
    <cellStyle name="Normal 41" xfId="1569"/>
    <cellStyle name="Normal 41 2" xfId="1570"/>
    <cellStyle name="Normal 41 3" xfId="1571"/>
    <cellStyle name="Normal 41 4" xfId="1572"/>
    <cellStyle name="Normal 41 5" xfId="1573"/>
    <cellStyle name="Normal 41 6" xfId="1574"/>
    <cellStyle name="Normal 41 7" xfId="1575"/>
    <cellStyle name="Normal 41_UK-TRAC Field Data Inventory Form" xfId="1576"/>
    <cellStyle name="Normal 410" xfId="4226"/>
    <cellStyle name="Normal 411" xfId="4227"/>
    <cellStyle name="Normal 412" xfId="4228"/>
    <cellStyle name="Normal 413" xfId="4229"/>
    <cellStyle name="Normal 414" xfId="4230"/>
    <cellStyle name="Normal 415" xfId="4231"/>
    <cellStyle name="Normal 416" xfId="4232"/>
    <cellStyle name="Normal 417" xfId="4233"/>
    <cellStyle name="Normal 418" xfId="4234"/>
    <cellStyle name="Normal 419" xfId="4235"/>
    <cellStyle name="Normal 42" xfId="1577"/>
    <cellStyle name="Normal 42 2" xfId="1578"/>
    <cellStyle name="Normal 42 3" xfId="1579"/>
    <cellStyle name="Normal 42 4" xfId="1580"/>
    <cellStyle name="Normal 42 5" xfId="1581"/>
    <cellStyle name="Normal 42 6" xfId="1582"/>
    <cellStyle name="Normal 42 7" xfId="1583"/>
    <cellStyle name="Normal 42_UK-TRAC Field Data Inventory Form" xfId="1584"/>
    <cellStyle name="Normal 420" xfId="4236"/>
    <cellStyle name="Normal 421" xfId="4237"/>
    <cellStyle name="Normal 422" xfId="4238"/>
    <cellStyle name="Normal 423" xfId="4239"/>
    <cellStyle name="Normal 424" xfId="4240"/>
    <cellStyle name="Normal 425" xfId="4241"/>
    <cellStyle name="Normal 426" xfId="4242"/>
    <cellStyle name="Normal 427" xfId="4243"/>
    <cellStyle name="Normal 428" xfId="4244"/>
    <cellStyle name="Normal 429" xfId="4245"/>
    <cellStyle name="Normal 43" xfId="1585"/>
    <cellStyle name="Normal 43 2" xfId="1586"/>
    <cellStyle name="Normal 43 3" xfId="1587"/>
    <cellStyle name="Normal 43 4" xfId="1588"/>
    <cellStyle name="Normal 43 5" xfId="1589"/>
    <cellStyle name="Normal 43 6" xfId="1590"/>
    <cellStyle name="Normal 43 7" xfId="1591"/>
    <cellStyle name="Normal 43_UK-TRAC Field Data Inventory Form" xfId="1592"/>
    <cellStyle name="Normal 430" xfId="4246"/>
    <cellStyle name="Normal 431" xfId="4247"/>
    <cellStyle name="Normal 432" xfId="4248"/>
    <cellStyle name="Normal 433" xfId="4249"/>
    <cellStyle name="Normal 434" xfId="4250"/>
    <cellStyle name="Normal 435" xfId="4251"/>
    <cellStyle name="Normal 436" xfId="4252"/>
    <cellStyle name="Normal 437" xfId="4253"/>
    <cellStyle name="Normal 438" xfId="4254"/>
    <cellStyle name="Normal 439" xfId="4255"/>
    <cellStyle name="Normal 44" xfId="1593"/>
    <cellStyle name="Normal 44 2" xfId="1594"/>
    <cellStyle name="Normal 44 3" xfId="1595"/>
    <cellStyle name="Normal 44 4" xfId="1596"/>
    <cellStyle name="Normal 44 5" xfId="1597"/>
    <cellStyle name="Normal 44 6" xfId="1598"/>
    <cellStyle name="Normal 44 7" xfId="1599"/>
    <cellStyle name="Normal 44_UK-TRAC Field Data Inventory Form" xfId="1600"/>
    <cellStyle name="Normal 440" xfId="4256"/>
    <cellStyle name="Normal 441" xfId="4257"/>
    <cellStyle name="Normal 442" xfId="4258"/>
    <cellStyle name="Normal 443" xfId="4259"/>
    <cellStyle name="Normal 444" xfId="4260"/>
    <cellStyle name="Normal 445" xfId="4261"/>
    <cellStyle name="Normal 446" xfId="4262"/>
    <cellStyle name="Normal 447" xfId="4263"/>
    <cellStyle name="Normal 448" xfId="4264"/>
    <cellStyle name="Normal 449" xfId="4265"/>
    <cellStyle name="Normal 45" xfId="1601"/>
    <cellStyle name="Normal 45 2" xfId="1602"/>
    <cellStyle name="Normal 45 3" xfId="1603"/>
    <cellStyle name="Normal 45 4" xfId="1604"/>
    <cellStyle name="Normal 45 5" xfId="1605"/>
    <cellStyle name="Normal 45 6" xfId="1606"/>
    <cellStyle name="Normal 45 7" xfId="1607"/>
    <cellStyle name="Normal 45_UK-TRAC Field Data Inventory Form" xfId="1608"/>
    <cellStyle name="Normal 450" xfId="4266"/>
    <cellStyle name="Normal 451" xfId="4267"/>
    <cellStyle name="Normal 452" xfId="4268"/>
    <cellStyle name="Normal 453" xfId="4269"/>
    <cellStyle name="Normal 454" xfId="4270"/>
    <cellStyle name="Normal 455" xfId="4271"/>
    <cellStyle name="Normal 456" xfId="4272"/>
    <cellStyle name="Normal 457" xfId="4273"/>
    <cellStyle name="Normal 458" xfId="4274"/>
    <cellStyle name="Normal 459" xfId="4275"/>
    <cellStyle name="Normal 46" xfId="1609"/>
    <cellStyle name="Normal 46 2" xfId="1610"/>
    <cellStyle name="Normal 46 3" xfId="1611"/>
    <cellStyle name="Normal 46 4" xfId="1612"/>
    <cellStyle name="Normal 46 5" xfId="1613"/>
    <cellStyle name="Normal 46 6" xfId="1614"/>
    <cellStyle name="Normal 46 7" xfId="1615"/>
    <cellStyle name="Normal 46_UK-TRAC Field Data Inventory Form" xfId="1616"/>
    <cellStyle name="Normal 460" xfId="4276"/>
    <cellStyle name="Normal 461" xfId="4277"/>
    <cellStyle name="Normal 462" xfId="4278"/>
    <cellStyle name="Normal 463" xfId="4279"/>
    <cellStyle name="Normal 464" xfId="4280"/>
    <cellStyle name="Normal 465" xfId="4281"/>
    <cellStyle name="Normal 466" xfId="4282"/>
    <cellStyle name="Normal 467" xfId="4283"/>
    <cellStyle name="Normal 468" xfId="4284"/>
    <cellStyle name="Normal 469" xfId="4285"/>
    <cellStyle name="Normal 47" xfId="1617"/>
    <cellStyle name="Normal 47 2" xfId="1618"/>
    <cellStyle name="Normal 47 3" xfId="1619"/>
    <cellStyle name="Normal 47 4" xfId="1620"/>
    <cellStyle name="Normal 47 5" xfId="1621"/>
    <cellStyle name="Normal 47 6" xfId="1622"/>
    <cellStyle name="Normal 47 7" xfId="1623"/>
    <cellStyle name="Normal 47_UK-TRAC Field Data Inventory Form" xfId="1624"/>
    <cellStyle name="Normal 470" xfId="4286"/>
    <cellStyle name="Normal 471" xfId="4287"/>
    <cellStyle name="Normal 472" xfId="4288"/>
    <cellStyle name="Normal 473" xfId="4289"/>
    <cellStyle name="Normal 474" xfId="4290"/>
    <cellStyle name="Normal 475" xfId="4291"/>
    <cellStyle name="Normal 476" xfId="4292"/>
    <cellStyle name="Normal 477" xfId="4293"/>
    <cellStyle name="Normal 478" xfId="4294"/>
    <cellStyle name="Normal 479" xfId="4295"/>
    <cellStyle name="Normal 48" xfId="1625"/>
    <cellStyle name="Normal 48 2" xfId="1626"/>
    <cellStyle name="Normal 48 3" xfId="1627"/>
    <cellStyle name="Normal 48 4" xfId="1628"/>
    <cellStyle name="Normal 48 5" xfId="1629"/>
    <cellStyle name="Normal 48 6" xfId="1630"/>
    <cellStyle name="Normal 48 7" xfId="1631"/>
    <cellStyle name="Normal 48_UK-TRAC Field Data Inventory Form" xfId="1632"/>
    <cellStyle name="Normal 480" xfId="4296"/>
    <cellStyle name="Normal 481" xfId="4297"/>
    <cellStyle name="Normal 482" xfId="4298"/>
    <cellStyle name="Normal 483" xfId="4299"/>
    <cellStyle name="Normal 484" xfId="4300"/>
    <cellStyle name="Normal 485" xfId="4301"/>
    <cellStyle name="Normal 486" xfId="4302"/>
    <cellStyle name="Normal 487" xfId="4303"/>
    <cellStyle name="Normal 488" xfId="4304"/>
    <cellStyle name="Normal 489" xfId="4305"/>
    <cellStyle name="Normal 49" xfId="1633"/>
    <cellStyle name="Normal 49 2" xfId="1634"/>
    <cellStyle name="Normal 49 3" xfId="1635"/>
    <cellStyle name="Normal 49 4" xfId="1636"/>
    <cellStyle name="Normal 49 5" xfId="1637"/>
    <cellStyle name="Normal 49 6" xfId="1638"/>
    <cellStyle name="Normal 49 7" xfId="1639"/>
    <cellStyle name="Normal 49_UK-TRAC Field Data Inventory Form" xfId="1640"/>
    <cellStyle name="Normal 490" xfId="4306"/>
    <cellStyle name="Normal 491" xfId="4307"/>
    <cellStyle name="Normal 492" xfId="4308"/>
    <cellStyle name="Normal 493" xfId="4309"/>
    <cellStyle name="Normal 494" xfId="4310"/>
    <cellStyle name="Normal 495" xfId="4311"/>
    <cellStyle name="Normal 496" xfId="4312"/>
    <cellStyle name="Normal 497" xfId="4313"/>
    <cellStyle name="Normal 498" xfId="4314"/>
    <cellStyle name="Normal 499" xfId="4315"/>
    <cellStyle name="Normal 5" xfId="1641"/>
    <cellStyle name="Normal 5 10" xfId="1642"/>
    <cellStyle name="Normal 5 10 2" xfId="3395"/>
    <cellStyle name="Normal 5 100" xfId="1643"/>
    <cellStyle name="Normal 5 100 2" xfId="3396"/>
    <cellStyle name="Normal 5 101" xfId="1644"/>
    <cellStyle name="Normal 5 101 2" xfId="3397"/>
    <cellStyle name="Normal 5 102" xfId="1645"/>
    <cellStyle name="Normal 5 102 2" xfId="3398"/>
    <cellStyle name="Normal 5 103" xfId="1646"/>
    <cellStyle name="Normal 5 103 2" xfId="3399"/>
    <cellStyle name="Normal 5 104" xfId="1647"/>
    <cellStyle name="Normal 5 104 2" xfId="3400"/>
    <cellStyle name="Normal 5 105" xfId="1648"/>
    <cellStyle name="Normal 5 105 2" xfId="3401"/>
    <cellStyle name="Normal 5 106" xfId="1649"/>
    <cellStyle name="Normal 5 106 2" xfId="3402"/>
    <cellStyle name="Normal 5 107" xfId="1650"/>
    <cellStyle name="Normal 5 107 2" xfId="3403"/>
    <cellStyle name="Normal 5 108" xfId="1651"/>
    <cellStyle name="Normal 5 108 2" xfId="3404"/>
    <cellStyle name="Normal 5 109" xfId="1652"/>
    <cellStyle name="Normal 5 109 2" xfId="3405"/>
    <cellStyle name="Normal 5 11" xfId="1653"/>
    <cellStyle name="Normal 5 11 2" xfId="3406"/>
    <cellStyle name="Normal 5 110" xfId="1654"/>
    <cellStyle name="Normal 5 110 2" xfId="3407"/>
    <cellStyle name="Normal 5 111" xfId="1655"/>
    <cellStyle name="Normal 5 111 2" xfId="3408"/>
    <cellStyle name="Normal 5 112" xfId="1656"/>
    <cellStyle name="Normal 5 112 2" xfId="3409"/>
    <cellStyle name="Normal 5 113" xfId="1657"/>
    <cellStyle name="Normal 5 113 2" xfId="3410"/>
    <cellStyle name="Normal 5 114" xfId="1658"/>
    <cellStyle name="Normal 5 114 2" xfId="3411"/>
    <cellStyle name="Normal 5 115" xfId="1659"/>
    <cellStyle name="Normal 5 115 2" xfId="3412"/>
    <cellStyle name="Normal 5 116" xfId="1660"/>
    <cellStyle name="Normal 5 116 2" xfId="3413"/>
    <cellStyle name="Normal 5 117" xfId="1661"/>
    <cellStyle name="Normal 5 117 2" xfId="3414"/>
    <cellStyle name="Normal 5 118" xfId="1662"/>
    <cellStyle name="Normal 5 118 2" xfId="3415"/>
    <cellStyle name="Normal 5 119" xfId="1663"/>
    <cellStyle name="Normal 5 119 2" xfId="3416"/>
    <cellStyle name="Normal 5 12" xfId="1664"/>
    <cellStyle name="Normal 5 12 2" xfId="3417"/>
    <cellStyle name="Normal 5 120" xfId="1665"/>
    <cellStyle name="Normal 5 120 2" xfId="3418"/>
    <cellStyle name="Normal 5 121" xfId="1666"/>
    <cellStyle name="Normal 5 121 2" xfId="3419"/>
    <cellStyle name="Normal 5 122" xfId="1667"/>
    <cellStyle name="Normal 5 122 2" xfId="3420"/>
    <cellStyle name="Normal 5 123" xfId="1668"/>
    <cellStyle name="Normal 5 123 2" xfId="3421"/>
    <cellStyle name="Normal 5 124" xfId="1669"/>
    <cellStyle name="Normal 5 124 2" xfId="3422"/>
    <cellStyle name="Normal 5 13" xfId="1670"/>
    <cellStyle name="Normal 5 13 2" xfId="3423"/>
    <cellStyle name="Normal 5 14" xfId="1671"/>
    <cellStyle name="Normal 5 14 2" xfId="3424"/>
    <cellStyle name="Normal 5 15" xfId="1672"/>
    <cellStyle name="Normal 5 15 2" xfId="3425"/>
    <cellStyle name="Normal 5 16" xfId="1673"/>
    <cellStyle name="Normal 5 16 2" xfId="3426"/>
    <cellStyle name="Normal 5 17" xfId="1674"/>
    <cellStyle name="Normal 5 17 2" xfId="3427"/>
    <cellStyle name="Normal 5 18" xfId="1675"/>
    <cellStyle name="Normal 5 18 2" xfId="3428"/>
    <cellStyle name="Normal 5 19" xfId="1676"/>
    <cellStyle name="Normal 5 19 2" xfId="3429"/>
    <cellStyle name="Normal 5 2" xfId="1677"/>
    <cellStyle name="Normal 5 2 2" xfId="1678"/>
    <cellStyle name="Normal 5 2 2 2" xfId="3431"/>
    <cellStyle name="Normal 5 2 3" xfId="1679"/>
    <cellStyle name="Normal 5 2 3 2" xfId="3432"/>
    <cellStyle name="Normal 5 2 4" xfId="1680"/>
    <cellStyle name="Normal 5 2 4 2" xfId="3433"/>
    <cellStyle name="Normal 5 2 5" xfId="1681"/>
    <cellStyle name="Normal 5 2 5 2" xfId="3434"/>
    <cellStyle name="Normal 5 2 6" xfId="3430"/>
    <cellStyle name="Normal 5 2_UK-TRAC Field Data Inventory Form" xfId="1682"/>
    <cellStyle name="Normal 5 20" xfId="1683"/>
    <cellStyle name="Normal 5 20 2" xfId="3435"/>
    <cellStyle name="Normal 5 21" xfId="1684"/>
    <cellStyle name="Normal 5 21 2" xfId="3436"/>
    <cellStyle name="Normal 5 22" xfId="1685"/>
    <cellStyle name="Normal 5 22 2" xfId="3437"/>
    <cellStyle name="Normal 5 23" xfId="1686"/>
    <cellStyle name="Normal 5 23 2" xfId="3438"/>
    <cellStyle name="Normal 5 24" xfId="1687"/>
    <cellStyle name="Normal 5 24 2" xfId="3439"/>
    <cellStyle name="Normal 5 25" xfId="1688"/>
    <cellStyle name="Normal 5 25 2" xfId="3440"/>
    <cellStyle name="Normal 5 26" xfId="1689"/>
    <cellStyle name="Normal 5 26 2" xfId="3441"/>
    <cellStyle name="Normal 5 27" xfId="1690"/>
    <cellStyle name="Normal 5 27 2" xfId="3442"/>
    <cellStyle name="Normal 5 28" xfId="1691"/>
    <cellStyle name="Normal 5 28 2" xfId="3443"/>
    <cellStyle name="Normal 5 29" xfId="1692"/>
    <cellStyle name="Normal 5 29 2" xfId="3444"/>
    <cellStyle name="Normal 5 3" xfId="1693"/>
    <cellStyle name="Normal 5 3 2" xfId="3445"/>
    <cellStyle name="Normal 5 30" xfId="1694"/>
    <cellStyle name="Normal 5 30 2" xfId="3446"/>
    <cellStyle name="Normal 5 31" xfId="1695"/>
    <cellStyle name="Normal 5 31 2" xfId="3447"/>
    <cellStyle name="Normal 5 32" xfId="1696"/>
    <cellStyle name="Normal 5 32 2" xfId="3448"/>
    <cellStyle name="Normal 5 33" xfId="1697"/>
    <cellStyle name="Normal 5 33 2" xfId="3449"/>
    <cellStyle name="Normal 5 34" xfId="1698"/>
    <cellStyle name="Normal 5 34 2" xfId="3450"/>
    <cellStyle name="Normal 5 35" xfId="1699"/>
    <cellStyle name="Normal 5 35 2" xfId="3451"/>
    <cellStyle name="Normal 5 36" xfId="1700"/>
    <cellStyle name="Normal 5 36 2" xfId="3452"/>
    <cellStyle name="Normal 5 37" xfId="1701"/>
    <cellStyle name="Normal 5 37 2" xfId="3453"/>
    <cellStyle name="Normal 5 38" xfId="1702"/>
    <cellStyle name="Normal 5 38 2" xfId="3454"/>
    <cellStyle name="Normal 5 39" xfId="1703"/>
    <cellStyle name="Normal 5 39 2" xfId="3455"/>
    <cellStyle name="Normal 5 4" xfId="1704"/>
    <cellStyle name="Normal 5 4 2" xfId="3456"/>
    <cellStyle name="Normal 5 40" xfId="1705"/>
    <cellStyle name="Normal 5 40 2" xfId="3457"/>
    <cellStyle name="Normal 5 41" xfId="1706"/>
    <cellStyle name="Normal 5 41 2" xfId="3458"/>
    <cellStyle name="Normal 5 42" xfId="1707"/>
    <cellStyle name="Normal 5 42 2" xfId="3459"/>
    <cellStyle name="Normal 5 43" xfId="1708"/>
    <cellStyle name="Normal 5 43 2" xfId="3460"/>
    <cellStyle name="Normal 5 44" xfId="1709"/>
    <cellStyle name="Normal 5 44 2" xfId="3461"/>
    <cellStyle name="Normal 5 45" xfId="1710"/>
    <cellStyle name="Normal 5 45 2" xfId="3462"/>
    <cellStyle name="Normal 5 46" xfId="1711"/>
    <cellStyle name="Normal 5 46 2" xfId="3463"/>
    <cellStyle name="Normal 5 47" xfId="1712"/>
    <cellStyle name="Normal 5 47 2" xfId="3464"/>
    <cellStyle name="Normal 5 48" xfId="1713"/>
    <cellStyle name="Normal 5 48 2" xfId="3465"/>
    <cellStyle name="Normal 5 49" xfId="1714"/>
    <cellStyle name="Normal 5 49 2" xfId="3466"/>
    <cellStyle name="Normal 5 5" xfId="1715"/>
    <cellStyle name="Normal 5 5 2" xfId="3467"/>
    <cellStyle name="Normal 5 50" xfId="1716"/>
    <cellStyle name="Normal 5 50 2" xfId="3468"/>
    <cellStyle name="Normal 5 51" xfId="1717"/>
    <cellStyle name="Normal 5 51 2" xfId="3469"/>
    <cellStyle name="Normal 5 52" xfId="1718"/>
    <cellStyle name="Normal 5 52 2" xfId="3470"/>
    <cellStyle name="Normal 5 53" xfId="1719"/>
    <cellStyle name="Normal 5 53 2" xfId="3471"/>
    <cellStyle name="Normal 5 54" xfId="1720"/>
    <cellStyle name="Normal 5 54 2" xfId="3472"/>
    <cellStyle name="Normal 5 55" xfId="1721"/>
    <cellStyle name="Normal 5 55 2" xfId="3473"/>
    <cellStyle name="Normal 5 56" xfId="1722"/>
    <cellStyle name="Normal 5 56 2" xfId="3474"/>
    <cellStyle name="Normal 5 57" xfId="1723"/>
    <cellStyle name="Normal 5 57 2" xfId="3475"/>
    <cellStyle name="Normal 5 58" xfId="1724"/>
    <cellStyle name="Normal 5 58 2" xfId="3476"/>
    <cellStyle name="Normal 5 59" xfId="1725"/>
    <cellStyle name="Normal 5 59 2" xfId="3477"/>
    <cellStyle name="Normal 5 6" xfId="1726"/>
    <cellStyle name="Normal 5 6 2" xfId="3478"/>
    <cellStyle name="Normal 5 60" xfId="1727"/>
    <cellStyle name="Normal 5 60 2" xfId="3479"/>
    <cellStyle name="Normal 5 61" xfId="1728"/>
    <cellStyle name="Normal 5 61 2" xfId="3480"/>
    <cellStyle name="Normal 5 62" xfId="1729"/>
    <cellStyle name="Normal 5 62 2" xfId="3481"/>
    <cellStyle name="Normal 5 63" xfId="1730"/>
    <cellStyle name="Normal 5 63 2" xfId="3482"/>
    <cellStyle name="Normal 5 64" xfId="1731"/>
    <cellStyle name="Normal 5 64 2" xfId="3483"/>
    <cellStyle name="Normal 5 65" xfId="1732"/>
    <cellStyle name="Normal 5 65 2" xfId="3484"/>
    <cellStyle name="Normal 5 66" xfId="1733"/>
    <cellStyle name="Normal 5 66 2" xfId="3485"/>
    <cellStyle name="Normal 5 67" xfId="1734"/>
    <cellStyle name="Normal 5 67 2" xfId="3486"/>
    <cellStyle name="Normal 5 68" xfId="1735"/>
    <cellStyle name="Normal 5 68 2" xfId="3487"/>
    <cellStyle name="Normal 5 69" xfId="1736"/>
    <cellStyle name="Normal 5 69 2" xfId="3488"/>
    <cellStyle name="Normal 5 7" xfId="1737"/>
    <cellStyle name="Normal 5 7 2" xfId="3489"/>
    <cellStyle name="Normal 5 70" xfId="1738"/>
    <cellStyle name="Normal 5 70 2" xfId="3490"/>
    <cellStyle name="Normal 5 71" xfId="1739"/>
    <cellStyle name="Normal 5 71 2" xfId="3491"/>
    <cellStyle name="Normal 5 72" xfId="1740"/>
    <cellStyle name="Normal 5 72 2" xfId="3492"/>
    <cellStyle name="Normal 5 73" xfId="1741"/>
    <cellStyle name="Normal 5 73 2" xfId="3493"/>
    <cellStyle name="Normal 5 74" xfId="1742"/>
    <cellStyle name="Normal 5 74 2" xfId="3494"/>
    <cellStyle name="Normal 5 75" xfId="1743"/>
    <cellStyle name="Normal 5 75 2" xfId="3495"/>
    <cellStyle name="Normal 5 76" xfId="1744"/>
    <cellStyle name="Normal 5 76 2" xfId="3496"/>
    <cellStyle name="Normal 5 77" xfId="1745"/>
    <cellStyle name="Normal 5 77 2" xfId="3497"/>
    <cellStyle name="Normal 5 78" xfId="1746"/>
    <cellStyle name="Normal 5 78 2" xfId="3498"/>
    <cellStyle name="Normal 5 79" xfId="1747"/>
    <cellStyle name="Normal 5 79 2" xfId="3499"/>
    <cellStyle name="Normal 5 8" xfId="1748"/>
    <cellStyle name="Normal 5 8 2" xfId="3500"/>
    <cellStyle name="Normal 5 80" xfId="1749"/>
    <cellStyle name="Normal 5 80 2" xfId="3501"/>
    <cellStyle name="Normal 5 81" xfId="1750"/>
    <cellStyle name="Normal 5 81 2" xfId="3502"/>
    <cellStyle name="Normal 5 82" xfId="1751"/>
    <cellStyle name="Normal 5 82 2" xfId="3503"/>
    <cellStyle name="Normal 5 83" xfId="1752"/>
    <cellStyle name="Normal 5 83 2" xfId="3504"/>
    <cellStyle name="Normal 5 84" xfId="1753"/>
    <cellStyle name="Normal 5 84 2" xfId="3505"/>
    <cellStyle name="Normal 5 85" xfId="1754"/>
    <cellStyle name="Normal 5 85 2" xfId="3506"/>
    <cellStyle name="Normal 5 86" xfId="1755"/>
    <cellStyle name="Normal 5 86 2" xfId="3507"/>
    <cellStyle name="Normal 5 87" xfId="1756"/>
    <cellStyle name="Normal 5 87 2" xfId="3508"/>
    <cellStyle name="Normal 5 88" xfId="1757"/>
    <cellStyle name="Normal 5 88 2" xfId="3509"/>
    <cellStyle name="Normal 5 89" xfId="1758"/>
    <cellStyle name="Normal 5 89 2" xfId="3510"/>
    <cellStyle name="Normal 5 9" xfId="1759"/>
    <cellStyle name="Normal 5 9 2" xfId="3511"/>
    <cellStyle name="Normal 5 90" xfId="1760"/>
    <cellStyle name="Normal 5 90 2" xfId="3512"/>
    <cellStyle name="Normal 5 91" xfId="1761"/>
    <cellStyle name="Normal 5 91 2" xfId="3513"/>
    <cellStyle name="Normal 5 92" xfId="1762"/>
    <cellStyle name="Normal 5 92 2" xfId="3514"/>
    <cellStyle name="Normal 5 93" xfId="1763"/>
    <cellStyle name="Normal 5 93 2" xfId="3515"/>
    <cellStyle name="Normal 5 94" xfId="1764"/>
    <cellStyle name="Normal 5 94 2" xfId="3516"/>
    <cellStyle name="Normal 5 95" xfId="1765"/>
    <cellStyle name="Normal 5 95 2" xfId="3517"/>
    <cellStyle name="Normal 5 96" xfId="1766"/>
    <cellStyle name="Normal 5 96 2" xfId="3518"/>
    <cellStyle name="Normal 5 97" xfId="1767"/>
    <cellStyle name="Normal 5 97 2" xfId="3519"/>
    <cellStyle name="Normal 5 98" xfId="1768"/>
    <cellStyle name="Normal 5 98 2" xfId="3520"/>
    <cellStyle name="Normal 5 99" xfId="1769"/>
    <cellStyle name="Normal 5 99 2" xfId="3521"/>
    <cellStyle name="Normal 50" xfId="1770"/>
    <cellStyle name="Normal 50 2" xfId="1771"/>
    <cellStyle name="Normal 50 3" xfId="1772"/>
    <cellStyle name="Normal 50 4" xfId="1773"/>
    <cellStyle name="Normal 50 5" xfId="1774"/>
    <cellStyle name="Normal 50 6" xfId="1775"/>
    <cellStyle name="Normal 50 7" xfId="1776"/>
    <cellStyle name="Normal 50_UK-TRAC Field Data Inventory Form" xfId="1777"/>
    <cellStyle name="Normal 500" xfId="4316"/>
    <cellStyle name="Normal 501" xfId="4317"/>
    <cellStyle name="Normal 502" xfId="4318"/>
    <cellStyle name="Normal 503" xfId="4319"/>
    <cellStyle name="Normal 504" xfId="4320"/>
    <cellStyle name="Normal 505" xfId="4321"/>
    <cellStyle name="Normal 506" xfId="4326"/>
    <cellStyle name="Normal 507" xfId="4322"/>
    <cellStyle name="Normal 508" xfId="4325"/>
    <cellStyle name="Normal 509" xfId="4442"/>
    <cellStyle name="Normal 51" xfId="1778"/>
    <cellStyle name="Normal 51 2" xfId="1779"/>
    <cellStyle name="Normal 51 3" xfId="1780"/>
    <cellStyle name="Normal 51 4" xfId="1781"/>
    <cellStyle name="Normal 51 5" xfId="1782"/>
    <cellStyle name="Normal 51 6" xfId="1783"/>
    <cellStyle name="Normal 51 7" xfId="1784"/>
    <cellStyle name="Normal 51_UK-TRAC Field Data Inventory Form" xfId="1785"/>
    <cellStyle name="Normal 510" xfId="4335"/>
    <cellStyle name="Normal 511" xfId="4440"/>
    <cellStyle name="Normal 512" xfId="4337"/>
    <cellStyle name="Normal 513" xfId="4438"/>
    <cellStyle name="Normal 514" xfId="4338"/>
    <cellStyle name="Normal 515" xfId="4413"/>
    <cellStyle name="Normal 516" xfId="4376"/>
    <cellStyle name="Normal 517" xfId="4382"/>
    <cellStyle name="Normal 518" xfId="4377"/>
    <cellStyle name="Normal 519" xfId="4432"/>
    <cellStyle name="Normal 52" xfId="1786"/>
    <cellStyle name="Normal 52 2" xfId="1787"/>
    <cellStyle name="Normal 52 3" xfId="1788"/>
    <cellStyle name="Normal 52 4" xfId="1789"/>
    <cellStyle name="Normal 52 5" xfId="1790"/>
    <cellStyle name="Normal 52 6" xfId="1791"/>
    <cellStyle name="Normal 52 7" xfId="1792"/>
    <cellStyle name="Normal 52_UK-TRAC Field Data Inventory Form" xfId="1793"/>
    <cellStyle name="Normal 520" xfId="4369"/>
    <cellStyle name="Normal 521" xfId="4367"/>
    <cellStyle name="Normal 522" xfId="4353"/>
    <cellStyle name="Normal 523" xfId="4394"/>
    <cellStyle name="Normal 524" xfId="4381"/>
    <cellStyle name="Normal 525" xfId="4452"/>
    <cellStyle name="Normal 526" xfId="4420"/>
    <cellStyle name="Normal 527" xfId="4392"/>
    <cellStyle name="Normal 528" xfId="4393"/>
    <cellStyle name="Normal 529" xfId="4342"/>
    <cellStyle name="Normal 53" xfId="1794"/>
    <cellStyle name="Normal 53 2" xfId="1795"/>
    <cellStyle name="Normal 53 3" xfId="1796"/>
    <cellStyle name="Normal 53 4" xfId="1797"/>
    <cellStyle name="Normal 53 5" xfId="1798"/>
    <cellStyle name="Normal 53 6" xfId="1799"/>
    <cellStyle name="Normal 53 7" xfId="1800"/>
    <cellStyle name="Normal 53_UK-TRAC Field Data Inventory Form" xfId="1801"/>
    <cellStyle name="Normal 530" xfId="4444"/>
    <cellStyle name="Normal 531" xfId="4383"/>
    <cellStyle name="Normal 532" xfId="4396"/>
    <cellStyle name="Normal 533" xfId="4371"/>
    <cellStyle name="Normal 534" xfId="4412"/>
    <cellStyle name="Normal 535" xfId="4329"/>
    <cellStyle name="Normal 536" xfId="4332"/>
    <cellStyle name="Normal 537" xfId="4405"/>
    <cellStyle name="Normal 538" xfId="4366"/>
    <cellStyle name="Normal 539" xfId="4333"/>
    <cellStyle name="Normal 54" xfId="1802"/>
    <cellStyle name="Normal 54 2" xfId="1803"/>
    <cellStyle name="Normal 54 3" xfId="1804"/>
    <cellStyle name="Normal 54 4" xfId="1805"/>
    <cellStyle name="Normal 54 5" xfId="1806"/>
    <cellStyle name="Normal 54 6" xfId="1807"/>
    <cellStyle name="Normal 54 7" xfId="1808"/>
    <cellStyle name="Normal 54_UK-TRAC Field Data Inventory Form" xfId="1809"/>
    <cellStyle name="Normal 540" xfId="4334"/>
    <cellStyle name="Normal 541" xfId="4348"/>
    <cellStyle name="Normal 542" xfId="4416"/>
    <cellStyle name="Normal 543" xfId="4446"/>
    <cellStyle name="Normal 544" xfId="4450"/>
    <cellStyle name="Normal 545" xfId="4433"/>
    <cellStyle name="Normal 546" xfId="4363"/>
    <cellStyle name="Normal 547" xfId="4359"/>
    <cellStyle name="Normal 548" xfId="4324"/>
    <cellStyle name="Normal 549" xfId="4341"/>
    <cellStyle name="Normal 55" xfId="1810"/>
    <cellStyle name="Normal 55 2" xfId="1811"/>
    <cellStyle name="Normal 55 3" xfId="1812"/>
    <cellStyle name="Normal 55 4" xfId="1813"/>
    <cellStyle name="Normal 55 5" xfId="1814"/>
    <cellStyle name="Normal 55 6" xfId="1815"/>
    <cellStyle name="Normal 55 7" xfId="1816"/>
    <cellStyle name="Normal 55_UK-TRAC Field Data Inventory Form" xfId="1817"/>
    <cellStyle name="Normal 550" xfId="4437"/>
    <cellStyle name="Normal 551" xfId="4323"/>
    <cellStyle name="Normal 552" xfId="4378"/>
    <cellStyle name="Normal 553" xfId="4401"/>
    <cellStyle name="Normal 554" xfId="4347"/>
    <cellStyle name="Normal 555" xfId="4421"/>
    <cellStyle name="Normal 556" xfId="4453"/>
    <cellStyle name="Normal 557" xfId="4364"/>
    <cellStyle name="Normal 558" xfId="4374"/>
    <cellStyle name="Normal 559" xfId="4340"/>
    <cellStyle name="Normal 56" xfId="1818"/>
    <cellStyle name="Normal 56 2" xfId="1819"/>
    <cellStyle name="Normal 56 3" xfId="1820"/>
    <cellStyle name="Normal 56 4" xfId="1821"/>
    <cellStyle name="Normal 56 5" xfId="1822"/>
    <cellStyle name="Normal 56 6" xfId="1823"/>
    <cellStyle name="Normal 56 7" xfId="1824"/>
    <cellStyle name="Normal 56_UK-TRAC Field Data Inventory Form" xfId="1825"/>
    <cellStyle name="Normal 560" xfId="4408"/>
    <cellStyle name="Normal 561" xfId="4454"/>
    <cellStyle name="Normal 562" xfId="4356"/>
    <cellStyle name="Normal 563" xfId="4360"/>
    <cellStyle name="Normal 564" xfId="4354"/>
    <cellStyle name="Normal 565" xfId="4380"/>
    <cellStyle name="Normal 566" xfId="4427"/>
    <cellStyle name="Normal 567" xfId="4330"/>
    <cellStyle name="Normal 568" xfId="4398"/>
    <cellStyle name="Normal 569" xfId="4435"/>
    <cellStyle name="Normal 57" xfId="1826"/>
    <cellStyle name="Normal 57 2" xfId="1827"/>
    <cellStyle name="Normal 57 3" xfId="1828"/>
    <cellStyle name="Normal 57 4" xfId="1829"/>
    <cellStyle name="Normal 57 5" xfId="1830"/>
    <cellStyle name="Normal 57 6" xfId="1831"/>
    <cellStyle name="Normal 57 7" xfId="1832"/>
    <cellStyle name="Normal 57_UK-TRAC Field Data Inventory Form" xfId="1833"/>
    <cellStyle name="Normal 570" xfId="4387"/>
    <cellStyle name="Normal 571" xfId="4397"/>
    <cellStyle name="Normal 572" xfId="4357"/>
    <cellStyle name="Normal 573" xfId="4417"/>
    <cellStyle name="Normal 574" xfId="4388"/>
    <cellStyle name="Normal 575" xfId="4404"/>
    <cellStyle name="Normal 576" xfId="4439"/>
    <cellStyle name="Normal 577" xfId="4358"/>
    <cellStyle name="Normal 578" xfId="4349"/>
    <cellStyle name="Normal 579" xfId="4368"/>
    <cellStyle name="Normal 58" xfId="1834"/>
    <cellStyle name="Normal 58 2" xfId="3522"/>
    <cellStyle name="Normal 580" xfId="4430"/>
    <cellStyle name="Normal 581" xfId="4448"/>
    <cellStyle name="Normal 582" xfId="4426"/>
    <cellStyle name="Normal 583" xfId="4407"/>
    <cellStyle name="Normal 584" xfId="4391"/>
    <cellStyle name="Normal 585" xfId="4455"/>
    <cellStyle name="Normal 586" xfId="4456"/>
    <cellStyle name="Normal 587" xfId="4361"/>
    <cellStyle name="Normal 588" xfId="4411"/>
    <cellStyle name="Normal 589" xfId="4431"/>
    <cellStyle name="Normal 59" xfId="1835"/>
    <cellStyle name="Normal 59 2" xfId="1836"/>
    <cellStyle name="Normal 59 3" xfId="1837"/>
    <cellStyle name="Normal 59 4" xfId="1838"/>
    <cellStyle name="Normal 59 5" xfId="1839"/>
    <cellStyle name="Normal 59 6" xfId="1840"/>
    <cellStyle name="Normal 59 7" xfId="1841"/>
    <cellStyle name="Normal 59_UK-TRAC Field Data Inventory Form" xfId="1842"/>
    <cellStyle name="Normal 590" xfId="4447"/>
    <cellStyle name="Normal 591" xfId="4389"/>
    <cellStyle name="Normal 592" xfId="4346"/>
    <cellStyle name="Normal 593" xfId="4406"/>
    <cellStyle name="Normal 594" xfId="4400"/>
    <cellStyle name="Normal 595" xfId="4386"/>
    <cellStyle name="Normal 596" xfId="4372"/>
    <cellStyle name="Normal 597" xfId="4410"/>
    <cellStyle name="Normal 598" xfId="4429"/>
    <cellStyle name="Normal 599" xfId="4451"/>
    <cellStyle name="Normal 6" xfId="1843"/>
    <cellStyle name="Normal 6 10" xfId="1844"/>
    <cellStyle name="Normal 6 10 2" xfId="3523"/>
    <cellStyle name="Normal 6 100" xfId="1845"/>
    <cellStyle name="Normal 6 100 2" xfId="3524"/>
    <cellStyle name="Normal 6 101" xfId="1846"/>
    <cellStyle name="Normal 6 101 2" xfId="3525"/>
    <cellStyle name="Normal 6 102" xfId="1847"/>
    <cellStyle name="Normal 6 102 2" xfId="3526"/>
    <cellStyle name="Normal 6 103" xfId="1848"/>
    <cellStyle name="Normal 6 103 2" xfId="3527"/>
    <cellStyle name="Normal 6 104" xfId="1849"/>
    <cellStyle name="Normal 6 104 2" xfId="3528"/>
    <cellStyle name="Normal 6 105" xfId="1850"/>
    <cellStyle name="Normal 6 105 2" xfId="3529"/>
    <cellStyle name="Normal 6 106" xfId="1851"/>
    <cellStyle name="Normal 6 106 2" xfId="3530"/>
    <cellStyle name="Normal 6 107" xfId="1852"/>
    <cellStyle name="Normal 6 107 2" xfId="3531"/>
    <cellStyle name="Normal 6 108" xfId="1853"/>
    <cellStyle name="Normal 6 108 2" xfId="3532"/>
    <cellStyle name="Normal 6 109" xfId="1854"/>
    <cellStyle name="Normal 6 109 2" xfId="3533"/>
    <cellStyle name="Normal 6 11" xfId="1855"/>
    <cellStyle name="Normal 6 11 2" xfId="3534"/>
    <cellStyle name="Normal 6 110" xfId="1856"/>
    <cellStyle name="Normal 6 110 2" xfId="3535"/>
    <cellStyle name="Normal 6 111" xfId="1857"/>
    <cellStyle name="Normal 6 111 2" xfId="3536"/>
    <cellStyle name="Normal 6 112" xfId="1858"/>
    <cellStyle name="Normal 6 112 2" xfId="3537"/>
    <cellStyle name="Normal 6 113" xfId="1859"/>
    <cellStyle name="Normal 6 113 2" xfId="3538"/>
    <cellStyle name="Normal 6 114" xfId="1860"/>
    <cellStyle name="Normal 6 114 2" xfId="3539"/>
    <cellStyle name="Normal 6 115" xfId="1861"/>
    <cellStyle name="Normal 6 115 2" xfId="3540"/>
    <cellStyle name="Normal 6 116" xfId="1862"/>
    <cellStyle name="Normal 6 116 2" xfId="3541"/>
    <cellStyle name="Normal 6 117" xfId="1863"/>
    <cellStyle name="Normal 6 117 2" xfId="3542"/>
    <cellStyle name="Normal 6 118" xfId="1864"/>
    <cellStyle name="Normal 6 118 2" xfId="3543"/>
    <cellStyle name="Normal 6 119" xfId="1865"/>
    <cellStyle name="Normal 6 119 2" xfId="3544"/>
    <cellStyle name="Normal 6 12" xfId="1866"/>
    <cellStyle name="Normal 6 12 2" xfId="3545"/>
    <cellStyle name="Normal 6 120" xfId="1867"/>
    <cellStyle name="Normal 6 120 2" xfId="3546"/>
    <cellStyle name="Normal 6 121" xfId="1868"/>
    <cellStyle name="Normal 6 121 2" xfId="3547"/>
    <cellStyle name="Normal 6 122" xfId="1869"/>
    <cellStyle name="Normal 6 122 2" xfId="3548"/>
    <cellStyle name="Normal 6 123" xfId="1870"/>
    <cellStyle name="Normal 6 123 2" xfId="3549"/>
    <cellStyle name="Normal 6 124" xfId="1871"/>
    <cellStyle name="Normal 6 124 2" xfId="3550"/>
    <cellStyle name="Normal 6 13" xfId="1872"/>
    <cellStyle name="Normal 6 13 2" xfId="3551"/>
    <cellStyle name="Normal 6 14" xfId="1873"/>
    <cellStyle name="Normal 6 14 2" xfId="3552"/>
    <cellStyle name="Normal 6 15" xfId="1874"/>
    <cellStyle name="Normal 6 15 2" xfId="3553"/>
    <cellStyle name="Normal 6 16" xfId="1875"/>
    <cellStyle name="Normal 6 16 2" xfId="3554"/>
    <cellStyle name="Normal 6 17" xfId="1876"/>
    <cellStyle name="Normal 6 17 2" xfId="3555"/>
    <cellStyle name="Normal 6 18" xfId="1877"/>
    <cellStyle name="Normal 6 18 2" xfId="3556"/>
    <cellStyle name="Normal 6 19" xfId="1878"/>
    <cellStyle name="Normal 6 19 2" xfId="3557"/>
    <cellStyle name="Normal 6 2" xfId="1879"/>
    <cellStyle name="Normal 6 2 2" xfId="1880"/>
    <cellStyle name="Normal 6 2 2 2" xfId="3559"/>
    <cellStyle name="Normal 6 2 3" xfId="1881"/>
    <cellStyle name="Normal 6 2 3 2" xfId="3560"/>
    <cellStyle name="Normal 6 2 4" xfId="1882"/>
    <cellStyle name="Normal 6 2 4 2" xfId="3561"/>
    <cellStyle name="Normal 6 2 5" xfId="1883"/>
    <cellStyle name="Normal 6 2 5 2" xfId="3562"/>
    <cellStyle name="Normal 6 2 6" xfId="3558"/>
    <cellStyle name="Normal 6 2_UK-TRAC Field Data Inventory Form" xfId="1884"/>
    <cellStyle name="Normal 6 20" xfId="1885"/>
    <cellStyle name="Normal 6 20 2" xfId="3563"/>
    <cellStyle name="Normal 6 21" xfId="1886"/>
    <cellStyle name="Normal 6 21 2" xfId="3564"/>
    <cellStyle name="Normal 6 22" xfId="1887"/>
    <cellStyle name="Normal 6 22 2" xfId="3565"/>
    <cellStyle name="Normal 6 23" xfId="1888"/>
    <cellStyle name="Normal 6 23 2" xfId="3566"/>
    <cellStyle name="Normal 6 24" xfId="1889"/>
    <cellStyle name="Normal 6 24 2" xfId="3567"/>
    <cellStyle name="Normal 6 25" xfId="1890"/>
    <cellStyle name="Normal 6 25 2" xfId="3568"/>
    <cellStyle name="Normal 6 26" xfId="1891"/>
    <cellStyle name="Normal 6 26 2" xfId="3569"/>
    <cellStyle name="Normal 6 27" xfId="1892"/>
    <cellStyle name="Normal 6 27 2" xfId="3570"/>
    <cellStyle name="Normal 6 28" xfId="1893"/>
    <cellStyle name="Normal 6 28 2" xfId="3571"/>
    <cellStyle name="Normal 6 29" xfId="1894"/>
    <cellStyle name="Normal 6 29 2" xfId="3572"/>
    <cellStyle name="Normal 6 3" xfId="1895"/>
    <cellStyle name="Normal 6 3 2" xfId="3573"/>
    <cellStyle name="Normal 6 30" xfId="1896"/>
    <cellStyle name="Normal 6 30 2" xfId="3574"/>
    <cellStyle name="Normal 6 31" xfId="1897"/>
    <cellStyle name="Normal 6 31 2" xfId="3575"/>
    <cellStyle name="Normal 6 32" xfId="1898"/>
    <cellStyle name="Normal 6 32 2" xfId="3576"/>
    <cellStyle name="Normal 6 33" xfId="1899"/>
    <cellStyle name="Normal 6 33 2" xfId="3577"/>
    <cellStyle name="Normal 6 34" xfId="1900"/>
    <cellStyle name="Normal 6 34 2" xfId="3578"/>
    <cellStyle name="Normal 6 35" xfId="1901"/>
    <cellStyle name="Normal 6 35 2" xfId="3579"/>
    <cellStyle name="Normal 6 36" xfId="1902"/>
    <cellStyle name="Normal 6 36 2" xfId="3580"/>
    <cellStyle name="Normal 6 37" xfId="1903"/>
    <cellStyle name="Normal 6 37 2" xfId="3581"/>
    <cellStyle name="Normal 6 38" xfId="1904"/>
    <cellStyle name="Normal 6 38 2" xfId="3582"/>
    <cellStyle name="Normal 6 39" xfId="1905"/>
    <cellStyle name="Normal 6 39 2" xfId="3583"/>
    <cellStyle name="Normal 6 4" xfId="1906"/>
    <cellStyle name="Normal 6 4 2" xfId="3584"/>
    <cellStyle name="Normal 6 40" xfId="1907"/>
    <cellStyle name="Normal 6 40 2" xfId="3585"/>
    <cellStyle name="Normal 6 41" xfId="1908"/>
    <cellStyle name="Normal 6 41 2" xfId="3586"/>
    <cellStyle name="Normal 6 42" xfId="1909"/>
    <cellStyle name="Normal 6 42 2" xfId="3587"/>
    <cellStyle name="Normal 6 43" xfId="1910"/>
    <cellStyle name="Normal 6 43 2" xfId="3588"/>
    <cellStyle name="Normal 6 44" xfId="1911"/>
    <cellStyle name="Normal 6 44 2" xfId="3589"/>
    <cellStyle name="Normal 6 45" xfId="1912"/>
    <cellStyle name="Normal 6 45 2" xfId="3590"/>
    <cellStyle name="Normal 6 46" xfId="1913"/>
    <cellStyle name="Normal 6 46 2" xfId="3591"/>
    <cellStyle name="Normal 6 47" xfId="1914"/>
    <cellStyle name="Normal 6 47 2" xfId="3592"/>
    <cellStyle name="Normal 6 48" xfId="1915"/>
    <cellStyle name="Normal 6 48 2" xfId="3593"/>
    <cellStyle name="Normal 6 49" xfId="1916"/>
    <cellStyle name="Normal 6 49 2" xfId="3594"/>
    <cellStyle name="Normal 6 5" xfId="1917"/>
    <cellStyle name="Normal 6 5 2" xfId="3595"/>
    <cellStyle name="Normal 6 50" xfId="1918"/>
    <cellStyle name="Normal 6 50 2" xfId="3596"/>
    <cellStyle name="Normal 6 51" xfId="1919"/>
    <cellStyle name="Normal 6 51 2" xfId="3597"/>
    <cellStyle name="Normal 6 52" xfId="1920"/>
    <cellStyle name="Normal 6 52 2" xfId="3598"/>
    <cellStyle name="Normal 6 53" xfId="1921"/>
    <cellStyle name="Normal 6 53 2" xfId="3599"/>
    <cellStyle name="Normal 6 54" xfId="1922"/>
    <cellStyle name="Normal 6 54 2" xfId="3600"/>
    <cellStyle name="Normal 6 55" xfId="1923"/>
    <cellStyle name="Normal 6 55 2" xfId="3601"/>
    <cellStyle name="Normal 6 56" xfId="1924"/>
    <cellStyle name="Normal 6 56 2" xfId="3602"/>
    <cellStyle name="Normal 6 57" xfId="1925"/>
    <cellStyle name="Normal 6 57 2" xfId="3603"/>
    <cellStyle name="Normal 6 58" xfId="1926"/>
    <cellStyle name="Normal 6 58 2" xfId="3604"/>
    <cellStyle name="Normal 6 59" xfId="1927"/>
    <cellStyle name="Normal 6 59 2" xfId="3605"/>
    <cellStyle name="Normal 6 6" xfId="1928"/>
    <cellStyle name="Normal 6 6 2" xfId="3606"/>
    <cellStyle name="Normal 6 60" xfId="1929"/>
    <cellStyle name="Normal 6 60 2" xfId="3607"/>
    <cellStyle name="Normal 6 61" xfId="1930"/>
    <cellStyle name="Normal 6 61 2" xfId="3608"/>
    <cellStyle name="Normal 6 62" xfId="1931"/>
    <cellStyle name="Normal 6 62 2" xfId="3609"/>
    <cellStyle name="Normal 6 63" xfId="1932"/>
    <cellStyle name="Normal 6 63 2" xfId="3610"/>
    <cellStyle name="Normal 6 64" xfId="1933"/>
    <cellStyle name="Normal 6 64 2" xfId="3611"/>
    <cellStyle name="Normal 6 65" xfId="1934"/>
    <cellStyle name="Normal 6 65 2" xfId="3612"/>
    <cellStyle name="Normal 6 66" xfId="1935"/>
    <cellStyle name="Normal 6 66 2" xfId="3613"/>
    <cellStyle name="Normal 6 67" xfId="1936"/>
    <cellStyle name="Normal 6 67 2" xfId="3614"/>
    <cellStyle name="Normal 6 68" xfId="1937"/>
    <cellStyle name="Normal 6 68 2" xfId="3615"/>
    <cellStyle name="Normal 6 69" xfId="1938"/>
    <cellStyle name="Normal 6 69 2" xfId="3616"/>
    <cellStyle name="Normal 6 7" xfId="1939"/>
    <cellStyle name="Normal 6 7 2" xfId="3617"/>
    <cellStyle name="Normal 6 70" xfId="1940"/>
    <cellStyle name="Normal 6 70 2" xfId="3618"/>
    <cellStyle name="Normal 6 71" xfId="1941"/>
    <cellStyle name="Normal 6 71 2" xfId="3619"/>
    <cellStyle name="Normal 6 72" xfId="1942"/>
    <cellStyle name="Normal 6 72 2" xfId="3620"/>
    <cellStyle name="Normal 6 73" xfId="1943"/>
    <cellStyle name="Normal 6 73 2" xfId="3621"/>
    <cellStyle name="Normal 6 74" xfId="1944"/>
    <cellStyle name="Normal 6 74 2" xfId="3622"/>
    <cellStyle name="Normal 6 75" xfId="1945"/>
    <cellStyle name="Normal 6 75 2" xfId="3623"/>
    <cellStyle name="Normal 6 76" xfId="1946"/>
    <cellStyle name="Normal 6 76 2" xfId="3624"/>
    <cellStyle name="Normal 6 77" xfId="1947"/>
    <cellStyle name="Normal 6 77 2" xfId="3625"/>
    <cellStyle name="Normal 6 78" xfId="1948"/>
    <cellStyle name="Normal 6 78 2" xfId="3626"/>
    <cellStyle name="Normal 6 79" xfId="1949"/>
    <cellStyle name="Normal 6 79 2" xfId="3627"/>
    <cellStyle name="Normal 6 8" xfId="1950"/>
    <cellStyle name="Normal 6 8 2" xfId="3628"/>
    <cellStyle name="Normal 6 80" xfId="1951"/>
    <cellStyle name="Normal 6 80 2" xfId="3629"/>
    <cellStyle name="Normal 6 81" xfId="1952"/>
    <cellStyle name="Normal 6 81 2" xfId="3630"/>
    <cellStyle name="Normal 6 82" xfId="1953"/>
    <cellStyle name="Normal 6 82 2" xfId="3631"/>
    <cellStyle name="Normal 6 83" xfId="1954"/>
    <cellStyle name="Normal 6 83 2" xfId="3632"/>
    <cellStyle name="Normal 6 84" xfId="1955"/>
    <cellStyle name="Normal 6 84 2" xfId="3633"/>
    <cellStyle name="Normal 6 85" xfId="1956"/>
    <cellStyle name="Normal 6 85 2" xfId="3634"/>
    <cellStyle name="Normal 6 86" xfId="1957"/>
    <cellStyle name="Normal 6 86 2" xfId="3635"/>
    <cellStyle name="Normal 6 87" xfId="1958"/>
    <cellStyle name="Normal 6 87 2" xfId="3636"/>
    <cellStyle name="Normal 6 88" xfId="1959"/>
    <cellStyle name="Normal 6 88 2" xfId="3637"/>
    <cellStyle name="Normal 6 89" xfId="1960"/>
    <cellStyle name="Normal 6 89 2" xfId="3638"/>
    <cellStyle name="Normal 6 9" xfId="1961"/>
    <cellStyle name="Normal 6 9 2" xfId="3639"/>
    <cellStyle name="Normal 6 90" xfId="1962"/>
    <cellStyle name="Normal 6 90 2" xfId="3640"/>
    <cellStyle name="Normal 6 91" xfId="1963"/>
    <cellStyle name="Normal 6 91 2" xfId="3641"/>
    <cellStyle name="Normal 6 92" xfId="1964"/>
    <cellStyle name="Normal 6 92 2" xfId="3642"/>
    <cellStyle name="Normal 6 93" xfId="1965"/>
    <cellStyle name="Normal 6 93 2" xfId="3643"/>
    <cellStyle name="Normal 6 94" xfId="1966"/>
    <cellStyle name="Normal 6 94 2" xfId="3644"/>
    <cellStyle name="Normal 6 95" xfId="1967"/>
    <cellStyle name="Normal 6 95 2" xfId="3645"/>
    <cellStyle name="Normal 6 96" xfId="1968"/>
    <cellStyle name="Normal 6 96 2" xfId="3646"/>
    <cellStyle name="Normal 6 97" xfId="1969"/>
    <cellStyle name="Normal 6 97 2" xfId="3647"/>
    <cellStyle name="Normal 6 98" xfId="1970"/>
    <cellStyle name="Normal 6 98 2" xfId="3648"/>
    <cellStyle name="Normal 6 99" xfId="1971"/>
    <cellStyle name="Normal 6 99 2" xfId="3649"/>
    <cellStyle name="Normal 60" xfId="1972"/>
    <cellStyle name="Normal 60 2" xfId="3650"/>
    <cellStyle name="Normal 600" xfId="4395"/>
    <cellStyle name="Normal 601" xfId="4419"/>
    <cellStyle name="Normal 602" xfId="4441"/>
    <cellStyle name="Normal 603" xfId="4351"/>
    <cellStyle name="Normal 604" xfId="4409"/>
    <cellStyle name="Normal 605" xfId="4379"/>
    <cellStyle name="Normal 606" xfId="4402"/>
    <cellStyle name="Normal 607" xfId="4365"/>
    <cellStyle name="Normal 608" xfId="4352"/>
    <cellStyle name="Normal 609" xfId="4384"/>
    <cellStyle name="Normal 61" xfId="1973"/>
    <cellStyle name="Normal 61 2" xfId="3651"/>
    <cellStyle name="Normal 610" xfId="4339"/>
    <cellStyle name="Normal 611" xfId="4390"/>
    <cellStyle name="Normal 612" xfId="4362"/>
    <cellStyle name="Normal 613" xfId="4403"/>
    <cellStyle name="Normal 614" xfId="4385"/>
    <cellStyle name="Normal 615" xfId="4344"/>
    <cellStyle name="Normal 616" xfId="4443"/>
    <cellStyle name="Normal 617" xfId="4428"/>
    <cellStyle name="Normal 618" xfId="4328"/>
    <cellStyle name="Normal 619" xfId="4345"/>
    <cellStyle name="Normal 62" xfId="1974"/>
    <cellStyle name="Normal 62 2" xfId="3652"/>
    <cellStyle name="Normal 620" xfId="4457"/>
    <cellStyle name="Normal 621" xfId="4434"/>
    <cellStyle name="Normal 622" xfId="4423"/>
    <cellStyle name="Normal 623" xfId="4436"/>
    <cellStyle name="Normal 624" xfId="4373"/>
    <cellStyle name="Normal 625" xfId="4418"/>
    <cellStyle name="Normal 626" xfId="4336"/>
    <cellStyle name="Normal 627" xfId="4370"/>
    <cellStyle name="Normal 628" xfId="4414"/>
    <cellStyle name="Normal 629" xfId="4425"/>
    <cellStyle name="Normal 63" xfId="1975"/>
    <cellStyle name="Normal 63 2" xfId="3653"/>
    <cellStyle name="Normal 630" xfId="4424"/>
    <cellStyle name="Normal 631" xfId="4350"/>
    <cellStyle name="Normal 632" xfId="4399"/>
    <cellStyle name="Normal 633" xfId="4375"/>
    <cellStyle name="Normal 634" xfId="4449"/>
    <cellStyle name="Normal 635" xfId="4343"/>
    <cellStyle name="Normal 636" xfId="4422"/>
    <cellStyle name="Normal 637" xfId="4355"/>
    <cellStyle name="Normal 638" xfId="4331"/>
    <cellStyle name="Normal 639" xfId="4445"/>
    <cellStyle name="Normal 64" xfId="1976"/>
    <cellStyle name="Normal 64 2" xfId="3654"/>
    <cellStyle name="Normal 640" xfId="4415"/>
    <cellStyle name="Normal 641" xfId="4460"/>
    <cellStyle name="Normal 642" xfId="4461"/>
    <cellStyle name="Normal 643" xfId="4462"/>
    <cellStyle name="Normal 644" xfId="4463"/>
    <cellStyle name="Normal 645" xfId="4464"/>
    <cellStyle name="Normal 646" xfId="4465"/>
    <cellStyle name="Normal 647" xfId="4466"/>
    <cellStyle name="Normal 648" xfId="4467"/>
    <cellStyle name="Normal 649" xfId="4468"/>
    <cellStyle name="Normal 65" xfId="1977"/>
    <cellStyle name="Normal 65 2" xfId="3655"/>
    <cellStyle name="Normal 650" xfId="4469"/>
    <cellStyle name="Normal 651" xfId="4470"/>
    <cellStyle name="Normal 652" xfId="4471"/>
    <cellStyle name="Normal 653" xfId="4472"/>
    <cellStyle name="Normal 654" xfId="4473"/>
    <cellStyle name="Normal 655" xfId="4474"/>
    <cellStyle name="Normal 656" xfId="4475"/>
    <cellStyle name="Normal 657" xfId="4476"/>
    <cellStyle name="Normal 658" xfId="4477"/>
    <cellStyle name="Normal 659" xfId="4478"/>
    <cellStyle name="Normal 66" xfId="1978"/>
    <cellStyle name="Normal 66 2" xfId="3656"/>
    <cellStyle name="Normal 660" xfId="4479"/>
    <cellStyle name="Normal 661" xfId="4480"/>
    <cellStyle name="Normal 662" xfId="4481"/>
    <cellStyle name="Normal 663" xfId="4482"/>
    <cellStyle name="Normal 664" xfId="4483"/>
    <cellStyle name="Normal 665" xfId="4484"/>
    <cellStyle name="Normal 666" xfId="4485"/>
    <cellStyle name="Normal 667" xfId="4486"/>
    <cellStyle name="Normal 668" xfId="4487"/>
    <cellStyle name="Normal 669" xfId="4488"/>
    <cellStyle name="Normal 67" xfId="1979"/>
    <cellStyle name="Normal 67 2" xfId="3657"/>
    <cellStyle name="Normal 670" xfId="4489"/>
    <cellStyle name="Normal 671" xfId="4490"/>
    <cellStyle name="Normal 672" xfId="4491"/>
    <cellStyle name="Normal 673" xfId="4492"/>
    <cellStyle name="Normal 674" xfId="4493"/>
    <cellStyle name="Normal 675" xfId="4494"/>
    <cellStyle name="Normal 676" xfId="4495"/>
    <cellStyle name="Normal 677" xfId="4496"/>
    <cellStyle name="Normal 678" xfId="4497"/>
    <cellStyle name="Normal 679" xfId="4498"/>
    <cellStyle name="Normal 68" xfId="1980"/>
    <cellStyle name="Normal 68 2" xfId="3658"/>
    <cellStyle name="Normal 680" xfId="4499"/>
    <cellStyle name="Normal 681" xfId="4500"/>
    <cellStyle name="Normal 682" xfId="4501"/>
    <cellStyle name="Normal 683" xfId="4502"/>
    <cellStyle name="Normal 684" xfId="4503"/>
    <cellStyle name="Normal 685" xfId="4504"/>
    <cellStyle name="Normal 686" xfId="4505"/>
    <cellStyle name="Normal 687" xfId="4506"/>
    <cellStyle name="Normal 688" xfId="4507"/>
    <cellStyle name="Normal 689" xfId="4508"/>
    <cellStyle name="Normal 69" xfId="1981"/>
    <cellStyle name="Normal 69 2" xfId="3659"/>
    <cellStyle name="Normal 690" xfId="4509"/>
    <cellStyle name="Normal 691" xfId="4510"/>
    <cellStyle name="Normal 692" xfId="4511"/>
    <cellStyle name="Normal 693" xfId="4512"/>
    <cellStyle name="Normal 694" xfId="4513"/>
    <cellStyle name="Normal 695" xfId="4514"/>
    <cellStyle name="Normal 696" xfId="4515"/>
    <cellStyle name="Normal 697" xfId="4516"/>
    <cellStyle name="Normal 698" xfId="4517"/>
    <cellStyle name="Normal 699" xfId="4518"/>
    <cellStyle name="Normal 7" xfId="1982"/>
    <cellStyle name="Normal 7 10" xfId="1983"/>
    <cellStyle name="Normal 7 10 2" xfId="3660"/>
    <cellStyle name="Normal 7 100" xfId="1984"/>
    <cellStyle name="Normal 7 100 2" xfId="3661"/>
    <cellStyle name="Normal 7 101" xfId="1985"/>
    <cellStyle name="Normal 7 101 2" xfId="3662"/>
    <cellStyle name="Normal 7 102" xfId="1986"/>
    <cellStyle name="Normal 7 102 2" xfId="3663"/>
    <cellStyle name="Normal 7 103" xfId="1987"/>
    <cellStyle name="Normal 7 103 2" xfId="3664"/>
    <cellStyle name="Normal 7 104" xfId="1988"/>
    <cellStyle name="Normal 7 104 2" xfId="3665"/>
    <cellStyle name="Normal 7 105" xfId="1989"/>
    <cellStyle name="Normal 7 105 2" xfId="3666"/>
    <cellStyle name="Normal 7 106" xfId="1990"/>
    <cellStyle name="Normal 7 106 2" xfId="3667"/>
    <cellStyle name="Normal 7 107" xfId="1991"/>
    <cellStyle name="Normal 7 107 2" xfId="3668"/>
    <cellStyle name="Normal 7 108" xfId="1992"/>
    <cellStyle name="Normal 7 108 2" xfId="3669"/>
    <cellStyle name="Normal 7 109" xfId="1993"/>
    <cellStyle name="Normal 7 109 2" xfId="3670"/>
    <cellStyle name="Normal 7 11" xfId="1994"/>
    <cellStyle name="Normal 7 11 2" xfId="3671"/>
    <cellStyle name="Normal 7 110" xfId="1995"/>
    <cellStyle name="Normal 7 110 2" xfId="3672"/>
    <cellStyle name="Normal 7 111" xfId="1996"/>
    <cellStyle name="Normal 7 111 2" xfId="3673"/>
    <cellStyle name="Normal 7 112" xfId="1997"/>
    <cellStyle name="Normal 7 112 2" xfId="3674"/>
    <cellStyle name="Normal 7 113" xfId="1998"/>
    <cellStyle name="Normal 7 113 2" xfId="3675"/>
    <cellStyle name="Normal 7 114" xfId="1999"/>
    <cellStyle name="Normal 7 114 2" xfId="3676"/>
    <cellStyle name="Normal 7 115" xfId="2000"/>
    <cellStyle name="Normal 7 115 2" xfId="3677"/>
    <cellStyle name="Normal 7 116" xfId="2001"/>
    <cellStyle name="Normal 7 116 2" xfId="3678"/>
    <cellStyle name="Normal 7 117" xfId="2002"/>
    <cellStyle name="Normal 7 117 2" xfId="3679"/>
    <cellStyle name="Normal 7 118" xfId="2003"/>
    <cellStyle name="Normal 7 118 2" xfId="3680"/>
    <cellStyle name="Normal 7 119" xfId="2004"/>
    <cellStyle name="Normal 7 119 2" xfId="3681"/>
    <cellStyle name="Normal 7 12" xfId="2005"/>
    <cellStyle name="Normal 7 12 2" xfId="3682"/>
    <cellStyle name="Normal 7 120" xfId="2006"/>
    <cellStyle name="Normal 7 120 2" xfId="3683"/>
    <cellStyle name="Normal 7 121" xfId="2007"/>
    <cellStyle name="Normal 7 121 2" xfId="3684"/>
    <cellStyle name="Normal 7 122" xfId="2008"/>
    <cellStyle name="Normal 7 122 2" xfId="3685"/>
    <cellStyle name="Normal 7 123" xfId="2009"/>
    <cellStyle name="Normal 7 123 2" xfId="3686"/>
    <cellStyle name="Normal 7 124" xfId="2010"/>
    <cellStyle name="Normal 7 124 2" xfId="3687"/>
    <cellStyle name="Normal 7 13" xfId="2011"/>
    <cellStyle name="Normal 7 13 2" xfId="3688"/>
    <cellStyle name="Normal 7 14" xfId="2012"/>
    <cellStyle name="Normal 7 14 2" xfId="3689"/>
    <cellStyle name="Normal 7 15" xfId="2013"/>
    <cellStyle name="Normal 7 15 2" xfId="3690"/>
    <cellStyle name="Normal 7 16" xfId="2014"/>
    <cellStyle name="Normal 7 16 2" xfId="3691"/>
    <cellStyle name="Normal 7 17" xfId="2015"/>
    <cellStyle name="Normal 7 17 2" xfId="3692"/>
    <cellStyle name="Normal 7 18" xfId="2016"/>
    <cellStyle name="Normal 7 18 2" xfId="3693"/>
    <cellStyle name="Normal 7 19" xfId="2017"/>
    <cellStyle name="Normal 7 19 2" xfId="3694"/>
    <cellStyle name="Normal 7 2" xfId="2018"/>
    <cellStyle name="Normal 7 2 2" xfId="2019"/>
    <cellStyle name="Normal 7 2 2 2" xfId="3696"/>
    <cellStyle name="Normal 7 2 3" xfId="2020"/>
    <cellStyle name="Normal 7 2 3 2" xfId="3697"/>
    <cellStyle name="Normal 7 2 4" xfId="2021"/>
    <cellStyle name="Normal 7 2 4 2" xfId="3698"/>
    <cellStyle name="Normal 7 2 5" xfId="2022"/>
    <cellStyle name="Normal 7 2 5 2" xfId="3699"/>
    <cellStyle name="Normal 7 2 6" xfId="3695"/>
    <cellStyle name="Normal 7 20" xfId="2023"/>
    <cellStyle name="Normal 7 20 2" xfId="3700"/>
    <cellStyle name="Normal 7 21" xfId="2024"/>
    <cellStyle name="Normal 7 21 2" xfId="3701"/>
    <cellStyle name="Normal 7 22" xfId="2025"/>
    <cellStyle name="Normal 7 22 2" xfId="3702"/>
    <cellStyle name="Normal 7 23" xfId="2026"/>
    <cellStyle name="Normal 7 23 2" xfId="3703"/>
    <cellStyle name="Normal 7 24" xfId="2027"/>
    <cellStyle name="Normal 7 24 2" xfId="3704"/>
    <cellStyle name="Normal 7 25" xfId="2028"/>
    <cellStyle name="Normal 7 25 2" xfId="3705"/>
    <cellStyle name="Normal 7 26" xfId="2029"/>
    <cellStyle name="Normal 7 26 2" xfId="3706"/>
    <cellStyle name="Normal 7 27" xfId="2030"/>
    <cellStyle name="Normal 7 27 2" xfId="3707"/>
    <cellStyle name="Normal 7 28" xfId="2031"/>
    <cellStyle name="Normal 7 28 2" xfId="3708"/>
    <cellStyle name="Normal 7 29" xfId="2032"/>
    <cellStyle name="Normal 7 29 2" xfId="3709"/>
    <cellStyle name="Normal 7 3" xfId="2033"/>
    <cellStyle name="Normal 7 3 2" xfId="3710"/>
    <cellStyle name="Normal 7 30" xfId="2034"/>
    <cellStyle name="Normal 7 30 2" xfId="3711"/>
    <cellStyle name="Normal 7 31" xfId="2035"/>
    <cellStyle name="Normal 7 31 2" xfId="3712"/>
    <cellStyle name="Normal 7 32" xfId="2036"/>
    <cellStyle name="Normal 7 32 2" xfId="3713"/>
    <cellStyle name="Normal 7 33" xfId="2037"/>
    <cellStyle name="Normal 7 33 2" xfId="3714"/>
    <cellStyle name="Normal 7 34" xfId="2038"/>
    <cellStyle name="Normal 7 34 2" xfId="3715"/>
    <cellStyle name="Normal 7 35" xfId="2039"/>
    <cellStyle name="Normal 7 35 2" xfId="3716"/>
    <cellStyle name="Normal 7 36" xfId="2040"/>
    <cellStyle name="Normal 7 36 2" xfId="3717"/>
    <cellStyle name="Normal 7 37" xfId="2041"/>
    <cellStyle name="Normal 7 37 2" xfId="3718"/>
    <cellStyle name="Normal 7 38" xfId="2042"/>
    <cellStyle name="Normal 7 38 2" xfId="3719"/>
    <cellStyle name="Normal 7 39" xfId="2043"/>
    <cellStyle name="Normal 7 39 2" xfId="3720"/>
    <cellStyle name="Normal 7 4" xfId="2044"/>
    <cellStyle name="Normal 7 4 2" xfId="3721"/>
    <cellStyle name="Normal 7 40" xfId="2045"/>
    <cellStyle name="Normal 7 40 2" xfId="3722"/>
    <cellStyle name="Normal 7 41" xfId="2046"/>
    <cellStyle name="Normal 7 41 2" xfId="3723"/>
    <cellStyle name="Normal 7 42" xfId="2047"/>
    <cellStyle name="Normal 7 42 2" xfId="3724"/>
    <cellStyle name="Normal 7 43" xfId="2048"/>
    <cellStyle name="Normal 7 43 2" xfId="3725"/>
    <cellStyle name="Normal 7 44" xfId="2049"/>
    <cellStyle name="Normal 7 44 2" xfId="3726"/>
    <cellStyle name="Normal 7 45" xfId="2050"/>
    <cellStyle name="Normal 7 45 2" xfId="3727"/>
    <cellStyle name="Normal 7 46" xfId="2051"/>
    <cellStyle name="Normal 7 46 2" xfId="3728"/>
    <cellStyle name="Normal 7 47" xfId="2052"/>
    <cellStyle name="Normal 7 47 2" xfId="3729"/>
    <cellStyle name="Normal 7 48" xfId="2053"/>
    <cellStyle name="Normal 7 48 2" xfId="3730"/>
    <cellStyle name="Normal 7 49" xfId="2054"/>
    <cellStyle name="Normal 7 49 2" xfId="3731"/>
    <cellStyle name="Normal 7 5" xfId="2055"/>
    <cellStyle name="Normal 7 5 2" xfId="3732"/>
    <cellStyle name="Normal 7 50" xfId="2056"/>
    <cellStyle name="Normal 7 50 2" xfId="3733"/>
    <cellStyle name="Normal 7 51" xfId="2057"/>
    <cellStyle name="Normal 7 51 2" xfId="3734"/>
    <cellStyle name="Normal 7 52" xfId="2058"/>
    <cellStyle name="Normal 7 52 2" xfId="3735"/>
    <cellStyle name="Normal 7 53" xfId="2059"/>
    <cellStyle name="Normal 7 53 2" xfId="3736"/>
    <cellStyle name="Normal 7 54" xfId="2060"/>
    <cellStyle name="Normal 7 54 2" xfId="3737"/>
    <cellStyle name="Normal 7 55" xfId="2061"/>
    <cellStyle name="Normal 7 55 2" xfId="3738"/>
    <cellStyle name="Normal 7 56" xfId="2062"/>
    <cellStyle name="Normal 7 56 2" xfId="3739"/>
    <cellStyle name="Normal 7 57" xfId="2063"/>
    <cellStyle name="Normal 7 57 2" xfId="3740"/>
    <cellStyle name="Normal 7 58" xfId="2064"/>
    <cellStyle name="Normal 7 58 2" xfId="3741"/>
    <cellStyle name="Normal 7 59" xfId="2065"/>
    <cellStyle name="Normal 7 59 2" xfId="3742"/>
    <cellStyle name="Normal 7 6" xfId="2066"/>
    <cellStyle name="Normal 7 6 2" xfId="3743"/>
    <cellStyle name="Normal 7 60" xfId="2067"/>
    <cellStyle name="Normal 7 60 2" xfId="3744"/>
    <cellStyle name="Normal 7 61" xfId="2068"/>
    <cellStyle name="Normal 7 61 2" xfId="3745"/>
    <cellStyle name="Normal 7 62" xfId="2069"/>
    <cellStyle name="Normal 7 62 2" xfId="3746"/>
    <cellStyle name="Normal 7 63" xfId="2070"/>
    <cellStyle name="Normal 7 63 2" xfId="3747"/>
    <cellStyle name="Normal 7 64" xfId="2071"/>
    <cellStyle name="Normal 7 64 2" xfId="3748"/>
    <cellStyle name="Normal 7 65" xfId="2072"/>
    <cellStyle name="Normal 7 65 2" xfId="3749"/>
    <cellStyle name="Normal 7 66" xfId="2073"/>
    <cellStyle name="Normal 7 66 2" xfId="3750"/>
    <cellStyle name="Normal 7 67" xfId="2074"/>
    <cellStyle name="Normal 7 67 2" xfId="3751"/>
    <cellStyle name="Normal 7 68" xfId="2075"/>
    <cellStyle name="Normal 7 68 2" xfId="3752"/>
    <cellStyle name="Normal 7 69" xfId="2076"/>
    <cellStyle name="Normal 7 69 2" xfId="3753"/>
    <cellStyle name="Normal 7 7" xfId="2077"/>
    <cellStyle name="Normal 7 7 2" xfId="3754"/>
    <cellStyle name="Normal 7 70" xfId="2078"/>
    <cellStyle name="Normal 7 70 2" xfId="3755"/>
    <cellStyle name="Normal 7 71" xfId="2079"/>
    <cellStyle name="Normal 7 71 2" xfId="3756"/>
    <cellStyle name="Normal 7 72" xfId="2080"/>
    <cellStyle name="Normal 7 72 2" xfId="3757"/>
    <cellStyle name="Normal 7 73" xfId="2081"/>
    <cellStyle name="Normal 7 73 2" xfId="3758"/>
    <cellStyle name="Normal 7 74" xfId="2082"/>
    <cellStyle name="Normal 7 74 2" xfId="3759"/>
    <cellStyle name="Normal 7 75" xfId="2083"/>
    <cellStyle name="Normal 7 75 2" xfId="3760"/>
    <cellStyle name="Normal 7 76" xfId="2084"/>
    <cellStyle name="Normal 7 76 2" xfId="3761"/>
    <cellStyle name="Normal 7 77" xfId="2085"/>
    <cellStyle name="Normal 7 77 2" xfId="3762"/>
    <cellStyle name="Normal 7 78" xfId="2086"/>
    <cellStyle name="Normal 7 78 2" xfId="3763"/>
    <cellStyle name="Normal 7 79" xfId="2087"/>
    <cellStyle name="Normal 7 79 2" xfId="3764"/>
    <cellStyle name="Normal 7 8" xfId="2088"/>
    <cellStyle name="Normal 7 8 2" xfId="3765"/>
    <cellStyle name="Normal 7 80" xfId="2089"/>
    <cellStyle name="Normal 7 80 2" xfId="3766"/>
    <cellStyle name="Normal 7 81" xfId="2090"/>
    <cellStyle name="Normal 7 81 2" xfId="3767"/>
    <cellStyle name="Normal 7 82" xfId="2091"/>
    <cellStyle name="Normal 7 82 2" xfId="3768"/>
    <cellStyle name="Normal 7 83" xfId="2092"/>
    <cellStyle name="Normal 7 83 2" xfId="3769"/>
    <cellStyle name="Normal 7 84" xfId="2093"/>
    <cellStyle name="Normal 7 84 2" xfId="3770"/>
    <cellStyle name="Normal 7 85" xfId="2094"/>
    <cellStyle name="Normal 7 85 2" xfId="3771"/>
    <cellStyle name="Normal 7 86" xfId="2095"/>
    <cellStyle name="Normal 7 86 2" xfId="3772"/>
    <cellStyle name="Normal 7 87" xfId="2096"/>
    <cellStyle name="Normal 7 87 2" xfId="3773"/>
    <cellStyle name="Normal 7 88" xfId="2097"/>
    <cellStyle name="Normal 7 88 2" xfId="3774"/>
    <cellStyle name="Normal 7 89" xfId="2098"/>
    <cellStyle name="Normal 7 89 2" xfId="3775"/>
    <cellStyle name="Normal 7 9" xfId="2099"/>
    <cellStyle name="Normal 7 9 2" xfId="3776"/>
    <cellStyle name="Normal 7 90" xfId="2100"/>
    <cellStyle name="Normal 7 90 2" xfId="3777"/>
    <cellStyle name="Normal 7 91" xfId="2101"/>
    <cellStyle name="Normal 7 91 2" xfId="3778"/>
    <cellStyle name="Normal 7 92" xfId="2102"/>
    <cellStyle name="Normal 7 92 2" xfId="3779"/>
    <cellStyle name="Normal 7 93" xfId="2103"/>
    <cellStyle name="Normal 7 93 2" xfId="3780"/>
    <cellStyle name="Normal 7 94" xfId="2104"/>
    <cellStyle name="Normal 7 94 2" xfId="3781"/>
    <cellStyle name="Normal 7 95" xfId="2105"/>
    <cellStyle name="Normal 7 95 2" xfId="3782"/>
    <cellStyle name="Normal 7 96" xfId="2106"/>
    <cellStyle name="Normal 7 96 2" xfId="3783"/>
    <cellStyle name="Normal 7 97" xfId="2107"/>
    <cellStyle name="Normal 7 97 2" xfId="3784"/>
    <cellStyle name="Normal 7 98" xfId="2108"/>
    <cellStyle name="Normal 7 98 2" xfId="3785"/>
    <cellStyle name="Normal 7 99" xfId="2109"/>
    <cellStyle name="Normal 7 99 2" xfId="3786"/>
    <cellStyle name="Normal 70" xfId="2110"/>
    <cellStyle name="Normal 70 2" xfId="3787"/>
    <cellStyle name="Normal 700" xfId="4519"/>
    <cellStyle name="Normal 701" xfId="4520"/>
    <cellStyle name="Normal 702" xfId="4521"/>
    <cellStyle name="Normal 703" xfId="4522"/>
    <cellStyle name="Normal 704" xfId="4523"/>
    <cellStyle name="Normal 705" xfId="4524"/>
    <cellStyle name="Normal 706" xfId="4525"/>
    <cellStyle name="Normal 707" xfId="4526"/>
    <cellStyle name="Normal 708" xfId="4527"/>
    <cellStyle name="Normal 709" xfId="4528"/>
    <cellStyle name="Normal 709 2" xfId="4459"/>
    <cellStyle name="Normal 71" xfId="2111"/>
    <cellStyle name="Normal 71 2" xfId="3788"/>
    <cellStyle name="Normal 710" xfId="4529"/>
    <cellStyle name="Normal 711" xfId="4530"/>
    <cellStyle name="Normal 712" xfId="4531"/>
    <cellStyle name="Normal 713" xfId="4532"/>
    <cellStyle name="Normal 714" xfId="4533"/>
    <cellStyle name="Normal 715" xfId="4534"/>
    <cellStyle name="Normal 716" xfId="4535"/>
    <cellStyle name="Normal 717" xfId="4536"/>
    <cellStyle name="Normal 718" xfId="4537"/>
    <cellStyle name="Normal 719" xfId="4538"/>
    <cellStyle name="Normal 72" xfId="2112"/>
    <cellStyle name="Normal 72 2" xfId="3789"/>
    <cellStyle name="Normal 720" xfId="4539"/>
    <cellStyle name="Normal 721" xfId="4540"/>
    <cellStyle name="Normal 722" xfId="4541"/>
    <cellStyle name="Normal 723" xfId="4542"/>
    <cellStyle name="Normal 724" xfId="4543"/>
    <cellStyle name="Normal 725" xfId="4544"/>
    <cellStyle name="Normal 726" xfId="4545"/>
    <cellStyle name="Normal 727" xfId="4546"/>
    <cellStyle name="Normal 728" xfId="4547"/>
    <cellStyle name="Normal 729" xfId="4548"/>
    <cellStyle name="Normal 73" xfId="2113"/>
    <cellStyle name="Normal 73 2" xfId="3790"/>
    <cellStyle name="Normal 730" xfId="4549"/>
    <cellStyle name="Normal 731" xfId="4550"/>
    <cellStyle name="Normal 732" xfId="4551"/>
    <cellStyle name="Normal 733" xfId="4552"/>
    <cellStyle name="Normal 734" xfId="4553"/>
    <cellStyle name="Normal 735" xfId="4554"/>
    <cellStyle name="Normal 736" xfId="4555"/>
    <cellStyle name="Normal 737" xfId="4556"/>
    <cellStyle name="Normal 738" xfId="4557"/>
    <cellStyle name="Normal 739" xfId="4558"/>
    <cellStyle name="Normal 74" xfId="2114"/>
    <cellStyle name="Normal 74 2" xfId="3791"/>
    <cellStyle name="Normal 740" xfId="4559"/>
    <cellStyle name="Normal 741" xfId="4560"/>
    <cellStyle name="Normal 742" xfId="4561"/>
    <cellStyle name="Normal 743" xfId="4562"/>
    <cellStyle name="Normal 744" xfId="4563"/>
    <cellStyle name="Normal 745" xfId="4564"/>
    <cellStyle name="Normal 746" xfId="4565"/>
    <cellStyle name="Normal 747" xfId="4566"/>
    <cellStyle name="Normal 748" xfId="4567"/>
    <cellStyle name="Normal 749" xfId="4568"/>
    <cellStyle name="Normal 75" xfId="2115"/>
    <cellStyle name="Normal 75 2" xfId="3792"/>
    <cellStyle name="Normal 750" xfId="4569"/>
    <cellStyle name="Normal 751" xfId="4570"/>
    <cellStyle name="Normal 752" xfId="4571"/>
    <cellStyle name="Normal 753" xfId="4572"/>
    <cellStyle name="Normal 754" xfId="4573"/>
    <cellStyle name="Normal 755" xfId="4574"/>
    <cellStyle name="Normal 756" xfId="4575"/>
    <cellStyle name="Normal 757" xfId="4576"/>
    <cellStyle name="Normal 758" xfId="4577"/>
    <cellStyle name="Normal 759" xfId="4578"/>
    <cellStyle name="Normal 76" xfId="2116"/>
    <cellStyle name="Normal 76 2" xfId="3793"/>
    <cellStyle name="Normal 760" xfId="4579"/>
    <cellStyle name="Normal 761" xfId="4580"/>
    <cellStyle name="Normal 762" xfId="4581"/>
    <cellStyle name="Normal 763" xfId="4582"/>
    <cellStyle name="Normal 764" xfId="4583"/>
    <cellStyle name="Normal 765" xfId="4584"/>
    <cellStyle name="Normal 766" xfId="4585"/>
    <cellStyle name="Normal 767" xfId="4586"/>
    <cellStyle name="Normal 768" xfId="4587"/>
    <cellStyle name="Normal 769" xfId="4588"/>
    <cellStyle name="Normal 77" xfId="2117"/>
    <cellStyle name="Normal 77 2" xfId="3794"/>
    <cellStyle name="Normal 770" xfId="4589"/>
    <cellStyle name="Normal 771" xfId="4590"/>
    <cellStyle name="Normal 772" xfId="4591"/>
    <cellStyle name="Normal 773" xfId="4592"/>
    <cellStyle name="Normal 774" xfId="4593"/>
    <cellStyle name="Normal 775" xfId="4594"/>
    <cellStyle name="Normal 776" xfId="4595"/>
    <cellStyle name="Normal 777" xfId="4596"/>
    <cellStyle name="Normal 778" xfId="4597"/>
    <cellStyle name="Normal 779" xfId="4598"/>
    <cellStyle name="Normal 78" xfId="2118"/>
    <cellStyle name="Normal 78 2" xfId="3795"/>
    <cellStyle name="Normal 780" xfId="4599"/>
    <cellStyle name="Normal 781" xfId="4600"/>
    <cellStyle name="Normal 782" xfId="4601"/>
    <cellStyle name="Normal 783" xfId="4602"/>
    <cellStyle name="Normal 784" xfId="4603"/>
    <cellStyle name="Normal 785" xfId="4604"/>
    <cellStyle name="Normal 786" xfId="4605"/>
    <cellStyle name="Normal 787" xfId="4606"/>
    <cellStyle name="Normal 788" xfId="4607"/>
    <cellStyle name="Normal 789" xfId="4608"/>
    <cellStyle name="Normal 79" xfId="2119"/>
    <cellStyle name="Normal 79 2" xfId="3796"/>
    <cellStyle name="Normal 790" xfId="4609"/>
    <cellStyle name="Normal 791" xfId="4610"/>
    <cellStyle name="Normal 792" xfId="4611"/>
    <cellStyle name="Normal 793" xfId="4612"/>
    <cellStyle name="Normal 794" xfId="4613"/>
    <cellStyle name="Normal 795" xfId="4614"/>
    <cellStyle name="Normal 796" xfId="4615"/>
    <cellStyle name="Normal 797" xfId="4616"/>
    <cellStyle name="Normal 798" xfId="4617"/>
    <cellStyle name="Normal 799" xfId="4618"/>
    <cellStyle name="Normal 8" xfId="2120"/>
    <cellStyle name="Normal 8 10" xfId="2121"/>
    <cellStyle name="Normal 8 10 2" xfId="3797"/>
    <cellStyle name="Normal 8 100" xfId="2122"/>
    <cellStyle name="Normal 8 100 2" xfId="3798"/>
    <cellStyle name="Normal 8 101" xfId="2123"/>
    <cellStyle name="Normal 8 101 2" xfId="3799"/>
    <cellStyle name="Normal 8 102" xfId="2124"/>
    <cellStyle name="Normal 8 102 2" xfId="3800"/>
    <cellStyle name="Normal 8 103" xfId="2125"/>
    <cellStyle name="Normal 8 103 2" xfId="3801"/>
    <cellStyle name="Normal 8 104" xfId="2126"/>
    <cellStyle name="Normal 8 104 2" xfId="3802"/>
    <cellStyle name="Normal 8 105" xfId="2127"/>
    <cellStyle name="Normal 8 105 2" xfId="3803"/>
    <cellStyle name="Normal 8 106" xfId="2128"/>
    <cellStyle name="Normal 8 106 2" xfId="3804"/>
    <cellStyle name="Normal 8 107" xfId="2129"/>
    <cellStyle name="Normal 8 107 2" xfId="3805"/>
    <cellStyle name="Normal 8 108" xfId="2130"/>
    <cellStyle name="Normal 8 108 2" xfId="3806"/>
    <cellStyle name="Normal 8 109" xfId="2131"/>
    <cellStyle name="Normal 8 109 2" xfId="3807"/>
    <cellStyle name="Normal 8 11" xfId="2132"/>
    <cellStyle name="Normal 8 11 2" xfId="3808"/>
    <cellStyle name="Normal 8 110" xfId="2133"/>
    <cellStyle name="Normal 8 110 2" xfId="3809"/>
    <cellStyle name="Normal 8 111" xfId="2134"/>
    <cellStyle name="Normal 8 111 2" xfId="3810"/>
    <cellStyle name="Normal 8 112" xfId="2135"/>
    <cellStyle name="Normal 8 112 2" xfId="3811"/>
    <cellStyle name="Normal 8 113" xfId="2136"/>
    <cellStyle name="Normal 8 113 2" xfId="3812"/>
    <cellStyle name="Normal 8 114" xfId="2137"/>
    <cellStyle name="Normal 8 114 2" xfId="3813"/>
    <cellStyle name="Normal 8 115" xfId="2138"/>
    <cellStyle name="Normal 8 115 2" xfId="3814"/>
    <cellStyle name="Normal 8 116" xfId="2139"/>
    <cellStyle name="Normal 8 116 2" xfId="3815"/>
    <cellStyle name="Normal 8 117" xfId="2140"/>
    <cellStyle name="Normal 8 117 2" xfId="3816"/>
    <cellStyle name="Normal 8 118" xfId="2141"/>
    <cellStyle name="Normal 8 118 2" xfId="3817"/>
    <cellStyle name="Normal 8 119" xfId="2142"/>
    <cellStyle name="Normal 8 119 2" xfId="3818"/>
    <cellStyle name="Normal 8 12" xfId="2143"/>
    <cellStyle name="Normal 8 12 2" xfId="3819"/>
    <cellStyle name="Normal 8 120" xfId="2144"/>
    <cellStyle name="Normal 8 120 2" xfId="3820"/>
    <cellStyle name="Normal 8 121" xfId="2145"/>
    <cellStyle name="Normal 8 121 2" xfId="3821"/>
    <cellStyle name="Normal 8 122" xfId="2146"/>
    <cellStyle name="Normal 8 123" xfId="2147"/>
    <cellStyle name="Normal 8 124" xfId="2148"/>
    <cellStyle name="Normal 8 125" xfId="2149"/>
    <cellStyle name="Normal 8 126" xfId="2150"/>
    <cellStyle name="Normal 8 127" xfId="2151"/>
    <cellStyle name="Normal 8 13" xfId="2152"/>
    <cellStyle name="Normal 8 13 2" xfId="3822"/>
    <cellStyle name="Normal 8 14" xfId="2153"/>
    <cellStyle name="Normal 8 14 2" xfId="3823"/>
    <cellStyle name="Normal 8 15" xfId="2154"/>
    <cellStyle name="Normal 8 15 2" xfId="3824"/>
    <cellStyle name="Normal 8 16" xfId="2155"/>
    <cellStyle name="Normal 8 16 2" xfId="3825"/>
    <cellStyle name="Normal 8 17" xfId="2156"/>
    <cellStyle name="Normal 8 17 2" xfId="3826"/>
    <cellStyle name="Normal 8 18" xfId="2157"/>
    <cellStyle name="Normal 8 18 2" xfId="3827"/>
    <cellStyle name="Normal 8 19" xfId="2158"/>
    <cellStyle name="Normal 8 19 2" xfId="3828"/>
    <cellStyle name="Normal 8 2" xfId="2159"/>
    <cellStyle name="Normal 8 2 2" xfId="3829"/>
    <cellStyle name="Normal 8 20" xfId="2160"/>
    <cellStyle name="Normal 8 20 2" xfId="3830"/>
    <cellStyle name="Normal 8 21" xfId="2161"/>
    <cellStyle name="Normal 8 21 2" xfId="3831"/>
    <cellStyle name="Normal 8 22" xfId="2162"/>
    <cellStyle name="Normal 8 22 2" xfId="3832"/>
    <cellStyle name="Normal 8 23" xfId="2163"/>
    <cellStyle name="Normal 8 23 2" xfId="3833"/>
    <cellStyle name="Normal 8 24" xfId="2164"/>
    <cellStyle name="Normal 8 24 2" xfId="3834"/>
    <cellStyle name="Normal 8 25" xfId="2165"/>
    <cellStyle name="Normal 8 25 2" xfId="3835"/>
    <cellStyle name="Normal 8 26" xfId="2166"/>
    <cellStyle name="Normal 8 26 2" xfId="3836"/>
    <cellStyle name="Normal 8 27" xfId="2167"/>
    <cellStyle name="Normal 8 27 2" xfId="3837"/>
    <cellStyle name="Normal 8 28" xfId="2168"/>
    <cellStyle name="Normal 8 28 2" xfId="3838"/>
    <cellStyle name="Normal 8 29" xfId="2169"/>
    <cellStyle name="Normal 8 29 2" xfId="3839"/>
    <cellStyle name="Normal 8 3" xfId="2170"/>
    <cellStyle name="Normal 8 3 2" xfId="3840"/>
    <cellStyle name="Normal 8 30" xfId="2171"/>
    <cellStyle name="Normal 8 30 2" xfId="3841"/>
    <cellStyle name="Normal 8 31" xfId="2172"/>
    <cellStyle name="Normal 8 31 2" xfId="3842"/>
    <cellStyle name="Normal 8 32" xfId="2173"/>
    <cellStyle name="Normal 8 32 2" xfId="3843"/>
    <cellStyle name="Normal 8 33" xfId="2174"/>
    <cellStyle name="Normal 8 33 2" xfId="3844"/>
    <cellStyle name="Normal 8 34" xfId="2175"/>
    <cellStyle name="Normal 8 34 2" xfId="3845"/>
    <cellStyle name="Normal 8 35" xfId="2176"/>
    <cellStyle name="Normal 8 35 2" xfId="3846"/>
    <cellStyle name="Normal 8 36" xfId="2177"/>
    <cellStyle name="Normal 8 36 2" xfId="3847"/>
    <cellStyle name="Normal 8 37" xfId="2178"/>
    <cellStyle name="Normal 8 37 2" xfId="3848"/>
    <cellStyle name="Normal 8 38" xfId="2179"/>
    <cellStyle name="Normal 8 38 2" xfId="3849"/>
    <cellStyle name="Normal 8 39" xfId="2180"/>
    <cellStyle name="Normal 8 39 2" xfId="3850"/>
    <cellStyle name="Normal 8 4" xfId="2181"/>
    <cellStyle name="Normal 8 4 2" xfId="3851"/>
    <cellStyle name="Normal 8 40" xfId="2182"/>
    <cellStyle name="Normal 8 40 2" xfId="3852"/>
    <cellStyle name="Normal 8 41" xfId="2183"/>
    <cellStyle name="Normal 8 41 2" xfId="3853"/>
    <cellStyle name="Normal 8 42" xfId="2184"/>
    <cellStyle name="Normal 8 42 2" xfId="3854"/>
    <cellStyle name="Normal 8 43" xfId="2185"/>
    <cellStyle name="Normal 8 43 2" xfId="3855"/>
    <cellStyle name="Normal 8 44" xfId="2186"/>
    <cellStyle name="Normal 8 44 2" xfId="3856"/>
    <cellStyle name="Normal 8 45" xfId="2187"/>
    <cellStyle name="Normal 8 45 2" xfId="3857"/>
    <cellStyle name="Normal 8 46" xfId="2188"/>
    <cellStyle name="Normal 8 46 2" xfId="3858"/>
    <cellStyle name="Normal 8 47" xfId="2189"/>
    <cellStyle name="Normal 8 47 2" xfId="3859"/>
    <cellStyle name="Normal 8 48" xfId="2190"/>
    <cellStyle name="Normal 8 48 2" xfId="3860"/>
    <cellStyle name="Normal 8 49" xfId="2191"/>
    <cellStyle name="Normal 8 49 2" xfId="3861"/>
    <cellStyle name="Normal 8 5" xfId="2192"/>
    <cellStyle name="Normal 8 5 2" xfId="3862"/>
    <cellStyle name="Normal 8 50" xfId="2193"/>
    <cellStyle name="Normal 8 50 2" xfId="3863"/>
    <cellStyle name="Normal 8 51" xfId="2194"/>
    <cellStyle name="Normal 8 51 2" xfId="3864"/>
    <cellStyle name="Normal 8 52" xfId="2195"/>
    <cellStyle name="Normal 8 52 2" xfId="3865"/>
    <cellStyle name="Normal 8 53" xfId="2196"/>
    <cellStyle name="Normal 8 53 2" xfId="3866"/>
    <cellStyle name="Normal 8 54" xfId="2197"/>
    <cellStyle name="Normal 8 54 2" xfId="3867"/>
    <cellStyle name="Normal 8 55" xfId="2198"/>
    <cellStyle name="Normal 8 55 2" xfId="3868"/>
    <cellStyle name="Normal 8 56" xfId="2199"/>
    <cellStyle name="Normal 8 56 2" xfId="3869"/>
    <cellStyle name="Normal 8 57" xfId="2200"/>
    <cellStyle name="Normal 8 57 2" xfId="3870"/>
    <cellStyle name="Normal 8 58" xfId="2201"/>
    <cellStyle name="Normal 8 58 2" xfId="3871"/>
    <cellStyle name="Normal 8 59" xfId="2202"/>
    <cellStyle name="Normal 8 59 2" xfId="3872"/>
    <cellStyle name="Normal 8 6" xfId="2203"/>
    <cellStyle name="Normal 8 6 2" xfId="3873"/>
    <cellStyle name="Normal 8 60" xfId="2204"/>
    <cellStyle name="Normal 8 60 2" xfId="3874"/>
    <cellStyle name="Normal 8 61" xfId="2205"/>
    <cellStyle name="Normal 8 61 2" xfId="3875"/>
    <cellStyle name="Normal 8 62" xfId="2206"/>
    <cellStyle name="Normal 8 62 2" xfId="3876"/>
    <cellStyle name="Normal 8 63" xfId="2207"/>
    <cellStyle name="Normal 8 63 2" xfId="3877"/>
    <cellStyle name="Normal 8 64" xfId="2208"/>
    <cellStyle name="Normal 8 64 2" xfId="3878"/>
    <cellStyle name="Normal 8 65" xfId="2209"/>
    <cellStyle name="Normal 8 65 2" xfId="3879"/>
    <cellStyle name="Normal 8 66" xfId="2210"/>
    <cellStyle name="Normal 8 66 2" xfId="3880"/>
    <cellStyle name="Normal 8 67" xfId="2211"/>
    <cellStyle name="Normal 8 67 2" xfId="3881"/>
    <cellStyle name="Normal 8 68" xfId="2212"/>
    <cellStyle name="Normal 8 68 2" xfId="3882"/>
    <cellStyle name="Normal 8 69" xfId="2213"/>
    <cellStyle name="Normal 8 69 2" xfId="3883"/>
    <cellStyle name="Normal 8 7" xfId="2214"/>
    <cellStyle name="Normal 8 7 2" xfId="3884"/>
    <cellStyle name="Normal 8 70" xfId="2215"/>
    <cellStyle name="Normal 8 70 2" xfId="3885"/>
    <cellStyle name="Normal 8 71" xfId="2216"/>
    <cellStyle name="Normal 8 71 2" xfId="3886"/>
    <cellStyle name="Normal 8 72" xfId="2217"/>
    <cellStyle name="Normal 8 72 2" xfId="3887"/>
    <cellStyle name="Normal 8 73" xfId="2218"/>
    <cellStyle name="Normal 8 73 2" xfId="3888"/>
    <cellStyle name="Normal 8 74" xfId="2219"/>
    <cellStyle name="Normal 8 74 2" xfId="3889"/>
    <cellStyle name="Normal 8 75" xfId="2220"/>
    <cellStyle name="Normal 8 75 2" xfId="3890"/>
    <cellStyle name="Normal 8 76" xfId="2221"/>
    <cellStyle name="Normal 8 76 2" xfId="3891"/>
    <cellStyle name="Normal 8 77" xfId="2222"/>
    <cellStyle name="Normal 8 77 2" xfId="3892"/>
    <cellStyle name="Normal 8 78" xfId="2223"/>
    <cellStyle name="Normal 8 78 2" xfId="3893"/>
    <cellStyle name="Normal 8 79" xfId="2224"/>
    <cellStyle name="Normal 8 79 2" xfId="3894"/>
    <cellStyle name="Normal 8 8" xfId="2225"/>
    <cellStyle name="Normal 8 8 2" xfId="3895"/>
    <cellStyle name="Normal 8 80" xfId="2226"/>
    <cellStyle name="Normal 8 80 2" xfId="3896"/>
    <cellStyle name="Normal 8 81" xfId="2227"/>
    <cellStyle name="Normal 8 81 2" xfId="3897"/>
    <cellStyle name="Normal 8 82" xfId="2228"/>
    <cellStyle name="Normal 8 82 2" xfId="3898"/>
    <cellStyle name="Normal 8 83" xfId="2229"/>
    <cellStyle name="Normal 8 83 2" xfId="3899"/>
    <cellStyle name="Normal 8 84" xfId="2230"/>
    <cellStyle name="Normal 8 84 2" xfId="3900"/>
    <cellStyle name="Normal 8 85" xfId="2231"/>
    <cellStyle name="Normal 8 85 2" xfId="3901"/>
    <cellStyle name="Normal 8 86" xfId="2232"/>
    <cellStyle name="Normal 8 86 2" xfId="3902"/>
    <cellStyle name="Normal 8 87" xfId="2233"/>
    <cellStyle name="Normal 8 87 2" xfId="3903"/>
    <cellStyle name="Normal 8 88" xfId="2234"/>
    <cellStyle name="Normal 8 88 2" xfId="3904"/>
    <cellStyle name="Normal 8 89" xfId="2235"/>
    <cellStyle name="Normal 8 89 2" xfId="3905"/>
    <cellStyle name="Normal 8 9" xfId="2236"/>
    <cellStyle name="Normal 8 9 2" xfId="3906"/>
    <cellStyle name="Normal 8 90" xfId="2237"/>
    <cellStyle name="Normal 8 90 2" xfId="3907"/>
    <cellStyle name="Normal 8 91" xfId="2238"/>
    <cellStyle name="Normal 8 91 2" xfId="3908"/>
    <cellStyle name="Normal 8 92" xfId="2239"/>
    <cellStyle name="Normal 8 92 2" xfId="3909"/>
    <cellStyle name="Normal 8 93" xfId="2240"/>
    <cellStyle name="Normal 8 93 2" xfId="3910"/>
    <cellStyle name="Normal 8 94" xfId="2241"/>
    <cellStyle name="Normal 8 94 2" xfId="3911"/>
    <cellStyle name="Normal 8 95" xfId="2242"/>
    <cellStyle name="Normal 8 95 2" xfId="3912"/>
    <cellStyle name="Normal 8 96" xfId="2243"/>
    <cellStyle name="Normal 8 96 2" xfId="3913"/>
    <cellStyle name="Normal 8 97" xfId="2244"/>
    <cellStyle name="Normal 8 97 2" xfId="3914"/>
    <cellStyle name="Normal 8 98" xfId="2245"/>
    <cellStyle name="Normal 8 98 2" xfId="3915"/>
    <cellStyle name="Normal 8 99" xfId="2246"/>
    <cellStyle name="Normal 8 99 2" xfId="3916"/>
    <cellStyle name="Normal 80" xfId="2247"/>
    <cellStyle name="Normal 80 2" xfId="3917"/>
    <cellStyle name="Normal 800" xfId="4619"/>
    <cellStyle name="Normal 801" xfId="4620"/>
    <cellStyle name="Normal 802" xfId="4621"/>
    <cellStyle name="Normal 803" xfId="4622"/>
    <cellStyle name="Normal 804" xfId="4623"/>
    <cellStyle name="Normal 805" xfId="4624"/>
    <cellStyle name="Normal 806" xfId="4625"/>
    <cellStyle name="Normal 807" xfId="4626"/>
    <cellStyle name="Normal 808" xfId="4627"/>
    <cellStyle name="Normal 809" xfId="4628"/>
    <cellStyle name="Normal 81" xfId="2248"/>
    <cellStyle name="Normal 81 2" xfId="3918"/>
    <cellStyle name="Normal 810" xfId="4629"/>
    <cellStyle name="Normal 811" xfId="4630"/>
    <cellStyle name="Normal 812" xfId="4631"/>
    <cellStyle name="Normal 813" xfId="4632"/>
    <cellStyle name="Normal 814" xfId="4633"/>
    <cellStyle name="Normal 815" xfId="4634"/>
    <cellStyle name="Normal 816" xfId="4635"/>
    <cellStyle name="Normal 817" xfId="4636"/>
    <cellStyle name="Normal 818" xfId="4637"/>
    <cellStyle name="Normal 819" xfId="4638"/>
    <cellStyle name="Normal 82" xfId="2249"/>
    <cellStyle name="Normal 82 2" xfId="3919"/>
    <cellStyle name="Normal 820" xfId="4639"/>
    <cellStyle name="Normal 821" xfId="4640"/>
    <cellStyle name="Normal 822" xfId="4641"/>
    <cellStyle name="Normal 823" xfId="4642"/>
    <cellStyle name="Normal 824" xfId="4643"/>
    <cellStyle name="Normal 825" xfId="4644"/>
    <cellStyle name="Normal 826" xfId="4645"/>
    <cellStyle name="Normal 827" xfId="4646"/>
    <cellStyle name="Normal 828" xfId="4647"/>
    <cellStyle name="Normal 829" xfId="4648"/>
    <cellStyle name="Normal 83" xfId="2250"/>
    <cellStyle name="Normal 83 2" xfId="3920"/>
    <cellStyle name="Normal 830" xfId="4649"/>
    <cellStyle name="Normal 831" xfId="4650"/>
    <cellStyle name="Normal 832" xfId="4651"/>
    <cellStyle name="Normal 833" xfId="4652"/>
    <cellStyle name="Normal 834" xfId="4653"/>
    <cellStyle name="Normal 835" xfId="4654"/>
    <cellStyle name="Normal 836" xfId="4655"/>
    <cellStyle name="Normal 837" xfId="4656"/>
    <cellStyle name="Normal 838" xfId="4657"/>
    <cellStyle name="Normal 839" xfId="4658"/>
    <cellStyle name="Normal 84" xfId="2251"/>
    <cellStyle name="Normal 84 2" xfId="3921"/>
    <cellStyle name="Normal 840" xfId="4659"/>
    <cellStyle name="Normal 841" xfId="4660"/>
    <cellStyle name="Normal 842" xfId="4661"/>
    <cellStyle name="Normal 843" xfId="4662"/>
    <cellStyle name="Normal 844" xfId="4663"/>
    <cellStyle name="Normal 845" xfId="4664"/>
    <cellStyle name="Normal 846" xfId="4665"/>
    <cellStyle name="Normal 847" xfId="4666"/>
    <cellStyle name="Normal 848" xfId="4667"/>
    <cellStyle name="Normal 849" xfId="4668"/>
    <cellStyle name="Normal 85" xfId="2252"/>
    <cellStyle name="Normal 85 2" xfId="3922"/>
    <cellStyle name="Normal 850" xfId="4669"/>
    <cellStyle name="Normal 851" xfId="4670"/>
    <cellStyle name="Normal 852" xfId="4671"/>
    <cellStyle name="Normal 853" xfId="4672"/>
    <cellStyle name="Normal 854" xfId="4673"/>
    <cellStyle name="Normal 855" xfId="4674"/>
    <cellStyle name="Normal 856" xfId="4675"/>
    <cellStyle name="Normal 857" xfId="4676"/>
    <cellStyle name="Normal 858" xfId="4677"/>
    <cellStyle name="Normal 859" xfId="4678"/>
    <cellStyle name="Normal 86" xfId="2253"/>
    <cellStyle name="Normal 86 2" xfId="3923"/>
    <cellStyle name="Normal 860" xfId="4679"/>
    <cellStyle name="Normal 861" xfId="4680"/>
    <cellStyle name="Normal 862" xfId="4681"/>
    <cellStyle name="Normal 863" xfId="4682"/>
    <cellStyle name="Normal 864" xfId="4683"/>
    <cellStyle name="Normal 865" xfId="4684"/>
    <cellStyle name="Normal 866" xfId="4685"/>
    <cellStyle name="Normal 867" xfId="4686"/>
    <cellStyle name="Normal 868" xfId="4687"/>
    <cellStyle name="Normal 869" xfId="4688"/>
    <cellStyle name="Normal 87" xfId="2254"/>
    <cellStyle name="Normal 87 2" xfId="3924"/>
    <cellStyle name="Normal 870" xfId="4689"/>
    <cellStyle name="Normal 871" xfId="4690"/>
    <cellStyle name="Normal 872" xfId="4691"/>
    <cellStyle name="Normal 873" xfId="4692"/>
    <cellStyle name="Normal 874" xfId="4693"/>
    <cellStyle name="Normal 875" xfId="4694"/>
    <cellStyle name="Normal 876" xfId="4695"/>
    <cellStyle name="Normal 877" xfId="4696"/>
    <cellStyle name="Normal 878" xfId="4697"/>
    <cellStyle name="Normal 879" xfId="4698"/>
    <cellStyle name="Normal 88" xfId="2255"/>
    <cellStyle name="Normal 88 2" xfId="3925"/>
    <cellStyle name="Normal 880" xfId="4699"/>
    <cellStyle name="Normal 881" xfId="4700"/>
    <cellStyle name="Normal 882" xfId="4701"/>
    <cellStyle name="Normal 883" xfId="4702"/>
    <cellStyle name="Normal 884" xfId="4703"/>
    <cellStyle name="Normal 885" xfId="4704"/>
    <cellStyle name="Normal 886" xfId="4705"/>
    <cellStyle name="Normal 887" xfId="4706"/>
    <cellStyle name="Normal 888" xfId="4707"/>
    <cellStyle name="Normal 889" xfId="4708"/>
    <cellStyle name="Normal 89" xfId="2256"/>
    <cellStyle name="Normal 89 2" xfId="3926"/>
    <cellStyle name="Normal 890" xfId="4709"/>
    <cellStyle name="Normal 891" xfId="4710"/>
    <cellStyle name="Normal 892" xfId="4711"/>
    <cellStyle name="Normal 893" xfId="4712"/>
    <cellStyle name="Normal 894" xfId="4713"/>
    <cellStyle name="Normal 895" xfId="4714"/>
    <cellStyle name="Normal 896" xfId="4715"/>
    <cellStyle name="Normal 897" xfId="4716"/>
    <cellStyle name="Normal 898" xfId="4717"/>
    <cellStyle name="Normal 899" xfId="4718"/>
    <cellStyle name="Normal 9" xfId="2257"/>
    <cellStyle name="Normal 9 2" xfId="2258"/>
    <cellStyle name="Normal 9 3" xfId="2259"/>
    <cellStyle name="Normal 9 4" xfId="2260"/>
    <cellStyle name="Normal 9 5" xfId="2261"/>
    <cellStyle name="Normal 9 6" xfId="2262"/>
    <cellStyle name="Normal 9 7" xfId="2263"/>
    <cellStyle name="Normal 9 8" xfId="3927"/>
    <cellStyle name="Normal 90" xfId="2264"/>
    <cellStyle name="Normal 90 2" xfId="3928"/>
    <cellStyle name="Normal 900" xfId="4719"/>
    <cellStyle name="Normal 901" xfId="4720"/>
    <cellStyle name="Normal 902" xfId="4721"/>
    <cellStyle name="Normal 903" xfId="4722"/>
    <cellStyle name="Normal 904" xfId="4723"/>
    <cellStyle name="Normal 905" xfId="4724"/>
    <cellStyle name="Normal 906" xfId="4725"/>
    <cellStyle name="Normal 907" xfId="4726"/>
    <cellStyle name="Normal 908" xfId="4727"/>
    <cellStyle name="Normal 909" xfId="4728"/>
    <cellStyle name="Normal 91" xfId="2265"/>
    <cellStyle name="Normal 91 2" xfId="3929"/>
    <cellStyle name="Normal 910" xfId="4729"/>
    <cellStyle name="Normal 911" xfId="4730"/>
    <cellStyle name="Normal 912" xfId="4731"/>
    <cellStyle name="Normal 913" xfId="4732"/>
    <cellStyle name="Normal 914" xfId="4733"/>
    <cellStyle name="Normal 915" xfId="4734"/>
    <cellStyle name="Normal 916" xfId="4735"/>
    <cellStyle name="Normal 917" xfId="4736"/>
    <cellStyle name="Normal 918" xfId="4737"/>
    <cellStyle name="Normal 919" xfId="4738"/>
    <cellStyle name="Normal 92" xfId="2266"/>
    <cellStyle name="Normal 92 2" xfId="3930"/>
    <cellStyle name="Normal 920" xfId="4739"/>
    <cellStyle name="Normal 921" xfId="4740"/>
    <cellStyle name="Normal 922" xfId="4741"/>
    <cellStyle name="Normal 923" xfId="4742"/>
    <cellStyle name="Normal 924" xfId="4743"/>
    <cellStyle name="Normal 925" xfId="4744"/>
    <cellStyle name="Normal 926" xfId="4745"/>
    <cellStyle name="Normal 927" xfId="4746"/>
    <cellStyle name="Normal 928" xfId="4747"/>
    <cellStyle name="Normal 929" xfId="4748"/>
    <cellStyle name="Normal 93" xfId="2267"/>
    <cellStyle name="Normal 93 2" xfId="3931"/>
    <cellStyle name="Normal 930" xfId="4749"/>
    <cellStyle name="Normal 931" xfId="4750"/>
    <cellStyle name="Normal 932" xfId="4751"/>
    <cellStyle name="Normal 933" xfId="4752"/>
    <cellStyle name="Normal 934" xfId="4753"/>
    <cellStyle name="Normal 935" xfId="4754"/>
    <cellStyle name="Normal 936" xfId="4755"/>
    <cellStyle name="Normal 937" xfId="4756"/>
    <cellStyle name="Normal 938" xfId="4757"/>
    <cellStyle name="Normal 939" xfId="4758"/>
    <cellStyle name="Normal 94" xfId="2268"/>
    <cellStyle name="Normal 94 2" xfId="3932"/>
    <cellStyle name="Normal 940" xfId="4759"/>
    <cellStyle name="Normal 941" xfId="4760"/>
    <cellStyle name="Normal 942" xfId="4761"/>
    <cellStyle name="Normal 943" xfId="4762"/>
    <cellStyle name="Normal 944" xfId="4763"/>
    <cellStyle name="Normal 945" xfId="4764"/>
    <cellStyle name="Normal 946" xfId="4765"/>
    <cellStyle name="Normal 947" xfId="4766"/>
    <cellStyle name="Normal 948" xfId="4767"/>
    <cellStyle name="Normal 949" xfId="4768"/>
    <cellStyle name="Normal 95" xfId="2269"/>
    <cellStyle name="Normal 95 2" xfId="3933"/>
    <cellStyle name="Normal 950" xfId="4769"/>
    <cellStyle name="Normal 951" xfId="4770"/>
    <cellStyle name="Normal 952" xfId="4771"/>
    <cellStyle name="Normal 953" xfId="4772"/>
    <cellStyle name="Normal 954" xfId="4773"/>
    <cellStyle name="Normal 955" xfId="4774"/>
    <cellStyle name="Normal 956" xfId="4775"/>
    <cellStyle name="Normal 957" xfId="4776"/>
    <cellStyle name="Normal 958" xfId="4777"/>
    <cellStyle name="Normal 959" xfId="4778"/>
    <cellStyle name="Normal 96" xfId="2270"/>
    <cellStyle name="Normal 96 2" xfId="3934"/>
    <cellStyle name="Normal 960" xfId="4779"/>
    <cellStyle name="Normal 961" xfId="4780"/>
    <cellStyle name="Normal 962" xfId="4781"/>
    <cellStyle name="Normal 963" xfId="4782"/>
    <cellStyle name="Normal 964" xfId="4783"/>
    <cellStyle name="Normal 965" xfId="4784"/>
    <cellStyle name="Normal 966" xfId="4785"/>
    <cellStyle name="Normal 967" xfId="4786"/>
    <cellStyle name="Normal 968" xfId="4787"/>
    <cellStyle name="Normal 969" xfId="4788"/>
    <cellStyle name="Normal 97" xfId="2271"/>
    <cellStyle name="Normal 97 2" xfId="3935"/>
    <cellStyle name="Normal 970" xfId="4789"/>
    <cellStyle name="Normal 971" xfId="4790"/>
    <cellStyle name="Normal 972" xfId="4791"/>
    <cellStyle name="Normal 973" xfId="4792"/>
    <cellStyle name="Normal 974" xfId="4793"/>
    <cellStyle name="Normal 975" xfId="4794"/>
    <cellStyle name="Normal 976" xfId="4795"/>
    <cellStyle name="Normal 977" xfId="4796"/>
    <cellStyle name="Normal 978" xfId="4797"/>
    <cellStyle name="Normal 979" xfId="4798"/>
    <cellStyle name="Normal 98" xfId="2272"/>
    <cellStyle name="Normal 98 2" xfId="3936"/>
    <cellStyle name="Normal 980" xfId="4799"/>
    <cellStyle name="Normal 981" xfId="4800"/>
    <cellStyle name="Normal 982" xfId="4801"/>
    <cellStyle name="Normal 983" xfId="4802"/>
    <cellStyle name="Normal 984" xfId="4803"/>
    <cellStyle name="Normal 985" xfId="4804"/>
    <cellStyle name="Normal 986" xfId="4805"/>
    <cellStyle name="Normal 987" xfId="4806"/>
    <cellStyle name="Normal 988" xfId="4807"/>
    <cellStyle name="Normal 989" xfId="4808"/>
    <cellStyle name="Normal 99" xfId="2273"/>
    <cellStyle name="Normal 99 2" xfId="3937"/>
    <cellStyle name="Normal 990" xfId="4809"/>
    <cellStyle name="Normal 991" xfId="4810"/>
    <cellStyle name="Normal 992" xfId="4811"/>
    <cellStyle name="Normal 993" xfId="4812"/>
    <cellStyle name="Normal 994" xfId="4813"/>
    <cellStyle name="Normal 995" xfId="4814"/>
    <cellStyle name="Normal 996" xfId="4815"/>
    <cellStyle name="Normal 997" xfId="4816"/>
    <cellStyle name="Normal 998" xfId="4817"/>
    <cellStyle name="Normal 999" xfId="4818"/>
    <cellStyle name="Note 10" xfId="2274"/>
    <cellStyle name="Note 10 2" xfId="2275"/>
    <cellStyle name="Note 10 2 2" xfId="3939"/>
    <cellStyle name="Note 10 3" xfId="2276"/>
    <cellStyle name="Note 10 3 2" xfId="3940"/>
    <cellStyle name="Note 10 4" xfId="3938"/>
    <cellStyle name="Note 11" xfId="2277"/>
    <cellStyle name="Note 11 2" xfId="2278"/>
    <cellStyle name="Note 11 2 2" xfId="3942"/>
    <cellStyle name="Note 11 3" xfId="2279"/>
    <cellStyle name="Note 11 3 2" xfId="3943"/>
    <cellStyle name="Note 11 4" xfId="3941"/>
    <cellStyle name="Note 12" xfId="2280"/>
    <cellStyle name="Note 12 2" xfId="2281"/>
    <cellStyle name="Note 12 2 2" xfId="3945"/>
    <cellStyle name="Note 12 3" xfId="2282"/>
    <cellStyle name="Note 12 3 2" xfId="3946"/>
    <cellStyle name="Note 12 4" xfId="3944"/>
    <cellStyle name="Note 13" xfId="2283"/>
    <cellStyle name="Note 13 2" xfId="2284"/>
    <cellStyle name="Note 13 2 2" xfId="3948"/>
    <cellStyle name="Note 13 3" xfId="2285"/>
    <cellStyle name="Note 13 3 2" xfId="3949"/>
    <cellStyle name="Note 13 4" xfId="3947"/>
    <cellStyle name="Note 14" xfId="2286"/>
    <cellStyle name="Note 14 2" xfId="2287"/>
    <cellStyle name="Note 14 2 2" xfId="3951"/>
    <cellStyle name="Note 14 3" xfId="2288"/>
    <cellStyle name="Note 14 3 2" xfId="3952"/>
    <cellStyle name="Note 14 4" xfId="3950"/>
    <cellStyle name="Note 15" xfId="2289"/>
    <cellStyle name="Note 15 2" xfId="2290"/>
    <cellStyle name="Note 15 2 2" xfId="3954"/>
    <cellStyle name="Note 15 3" xfId="2291"/>
    <cellStyle name="Note 15 3 2" xfId="3955"/>
    <cellStyle name="Note 15 4" xfId="3953"/>
    <cellStyle name="Note 16" xfId="2292"/>
    <cellStyle name="Note 16 2" xfId="2293"/>
    <cellStyle name="Note 16 2 2" xfId="3957"/>
    <cellStyle name="Note 16 3" xfId="2294"/>
    <cellStyle name="Note 16 3 2" xfId="3958"/>
    <cellStyle name="Note 16 4" xfId="3956"/>
    <cellStyle name="Note 17" xfId="2295"/>
    <cellStyle name="Note 17 2" xfId="2296"/>
    <cellStyle name="Note 17 2 2" xfId="3960"/>
    <cellStyle name="Note 17 3" xfId="2297"/>
    <cellStyle name="Note 17 3 2" xfId="3961"/>
    <cellStyle name="Note 17 4" xfId="3959"/>
    <cellStyle name="Note 18" xfId="2298"/>
    <cellStyle name="Note 18 2" xfId="2299"/>
    <cellStyle name="Note 18 2 2" xfId="3963"/>
    <cellStyle name="Note 18 3" xfId="2300"/>
    <cellStyle name="Note 18 3 2" xfId="3964"/>
    <cellStyle name="Note 18 4" xfId="3962"/>
    <cellStyle name="Note 2" xfId="2301"/>
    <cellStyle name="Note 2 2" xfId="2302"/>
    <cellStyle name="Note 2 2 2" xfId="2303"/>
    <cellStyle name="Note 2 2 2 2" xfId="3967"/>
    <cellStyle name="Note 2 2 3" xfId="2304"/>
    <cellStyle name="Note 2 2 3 2" xfId="3968"/>
    <cellStyle name="Note 2 2 4" xfId="3966"/>
    <cellStyle name="Note 2 3" xfId="2305"/>
    <cellStyle name="Note 2 3 2" xfId="2306"/>
    <cellStyle name="Note 2 3 2 2" xfId="3970"/>
    <cellStyle name="Note 2 3 3" xfId="2307"/>
    <cellStyle name="Note 2 3 3 2" xfId="3971"/>
    <cellStyle name="Note 2 3 4" xfId="3969"/>
    <cellStyle name="Note 2 4" xfId="2308"/>
    <cellStyle name="Note 2 4 2" xfId="2309"/>
    <cellStyle name="Note 2 4 2 2" xfId="3973"/>
    <cellStyle name="Note 2 4 3" xfId="2310"/>
    <cellStyle name="Note 2 4 3 2" xfId="3974"/>
    <cellStyle name="Note 2 4 4" xfId="3972"/>
    <cellStyle name="Note 2 5" xfId="2311"/>
    <cellStyle name="Note 2 5 2" xfId="2312"/>
    <cellStyle name="Note 2 5 2 2" xfId="3976"/>
    <cellStyle name="Note 2 5 3" xfId="2313"/>
    <cellStyle name="Note 2 5 3 2" xfId="3977"/>
    <cellStyle name="Note 2 5 4" xfId="3975"/>
    <cellStyle name="Note 2 6" xfId="2314"/>
    <cellStyle name="Note 2 6 2" xfId="3978"/>
    <cellStyle name="Note 2 7" xfId="2315"/>
    <cellStyle name="Note 2 7 2" xfId="3979"/>
    <cellStyle name="Note 2 8" xfId="3965"/>
    <cellStyle name="Note 3" xfId="2316"/>
    <cellStyle name="Note 3 2" xfId="2317"/>
    <cellStyle name="Note 3 2 2" xfId="2318"/>
    <cellStyle name="Note 3 2 2 2" xfId="3982"/>
    <cellStyle name="Note 3 2 3" xfId="2319"/>
    <cellStyle name="Note 3 2 3 2" xfId="3983"/>
    <cellStyle name="Note 3 2 4" xfId="3981"/>
    <cellStyle name="Note 3 3" xfId="2320"/>
    <cellStyle name="Note 3 3 2" xfId="2321"/>
    <cellStyle name="Note 3 3 2 2" xfId="3985"/>
    <cellStyle name="Note 3 3 3" xfId="2322"/>
    <cellStyle name="Note 3 3 3 2" xfId="3986"/>
    <cellStyle name="Note 3 3 4" xfId="3984"/>
    <cellStyle name="Note 3 4" xfId="2323"/>
    <cellStyle name="Note 3 4 2" xfId="2324"/>
    <cellStyle name="Note 3 4 2 2" xfId="3988"/>
    <cellStyle name="Note 3 4 3" xfId="2325"/>
    <cellStyle name="Note 3 4 3 2" xfId="3989"/>
    <cellStyle name="Note 3 4 4" xfId="3987"/>
    <cellStyle name="Note 3 5" xfId="2326"/>
    <cellStyle name="Note 3 5 2" xfId="2327"/>
    <cellStyle name="Note 3 5 2 2" xfId="3991"/>
    <cellStyle name="Note 3 5 3" xfId="2328"/>
    <cellStyle name="Note 3 5 3 2" xfId="3992"/>
    <cellStyle name="Note 3 5 4" xfId="3990"/>
    <cellStyle name="Note 3 6" xfId="2329"/>
    <cellStyle name="Note 3 6 2" xfId="3993"/>
    <cellStyle name="Note 3 7" xfId="2330"/>
    <cellStyle name="Note 3 7 2" xfId="3994"/>
    <cellStyle name="Note 3 8" xfId="3980"/>
    <cellStyle name="Note 4" xfId="2331"/>
    <cellStyle name="Note 4 2" xfId="2332"/>
    <cellStyle name="Note 4 2 2" xfId="3996"/>
    <cellStyle name="Note 4 3" xfId="2333"/>
    <cellStyle name="Note 4 3 2" xfId="3997"/>
    <cellStyle name="Note 4 4" xfId="3995"/>
    <cellStyle name="Note 5" xfId="2334"/>
    <cellStyle name="Note 5 2" xfId="2335"/>
    <cellStyle name="Note 5 2 2" xfId="3999"/>
    <cellStyle name="Note 5 3" xfId="2336"/>
    <cellStyle name="Note 5 3 2" xfId="4000"/>
    <cellStyle name="Note 5 4" xfId="3998"/>
    <cellStyle name="Note 6" xfId="2337"/>
    <cellStyle name="Note 6 2" xfId="2338"/>
    <cellStyle name="Note 6 2 2" xfId="4002"/>
    <cellStyle name="Note 6 3" xfId="2339"/>
    <cellStyle name="Note 6 3 2" xfId="4003"/>
    <cellStyle name="Note 6 4" xfId="4001"/>
    <cellStyle name="Note 7" xfId="2340"/>
    <cellStyle name="Note 7 2" xfId="2341"/>
    <cellStyle name="Note 7 2 2" xfId="4005"/>
    <cellStyle name="Note 7 3" xfId="2342"/>
    <cellStyle name="Note 7 3 2" xfId="4006"/>
    <cellStyle name="Note 7 4" xfId="4004"/>
    <cellStyle name="Note 8" xfId="2343"/>
    <cellStyle name="Note 8 2" xfId="2344"/>
    <cellStyle name="Note 8 2 2" xfId="4008"/>
    <cellStyle name="Note 8 3" xfId="2345"/>
    <cellStyle name="Note 8 3 2" xfId="4009"/>
    <cellStyle name="Note 8 4" xfId="4007"/>
    <cellStyle name="Note 9" xfId="2346"/>
    <cellStyle name="Note 9 2" xfId="2347"/>
    <cellStyle name="Note 9 2 2" xfId="4011"/>
    <cellStyle name="Note 9 3" xfId="2348"/>
    <cellStyle name="Note 9 3 2" xfId="4012"/>
    <cellStyle name="Note 9 4" xfId="4010"/>
    <cellStyle name="Output" xfId="21" builtinId="21" customBuiltin="1"/>
    <cellStyle name="Percent [2]" xfId="4857"/>
    <cellStyle name="Percent [2] 2" xfId="4866"/>
    <cellStyle name="Percent [2] 3" xfId="4869"/>
    <cellStyle name="PSChar" xfId="4858"/>
    <cellStyle name="PSDate" xfId="4859"/>
    <cellStyle name="PSDec" xfId="4860"/>
    <cellStyle name="PSHeading" xfId="4861"/>
    <cellStyle name="PSInt" xfId="4862"/>
    <cellStyle name="PSSpacer" xfId="4863"/>
    <cellStyle name="Title" xfId="12" builtinId="15" customBuiltin="1"/>
    <cellStyle name="Total" xfId="27" builtinId="25" customBuiltin="1"/>
    <cellStyle name="Warning Text" xfId="25" builtinId="11" customBuiltin="1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2B2B2"/>
      <color rgb="FF66CCFF"/>
      <color rgb="FFFF111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ril%202017%20BillingFirstPul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illing"/>
      <sheetName val="Warehouse"/>
      <sheetName val="Student Print"/>
      <sheetName val="DSC"/>
      <sheetName val="Devices"/>
    </sheetNames>
    <sheetDataSet>
      <sheetData sheetId="0">
        <row r="2">
          <cell r="I2" t="str">
            <v>S7325800229</v>
          </cell>
          <cell r="J2" t="str">
            <v>C84014108</v>
          </cell>
          <cell r="K2">
            <v>2000</v>
          </cell>
          <cell r="L2">
            <v>1000</v>
          </cell>
          <cell r="M2">
            <v>2.0750000000000001E-2</v>
          </cell>
          <cell r="N2">
            <v>0.08</v>
          </cell>
          <cell r="O2">
            <v>41.5</v>
          </cell>
          <cell r="P2">
            <v>80</v>
          </cell>
          <cell r="Q2">
            <v>121.5</v>
          </cell>
          <cell r="R2">
            <v>46649</v>
          </cell>
          <cell r="S2">
            <v>46690</v>
          </cell>
          <cell r="T2">
            <v>41</v>
          </cell>
          <cell r="U2" t="str">
            <v>0</v>
          </cell>
          <cell r="W2">
            <v>0</v>
          </cell>
          <cell r="X2">
            <v>4798</v>
          </cell>
          <cell r="Y2">
            <v>4798</v>
          </cell>
        </row>
        <row r="3">
          <cell r="I3" t="str">
            <v>35PC451</v>
          </cell>
          <cell r="K3">
            <v>4000</v>
          </cell>
          <cell r="L3">
            <v>0</v>
          </cell>
          <cell r="M3">
            <v>2.0750000000000001E-2</v>
          </cell>
          <cell r="N3">
            <v>0.08</v>
          </cell>
          <cell r="O3">
            <v>83</v>
          </cell>
          <cell r="P3">
            <v>0</v>
          </cell>
          <cell r="Q3">
            <v>83</v>
          </cell>
          <cell r="R3">
            <v>80821</v>
          </cell>
          <cell r="S3">
            <v>83231</v>
          </cell>
          <cell r="T3">
            <v>2410</v>
          </cell>
          <cell r="U3" t="str">
            <v>0</v>
          </cell>
          <cell r="W3">
            <v>0</v>
          </cell>
          <cell r="X3" t="str">
            <v/>
          </cell>
          <cell r="Y3" t="str">
            <v/>
          </cell>
        </row>
        <row r="4">
          <cell r="I4" t="str">
            <v>V8006001225</v>
          </cell>
          <cell r="J4" t="str">
            <v>C24064688</v>
          </cell>
          <cell r="K4">
            <v>0</v>
          </cell>
          <cell r="L4">
            <v>0</v>
          </cell>
          <cell r="M4">
            <v>1.9970000000000002E-2</v>
          </cell>
          <cell r="N4">
            <v>0.08</v>
          </cell>
          <cell r="O4">
            <v>0</v>
          </cell>
          <cell r="P4">
            <v>0</v>
          </cell>
          <cell r="Q4" t="str">
            <v>CPC</v>
          </cell>
          <cell r="R4">
            <v>704798</v>
          </cell>
          <cell r="S4">
            <v>711513</v>
          </cell>
          <cell r="T4">
            <v>6715</v>
          </cell>
          <cell r="V4">
            <v>6715</v>
          </cell>
          <cell r="W4">
            <v>134.09855000000002</v>
          </cell>
          <cell r="X4">
            <v>0</v>
          </cell>
          <cell r="Y4">
            <v>0</v>
          </cell>
        </row>
        <row r="5">
          <cell r="I5" t="str">
            <v>72MXPH7</v>
          </cell>
          <cell r="K5">
            <v>0</v>
          </cell>
          <cell r="L5">
            <v>0</v>
          </cell>
          <cell r="M5">
            <v>1.9970000000000002E-2</v>
          </cell>
          <cell r="N5">
            <v>0.08</v>
          </cell>
          <cell r="O5">
            <v>0</v>
          </cell>
          <cell r="P5">
            <v>0</v>
          </cell>
          <cell r="Q5" t="str">
            <v>CPC</v>
          </cell>
          <cell r="R5">
            <v>22172</v>
          </cell>
          <cell r="S5">
            <v>22264</v>
          </cell>
          <cell r="T5">
            <v>92</v>
          </cell>
          <cell r="V5">
            <v>92</v>
          </cell>
          <cell r="W5">
            <v>1.8372400000000002</v>
          </cell>
          <cell r="X5">
            <v>0</v>
          </cell>
          <cell r="Y5">
            <v>0</v>
          </cell>
        </row>
        <row r="6">
          <cell r="I6" t="str">
            <v>72MXX1W</v>
          </cell>
          <cell r="K6">
            <v>0</v>
          </cell>
          <cell r="L6">
            <v>0</v>
          </cell>
          <cell r="M6">
            <v>1.9970000000000002E-2</v>
          </cell>
          <cell r="N6">
            <v>0.08</v>
          </cell>
          <cell r="O6">
            <v>0</v>
          </cell>
          <cell r="P6">
            <v>0</v>
          </cell>
          <cell r="Q6" t="str">
            <v>CPC</v>
          </cell>
          <cell r="R6">
            <v>5303</v>
          </cell>
          <cell r="S6">
            <v>5385</v>
          </cell>
          <cell r="T6">
            <v>82</v>
          </cell>
          <cell r="V6">
            <v>82</v>
          </cell>
          <cell r="W6">
            <v>1.6375400000000002</v>
          </cell>
          <cell r="X6">
            <v>0</v>
          </cell>
          <cell r="Y6">
            <v>0</v>
          </cell>
        </row>
        <row r="7">
          <cell r="I7" t="str">
            <v>V9815300255</v>
          </cell>
          <cell r="J7" t="str">
            <v>C24068613</v>
          </cell>
          <cell r="K7">
            <v>0</v>
          </cell>
          <cell r="L7">
            <v>0</v>
          </cell>
          <cell r="M7">
            <v>1.9970000000000002E-2</v>
          </cell>
          <cell r="N7">
            <v>0.08</v>
          </cell>
          <cell r="O7">
            <v>0</v>
          </cell>
          <cell r="P7">
            <v>0</v>
          </cell>
          <cell r="Q7" t="str">
            <v>CPC</v>
          </cell>
          <cell r="R7">
            <v>187335</v>
          </cell>
          <cell r="S7">
            <v>189895</v>
          </cell>
          <cell r="T7">
            <v>2560</v>
          </cell>
          <cell r="V7">
            <v>2560</v>
          </cell>
          <cell r="W7">
            <v>51.123200000000004</v>
          </cell>
          <cell r="X7">
            <v>129457</v>
          </cell>
          <cell r="Y7">
            <v>132326</v>
          </cell>
        </row>
        <row r="8">
          <cell r="I8" t="str">
            <v>V8315301000</v>
          </cell>
          <cell r="J8" t="str">
            <v>C24068716</v>
          </cell>
          <cell r="K8">
            <v>0</v>
          </cell>
          <cell r="L8">
            <v>0</v>
          </cell>
          <cell r="M8">
            <v>1.9970000000000002E-2</v>
          </cell>
          <cell r="N8">
            <v>0.08</v>
          </cell>
          <cell r="O8">
            <v>0</v>
          </cell>
          <cell r="P8">
            <v>0</v>
          </cell>
          <cell r="Q8" t="str">
            <v>CPC</v>
          </cell>
          <cell r="R8">
            <v>237893</v>
          </cell>
          <cell r="S8">
            <v>240202</v>
          </cell>
          <cell r="T8">
            <v>2309</v>
          </cell>
          <cell r="V8">
            <v>2309</v>
          </cell>
          <cell r="W8">
            <v>46.110730000000004</v>
          </cell>
          <cell r="X8">
            <v>0</v>
          </cell>
          <cell r="Y8">
            <v>0</v>
          </cell>
        </row>
        <row r="9">
          <cell r="I9" t="str">
            <v>W3018900748</v>
          </cell>
          <cell r="J9" t="str">
            <v>C24068699</v>
          </cell>
          <cell r="K9">
            <v>0</v>
          </cell>
          <cell r="L9">
            <v>0</v>
          </cell>
          <cell r="M9">
            <v>1.9970000000000002E-2</v>
          </cell>
          <cell r="N9">
            <v>0.08</v>
          </cell>
          <cell r="O9">
            <v>0</v>
          </cell>
          <cell r="P9">
            <v>0</v>
          </cell>
          <cell r="Q9" t="str">
            <v>CPC</v>
          </cell>
          <cell r="R9">
            <v>17193</v>
          </cell>
          <cell r="S9">
            <v>17499</v>
          </cell>
          <cell r="T9">
            <v>306</v>
          </cell>
          <cell r="V9">
            <v>306</v>
          </cell>
          <cell r="W9">
            <v>6.1108200000000004</v>
          </cell>
          <cell r="X9">
            <v>0</v>
          </cell>
          <cell r="Y9">
            <v>0</v>
          </cell>
        </row>
        <row r="10">
          <cell r="I10" t="str">
            <v>7463479906D0Y</v>
          </cell>
          <cell r="K10">
            <v>0</v>
          </cell>
          <cell r="L10">
            <v>0</v>
          </cell>
          <cell r="M10">
            <v>1.9970000000000002E-2</v>
          </cell>
          <cell r="N10">
            <v>0.08</v>
          </cell>
          <cell r="O10">
            <v>0</v>
          </cell>
          <cell r="P10">
            <v>0</v>
          </cell>
          <cell r="Q10" t="str">
            <v>CPC</v>
          </cell>
          <cell r="R10">
            <v>308545</v>
          </cell>
          <cell r="S10">
            <v>312006</v>
          </cell>
          <cell r="T10">
            <v>3461</v>
          </cell>
          <cell r="V10">
            <v>3461</v>
          </cell>
          <cell r="W10">
            <v>69.116170000000011</v>
          </cell>
          <cell r="X10">
            <v>0</v>
          </cell>
          <cell r="Y10">
            <v>0</v>
          </cell>
        </row>
        <row r="11">
          <cell r="I11" t="str">
            <v>V6906000793</v>
          </cell>
          <cell r="J11" t="str">
            <v>C24064454</v>
          </cell>
          <cell r="K11">
            <v>14000</v>
          </cell>
          <cell r="L11">
            <v>0</v>
          </cell>
          <cell r="M11">
            <v>2.0750000000000001E-2</v>
          </cell>
          <cell r="N11">
            <v>0.08</v>
          </cell>
          <cell r="O11">
            <v>290.5</v>
          </cell>
          <cell r="P11">
            <v>0</v>
          </cell>
          <cell r="Q11">
            <v>290.5</v>
          </cell>
          <cell r="R11">
            <v>859046</v>
          </cell>
          <cell r="S11">
            <v>868932</v>
          </cell>
          <cell r="T11">
            <v>9886</v>
          </cell>
          <cell r="U11" t="str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I12" t="str">
            <v>E235C900087</v>
          </cell>
          <cell r="J12" t="str">
            <v>C84132960</v>
          </cell>
          <cell r="K12">
            <v>0</v>
          </cell>
          <cell r="L12">
            <v>0</v>
          </cell>
          <cell r="M12">
            <v>1.9970000000000002E-2</v>
          </cell>
          <cell r="N12">
            <v>0.08</v>
          </cell>
          <cell r="O12">
            <v>0</v>
          </cell>
          <cell r="P12">
            <v>0</v>
          </cell>
          <cell r="Q12" t="str">
            <v>CPC</v>
          </cell>
          <cell r="R12">
            <v>38926</v>
          </cell>
          <cell r="S12">
            <v>39874</v>
          </cell>
          <cell r="T12">
            <v>948</v>
          </cell>
          <cell r="V12">
            <v>948</v>
          </cell>
          <cell r="W12">
            <v>18.931560000000001</v>
          </cell>
          <cell r="X12">
            <v>160788</v>
          </cell>
          <cell r="Y12">
            <v>164622</v>
          </cell>
        </row>
        <row r="14">
          <cell r="I14" t="str">
            <v>E235C900091</v>
          </cell>
          <cell r="J14" t="str">
            <v>C84132959</v>
          </cell>
          <cell r="K14">
            <v>0</v>
          </cell>
          <cell r="L14">
            <v>0</v>
          </cell>
          <cell r="M14">
            <v>1.9970000000000002E-2</v>
          </cell>
          <cell r="N14">
            <v>0.08</v>
          </cell>
          <cell r="O14">
            <v>0</v>
          </cell>
          <cell r="P14">
            <v>0</v>
          </cell>
          <cell r="Q14" t="str">
            <v>CPC</v>
          </cell>
          <cell r="R14">
            <v>90250</v>
          </cell>
          <cell r="S14">
            <v>93048</v>
          </cell>
          <cell r="T14">
            <v>2798</v>
          </cell>
          <cell r="V14">
            <v>2798</v>
          </cell>
          <cell r="W14">
            <v>55.876060000000003</v>
          </cell>
          <cell r="X14">
            <v>93462</v>
          </cell>
          <cell r="Y14">
            <v>96207</v>
          </cell>
        </row>
        <row r="16">
          <cell r="I16" t="str">
            <v>7527439466CH1</v>
          </cell>
          <cell r="K16">
            <v>4000</v>
          </cell>
          <cell r="L16">
            <v>100</v>
          </cell>
          <cell r="M16">
            <v>2.0750000000000001E-2</v>
          </cell>
          <cell r="N16">
            <v>0.08</v>
          </cell>
          <cell r="O16">
            <v>83</v>
          </cell>
          <cell r="P16">
            <v>8</v>
          </cell>
          <cell r="Q16">
            <v>91</v>
          </cell>
          <cell r="R16">
            <v>26716</v>
          </cell>
          <cell r="S16">
            <v>27695</v>
          </cell>
          <cell r="T16">
            <v>979</v>
          </cell>
          <cell r="U16" t="str">
            <v>0</v>
          </cell>
          <cell r="W16">
            <v>0</v>
          </cell>
          <cell r="X16">
            <v>27557</v>
          </cell>
          <cell r="Y16">
            <v>28949</v>
          </cell>
        </row>
        <row r="17">
          <cell r="I17" t="str">
            <v>W875L900418</v>
          </cell>
          <cell r="J17" t="str">
            <v>C84133804</v>
          </cell>
          <cell r="K17">
            <v>0</v>
          </cell>
          <cell r="L17">
            <v>0</v>
          </cell>
          <cell r="M17">
            <v>1.9970000000000002E-2</v>
          </cell>
          <cell r="N17">
            <v>0.08</v>
          </cell>
          <cell r="O17">
            <v>0</v>
          </cell>
          <cell r="P17">
            <v>0</v>
          </cell>
          <cell r="Q17" t="str">
            <v>CPC</v>
          </cell>
          <cell r="R17">
            <v>361328</v>
          </cell>
          <cell r="S17">
            <v>379636</v>
          </cell>
          <cell r="T17">
            <v>18308</v>
          </cell>
          <cell r="V17">
            <v>18308</v>
          </cell>
          <cell r="W17">
            <v>365.61076000000003</v>
          </cell>
          <cell r="X17">
            <v>0</v>
          </cell>
          <cell r="Y17">
            <v>0</v>
          </cell>
        </row>
        <row r="18">
          <cell r="I18" t="str">
            <v>W912P903587</v>
          </cell>
          <cell r="J18" t="str">
            <v>C28008349</v>
          </cell>
          <cell r="K18">
            <v>0</v>
          </cell>
          <cell r="L18">
            <v>0</v>
          </cell>
          <cell r="M18">
            <v>1.9970000000000002E-2</v>
          </cell>
          <cell r="N18">
            <v>0.08</v>
          </cell>
          <cell r="O18">
            <v>0</v>
          </cell>
          <cell r="P18">
            <v>0</v>
          </cell>
          <cell r="Q18" t="str">
            <v>CPC</v>
          </cell>
          <cell r="R18">
            <v>115701</v>
          </cell>
          <cell r="S18">
            <v>117242</v>
          </cell>
          <cell r="T18">
            <v>1541</v>
          </cell>
          <cell r="V18">
            <v>1541</v>
          </cell>
          <cell r="W18">
            <v>30.773770000000003</v>
          </cell>
          <cell r="X18">
            <v>0</v>
          </cell>
          <cell r="Y18">
            <v>0</v>
          </cell>
        </row>
        <row r="19">
          <cell r="I19" t="str">
            <v>W912PA02389</v>
          </cell>
          <cell r="J19" t="str">
            <v>C28008583</v>
          </cell>
          <cell r="K19">
            <v>0</v>
          </cell>
          <cell r="L19">
            <v>0</v>
          </cell>
          <cell r="M19">
            <v>1.9970000000000002E-2</v>
          </cell>
          <cell r="N19">
            <v>0.08</v>
          </cell>
          <cell r="O19">
            <v>0</v>
          </cell>
          <cell r="P19">
            <v>0</v>
          </cell>
          <cell r="Q19" t="str">
            <v>CPC</v>
          </cell>
          <cell r="R19">
            <v>92831</v>
          </cell>
          <cell r="S19">
            <v>95431</v>
          </cell>
          <cell r="T19">
            <v>2600</v>
          </cell>
          <cell r="V19">
            <v>2600</v>
          </cell>
          <cell r="W19">
            <v>51.922000000000004</v>
          </cell>
          <cell r="X19">
            <v>0</v>
          </cell>
          <cell r="Y19">
            <v>0</v>
          </cell>
        </row>
        <row r="20">
          <cell r="I20" t="str">
            <v>W912PA03530</v>
          </cell>
          <cell r="J20" t="str">
            <v>C28008584</v>
          </cell>
          <cell r="K20">
            <v>0</v>
          </cell>
          <cell r="L20">
            <v>0</v>
          </cell>
          <cell r="M20">
            <v>1.9970000000000002E-2</v>
          </cell>
          <cell r="N20">
            <v>0.08</v>
          </cell>
          <cell r="O20">
            <v>0</v>
          </cell>
          <cell r="P20">
            <v>0</v>
          </cell>
          <cell r="Q20" t="str">
            <v>CPC</v>
          </cell>
          <cell r="R20">
            <v>27340</v>
          </cell>
          <cell r="S20">
            <v>27585</v>
          </cell>
          <cell r="T20">
            <v>245</v>
          </cell>
          <cell r="V20">
            <v>245</v>
          </cell>
          <cell r="W20">
            <v>4.8926500000000006</v>
          </cell>
          <cell r="X20">
            <v>0</v>
          </cell>
          <cell r="Y20">
            <v>0</v>
          </cell>
        </row>
        <row r="21">
          <cell r="I21" t="str">
            <v>V9814900242</v>
          </cell>
          <cell r="J21" t="str">
            <v>C24065394</v>
          </cell>
          <cell r="K21">
            <v>0</v>
          </cell>
          <cell r="L21">
            <v>0</v>
          </cell>
          <cell r="M21">
            <v>1.9970000000000002E-2</v>
          </cell>
          <cell r="N21">
            <v>0.08</v>
          </cell>
          <cell r="O21">
            <v>0</v>
          </cell>
          <cell r="P21">
            <v>0</v>
          </cell>
          <cell r="Q21" t="str">
            <v>CPC</v>
          </cell>
          <cell r="R21">
            <v>233091</v>
          </cell>
          <cell r="S21">
            <v>235297</v>
          </cell>
          <cell r="T21">
            <v>2206</v>
          </cell>
          <cell r="V21">
            <v>2206</v>
          </cell>
          <cell r="W21">
            <v>44.053820000000002</v>
          </cell>
          <cell r="X21">
            <v>142604</v>
          </cell>
          <cell r="Y21">
            <v>144308</v>
          </cell>
        </row>
        <row r="22">
          <cell r="I22" t="str">
            <v>E185MC10114</v>
          </cell>
          <cell r="J22" t="str">
            <v>C84146782</v>
          </cell>
          <cell r="K22">
            <v>0</v>
          </cell>
          <cell r="L22">
            <v>0</v>
          </cell>
          <cell r="M22">
            <v>1.9970000000000002E-2</v>
          </cell>
          <cell r="N22">
            <v>0.08</v>
          </cell>
          <cell r="O22">
            <v>0</v>
          </cell>
          <cell r="P22">
            <v>0</v>
          </cell>
          <cell r="Q22" t="str">
            <v>CPC</v>
          </cell>
          <cell r="R22">
            <v>62608</v>
          </cell>
          <cell r="S22">
            <v>65115</v>
          </cell>
          <cell r="T22">
            <v>2507</v>
          </cell>
          <cell r="V22">
            <v>2507</v>
          </cell>
          <cell r="W22">
            <v>50.064790000000002</v>
          </cell>
          <cell r="X22">
            <v>25743</v>
          </cell>
          <cell r="Y22">
            <v>27760</v>
          </cell>
        </row>
        <row r="23">
          <cell r="I23" t="str">
            <v>E184M610752</v>
          </cell>
          <cell r="J23" t="str">
            <v>C84083061</v>
          </cell>
          <cell r="K23">
            <v>0</v>
          </cell>
          <cell r="L23">
            <v>0</v>
          </cell>
          <cell r="M23">
            <v>1.9970000000000002E-2</v>
          </cell>
          <cell r="N23">
            <v>0.08</v>
          </cell>
          <cell r="O23">
            <v>0</v>
          </cell>
          <cell r="P23">
            <v>0</v>
          </cell>
          <cell r="Q23" t="str">
            <v>CPC</v>
          </cell>
          <cell r="R23">
            <v>323256</v>
          </cell>
          <cell r="S23">
            <v>331873</v>
          </cell>
          <cell r="T23">
            <v>8617</v>
          </cell>
          <cell r="V23">
            <v>8617</v>
          </cell>
          <cell r="W23">
            <v>172.08149</v>
          </cell>
          <cell r="X23">
            <v>177230</v>
          </cell>
          <cell r="Y23">
            <v>180096</v>
          </cell>
        </row>
        <row r="25">
          <cell r="I25" t="str">
            <v>V9614901103</v>
          </cell>
          <cell r="J25" t="str">
            <v>C24064848</v>
          </cell>
          <cell r="K25">
            <v>0</v>
          </cell>
          <cell r="L25">
            <v>0</v>
          </cell>
          <cell r="M25">
            <v>1.9970000000000002E-2</v>
          </cell>
          <cell r="N25">
            <v>0.08</v>
          </cell>
          <cell r="O25">
            <v>0</v>
          </cell>
          <cell r="P25">
            <v>0</v>
          </cell>
          <cell r="Q25" t="str">
            <v>CPC</v>
          </cell>
          <cell r="R25">
            <v>488973</v>
          </cell>
          <cell r="S25">
            <v>498027</v>
          </cell>
          <cell r="T25">
            <v>9054</v>
          </cell>
          <cell r="V25">
            <v>9054</v>
          </cell>
          <cell r="W25">
            <v>180.80838000000003</v>
          </cell>
          <cell r="X25">
            <v>403207</v>
          </cell>
          <cell r="Y25">
            <v>408444</v>
          </cell>
        </row>
        <row r="26">
          <cell r="I26" t="str">
            <v>9434V7D</v>
          </cell>
          <cell r="K26">
            <v>0</v>
          </cell>
          <cell r="L26">
            <v>0</v>
          </cell>
          <cell r="M26">
            <v>1.9970000000000002E-2</v>
          </cell>
          <cell r="N26">
            <v>0.08</v>
          </cell>
          <cell r="O26">
            <v>0</v>
          </cell>
          <cell r="P26">
            <v>0</v>
          </cell>
          <cell r="Q26" t="str">
            <v>CPC</v>
          </cell>
          <cell r="R26">
            <v>102286</v>
          </cell>
          <cell r="S26">
            <v>103073</v>
          </cell>
          <cell r="T26">
            <v>787</v>
          </cell>
          <cell r="V26">
            <v>787</v>
          </cell>
          <cell r="W26">
            <v>15.716390000000001</v>
          </cell>
          <cell r="X26">
            <v>53277</v>
          </cell>
          <cell r="Y26">
            <v>54975</v>
          </cell>
        </row>
        <row r="27">
          <cell r="I27" t="str">
            <v>9435WG5</v>
          </cell>
          <cell r="K27">
            <v>0</v>
          </cell>
          <cell r="L27">
            <v>0</v>
          </cell>
          <cell r="M27">
            <v>1.9970000000000002E-2</v>
          </cell>
          <cell r="N27">
            <v>0.08</v>
          </cell>
          <cell r="O27">
            <v>0</v>
          </cell>
          <cell r="P27">
            <v>0</v>
          </cell>
          <cell r="Q27" t="str">
            <v>CPC</v>
          </cell>
          <cell r="R27">
            <v>102129</v>
          </cell>
          <cell r="S27">
            <v>102756</v>
          </cell>
          <cell r="T27">
            <v>627</v>
          </cell>
          <cell r="V27">
            <v>627</v>
          </cell>
          <cell r="W27">
            <v>12.521190000000001</v>
          </cell>
          <cell r="X27">
            <v>35988</v>
          </cell>
          <cell r="Y27">
            <v>37272</v>
          </cell>
        </row>
        <row r="28">
          <cell r="I28" t="str">
            <v>35P8ZV6</v>
          </cell>
          <cell r="K28">
            <v>0</v>
          </cell>
          <cell r="L28">
            <v>0</v>
          </cell>
          <cell r="M28">
            <v>1.9970000000000002E-2</v>
          </cell>
          <cell r="N28">
            <v>0.08</v>
          </cell>
          <cell r="O28">
            <v>0</v>
          </cell>
          <cell r="P28">
            <v>0</v>
          </cell>
          <cell r="Q28" t="str">
            <v>CPC</v>
          </cell>
          <cell r="R28">
            <v>52555</v>
          </cell>
          <cell r="S28">
            <v>53110</v>
          </cell>
          <cell r="T28">
            <v>555</v>
          </cell>
          <cell r="V28">
            <v>555</v>
          </cell>
          <cell r="W28">
            <v>11.083350000000001</v>
          </cell>
          <cell r="X28">
            <v>0</v>
          </cell>
          <cell r="Y28">
            <v>0</v>
          </cell>
        </row>
        <row r="29">
          <cell r="I29" t="str">
            <v>35P8ZT5</v>
          </cell>
          <cell r="K29">
            <v>0</v>
          </cell>
          <cell r="L29">
            <v>0</v>
          </cell>
          <cell r="M29">
            <v>1.9970000000000002E-2</v>
          </cell>
          <cell r="N29">
            <v>0.08</v>
          </cell>
          <cell r="O29">
            <v>0</v>
          </cell>
          <cell r="P29">
            <v>0</v>
          </cell>
          <cell r="Q29" t="str">
            <v>CPC</v>
          </cell>
          <cell r="R29">
            <v>49558</v>
          </cell>
          <cell r="S29">
            <v>49815</v>
          </cell>
          <cell r="T29">
            <v>257</v>
          </cell>
          <cell r="V29">
            <v>257</v>
          </cell>
          <cell r="W29">
            <v>5.1322900000000002</v>
          </cell>
          <cell r="X29">
            <v>0</v>
          </cell>
          <cell r="Y29">
            <v>0</v>
          </cell>
        </row>
        <row r="30">
          <cell r="I30" t="str">
            <v>35P8ZXK</v>
          </cell>
          <cell r="K30">
            <v>0</v>
          </cell>
          <cell r="L30">
            <v>0</v>
          </cell>
          <cell r="M30">
            <v>1.9970000000000002E-2</v>
          </cell>
          <cell r="N30">
            <v>0.08</v>
          </cell>
          <cell r="O30">
            <v>0</v>
          </cell>
          <cell r="P30">
            <v>0</v>
          </cell>
          <cell r="Q30" t="str">
            <v>CPC</v>
          </cell>
          <cell r="R30">
            <v>24258</v>
          </cell>
          <cell r="S30">
            <v>24258</v>
          </cell>
          <cell r="T30">
            <v>0</v>
          </cell>
          <cell r="V30" t="str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I31" t="str">
            <v>CNB9094827</v>
          </cell>
          <cell r="K31">
            <v>0</v>
          </cell>
          <cell r="L31">
            <v>0</v>
          </cell>
          <cell r="M31">
            <v>1.9970000000000002E-2</v>
          </cell>
          <cell r="N31">
            <v>0.08</v>
          </cell>
          <cell r="O31">
            <v>0</v>
          </cell>
          <cell r="P31">
            <v>0</v>
          </cell>
          <cell r="Q31" t="str">
            <v>CPC</v>
          </cell>
          <cell r="R31">
            <v>69801</v>
          </cell>
          <cell r="S31">
            <v>74683</v>
          </cell>
          <cell r="T31">
            <v>4882</v>
          </cell>
          <cell r="V31">
            <v>4882</v>
          </cell>
          <cell r="W31">
            <v>97.49354000000001</v>
          </cell>
          <cell r="X31">
            <v>0</v>
          </cell>
          <cell r="Y31">
            <v>0</v>
          </cell>
        </row>
        <row r="32">
          <cell r="I32" t="str">
            <v>CNB9094834</v>
          </cell>
          <cell r="K32">
            <v>0</v>
          </cell>
          <cell r="L32">
            <v>0</v>
          </cell>
          <cell r="M32">
            <v>1.9970000000000002E-2</v>
          </cell>
          <cell r="N32">
            <v>0.08</v>
          </cell>
          <cell r="O32">
            <v>0</v>
          </cell>
          <cell r="P32">
            <v>0</v>
          </cell>
          <cell r="Q32" t="str">
            <v>CPC</v>
          </cell>
          <cell r="R32">
            <v>11214</v>
          </cell>
          <cell r="S32">
            <v>11549</v>
          </cell>
          <cell r="T32">
            <v>335</v>
          </cell>
          <cell r="V32">
            <v>335</v>
          </cell>
          <cell r="W32">
            <v>6.6899500000000005</v>
          </cell>
          <cell r="X32">
            <v>0</v>
          </cell>
          <cell r="Y32">
            <v>0</v>
          </cell>
        </row>
        <row r="33">
          <cell r="I33" t="str">
            <v>CNB9094838</v>
          </cell>
          <cell r="K33">
            <v>0</v>
          </cell>
          <cell r="L33">
            <v>0</v>
          </cell>
          <cell r="M33">
            <v>1.9970000000000002E-2</v>
          </cell>
          <cell r="N33">
            <v>0.08</v>
          </cell>
          <cell r="O33">
            <v>0</v>
          </cell>
          <cell r="P33">
            <v>0</v>
          </cell>
          <cell r="Q33" t="str">
            <v>CPC</v>
          </cell>
          <cell r="R33">
            <v>13628</v>
          </cell>
          <cell r="S33">
            <v>13899</v>
          </cell>
          <cell r="T33">
            <v>271</v>
          </cell>
          <cell r="V33">
            <v>271</v>
          </cell>
          <cell r="W33">
            <v>5.4118700000000004</v>
          </cell>
          <cell r="X33">
            <v>0</v>
          </cell>
          <cell r="Y33">
            <v>0</v>
          </cell>
        </row>
        <row r="34">
          <cell r="I34" t="str">
            <v>W512L300461</v>
          </cell>
          <cell r="J34" t="str">
            <v>C28003064</v>
          </cell>
          <cell r="K34">
            <v>0</v>
          </cell>
          <cell r="L34">
            <v>0</v>
          </cell>
          <cell r="M34">
            <v>1.9970000000000002E-2</v>
          </cell>
          <cell r="N34">
            <v>0.08</v>
          </cell>
          <cell r="O34">
            <v>0</v>
          </cell>
          <cell r="P34">
            <v>0</v>
          </cell>
          <cell r="Q34" t="str">
            <v>CPC</v>
          </cell>
          <cell r="R34">
            <v>138420</v>
          </cell>
          <cell r="S34">
            <v>138983</v>
          </cell>
          <cell r="T34">
            <v>563</v>
          </cell>
          <cell r="V34">
            <v>563</v>
          </cell>
          <cell r="W34">
            <v>11.243110000000001</v>
          </cell>
          <cell r="X34">
            <v>104248</v>
          </cell>
          <cell r="Y34">
            <v>104990</v>
          </cell>
        </row>
        <row r="35">
          <cell r="I35" t="str">
            <v>W542L800698</v>
          </cell>
          <cell r="J35" t="str">
            <v>C28007326</v>
          </cell>
          <cell r="K35">
            <v>0</v>
          </cell>
          <cell r="L35">
            <v>0</v>
          </cell>
          <cell r="M35">
            <v>1.9970000000000002E-2</v>
          </cell>
          <cell r="N35">
            <v>0.08</v>
          </cell>
          <cell r="O35">
            <v>0</v>
          </cell>
          <cell r="P35">
            <v>0</v>
          </cell>
          <cell r="Q35" t="str">
            <v>CPC</v>
          </cell>
          <cell r="R35">
            <v>302716</v>
          </cell>
          <cell r="S35">
            <v>303801</v>
          </cell>
          <cell r="T35">
            <v>1085</v>
          </cell>
          <cell r="V35">
            <v>1085</v>
          </cell>
          <cell r="W35">
            <v>21.667450000000002</v>
          </cell>
          <cell r="X35">
            <v>146043</v>
          </cell>
          <cell r="Y35">
            <v>149828</v>
          </cell>
        </row>
        <row r="36">
          <cell r="I36" t="str">
            <v>CNRXY13029</v>
          </cell>
          <cell r="K36">
            <v>0</v>
          </cell>
          <cell r="L36">
            <v>0</v>
          </cell>
          <cell r="M36">
            <v>1.9970000000000002E-2</v>
          </cell>
          <cell r="N36">
            <v>0.08</v>
          </cell>
          <cell r="O36">
            <v>0</v>
          </cell>
          <cell r="P36">
            <v>0</v>
          </cell>
          <cell r="Q36" t="str">
            <v>CPC</v>
          </cell>
          <cell r="R36">
            <v>91100</v>
          </cell>
          <cell r="S36">
            <v>91310</v>
          </cell>
          <cell r="T36">
            <v>210</v>
          </cell>
          <cell r="V36">
            <v>210</v>
          </cell>
          <cell r="W36">
            <v>4.1937000000000006</v>
          </cell>
          <cell r="X36">
            <v>0</v>
          </cell>
          <cell r="Y36">
            <v>0</v>
          </cell>
        </row>
        <row r="37">
          <cell r="I37" t="str">
            <v>E173M710250</v>
          </cell>
          <cell r="J37" t="str">
            <v>C84043216</v>
          </cell>
          <cell r="K37">
            <v>0</v>
          </cell>
          <cell r="L37">
            <v>0</v>
          </cell>
          <cell r="M37">
            <v>1.9970000000000002E-2</v>
          </cell>
          <cell r="N37">
            <v>0.08</v>
          </cell>
          <cell r="O37">
            <v>0</v>
          </cell>
          <cell r="P37">
            <v>0</v>
          </cell>
          <cell r="Q37" t="str">
            <v>CPC</v>
          </cell>
          <cell r="R37">
            <v>198779</v>
          </cell>
          <cell r="S37">
            <v>200192</v>
          </cell>
          <cell r="T37">
            <v>1413</v>
          </cell>
          <cell r="V37">
            <v>1413</v>
          </cell>
          <cell r="W37">
            <v>28.217610000000004</v>
          </cell>
          <cell r="X37">
            <v>135362</v>
          </cell>
          <cell r="Y37">
            <v>137432</v>
          </cell>
        </row>
        <row r="38">
          <cell r="I38" t="str">
            <v>E153M860471</v>
          </cell>
          <cell r="J38" t="str">
            <v>C84043591</v>
          </cell>
          <cell r="K38">
            <v>0</v>
          </cell>
          <cell r="L38">
            <v>0</v>
          </cell>
          <cell r="M38">
            <v>1.9970000000000002E-2</v>
          </cell>
          <cell r="N38">
            <v>0.08</v>
          </cell>
          <cell r="O38">
            <v>0</v>
          </cell>
          <cell r="P38">
            <v>0</v>
          </cell>
          <cell r="Q38" t="str">
            <v>CPC</v>
          </cell>
          <cell r="R38">
            <v>105524</v>
          </cell>
          <cell r="S38">
            <v>109528</v>
          </cell>
          <cell r="T38">
            <v>4004</v>
          </cell>
          <cell r="V38">
            <v>4004</v>
          </cell>
          <cell r="W38">
            <v>79.959880000000013</v>
          </cell>
          <cell r="X38">
            <v>55128</v>
          </cell>
          <cell r="Y38">
            <v>59516</v>
          </cell>
        </row>
        <row r="39">
          <cell r="I39" t="str">
            <v>CNDYB36661</v>
          </cell>
          <cell r="K39">
            <v>0</v>
          </cell>
          <cell r="L39">
            <v>0</v>
          </cell>
          <cell r="M39">
            <v>1.9970000000000002E-2</v>
          </cell>
          <cell r="N39">
            <v>0.08</v>
          </cell>
          <cell r="O39">
            <v>0</v>
          </cell>
          <cell r="P39">
            <v>0</v>
          </cell>
          <cell r="Q39" t="str">
            <v>CPC</v>
          </cell>
          <cell r="R39">
            <v>79716</v>
          </cell>
          <cell r="S39">
            <v>80584</v>
          </cell>
          <cell r="T39">
            <v>868</v>
          </cell>
          <cell r="V39">
            <v>868</v>
          </cell>
          <cell r="W39">
            <v>17.333960000000001</v>
          </cell>
          <cell r="X39">
            <v>0</v>
          </cell>
          <cell r="Y39">
            <v>0</v>
          </cell>
        </row>
        <row r="40">
          <cell r="I40" t="str">
            <v>746336990444M</v>
          </cell>
          <cell r="K40">
            <v>0</v>
          </cell>
          <cell r="L40">
            <v>0</v>
          </cell>
          <cell r="M40">
            <v>1.9970000000000002E-2</v>
          </cell>
          <cell r="N40">
            <v>0.08</v>
          </cell>
          <cell r="O40">
            <v>0</v>
          </cell>
          <cell r="P40">
            <v>0</v>
          </cell>
          <cell r="Q40" t="str">
            <v>CPC</v>
          </cell>
          <cell r="R40">
            <v>156934</v>
          </cell>
          <cell r="S40">
            <v>160924</v>
          </cell>
          <cell r="T40">
            <v>3990</v>
          </cell>
          <cell r="V40">
            <v>3990</v>
          </cell>
          <cell r="W40">
            <v>79.680300000000003</v>
          </cell>
          <cell r="X40">
            <v>0</v>
          </cell>
          <cell r="Y40">
            <v>0</v>
          </cell>
        </row>
        <row r="41">
          <cell r="I41" t="str">
            <v>701556HH0TD0T</v>
          </cell>
          <cell r="K41">
            <v>0</v>
          </cell>
          <cell r="L41">
            <v>0</v>
          </cell>
          <cell r="M41">
            <v>1.9970000000000002E-2</v>
          </cell>
          <cell r="N41">
            <v>0.08</v>
          </cell>
          <cell r="O41">
            <v>0</v>
          </cell>
          <cell r="P41">
            <v>0</v>
          </cell>
          <cell r="Q41" t="str">
            <v>CPC</v>
          </cell>
          <cell r="R41">
            <v>9526</v>
          </cell>
          <cell r="S41">
            <v>9526</v>
          </cell>
          <cell r="T41">
            <v>0</v>
          </cell>
          <cell r="V41" t="str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I42" t="str">
            <v>75260994425ZC</v>
          </cell>
          <cell r="K42">
            <v>6000</v>
          </cell>
          <cell r="L42">
            <v>100</v>
          </cell>
          <cell r="M42">
            <v>2.0750000000000001E-2</v>
          </cell>
          <cell r="N42">
            <v>0.08</v>
          </cell>
          <cell r="O42">
            <v>124.5</v>
          </cell>
          <cell r="P42">
            <v>8</v>
          </cell>
          <cell r="Q42">
            <v>132.5</v>
          </cell>
          <cell r="R42">
            <v>11982</v>
          </cell>
          <cell r="S42">
            <v>12075</v>
          </cell>
          <cell r="T42">
            <v>93</v>
          </cell>
          <cell r="U42" t="str">
            <v>0</v>
          </cell>
          <cell r="W42">
            <v>0</v>
          </cell>
          <cell r="X42">
            <v>24419</v>
          </cell>
          <cell r="Y42">
            <v>24695</v>
          </cell>
        </row>
        <row r="43">
          <cell r="I43" t="str">
            <v>79G1THB</v>
          </cell>
          <cell r="K43">
            <v>0</v>
          </cell>
          <cell r="L43">
            <v>0</v>
          </cell>
          <cell r="M43">
            <v>1.9970000000000002E-2</v>
          </cell>
          <cell r="N43">
            <v>0.08</v>
          </cell>
          <cell r="O43">
            <v>0</v>
          </cell>
          <cell r="P43">
            <v>0</v>
          </cell>
          <cell r="Q43" t="str">
            <v>CPC</v>
          </cell>
          <cell r="R43">
            <v>229575</v>
          </cell>
          <cell r="S43">
            <v>230996</v>
          </cell>
          <cell r="T43">
            <v>1421</v>
          </cell>
          <cell r="V43">
            <v>1421</v>
          </cell>
          <cell r="W43">
            <v>28.377370000000003</v>
          </cell>
          <cell r="X43">
            <v>0</v>
          </cell>
          <cell r="Y43">
            <v>0</v>
          </cell>
        </row>
        <row r="44">
          <cell r="I44" t="str">
            <v>E173M660502</v>
          </cell>
          <cell r="J44" t="str">
            <v>C84038847</v>
          </cell>
          <cell r="K44">
            <v>0</v>
          </cell>
          <cell r="L44">
            <v>0</v>
          </cell>
          <cell r="M44">
            <v>1.9970000000000002E-2</v>
          </cell>
          <cell r="N44">
            <v>0.08</v>
          </cell>
          <cell r="O44">
            <v>0</v>
          </cell>
          <cell r="P44">
            <v>0</v>
          </cell>
          <cell r="Q44" t="str">
            <v>CPC</v>
          </cell>
          <cell r="R44">
            <v>222112</v>
          </cell>
          <cell r="S44">
            <v>223638</v>
          </cell>
          <cell r="T44">
            <v>1526</v>
          </cell>
          <cell r="V44">
            <v>1526</v>
          </cell>
          <cell r="W44">
            <v>30.474220000000003</v>
          </cell>
          <cell r="X44">
            <v>117857</v>
          </cell>
          <cell r="Y44">
            <v>122159</v>
          </cell>
        </row>
        <row r="45">
          <cell r="I45" t="str">
            <v>V6914900428</v>
          </cell>
          <cell r="J45" t="str">
            <v>C24064879</v>
          </cell>
          <cell r="K45">
            <v>0</v>
          </cell>
          <cell r="L45">
            <v>0</v>
          </cell>
          <cell r="M45">
            <v>1.9970000000000002E-2</v>
          </cell>
          <cell r="N45">
            <v>0.08</v>
          </cell>
          <cell r="O45">
            <v>0</v>
          </cell>
          <cell r="P45">
            <v>0</v>
          </cell>
          <cell r="Q45" t="str">
            <v>CPC</v>
          </cell>
          <cell r="R45">
            <v>608408</v>
          </cell>
          <cell r="S45">
            <v>615237</v>
          </cell>
          <cell r="T45">
            <v>6829</v>
          </cell>
          <cell r="V45">
            <v>6829</v>
          </cell>
          <cell r="W45">
            <v>136.37513000000001</v>
          </cell>
          <cell r="X45">
            <v>0</v>
          </cell>
          <cell r="Y45">
            <v>0</v>
          </cell>
        </row>
        <row r="46">
          <cell r="I46" t="str">
            <v>W792P302700</v>
          </cell>
          <cell r="J46" t="str">
            <v>C28005788</v>
          </cell>
          <cell r="K46">
            <v>0</v>
          </cell>
          <cell r="L46">
            <v>0</v>
          </cell>
          <cell r="M46">
            <v>1.9970000000000002E-2</v>
          </cell>
          <cell r="N46">
            <v>0.08</v>
          </cell>
          <cell r="O46">
            <v>0</v>
          </cell>
          <cell r="P46">
            <v>0</v>
          </cell>
          <cell r="Q46" t="str">
            <v>CPC</v>
          </cell>
          <cell r="R46">
            <v>17684</v>
          </cell>
          <cell r="S46">
            <v>17889</v>
          </cell>
          <cell r="T46">
            <v>205</v>
          </cell>
          <cell r="V46">
            <v>205</v>
          </cell>
          <cell r="W46">
            <v>4.0938500000000007</v>
          </cell>
          <cell r="X46">
            <v>8213</v>
          </cell>
          <cell r="Y46">
            <v>8319</v>
          </cell>
        </row>
        <row r="47">
          <cell r="I47" t="str">
            <v>W792P302965</v>
          </cell>
          <cell r="J47" t="str">
            <v>C28005787</v>
          </cell>
          <cell r="K47">
            <v>0</v>
          </cell>
          <cell r="L47">
            <v>0</v>
          </cell>
          <cell r="M47">
            <v>1.9970000000000002E-2</v>
          </cell>
          <cell r="N47">
            <v>0.08</v>
          </cell>
          <cell r="O47">
            <v>0</v>
          </cell>
          <cell r="P47">
            <v>0</v>
          </cell>
          <cell r="Q47" t="str">
            <v>CPC</v>
          </cell>
          <cell r="R47">
            <v>76958</v>
          </cell>
          <cell r="S47">
            <v>78216</v>
          </cell>
          <cell r="T47">
            <v>1258</v>
          </cell>
          <cell r="V47">
            <v>1258</v>
          </cell>
          <cell r="W47">
            <v>25.122260000000001</v>
          </cell>
          <cell r="X47">
            <v>51336</v>
          </cell>
          <cell r="Y47">
            <v>52106</v>
          </cell>
        </row>
        <row r="48">
          <cell r="I48" t="str">
            <v>W792P303139</v>
          </cell>
          <cell r="J48" t="str">
            <v>C28005786</v>
          </cell>
          <cell r="K48">
            <v>0</v>
          </cell>
          <cell r="L48">
            <v>0</v>
          </cell>
          <cell r="M48">
            <v>1.9970000000000002E-2</v>
          </cell>
          <cell r="N48">
            <v>0.08</v>
          </cell>
          <cell r="O48">
            <v>0</v>
          </cell>
          <cell r="P48">
            <v>0</v>
          </cell>
          <cell r="Q48" t="str">
            <v>CPC</v>
          </cell>
          <cell r="R48">
            <v>21975</v>
          </cell>
          <cell r="S48">
            <v>22276</v>
          </cell>
          <cell r="T48">
            <v>301</v>
          </cell>
          <cell r="V48">
            <v>301</v>
          </cell>
          <cell r="W48">
            <v>6.0109700000000004</v>
          </cell>
          <cell r="X48">
            <v>13755</v>
          </cell>
          <cell r="Y48">
            <v>13939</v>
          </cell>
        </row>
        <row r="49">
          <cell r="I49" t="str">
            <v>JPDF267078</v>
          </cell>
          <cell r="K49">
            <v>0</v>
          </cell>
          <cell r="L49">
            <v>0</v>
          </cell>
          <cell r="M49">
            <v>1.9970000000000002E-2</v>
          </cell>
          <cell r="N49">
            <v>0.08</v>
          </cell>
          <cell r="O49">
            <v>0</v>
          </cell>
          <cell r="P49">
            <v>0</v>
          </cell>
          <cell r="Q49" t="str">
            <v>CPC</v>
          </cell>
          <cell r="R49">
            <v>6123</v>
          </cell>
          <cell r="S49">
            <v>6157</v>
          </cell>
          <cell r="T49">
            <v>34</v>
          </cell>
          <cell r="V49">
            <v>34</v>
          </cell>
          <cell r="W49">
            <v>0.67898000000000003</v>
          </cell>
          <cell r="X49">
            <v>0</v>
          </cell>
          <cell r="Y49">
            <v>0</v>
          </cell>
        </row>
        <row r="50">
          <cell r="I50" t="str">
            <v>9445ZXC</v>
          </cell>
          <cell r="K50">
            <v>0</v>
          </cell>
          <cell r="L50">
            <v>0</v>
          </cell>
          <cell r="M50">
            <v>1.9970000000000002E-2</v>
          </cell>
          <cell r="N50">
            <v>0.08</v>
          </cell>
          <cell r="O50">
            <v>0</v>
          </cell>
          <cell r="P50">
            <v>0</v>
          </cell>
          <cell r="Q50" t="str">
            <v>CPC</v>
          </cell>
          <cell r="R50">
            <v>11336</v>
          </cell>
          <cell r="S50">
            <v>11433</v>
          </cell>
          <cell r="T50">
            <v>97</v>
          </cell>
          <cell r="V50">
            <v>97</v>
          </cell>
          <cell r="W50">
            <v>1.9370900000000002</v>
          </cell>
          <cell r="X50">
            <v>17630</v>
          </cell>
          <cell r="Y50">
            <v>17836</v>
          </cell>
        </row>
        <row r="51">
          <cell r="I51" t="str">
            <v>CNFC55T3YS</v>
          </cell>
          <cell r="K51">
            <v>0</v>
          </cell>
          <cell r="L51">
            <v>0</v>
          </cell>
          <cell r="M51">
            <v>1.9970000000000002E-2</v>
          </cell>
          <cell r="N51">
            <v>0.08</v>
          </cell>
          <cell r="O51">
            <v>0</v>
          </cell>
          <cell r="P51">
            <v>0</v>
          </cell>
          <cell r="Q51" t="str">
            <v>CPC</v>
          </cell>
          <cell r="R51">
            <v>59863</v>
          </cell>
          <cell r="S51">
            <v>60351</v>
          </cell>
          <cell r="T51">
            <v>488</v>
          </cell>
          <cell r="V51">
            <v>488</v>
          </cell>
          <cell r="W51">
            <v>9.7453600000000016</v>
          </cell>
          <cell r="X51">
            <v>0</v>
          </cell>
          <cell r="Y51">
            <v>0</v>
          </cell>
        </row>
        <row r="52">
          <cell r="I52" t="str">
            <v>CNHC6433CY</v>
          </cell>
          <cell r="K52">
            <v>0</v>
          </cell>
          <cell r="L52">
            <v>0</v>
          </cell>
          <cell r="M52">
            <v>1.9970000000000002E-2</v>
          </cell>
          <cell r="N52">
            <v>0.08</v>
          </cell>
          <cell r="O52">
            <v>0</v>
          </cell>
          <cell r="P52">
            <v>0</v>
          </cell>
          <cell r="Q52" t="str">
            <v>CPC</v>
          </cell>
          <cell r="R52">
            <v>47860</v>
          </cell>
          <cell r="S52">
            <v>48128</v>
          </cell>
          <cell r="T52">
            <v>268</v>
          </cell>
          <cell r="V52">
            <v>268</v>
          </cell>
          <cell r="W52">
            <v>5.3519600000000001</v>
          </cell>
          <cell r="X52">
            <v>0</v>
          </cell>
          <cell r="Y52">
            <v>0</v>
          </cell>
        </row>
        <row r="53">
          <cell r="I53" t="str">
            <v>CNHC6361VM</v>
          </cell>
          <cell r="K53">
            <v>0</v>
          </cell>
          <cell r="L53">
            <v>0</v>
          </cell>
          <cell r="M53">
            <v>1.9970000000000002E-2</v>
          </cell>
          <cell r="N53">
            <v>0.08</v>
          </cell>
          <cell r="O53">
            <v>0</v>
          </cell>
          <cell r="P53">
            <v>0</v>
          </cell>
          <cell r="Q53" t="str">
            <v>CPC</v>
          </cell>
          <cell r="R53">
            <v>18737</v>
          </cell>
          <cell r="S53">
            <v>19058</v>
          </cell>
          <cell r="T53">
            <v>321</v>
          </cell>
          <cell r="V53">
            <v>321</v>
          </cell>
          <cell r="W53">
            <v>6.4103700000000003</v>
          </cell>
          <cell r="X53">
            <v>0</v>
          </cell>
          <cell r="Y53">
            <v>0</v>
          </cell>
        </row>
        <row r="54">
          <cell r="I54" t="str">
            <v>W422LC00468</v>
          </cell>
          <cell r="J54" t="str">
            <v>C84014443</v>
          </cell>
          <cell r="K54">
            <v>0</v>
          </cell>
          <cell r="L54">
            <v>0</v>
          </cell>
          <cell r="M54">
            <v>1.9970000000000002E-2</v>
          </cell>
          <cell r="N54">
            <v>0.08</v>
          </cell>
          <cell r="O54">
            <v>0</v>
          </cell>
          <cell r="P54">
            <v>0</v>
          </cell>
          <cell r="Q54" t="str">
            <v>CPC</v>
          </cell>
          <cell r="R54">
            <v>136260</v>
          </cell>
          <cell r="S54">
            <v>137813</v>
          </cell>
          <cell r="T54">
            <v>1553</v>
          </cell>
          <cell r="V54">
            <v>1553</v>
          </cell>
          <cell r="W54">
            <v>31.013410000000004</v>
          </cell>
          <cell r="X54">
            <v>0</v>
          </cell>
          <cell r="Y54">
            <v>0</v>
          </cell>
        </row>
        <row r="55">
          <cell r="I55" t="str">
            <v>35P9MFC</v>
          </cell>
          <cell r="K55">
            <v>0</v>
          </cell>
          <cell r="L55">
            <v>0</v>
          </cell>
          <cell r="M55">
            <v>1.9970000000000002E-2</v>
          </cell>
          <cell r="N55">
            <v>0.08</v>
          </cell>
          <cell r="O55">
            <v>0</v>
          </cell>
          <cell r="P55">
            <v>0</v>
          </cell>
          <cell r="Q55" t="str">
            <v>CPC</v>
          </cell>
          <cell r="R55">
            <v>21125</v>
          </cell>
          <cell r="S55">
            <v>21717</v>
          </cell>
          <cell r="T55">
            <v>592</v>
          </cell>
          <cell r="V55">
            <v>592</v>
          </cell>
          <cell r="W55">
            <v>11.822240000000001</v>
          </cell>
          <cell r="X55">
            <v>0</v>
          </cell>
          <cell r="Y55">
            <v>0</v>
          </cell>
        </row>
        <row r="56">
          <cell r="I56" t="str">
            <v>451445LM25P27</v>
          </cell>
          <cell r="K56">
            <v>0</v>
          </cell>
          <cell r="L56">
            <v>0</v>
          </cell>
          <cell r="M56">
            <v>1.9970000000000002E-2</v>
          </cell>
          <cell r="N56">
            <v>0.08</v>
          </cell>
          <cell r="O56">
            <v>0</v>
          </cell>
          <cell r="P56">
            <v>0</v>
          </cell>
          <cell r="Q56" t="str">
            <v>CPC</v>
          </cell>
          <cell r="R56">
            <v>7751</v>
          </cell>
          <cell r="S56">
            <v>8457</v>
          </cell>
          <cell r="T56">
            <v>706</v>
          </cell>
          <cell r="V56">
            <v>706</v>
          </cell>
          <cell r="W56">
            <v>14.098820000000002</v>
          </cell>
          <cell r="X56">
            <v>0</v>
          </cell>
          <cell r="Y56">
            <v>0</v>
          </cell>
        </row>
        <row r="57">
          <cell r="I57" t="str">
            <v>W865LA00447</v>
          </cell>
          <cell r="J57" t="str">
            <v>C84140798</v>
          </cell>
          <cell r="K57">
            <v>0</v>
          </cell>
          <cell r="L57">
            <v>0</v>
          </cell>
          <cell r="M57">
            <v>1.9970000000000002E-2</v>
          </cell>
          <cell r="N57">
            <v>0.08</v>
          </cell>
          <cell r="O57">
            <v>0</v>
          </cell>
          <cell r="P57">
            <v>0</v>
          </cell>
          <cell r="Q57" t="str">
            <v>CPC</v>
          </cell>
          <cell r="R57">
            <v>82066</v>
          </cell>
          <cell r="S57">
            <v>88045</v>
          </cell>
          <cell r="T57">
            <v>5979</v>
          </cell>
          <cell r="V57">
            <v>5979</v>
          </cell>
          <cell r="W57">
            <v>119.40063000000001</v>
          </cell>
          <cell r="X57">
            <v>0</v>
          </cell>
          <cell r="Y57">
            <v>0</v>
          </cell>
        </row>
        <row r="58">
          <cell r="I58" t="str">
            <v>752728946DKFR</v>
          </cell>
          <cell r="K58">
            <v>0</v>
          </cell>
          <cell r="L58">
            <v>0</v>
          </cell>
          <cell r="M58">
            <v>1.9970000000000002E-2</v>
          </cell>
          <cell r="N58">
            <v>0.08</v>
          </cell>
          <cell r="O58">
            <v>0</v>
          </cell>
          <cell r="P58">
            <v>0</v>
          </cell>
          <cell r="Q58" t="str">
            <v>CPC</v>
          </cell>
          <cell r="R58">
            <v>13754</v>
          </cell>
          <cell r="S58">
            <v>16633</v>
          </cell>
          <cell r="T58">
            <v>2879</v>
          </cell>
          <cell r="V58">
            <v>2879</v>
          </cell>
          <cell r="W58">
            <v>57.493630000000003</v>
          </cell>
          <cell r="X58">
            <v>2760</v>
          </cell>
          <cell r="Y58">
            <v>3376</v>
          </cell>
        </row>
        <row r="59">
          <cell r="I59" t="str">
            <v>701520HH00W6X</v>
          </cell>
          <cell r="K59">
            <v>4000</v>
          </cell>
          <cell r="L59">
            <v>0</v>
          </cell>
          <cell r="M59">
            <v>2.0750000000000001E-2</v>
          </cell>
          <cell r="N59">
            <v>0.08</v>
          </cell>
          <cell r="O59">
            <v>83</v>
          </cell>
          <cell r="P59">
            <v>0</v>
          </cell>
          <cell r="Q59">
            <v>83</v>
          </cell>
          <cell r="R59">
            <v>37706</v>
          </cell>
          <cell r="S59">
            <v>38250</v>
          </cell>
          <cell r="T59">
            <v>544</v>
          </cell>
          <cell r="U59" t="str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I60" t="str">
            <v>35PC479</v>
          </cell>
          <cell r="K60">
            <v>4000</v>
          </cell>
          <cell r="L60">
            <v>0</v>
          </cell>
          <cell r="M60">
            <v>2.0750000000000001E-2</v>
          </cell>
          <cell r="N60">
            <v>0.08</v>
          </cell>
          <cell r="O60">
            <v>83</v>
          </cell>
          <cell r="P60">
            <v>0</v>
          </cell>
          <cell r="Q60">
            <v>83</v>
          </cell>
          <cell r="R60">
            <v>143453</v>
          </cell>
          <cell r="S60">
            <v>143464</v>
          </cell>
          <cell r="T60">
            <v>11</v>
          </cell>
          <cell r="U60" t="str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I61" t="str">
            <v>40635C6606MXM</v>
          </cell>
          <cell r="K61">
            <v>4000</v>
          </cell>
          <cell r="L61">
            <v>0</v>
          </cell>
          <cell r="M61">
            <v>2.0750000000000001E-2</v>
          </cell>
          <cell r="N61">
            <v>0.08</v>
          </cell>
          <cell r="O61">
            <v>83</v>
          </cell>
          <cell r="P61">
            <v>0</v>
          </cell>
          <cell r="Q61">
            <v>83</v>
          </cell>
          <cell r="R61">
            <v>24379</v>
          </cell>
          <cell r="S61">
            <v>26188</v>
          </cell>
          <cell r="T61">
            <v>1809</v>
          </cell>
          <cell r="U61" t="str">
            <v>0</v>
          </cell>
          <cell r="W61">
            <v>0</v>
          </cell>
          <cell r="X61">
            <v>0</v>
          </cell>
          <cell r="Y61">
            <v>0</v>
          </cell>
        </row>
        <row r="63">
          <cell r="I63" t="str">
            <v>75260594G24WR</v>
          </cell>
          <cell r="K63">
            <v>6000</v>
          </cell>
          <cell r="L63">
            <v>100</v>
          </cell>
          <cell r="M63">
            <v>2.0750000000000001E-2</v>
          </cell>
          <cell r="N63">
            <v>0.08</v>
          </cell>
          <cell r="O63">
            <v>124.5</v>
          </cell>
          <cell r="P63">
            <v>8</v>
          </cell>
          <cell r="Q63">
            <v>132.5</v>
          </cell>
          <cell r="R63">
            <v>8324</v>
          </cell>
          <cell r="S63">
            <v>9256</v>
          </cell>
          <cell r="T63">
            <v>932</v>
          </cell>
          <cell r="U63" t="str">
            <v>0</v>
          </cell>
          <cell r="W63">
            <v>0</v>
          </cell>
          <cell r="X63">
            <v>17599</v>
          </cell>
          <cell r="Y63">
            <v>19958</v>
          </cell>
        </row>
        <row r="64">
          <cell r="I64" t="str">
            <v>G736M910238</v>
          </cell>
          <cell r="J64" t="str">
            <v>C84190058</v>
          </cell>
          <cell r="K64">
            <v>8000</v>
          </cell>
          <cell r="L64">
            <v>4000</v>
          </cell>
          <cell r="M64">
            <v>2.0750000000000001E-2</v>
          </cell>
          <cell r="N64">
            <v>0.08</v>
          </cell>
          <cell r="O64">
            <v>166</v>
          </cell>
          <cell r="P64">
            <v>320</v>
          </cell>
          <cell r="Q64">
            <v>486</v>
          </cell>
          <cell r="R64">
            <v>5362</v>
          </cell>
          <cell r="S64">
            <v>10171</v>
          </cell>
          <cell r="T64">
            <v>4809</v>
          </cell>
          <cell r="U64" t="str">
            <v>0</v>
          </cell>
          <cell r="W64">
            <v>0</v>
          </cell>
          <cell r="X64">
            <v>2527</v>
          </cell>
          <cell r="Y64">
            <v>6408</v>
          </cell>
        </row>
        <row r="66">
          <cell r="I66" t="str">
            <v>V9514902338</v>
          </cell>
          <cell r="J66" t="str">
            <v>C24065467</v>
          </cell>
          <cell r="K66">
            <v>8000</v>
          </cell>
          <cell r="L66">
            <v>2500</v>
          </cell>
          <cell r="M66">
            <v>2.0750000000000001E-2</v>
          </cell>
          <cell r="N66">
            <v>0.08</v>
          </cell>
          <cell r="O66">
            <v>166</v>
          </cell>
          <cell r="P66">
            <v>200</v>
          </cell>
          <cell r="Q66">
            <v>366</v>
          </cell>
          <cell r="R66">
            <v>294473</v>
          </cell>
          <cell r="S66">
            <v>296683</v>
          </cell>
          <cell r="T66">
            <v>2210</v>
          </cell>
          <cell r="U66" t="str">
            <v>0</v>
          </cell>
          <cell r="W66">
            <v>0</v>
          </cell>
          <cell r="X66">
            <v>125065</v>
          </cell>
          <cell r="Y66">
            <v>127068</v>
          </cell>
        </row>
        <row r="67">
          <cell r="I67" t="str">
            <v>S9219600310</v>
          </cell>
          <cell r="J67" t="str">
            <v>C28006321</v>
          </cell>
          <cell r="K67">
            <v>6000</v>
          </cell>
          <cell r="L67">
            <v>0</v>
          </cell>
          <cell r="M67">
            <v>2.0750000000000001E-2</v>
          </cell>
          <cell r="N67">
            <v>0.08</v>
          </cell>
          <cell r="O67">
            <v>124.5</v>
          </cell>
          <cell r="P67">
            <v>0</v>
          </cell>
          <cell r="Q67">
            <v>124.5</v>
          </cell>
          <cell r="R67">
            <v>46940</v>
          </cell>
          <cell r="S67">
            <v>47358</v>
          </cell>
          <cell r="T67">
            <v>418</v>
          </cell>
          <cell r="U67" t="str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I68" t="str">
            <v xml:space="preserve">V9415000393  </v>
          </cell>
          <cell r="J68" t="str">
            <v>C24065620</v>
          </cell>
          <cell r="K68">
            <v>0</v>
          </cell>
          <cell r="L68">
            <v>0</v>
          </cell>
          <cell r="M68">
            <v>1.9970000000000002E-2</v>
          </cell>
          <cell r="N68">
            <v>0.08</v>
          </cell>
          <cell r="O68">
            <v>0</v>
          </cell>
          <cell r="P68">
            <v>0</v>
          </cell>
          <cell r="Q68" t="str">
            <v>CPC</v>
          </cell>
          <cell r="R68">
            <v>186176</v>
          </cell>
          <cell r="S68">
            <v>188670</v>
          </cell>
          <cell r="T68">
            <v>2494</v>
          </cell>
          <cell r="V68">
            <v>2494</v>
          </cell>
          <cell r="W68">
            <v>49.805180000000007</v>
          </cell>
          <cell r="X68">
            <v>71070</v>
          </cell>
          <cell r="Y68">
            <v>72942</v>
          </cell>
        </row>
        <row r="69">
          <cell r="I69" t="str">
            <v>V8014900971</v>
          </cell>
          <cell r="J69" t="str">
            <v>C24065625</v>
          </cell>
          <cell r="K69">
            <v>0</v>
          </cell>
          <cell r="L69">
            <v>0</v>
          </cell>
          <cell r="M69">
            <v>1.9970000000000002E-2</v>
          </cell>
          <cell r="N69">
            <v>0.08</v>
          </cell>
          <cell r="O69">
            <v>0</v>
          </cell>
          <cell r="P69">
            <v>0</v>
          </cell>
          <cell r="Q69" t="str">
            <v>CPC</v>
          </cell>
          <cell r="R69">
            <v>179588</v>
          </cell>
          <cell r="S69">
            <v>180929</v>
          </cell>
          <cell r="T69">
            <v>1341</v>
          </cell>
          <cell r="V69">
            <v>1341</v>
          </cell>
          <cell r="W69">
            <v>26.779770000000003</v>
          </cell>
          <cell r="X69">
            <v>0</v>
          </cell>
          <cell r="Y69">
            <v>0</v>
          </cell>
        </row>
        <row r="70">
          <cell r="I70" t="str">
            <v xml:space="preserve">V8014901010 </v>
          </cell>
          <cell r="J70" t="str">
            <v>C24065624</v>
          </cell>
          <cell r="K70">
            <v>0</v>
          </cell>
          <cell r="L70">
            <v>0</v>
          </cell>
          <cell r="M70">
            <v>1.9970000000000002E-2</v>
          </cell>
          <cell r="N70">
            <v>0.08</v>
          </cell>
          <cell r="O70">
            <v>0</v>
          </cell>
          <cell r="P70">
            <v>0</v>
          </cell>
          <cell r="Q70" t="str">
            <v>CPC</v>
          </cell>
          <cell r="R70">
            <v>136217</v>
          </cell>
          <cell r="S70">
            <v>137939</v>
          </cell>
          <cell r="T70">
            <v>1722</v>
          </cell>
          <cell r="V70">
            <v>1722</v>
          </cell>
          <cell r="W70">
            <v>34.388339999999999</v>
          </cell>
          <cell r="X70">
            <v>0</v>
          </cell>
          <cell r="Y70">
            <v>0</v>
          </cell>
        </row>
        <row r="71">
          <cell r="I71" t="str">
            <v xml:space="preserve">V8014900960 </v>
          </cell>
          <cell r="J71" t="str">
            <v>C24065623</v>
          </cell>
          <cell r="K71">
            <v>0</v>
          </cell>
          <cell r="L71">
            <v>0</v>
          </cell>
          <cell r="M71">
            <v>1.9970000000000002E-2</v>
          </cell>
          <cell r="N71">
            <v>0.08</v>
          </cell>
          <cell r="O71">
            <v>0</v>
          </cell>
          <cell r="P71">
            <v>0</v>
          </cell>
          <cell r="Q71" t="str">
            <v>CPC</v>
          </cell>
          <cell r="R71">
            <v>293328</v>
          </cell>
          <cell r="S71">
            <v>296776</v>
          </cell>
          <cell r="T71">
            <v>3448</v>
          </cell>
          <cell r="V71">
            <v>3448</v>
          </cell>
          <cell r="W71">
            <v>68.856560000000002</v>
          </cell>
          <cell r="X71">
            <v>0</v>
          </cell>
          <cell r="Y71">
            <v>0</v>
          </cell>
        </row>
        <row r="72">
          <cell r="I72" t="str">
            <v>V9315900207</v>
          </cell>
          <cell r="J72" t="str">
            <v>C24073589</v>
          </cell>
          <cell r="K72">
            <v>0</v>
          </cell>
          <cell r="L72">
            <v>0</v>
          </cell>
          <cell r="M72">
            <v>1.9970000000000002E-2</v>
          </cell>
          <cell r="N72">
            <v>0.08</v>
          </cell>
          <cell r="O72">
            <v>0</v>
          </cell>
          <cell r="P72">
            <v>0</v>
          </cell>
          <cell r="Q72" t="str">
            <v>CPC</v>
          </cell>
          <cell r="R72">
            <v>127614</v>
          </cell>
          <cell r="S72">
            <v>128877</v>
          </cell>
          <cell r="T72">
            <v>1263</v>
          </cell>
          <cell r="V72">
            <v>1263</v>
          </cell>
          <cell r="W72">
            <v>25.222110000000001</v>
          </cell>
          <cell r="X72">
            <v>46549</v>
          </cell>
          <cell r="Y72">
            <v>47105</v>
          </cell>
        </row>
        <row r="73">
          <cell r="I73" t="str">
            <v>35PBMW9</v>
          </cell>
          <cell r="K73">
            <v>0</v>
          </cell>
          <cell r="L73">
            <v>0</v>
          </cell>
          <cell r="M73">
            <v>1.9970000000000002E-2</v>
          </cell>
          <cell r="N73">
            <v>0.08</v>
          </cell>
          <cell r="O73">
            <v>0</v>
          </cell>
          <cell r="P73">
            <v>0</v>
          </cell>
          <cell r="Q73" t="str">
            <v>CPC</v>
          </cell>
          <cell r="R73">
            <v>80260</v>
          </cell>
          <cell r="S73" t="e">
            <v>#N/A</v>
          </cell>
          <cell r="T73" t="e">
            <v>#N/A</v>
          </cell>
          <cell r="V73" t="e">
            <v>#N/A</v>
          </cell>
          <cell r="W73" t="e">
            <v>#N/A</v>
          </cell>
          <cell r="X73">
            <v>0</v>
          </cell>
          <cell r="Y73" t="e">
            <v>#N/A</v>
          </cell>
        </row>
        <row r="74">
          <cell r="I74" t="str">
            <v xml:space="preserve">V8215000528 </v>
          </cell>
          <cell r="J74" t="str">
            <v>C24065384</v>
          </cell>
          <cell r="K74">
            <v>0</v>
          </cell>
          <cell r="L74">
            <v>0</v>
          </cell>
          <cell r="M74">
            <v>1.9970000000000002E-2</v>
          </cell>
          <cell r="N74">
            <v>0.08</v>
          </cell>
          <cell r="O74">
            <v>0</v>
          </cell>
          <cell r="P74">
            <v>0</v>
          </cell>
          <cell r="Q74" t="str">
            <v>CPC</v>
          </cell>
          <cell r="R74">
            <v>259330</v>
          </cell>
          <cell r="S74">
            <v>263222</v>
          </cell>
          <cell r="T74">
            <v>3892</v>
          </cell>
          <cell r="V74">
            <v>3892</v>
          </cell>
          <cell r="W74">
            <v>77.723240000000004</v>
          </cell>
          <cell r="X74">
            <v>0</v>
          </cell>
          <cell r="Y74">
            <v>0</v>
          </cell>
        </row>
        <row r="75">
          <cell r="I75" t="str">
            <v>V9615000609</v>
          </cell>
          <cell r="J75" t="str">
            <v>C24065385</v>
          </cell>
          <cell r="K75">
            <v>0</v>
          </cell>
          <cell r="L75">
            <v>0</v>
          </cell>
          <cell r="M75">
            <v>1.9970000000000002E-2</v>
          </cell>
          <cell r="N75">
            <v>0.08</v>
          </cell>
          <cell r="O75">
            <v>0</v>
          </cell>
          <cell r="P75">
            <v>0</v>
          </cell>
          <cell r="Q75" t="str">
            <v>CPC</v>
          </cell>
          <cell r="R75">
            <v>329426</v>
          </cell>
          <cell r="S75">
            <v>331809</v>
          </cell>
          <cell r="T75">
            <v>2383</v>
          </cell>
          <cell r="V75">
            <v>2383</v>
          </cell>
          <cell r="W75">
            <v>47.588510000000007</v>
          </cell>
          <cell r="X75">
            <v>190843</v>
          </cell>
          <cell r="Y75">
            <v>193905</v>
          </cell>
        </row>
        <row r="76">
          <cell r="I76" t="str">
            <v>V9615700134</v>
          </cell>
          <cell r="J76" t="str">
            <v>C24071655</v>
          </cell>
          <cell r="K76">
            <v>0</v>
          </cell>
          <cell r="L76">
            <v>0</v>
          </cell>
          <cell r="M76">
            <v>1.9970000000000002E-2</v>
          </cell>
          <cell r="N76">
            <v>0.08</v>
          </cell>
          <cell r="O76">
            <v>0</v>
          </cell>
          <cell r="P76">
            <v>0</v>
          </cell>
          <cell r="Q76" t="str">
            <v>CPC</v>
          </cell>
          <cell r="R76">
            <v>1034666</v>
          </cell>
          <cell r="S76">
            <v>1044474</v>
          </cell>
          <cell r="T76">
            <v>9808</v>
          </cell>
          <cell r="V76">
            <v>9808</v>
          </cell>
          <cell r="W76">
            <v>195.86576000000002</v>
          </cell>
          <cell r="X76">
            <v>253432</v>
          </cell>
          <cell r="Y76">
            <v>256311</v>
          </cell>
        </row>
        <row r="77">
          <cell r="I77" t="str">
            <v>S9219400904</v>
          </cell>
          <cell r="J77" t="str">
            <v>C28001973</v>
          </cell>
          <cell r="K77">
            <v>0</v>
          </cell>
          <cell r="L77">
            <v>0</v>
          </cell>
          <cell r="M77">
            <v>1.9970000000000002E-2</v>
          </cell>
          <cell r="N77">
            <v>0.08</v>
          </cell>
          <cell r="O77">
            <v>0</v>
          </cell>
          <cell r="P77">
            <v>0</v>
          </cell>
          <cell r="Q77" t="str">
            <v>CPC</v>
          </cell>
          <cell r="R77">
            <v>103259</v>
          </cell>
          <cell r="S77">
            <v>104926</v>
          </cell>
          <cell r="T77">
            <v>1667</v>
          </cell>
          <cell r="V77">
            <v>1667</v>
          </cell>
          <cell r="W77">
            <v>33.289990000000003</v>
          </cell>
          <cell r="X77">
            <v>0</v>
          </cell>
          <cell r="Y77">
            <v>0</v>
          </cell>
        </row>
        <row r="78">
          <cell r="I78" t="str">
            <v>S9219300081</v>
          </cell>
          <cell r="J78" t="str">
            <v>C28002004</v>
          </cell>
          <cell r="K78">
            <v>0</v>
          </cell>
          <cell r="L78">
            <v>0</v>
          </cell>
          <cell r="M78">
            <v>1.9970000000000002E-2</v>
          </cell>
          <cell r="N78">
            <v>0.08</v>
          </cell>
          <cell r="O78">
            <v>0</v>
          </cell>
          <cell r="P78">
            <v>0</v>
          </cell>
          <cell r="Q78" t="str">
            <v>CPC</v>
          </cell>
          <cell r="R78">
            <v>235930</v>
          </cell>
          <cell r="S78">
            <v>238037</v>
          </cell>
          <cell r="T78">
            <v>2107</v>
          </cell>
          <cell r="V78">
            <v>2107</v>
          </cell>
          <cell r="W78">
            <v>42.076790000000003</v>
          </cell>
          <cell r="X78">
            <v>0</v>
          </cell>
          <cell r="Y78">
            <v>0</v>
          </cell>
        </row>
        <row r="79">
          <cell r="I79" t="str">
            <v>79G3WY2</v>
          </cell>
          <cell r="K79">
            <v>0</v>
          </cell>
          <cell r="L79">
            <v>0</v>
          </cell>
          <cell r="M79">
            <v>1.9970000000000002E-2</v>
          </cell>
          <cell r="N79">
            <v>0.08</v>
          </cell>
          <cell r="O79">
            <v>0</v>
          </cell>
          <cell r="P79">
            <v>0</v>
          </cell>
          <cell r="Q79" t="str">
            <v>CPC</v>
          </cell>
          <cell r="R79">
            <v>118949</v>
          </cell>
          <cell r="S79">
            <v>123426</v>
          </cell>
          <cell r="T79">
            <v>4477</v>
          </cell>
          <cell r="V79">
            <v>4477</v>
          </cell>
          <cell r="W79">
            <v>89.405690000000007</v>
          </cell>
          <cell r="X79">
            <v>0</v>
          </cell>
          <cell r="Y79">
            <v>0</v>
          </cell>
        </row>
        <row r="80">
          <cell r="I80" t="str">
            <v>7951WX7</v>
          </cell>
          <cell r="K80">
            <v>0</v>
          </cell>
          <cell r="L80">
            <v>0</v>
          </cell>
          <cell r="M80">
            <v>1.9970000000000002E-2</v>
          </cell>
          <cell r="N80">
            <v>0.08</v>
          </cell>
          <cell r="O80">
            <v>0</v>
          </cell>
          <cell r="P80">
            <v>0</v>
          </cell>
          <cell r="Q80" t="str">
            <v>CPC</v>
          </cell>
          <cell r="R80">
            <v>98965</v>
          </cell>
          <cell r="S80">
            <v>100710</v>
          </cell>
          <cell r="T80">
            <v>1745</v>
          </cell>
          <cell r="V80">
            <v>1745</v>
          </cell>
          <cell r="W80">
            <v>34.847650000000002</v>
          </cell>
          <cell r="X80">
            <v>0</v>
          </cell>
          <cell r="Y80">
            <v>0</v>
          </cell>
        </row>
        <row r="81">
          <cell r="I81" t="str">
            <v>W492L700793</v>
          </cell>
          <cell r="J81" t="str">
            <v>C28006066</v>
          </cell>
          <cell r="K81">
            <v>0</v>
          </cell>
          <cell r="L81">
            <v>0</v>
          </cell>
          <cell r="M81">
            <v>1.9970000000000002E-2</v>
          </cell>
          <cell r="N81">
            <v>0.08</v>
          </cell>
          <cell r="O81">
            <v>0</v>
          </cell>
          <cell r="P81">
            <v>0</v>
          </cell>
          <cell r="Q81" t="str">
            <v>CPC</v>
          </cell>
          <cell r="R81">
            <v>22596</v>
          </cell>
          <cell r="S81">
            <v>22988</v>
          </cell>
          <cell r="T81">
            <v>392</v>
          </cell>
          <cell r="V81">
            <v>392</v>
          </cell>
          <cell r="W81">
            <v>7.828240000000001</v>
          </cell>
          <cell r="X81">
            <v>5792</v>
          </cell>
          <cell r="Y81">
            <v>5953</v>
          </cell>
        </row>
        <row r="82">
          <cell r="I82" t="str">
            <v>S9219500052</v>
          </cell>
          <cell r="J82" t="str">
            <v>C28004556</v>
          </cell>
          <cell r="K82">
            <v>0</v>
          </cell>
          <cell r="L82">
            <v>0</v>
          </cell>
          <cell r="M82">
            <v>1.9970000000000002E-2</v>
          </cell>
          <cell r="N82">
            <v>0.08</v>
          </cell>
          <cell r="O82">
            <v>0</v>
          </cell>
          <cell r="P82">
            <v>0</v>
          </cell>
          <cell r="Q82" t="str">
            <v>CPC</v>
          </cell>
          <cell r="R82">
            <v>144676</v>
          </cell>
          <cell r="S82">
            <v>146793</v>
          </cell>
          <cell r="T82">
            <v>2117</v>
          </cell>
          <cell r="V82">
            <v>2117</v>
          </cell>
          <cell r="W82">
            <v>42.276490000000003</v>
          </cell>
          <cell r="X82">
            <v>0</v>
          </cell>
          <cell r="Y82">
            <v>0</v>
          </cell>
        </row>
        <row r="83">
          <cell r="I83" t="str">
            <v>E175M260843</v>
          </cell>
          <cell r="J83" t="str">
            <v>C84112036</v>
          </cell>
          <cell r="K83">
            <v>0</v>
          </cell>
          <cell r="L83">
            <v>0</v>
          </cell>
          <cell r="M83">
            <v>1.9970000000000002E-2</v>
          </cell>
          <cell r="N83">
            <v>0.08</v>
          </cell>
          <cell r="O83">
            <v>0</v>
          </cell>
          <cell r="P83">
            <v>0</v>
          </cell>
          <cell r="Q83" t="str">
            <v>CPC</v>
          </cell>
          <cell r="R83">
            <v>174008</v>
          </cell>
          <cell r="S83">
            <v>180493</v>
          </cell>
          <cell r="T83">
            <v>6485</v>
          </cell>
          <cell r="V83">
            <v>6485</v>
          </cell>
          <cell r="W83">
            <v>129.50545000000002</v>
          </cell>
          <cell r="X83">
            <v>77308</v>
          </cell>
          <cell r="Y83">
            <v>79348</v>
          </cell>
        </row>
        <row r="84">
          <cell r="I84" t="str">
            <v>S9258600356</v>
          </cell>
          <cell r="J84" t="str">
            <v>C84130148</v>
          </cell>
          <cell r="K84">
            <v>0</v>
          </cell>
          <cell r="L84">
            <v>0</v>
          </cell>
          <cell r="M84">
            <v>1.9970000000000002E-2</v>
          </cell>
          <cell r="N84">
            <v>0.08</v>
          </cell>
          <cell r="O84">
            <v>0</v>
          </cell>
          <cell r="P84">
            <v>0</v>
          </cell>
          <cell r="Q84" t="str">
            <v>CPC</v>
          </cell>
          <cell r="R84">
            <v>84668</v>
          </cell>
          <cell r="S84">
            <v>89691</v>
          </cell>
          <cell r="T84">
            <v>5023</v>
          </cell>
          <cell r="V84">
            <v>5023</v>
          </cell>
          <cell r="W84">
            <v>100.30931000000001</v>
          </cell>
          <cell r="X84">
            <v>0</v>
          </cell>
          <cell r="Y84">
            <v>0</v>
          </cell>
        </row>
        <row r="85">
          <cell r="I85" t="str">
            <v>E185MB60092</v>
          </cell>
          <cell r="J85" t="str">
            <v>C84140596</v>
          </cell>
          <cell r="K85">
            <v>0</v>
          </cell>
          <cell r="L85">
            <v>0</v>
          </cell>
          <cell r="M85">
            <v>1.9970000000000002E-2</v>
          </cell>
          <cell r="N85">
            <v>0.08</v>
          </cell>
          <cell r="O85">
            <v>0</v>
          </cell>
          <cell r="P85">
            <v>0</v>
          </cell>
          <cell r="Q85" t="str">
            <v>CPC</v>
          </cell>
          <cell r="R85">
            <v>281219</v>
          </cell>
          <cell r="S85">
            <v>291646</v>
          </cell>
          <cell r="T85">
            <v>10427</v>
          </cell>
          <cell r="V85">
            <v>10427</v>
          </cell>
          <cell r="W85">
            <v>208.22719000000001</v>
          </cell>
          <cell r="X85">
            <v>42494</v>
          </cell>
          <cell r="Y85">
            <v>44018</v>
          </cell>
        </row>
        <row r="86">
          <cell r="I86" t="str">
            <v>752620944046B</v>
          </cell>
          <cell r="K86">
            <v>0</v>
          </cell>
          <cell r="L86">
            <v>0</v>
          </cell>
          <cell r="M86">
            <v>1.9970000000000002E-2</v>
          </cell>
          <cell r="N86">
            <v>0.08</v>
          </cell>
          <cell r="O86">
            <v>0</v>
          </cell>
          <cell r="P86">
            <v>0</v>
          </cell>
          <cell r="Q86" t="str">
            <v>CPC</v>
          </cell>
          <cell r="R86">
            <v>64859</v>
          </cell>
          <cell r="S86">
            <v>65214</v>
          </cell>
          <cell r="T86">
            <v>355</v>
          </cell>
          <cell r="V86">
            <v>355</v>
          </cell>
          <cell r="W86">
            <v>7.0893500000000005</v>
          </cell>
          <cell r="X86">
            <v>113362</v>
          </cell>
          <cell r="Y86">
            <v>113714</v>
          </cell>
        </row>
        <row r="87">
          <cell r="I87" t="str">
            <v>V9315000904</v>
          </cell>
          <cell r="J87" t="str">
            <v>C24065682</v>
          </cell>
          <cell r="K87">
            <v>5000</v>
          </cell>
          <cell r="L87">
            <v>500</v>
          </cell>
          <cell r="M87">
            <v>2.0750000000000001E-2</v>
          </cell>
          <cell r="N87">
            <v>0.08</v>
          </cell>
          <cell r="O87">
            <v>103.75</v>
          </cell>
          <cell r="P87">
            <v>40</v>
          </cell>
          <cell r="Q87">
            <v>143.75</v>
          </cell>
          <cell r="R87">
            <v>408269</v>
          </cell>
          <cell r="S87">
            <v>410891</v>
          </cell>
          <cell r="T87">
            <v>2622</v>
          </cell>
          <cell r="U87" t="str">
            <v>0</v>
          </cell>
          <cell r="W87">
            <v>0</v>
          </cell>
          <cell r="X87">
            <v>174048</v>
          </cell>
          <cell r="Y87">
            <v>177181</v>
          </cell>
        </row>
        <row r="88">
          <cell r="I88" t="str">
            <v>V7601100616</v>
          </cell>
          <cell r="J88" t="str">
            <v>C24065621</v>
          </cell>
          <cell r="K88">
            <v>0</v>
          </cell>
          <cell r="L88">
            <v>0</v>
          </cell>
          <cell r="M88">
            <v>1.9970000000000002E-2</v>
          </cell>
          <cell r="N88">
            <v>0.08</v>
          </cell>
          <cell r="O88">
            <v>0</v>
          </cell>
          <cell r="P88">
            <v>0</v>
          </cell>
          <cell r="Q88" t="str">
            <v>CPC</v>
          </cell>
          <cell r="R88">
            <v>387745</v>
          </cell>
          <cell r="S88">
            <v>392163</v>
          </cell>
          <cell r="T88">
            <v>4418</v>
          </cell>
          <cell r="V88">
            <v>4418</v>
          </cell>
          <cell r="W88">
            <v>88.227460000000008</v>
          </cell>
          <cell r="X88">
            <v>261944</v>
          </cell>
          <cell r="Y88">
            <v>263607</v>
          </cell>
        </row>
        <row r="89">
          <cell r="I89" t="str">
            <v>V8015002112</v>
          </cell>
          <cell r="J89" t="str">
            <v>C24066518</v>
          </cell>
          <cell r="K89">
            <v>0</v>
          </cell>
          <cell r="L89">
            <v>0</v>
          </cell>
          <cell r="M89">
            <v>1.9970000000000002E-2</v>
          </cell>
          <cell r="N89">
            <v>0.08</v>
          </cell>
          <cell r="O89">
            <v>0</v>
          </cell>
          <cell r="P89">
            <v>0</v>
          </cell>
          <cell r="Q89" t="str">
            <v>CPC</v>
          </cell>
          <cell r="R89">
            <v>744769</v>
          </cell>
          <cell r="S89">
            <v>748127</v>
          </cell>
          <cell r="T89">
            <v>3358</v>
          </cell>
          <cell r="V89">
            <v>3358</v>
          </cell>
          <cell r="W89">
            <v>67.059260000000009</v>
          </cell>
          <cell r="X89">
            <v>0</v>
          </cell>
          <cell r="Y89">
            <v>0</v>
          </cell>
        </row>
        <row r="90">
          <cell r="I90" t="str">
            <v>79G0YMB</v>
          </cell>
          <cell r="K90">
            <v>0</v>
          </cell>
          <cell r="L90">
            <v>0</v>
          </cell>
          <cell r="M90">
            <v>1.9970000000000002E-2</v>
          </cell>
          <cell r="N90">
            <v>0.08</v>
          </cell>
          <cell r="O90">
            <v>0</v>
          </cell>
          <cell r="P90">
            <v>0</v>
          </cell>
          <cell r="Q90" t="str">
            <v>CPC</v>
          </cell>
          <cell r="R90">
            <v>645600</v>
          </cell>
          <cell r="S90">
            <v>658232</v>
          </cell>
          <cell r="T90">
            <v>12632</v>
          </cell>
          <cell r="V90">
            <v>12632</v>
          </cell>
          <cell r="W90">
            <v>252.26104000000001</v>
          </cell>
          <cell r="X90">
            <v>0</v>
          </cell>
          <cell r="Y90">
            <v>0</v>
          </cell>
        </row>
        <row r="91">
          <cell r="I91" t="str">
            <v>79G10K6</v>
          </cell>
          <cell r="K91">
            <v>0</v>
          </cell>
          <cell r="L91">
            <v>0</v>
          </cell>
          <cell r="M91">
            <v>1.9970000000000002E-2</v>
          </cell>
          <cell r="N91">
            <v>0.08</v>
          </cell>
          <cell r="O91">
            <v>0</v>
          </cell>
          <cell r="P91">
            <v>0</v>
          </cell>
          <cell r="Q91" t="str">
            <v>CPC</v>
          </cell>
          <cell r="R91">
            <v>220719</v>
          </cell>
          <cell r="S91">
            <v>222586</v>
          </cell>
          <cell r="T91">
            <v>1867</v>
          </cell>
          <cell r="V91">
            <v>1867</v>
          </cell>
          <cell r="W91">
            <v>37.283990000000003</v>
          </cell>
          <cell r="X91">
            <v>0</v>
          </cell>
          <cell r="Y91">
            <v>0</v>
          </cell>
        </row>
        <row r="92">
          <cell r="I92" t="str">
            <v>79G0YNG</v>
          </cell>
          <cell r="K92">
            <v>0</v>
          </cell>
          <cell r="L92">
            <v>0</v>
          </cell>
          <cell r="M92">
            <v>1.9970000000000002E-2</v>
          </cell>
          <cell r="N92">
            <v>0.08</v>
          </cell>
          <cell r="O92">
            <v>0</v>
          </cell>
          <cell r="P92">
            <v>0</v>
          </cell>
          <cell r="Q92" t="str">
            <v>CPC</v>
          </cell>
          <cell r="R92">
            <v>188150</v>
          </cell>
          <cell r="S92">
            <v>190180</v>
          </cell>
          <cell r="T92">
            <v>2030</v>
          </cell>
          <cell r="V92">
            <v>2030</v>
          </cell>
          <cell r="W92">
            <v>40.539100000000005</v>
          </cell>
          <cell r="X92">
            <v>0</v>
          </cell>
          <cell r="Y92">
            <v>0</v>
          </cell>
        </row>
        <row r="93">
          <cell r="I93" t="str">
            <v>791L6CV</v>
          </cell>
          <cell r="K93">
            <v>0</v>
          </cell>
          <cell r="L93">
            <v>0</v>
          </cell>
          <cell r="M93">
            <v>1.9970000000000002E-2</v>
          </cell>
          <cell r="N93">
            <v>0.08</v>
          </cell>
          <cell r="O93">
            <v>0</v>
          </cell>
          <cell r="P93">
            <v>0</v>
          </cell>
          <cell r="Q93" t="str">
            <v>CPC</v>
          </cell>
          <cell r="R93">
            <v>64030</v>
          </cell>
          <cell r="S93">
            <v>64775</v>
          </cell>
          <cell r="T93">
            <v>745</v>
          </cell>
          <cell r="V93">
            <v>745</v>
          </cell>
          <cell r="W93">
            <v>14.877650000000001</v>
          </cell>
          <cell r="X93">
            <v>0</v>
          </cell>
          <cell r="Y93">
            <v>0</v>
          </cell>
        </row>
        <row r="94">
          <cell r="I94" t="str">
            <v>7916P0V</v>
          </cell>
          <cell r="K94">
            <v>0</v>
          </cell>
          <cell r="L94">
            <v>0</v>
          </cell>
          <cell r="M94">
            <v>1.9970000000000002E-2</v>
          </cell>
          <cell r="N94">
            <v>0.08</v>
          </cell>
          <cell r="O94">
            <v>0</v>
          </cell>
          <cell r="P94">
            <v>0</v>
          </cell>
          <cell r="Q94" t="str">
            <v>CPC</v>
          </cell>
          <cell r="R94">
            <v>63869</v>
          </cell>
          <cell r="S94">
            <v>63985</v>
          </cell>
          <cell r="T94">
            <v>116</v>
          </cell>
          <cell r="V94">
            <v>116</v>
          </cell>
          <cell r="W94">
            <v>2.3165200000000001</v>
          </cell>
          <cell r="X94">
            <v>0</v>
          </cell>
          <cell r="Y94">
            <v>0</v>
          </cell>
        </row>
        <row r="95">
          <cell r="I95" t="str">
            <v>7914WWV</v>
          </cell>
          <cell r="K95">
            <v>0</v>
          </cell>
          <cell r="L95">
            <v>0</v>
          </cell>
          <cell r="M95">
            <v>1.9970000000000002E-2</v>
          </cell>
          <cell r="N95">
            <v>0.08</v>
          </cell>
          <cell r="O95">
            <v>0</v>
          </cell>
          <cell r="P95">
            <v>0</v>
          </cell>
          <cell r="Q95" t="str">
            <v>CPC</v>
          </cell>
          <cell r="R95">
            <v>94773</v>
          </cell>
          <cell r="S95">
            <v>95389</v>
          </cell>
          <cell r="T95">
            <v>616</v>
          </cell>
          <cell r="V95">
            <v>616</v>
          </cell>
          <cell r="W95">
            <v>12.301520000000002</v>
          </cell>
          <cell r="X95">
            <v>0</v>
          </cell>
          <cell r="Y95">
            <v>0</v>
          </cell>
        </row>
        <row r="96">
          <cell r="I96" t="str">
            <v>V9815600599</v>
          </cell>
          <cell r="J96" t="str">
            <v>C24072226</v>
          </cell>
          <cell r="K96">
            <v>0</v>
          </cell>
          <cell r="L96">
            <v>0</v>
          </cell>
          <cell r="M96">
            <v>1.9970000000000002E-2</v>
          </cell>
          <cell r="N96">
            <v>0.08</v>
          </cell>
          <cell r="O96">
            <v>0</v>
          </cell>
          <cell r="P96">
            <v>0</v>
          </cell>
          <cell r="Q96" t="str">
            <v>CPC</v>
          </cell>
          <cell r="R96">
            <v>88384</v>
          </cell>
          <cell r="S96">
            <v>89514</v>
          </cell>
          <cell r="T96">
            <v>1130</v>
          </cell>
          <cell r="V96">
            <v>1130</v>
          </cell>
          <cell r="W96">
            <v>22.566100000000002</v>
          </cell>
          <cell r="X96">
            <v>84665</v>
          </cell>
          <cell r="Y96">
            <v>86056</v>
          </cell>
        </row>
        <row r="97">
          <cell r="I97" t="str">
            <v>35P8ZX1</v>
          </cell>
          <cell r="K97">
            <v>0</v>
          </cell>
          <cell r="L97">
            <v>0</v>
          </cell>
          <cell r="M97">
            <v>1.9970000000000002E-2</v>
          </cell>
          <cell r="N97">
            <v>0.08</v>
          </cell>
          <cell r="O97">
            <v>0</v>
          </cell>
          <cell r="P97">
            <v>0</v>
          </cell>
          <cell r="Q97" t="str">
            <v>CPC</v>
          </cell>
          <cell r="R97">
            <v>191481</v>
          </cell>
          <cell r="S97">
            <v>192299</v>
          </cell>
          <cell r="T97">
            <v>818</v>
          </cell>
          <cell r="V97">
            <v>818</v>
          </cell>
          <cell r="W97">
            <v>16.335460000000001</v>
          </cell>
          <cell r="X97">
            <v>0</v>
          </cell>
          <cell r="Y97">
            <v>0</v>
          </cell>
        </row>
        <row r="98">
          <cell r="I98" t="str">
            <v>79G5C6H</v>
          </cell>
          <cell r="K98">
            <v>0</v>
          </cell>
          <cell r="L98">
            <v>0</v>
          </cell>
          <cell r="M98">
            <v>1.9970000000000002E-2</v>
          </cell>
          <cell r="N98">
            <v>0.08</v>
          </cell>
          <cell r="O98">
            <v>0</v>
          </cell>
          <cell r="P98">
            <v>0</v>
          </cell>
          <cell r="Q98" t="str">
            <v>CPC</v>
          </cell>
          <cell r="R98">
            <v>343421</v>
          </cell>
          <cell r="S98">
            <v>348054</v>
          </cell>
          <cell r="T98">
            <v>4633</v>
          </cell>
          <cell r="V98">
            <v>4633</v>
          </cell>
          <cell r="W98">
            <v>92.521010000000004</v>
          </cell>
          <cell r="X98">
            <v>0</v>
          </cell>
          <cell r="Y98">
            <v>0</v>
          </cell>
        </row>
        <row r="99">
          <cell r="I99" t="str">
            <v>35PCBXM</v>
          </cell>
          <cell r="K99">
            <v>0</v>
          </cell>
          <cell r="L99">
            <v>0</v>
          </cell>
          <cell r="M99">
            <v>1.9970000000000002E-2</v>
          </cell>
          <cell r="N99">
            <v>0.08</v>
          </cell>
          <cell r="O99">
            <v>0</v>
          </cell>
          <cell r="P99">
            <v>0</v>
          </cell>
          <cell r="Q99" t="str">
            <v>CPC</v>
          </cell>
          <cell r="R99">
            <v>96936</v>
          </cell>
          <cell r="S99" t="e">
            <v>#N/A</v>
          </cell>
          <cell r="T99" t="e">
            <v>#N/A</v>
          </cell>
          <cell r="V99" t="e">
            <v>#N/A</v>
          </cell>
          <cell r="W99" t="e">
            <v>#N/A</v>
          </cell>
          <cell r="X99">
            <v>0</v>
          </cell>
          <cell r="Y99" t="e">
            <v>#N/A</v>
          </cell>
        </row>
        <row r="100">
          <cell r="I100" t="str">
            <v>35PBMX6</v>
          </cell>
          <cell r="K100">
            <v>0</v>
          </cell>
          <cell r="L100">
            <v>0</v>
          </cell>
          <cell r="M100">
            <v>1.9970000000000002E-2</v>
          </cell>
          <cell r="N100">
            <v>0.08</v>
          </cell>
          <cell r="O100">
            <v>0</v>
          </cell>
          <cell r="P100">
            <v>0</v>
          </cell>
          <cell r="Q100" t="str">
            <v>CPC</v>
          </cell>
          <cell r="R100">
            <v>60286</v>
          </cell>
          <cell r="S100">
            <v>60500</v>
          </cell>
          <cell r="T100">
            <v>214</v>
          </cell>
          <cell r="V100">
            <v>214</v>
          </cell>
          <cell r="W100">
            <v>4.2735799999999999</v>
          </cell>
          <cell r="X100">
            <v>0</v>
          </cell>
          <cell r="Y100">
            <v>0</v>
          </cell>
        </row>
        <row r="101">
          <cell r="I101" t="str">
            <v>35PC447</v>
          </cell>
          <cell r="K101">
            <v>0</v>
          </cell>
          <cell r="L101">
            <v>0</v>
          </cell>
          <cell r="M101">
            <v>1.9970000000000002E-2</v>
          </cell>
          <cell r="N101">
            <v>0.08</v>
          </cell>
          <cell r="O101">
            <v>0</v>
          </cell>
          <cell r="P101">
            <v>0</v>
          </cell>
          <cell r="Q101" t="str">
            <v>CPC</v>
          </cell>
          <cell r="R101">
            <v>50763</v>
          </cell>
          <cell r="S101">
            <v>51460</v>
          </cell>
          <cell r="T101">
            <v>697</v>
          </cell>
          <cell r="V101">
            <v>697</v>
          </cell>
          <cell r="W101">
            <v>13.919090000000001</v>
          </cell>
          <cell r="X101">
            <v>0</v>
          </cell>
          <cell r="Y101">
            <v>0</v>
          </cell>
        </row>
        <row r="102">
          <cell r="I102" t="str">
            <v>35PBMXG</v>
          </cell>
          <cell r="K102">
            <v>0</v>
          </cell>
          <cell r="L102">
            <v>0</v>
          </cell>
          <cell r="M102">
            <v>1.9970000000000002E-2</v>
          </cell>
          <cell r="N102">
            <v>0.08</v>
          </cell>
          <cell r="O102">
            <v>0</v>
          </cell>
          <cell r="P102">
            <v>0</v>
          </cell>
          <cell r="Q102" t="str">
            <v>CPC</v>
          </cell>
          <cell r="R102">
            <v>104661</v>
          </cell>
          <cell r="S102">
            <v>106219</v>
          </cell>
          <cell r="T102">
            <v>1558</v>
          </cell>
          <cell r="V102">
            <v>1558</v>
          </cell>
          <cell r="W102">
            <v>31.113260000000004</v>
          </cell>
          <cell r="X102">
            <v>0</v>
          </cell>
          <cell r="Y102">
            <v>0</v>
          </cell>
        </row>
        <row r="103">
          <cell r="I103" t="str">
            <v>V8315400035</v>
          </cell>
          <cell r="J103" t="str">
            <v>C24069242</v>
          </cell>
          <cell r="K103">
            <v>0</v>
          </cell>
          <cell r="L103">
            <v>0</v>
          </cell>
          <cell r="M103">
            <v>1.9970000000000002E-2</v>
          </cell>
          <cell r="N103">
            <v>0.08</v>
          </cell>
          <cell r="O103">
            <v>0</v>
          </cell>
          <cell r="P103">
            <v>0</v>
          </cell>
          <cell r="Q103" t="str">
            <v>CPC</v>
          </cell>
          <cell r="R103">
            <v>140199</v>
          </cell>
          <cell r="S103">
            <v>143418</v>
          </cell>
          <cell r="T103">
            <v>3219</v>
          </cell>
          <cell r="U103">
            <v>3219</v>
          </cell>
          <cell r="W103">
            <v>64.28343000000001</v>
          </cell>
          <cell r="X103">
            <v>0</v>
          </cell>
          <cell r="Y103">
            <v>0</v>
          </cell>
        </row>
        <row r="104">
          <cell r="I104" t="str">
            <v>72N5CHG</v>
          </cell>
          <cell r="K104">
            <v>2000</v>
          </cell>
          <cell r="L104">
            <v>0</v>
          </cell>
          <cell r="M104">
            <v>2.0750000000000001E-2</v>
          </cell>
          <cell r="N104">
            <v>0.08</v>
          </cell>
          <cell r="O104">
            <v>41.5</v>
          </cell>
          <cell r="P104">
            <v>0</v>
          </cell>
          <cell r="Q104">
            <v>41.5</v>
          </cell>
          <cell r="R104">
            <v>4324</v>
          </cell>
          <cell r="S104">
            <v>4417</v>
          </cell>
          <cell r="T104">
            <v>93</v>
          </cell>
          <cell r="U104" t="str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I105" t="str">
            <v>7526389440FZK</v>
          </cell>
          <cell r="K105">
            <v>0</v>
          </cell>
          <cell r="L105">
            <v>0</v>
          </cell>
          <cell r="M105">
            <v>1.9970000000000002E-2</v>
          </cell>
          <cell r="N105">
            <v>0.08</v>
          </cell>
          <cell r="O105">
            <v>0</v>
          </cell>
          <cell r="P105">
            <v>0</v>
          </cell>
          <cell r="Q105" t="str">
            <v>CPC</v>
          </cell>
          <cell r="R105">
            <v>127465</v>
          </cell>
          <cell r="S105">
            <v>129109</v>
          </cell>
          <cell r="T105">
            <v>1644</v>
          </cell>
          <cell r="U105">
            <v>1644</v>
          </cell>
          <cell r="W105">
            <v>32.830680000000001</v>
          </cell>
          <cell r="X105">
            <v>60765</v>
          </cell>
          <cell r="Y105">
            <v>62399</v>
          </cell>
        </row>
        <row r="106">
          <cell r="I106" t="str">
            <v>75261794402WZ</v>
          </cell>
          <cell r="K106">
            <v>0</v>
          </cell>
          <cell r="L106">
            <v>0</v>
          </cell>
          <cell r="M106">
            <v>1.9970000000000002E-2</v>
          </cell>
          <cell r="N106">
            <v>0.08</v>
          </cell>
          <cell r="O106">
            <v>0</v>
          </cell>
          <cell r="P106">
            <v>0</v>
          </cell>
          <cell r="Q106" t="str">
            <v>CPC</v>
          </cell>
          <cell r="R106">
            <v>4751</v>
          </cell>
          <cell r="S106">
            <v>4944</v>
          </cell>
          <cell r="T106">
            <v>193</v>
          </cell>
          <cell r="V106">
            <v>193</v>
          </cell>
          <cell r="W106">
            <v>3.8542100000000001</v>
          </cell>
          <cell r="X106">
            <v>11254</v>
          </cell>
          <cell r="Y106">
            <v>11760</v>
          </cell>
        </row>
        <row r="107">
          <cell r="I107" t="str">
            <v>74635C66008M4</v>
          </cell>
          <cell r="K107">
            <v>0</v>
          </cell>
          <cell r="L107">
            <v>0</v>
          </cell>
          <cell r="M107">
            <v>1.9970000000000002E-2</v>
          </cell>
          <cell r="N107">
            <v>0.08</v>
          </cell>
          <cell r="O107">
            <v>0</v>
          </cell>
          <cell r="P107">
            <v>0</v>
          </cell>
          <cell r="Q107" t="str">
            <v>CPC</v>
          </cell>
          <cell r="R107">
            <v>104347</v>
          </cell>
          <cell r="S107">
            <v>109706</v>
          </cell>
          <cell r="T107">
            <v>5359</v>
          </cell>
          <cell r="V107">
            <v>5359</v>
          </cell>
          <cell r="W107">
            <v>107.01923000000001</v>
          </cell>
          <cell r="X107">
            <v>0</v>
          </cell>
          <cell r="Y107">
            <v>0</v>
          </cell>
        </row>
        <row r="108">
          <cell r="I108" t="str">
            <v>74635C6601NLR</v>
          </cell>
          <cell r="K108">
            <v>0</v>
          </cell>
          <cell r="L108">
            <v>0</v>
          </cell>
          <cell r="M108">
            <v>1.9970000000000002E-2</v>
          </cell>
          <cell r="N108">
            <v>0.08</v>
          </cell>
          <cell r="O108">
            <v>0</v>
          </cell>
          <cell r="P108">
            <v>0</v>
          </cell>
          <cell r="Q108" t="str">
            <v>CPC</v>
          </cell>
          <cell r="R108">
            <v>269937</v>
          </cell>
          <cell r="S108">
            <v>277522</v>
          </cell>
          <cell r="T108">
            <v>7585</v>
          </cell>
          <cell r="V108">
            <v>7585</v>
          </cell>
          <cell r="W108">
            <v>151.47245000000001</v>
          </cell>
          <cell r="X108">
            <v>0</v>
          </cell>
          <cell r="Y108">
            <v>0</v>
          </cell>
        </row>
        <row r="109">
          <cell r="I109" t="str">
            <v>701557HH0VMXX</v>
          </cell>
          <cell r="K109">
            <v>0</v>
          </cell>
          <cell r="L109">
            <v>0</v>
          </cell>
          <cell r="M109">
            <v>1.9970000000000002E-2</v>
          </cell>
          <cell r="N109">
            <v>0.08</v>
          </cell>
          <cell r="O109">
            <v>0</v>
          </cell>
          <cell r="P109">
            <v>0</v>
          </cell>
          <cell r="Q109" t="str">
            <v>CPC</v>
          </cell>
          <cell r="R109">
            <v>27492</v>
          </cell>
          <cell r="S109">
            <v>29478</v>
          </cell>
          <cell r="T109">
            <v>1986</v>
          </cell>
          <cell r="V109">
            <v>1986</v>
          </cell>
          <cell r="W109">
            <v>39.660420000000002</v>
          </cell>
          <cell r="X109">
            <v>0</v>
          </cell>
          <cell r="Y109">
            <v>0</v>
          </cell>
        </row>
        <row r="110">
          <cell r="I110" t="str">
            <v>70156PHH12VZL</v>
          </cell>
          <cell r="K110">
            <v>0</v>
          </cell>
          <cell r="L110">
            <v>0</v>
          </cell>
          <cell r="M110">
            <v>1.9970000000000002E-2</v>
          </cell>
          <cell r="N110">
            <v>0.08</v>
          </cell>
          <cell r="O110">
            <v>0</v>
          </cell>
          <cell r="P110">
            <v>0</v>
          </cell>
          <cell r="Q110" t="str">
            <v>CPC</v>
          </cell>
          <cell r="R110">
            <v>43252</v>
          </cell>
          <cell r="S110">
            <v>49165</v>
          </cell>
          <cell r="T110">
            <v>5913</v>
          </cell>
          <cell r="V110">
            <v>5913</v>
          </cell>
          <cell r="W110">
            <v>118.08261000000002</v>
          </cell>
          <cell r="X110">
            <v>0</v>
          </cell>
          <cell r="Y110">
            <v>0</v>
          </cell>
        </row>
        <row r="111">
          <cell r="I111" t="str">
            <v>74635C660173Z</v>
          </cell>
          <cell r="K111">
            <v>0</v>
          </cell>
          <cell r="L111">
            <v>0</v>
          </cell>
          <cell r="M111">
            <v>1.9970000000000002E-2</v>
          </cell>
          <cell r="N111">
            <v>0.08</v>
          </cell>
          <cell r="O111">
            <v>0</v>
          </cell>
          <cell r="P111">
            <v>0</v>
          </cell>
          <cell r="Q111" t="str">
            <v>CPC</v>
          </cell>
          <cell r="R111">
            <v>91019</v>
          </cell>
          <cell r="S111">
            <v>98137</v>
          </cell>
          <cell r="T111">
            <v>7118</v>
          </cell>
          <cell r="V111">
            <v>7118</v>
          </cell>
          <cell r="W111">
            <v>142.14646000000002</v>
          </cell>
          <cell r="X111">
            <v>0</v>
          </cell>
          <cell r="Y111">
            <v>0</v>
          </cell>
        </row>
        <row r="112">
          <cell r="I112" t="str">
            <v>70156PHH1443N</v>
          </cell>
          <cell r="K112">
            <v>0</v>
          </cell>
          <cell r="L112">
            <v>0</v>
          </cell>
          <cell r="M112">
            <v>1.9970000000000002E-2</v>
          </cell>
          <cell r="N112">
            <v>0.08</v>
          </cell>
          <cell r="O112">
            <v>0</v>
          </cell>
          <cell r="P112">
            <v>0</v>
          </cell>
          <cell r="Q112" t="str">
            <v>CPC</v>
          </cell>
          <cell r="R112">
            <v>3150</v>
          </cell>
          <cell r="S112" t="e">
            <v>#N/A</v>
          </cell>
          <cell r="T112" t="e">
            <v>#N/A</v>
          </cell>
          <cell r="V112" t="e">
            <v>#N/A</v>
          </cell>
          <cell r="W112" t="e">
            <v>#N/A</v>
          </cell>
          <cell r="X112">
            <v>0</v>
          </cell>
          <cell r="Y112" t="e">
            <v>#N/A</v>
          </cell>
        </row>
        <row r="113">
          <cell r="I113" t="str">
            <v>G756R611056</v>
          </cell>
          <cell r="J113" t="str">
            <v>C84173737</v>
          </cell>
          <cell r="K113">
            <v>0</v>
          </cell>
          <cell r="L113">
            <v>0</v>
          </cell>
          <cell r="M113">
            <v>1.9970000000000002E-2</v>
          </cell>
          <cell r="N113">
            <v>0.08</v>
          </cell>
          <cell r="O113">
            <v>0</v>
          </cell>
          <cell r="P113">
            <v>0</v>
          </cell>
          <cell r="Q113" t="str">
            <v>CPC</v>
          </cell>
          <cell r="R113">
            <v>66</v>
          </cell>
          <cell r="S113" t="e">
            <v>#N/A</v>
          </cell>
          <cell r="T113" t="e">
            <v>#N/A</v>
          </cell>
          <cell r="V113" t="e">
            <v>#N/A</v>
          </cell>
          <cell r="W113" t="e">
            <v>#N/A</v>
          </cell>
          <cell r="X113">
            <v>170</v>
          </cell>
          <cell r="Y113" t="e">
            <v>#N/A</v>
          </cell>
        </row>
        <row r="114">
          <cell r="I114" t="str">
            <v>G716MB60948</v>
          </cell>
          <cell r="J114" t="str">
            <v>C84184076</v>
          </cell>
          <cell r="K114">
            <v>0</v>
          </cell>
          <cell r="L114">
            <v>0</v>
          </cell>
          <cell r="M114">
            <v>1.9970000000000002E-2</v>
          </cell>
          <cell r="N114">
            <v>0.08</v>
          </cell>
          <cell r="O114">
            <v>0</v>
          </cell>
          <cell r="P114">
            <v>0</v>
          </cell>
          <cell r="Q114" t="str">
            <v>CPC</v>
          </cell>
          <cell r="R114">
            <v>9098</v>
          </cell>
          <cell r="S114">
            <v>11748</v>
          </cell>
          <cell r="T114">
            <v>2650</v>
          </cell>
          <cell r="U114">
            <v>2650</v>
          </cell>
          <cell r="W114">
            <v>52.920500000000004</v>
          </cell>
          <cell r="X114">
            <v>10858</v>
          </cell>
          <cell r="Y114">
            <v>14854</v>
          </cell>
        </row>
        <row r="115">
          <cell r="I115" t="str">
            <v>CNBH109460</v>
          </cell>
          <cell r="K115">
            <v>0</v>
          </cell>
          <cell r="L115">
            <v>0</v>
          </cell>
          <cell r="M115">
            <v>1.9970000000000002E-2</v>
          </cell>
          <cell r="N115">
            <v>0.08</v>
          </cell>
          <cell r="O115">
            <v>0</v>
          </cell>
          <cell r="P115">
            <v>0</v>
          </cell>
          <cell r="Q115" t="str">
            <v>CPC</v>
          </cell>
          <cell r="R115">
            <v>657</v>
          </cell>
          <cell r="S115">
            <v>692</v>
          </cell>
          <cell r="T115">
            <v>35</v>
          </cell>
          <cell r="U115">
            <v>35</v>
          </cell>
          <cell r="W115">
            <v>0.69895000000000007</v>
          </cell>
          <cell r="X115">
            <v>8348</v>
          </cell>
          <cell r="Y115">
            <v>8381</v>
          </cell>
        </row>
        <row r="116">
          <cell r="I116" t="str">
            <v>G185R120769</v>
          </cell>
          <cell r="J116" t="str">
            <v>C84110903</v>
          </cell>
          <cell r="K116">
            <v>10000</v>
          </cell>
          <cell r="L116">
            <v>0</v>
          </cell>
          <cell r="M116">
            <v>2.0750000000000001E-2</v>
          </cell>
          <cell r="N116">
            <v>0.08</v>
          </cell>
          <cell r="O116">
            <v>207.5</v>
          </cell>
          <cell r="P116">
            <v>0</v>
          </cell>
          <cell r="Q116">
            <v>207.5</v>
          </cell>
          <cell r="R116">
            <v>144849</v>
          </cell>
          <cell r="S116">
            <v>149355</v>
          </cell>
          <cell r="T116">
            <v>4506</v>
          </cell>
          <cell r="U116" t="str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I117" t="str">
            <v>5026379420Y35</v>
          </cell>
          <cell r="K117">
            <v>0</v>
          </cell>
          <cell r="L117">
            <v>0</v>
          </cell>
          <cell r="M117">
            <v>1.9970000000000002E-2</v>
          </cell>
          <cell r="N117">
            <v>0.08</v>
          </cell>
          <cell r="O117">
            <v>0</v>
          </cell>
          <cell r="P117">
            <v>0</v>
          </cell>
          <cell r="Q117" t="str">
            <v>CPC</v>
          </cell>
          <cell r="R117">
            <v>5191</v>
          </cell>
          <cell r="S117">
            <v>5364</v>
          </cell>
          <cell r="T117">
            <v>173</v>
          </cell>
          <cell r="U117">
            <v>173</v>
          </cell>
          <cell r="W117">
            <v>3.4548100000000002</v>
          </cell>
          <cell r="X117">
            <v>5180</v>
          </cell>
          <cell r="Y117">
            <v>5454</v>
          </cell>
        </row>
        <row r="118">
          <cell r="I118" t="str">
            <v>V9615000263</v>
          </cell>
          <cell r="J118" t="str">
            <v>C24065504</v>
          </cell>
          <cell r="K118">
            <v>9000</v>
          </cell>
          <cell r="L118">
            <v>2500</v>
          </cell>
          <cell r="M118">
            <v>2.0750000000000001E-2</v>
          </cell>
          <cell r="N118">
            <v>0.08</v>
          </cell>
          <cell r="O118">
            <v>186.75</v>
          </cell>
          <cell r="P118">
            <v>200</v>
          </cell>
          <cell r="Q118">
            <v>386.75</v>
          </cell>
          <cell r="R118">
            <v>283271</v>
          </cell>
          <cell r="S118">
            <v>284960</v>
          </cell>
          <cell r="T118">
            <v>1689</v>
          </cell>
          <cell r="U118" t="str">
            <v>0</v>
          </cell>
          <cell r="W118">
            <v>0</v>
          </cell>
          <cell r="X118">
            <v>779980</v>
          </cell>
          <cell r="Y118">
            <v>789277</v>
          </cell>
        </row>
        <row r="119">
          <cell r="I119" t="str">
            <v>V7015000166</v>
          </cell>
          <cell r="J119" t="str">
            <v>C24067031</v>
          </cell>
          <cell r="K119">
            <v>18000</v>
          </cell>
          <cell r="L119">
            <v>0</v>
          </cell>
          <cell r="M119">
            <v>2.0750000000000001E-2</v>
          </cell>
          <cell r="N119">
            <v>0.08</v>
          </cell>
          <cell r="O119">
            <v>373.5</v>
          </cell>
          <cell r="P119">
            <v>0</v>
          </cell>
          <cell r="Q119">
            <v>373.5</v>
          </cell>
          <cell r="R119">
            <v>2025401</v>
          </cell>
          <cell r="S119">
            <v>2045079</v>
          </cell>
          <cell r="T119">
            <v>19678</v>
          </cell>
          <cell r="U119">
            <v>1678</v>
          </cell>
          <cell r="W119">
            <v>34.8185</v>
          </cell>
          <cell r="X119">
            <v>0</v>
          </cell>
          <cell r="Y119">
            <v>0</v>
          </cell>
        </row>
        <row r="121">
          <cell r="I121" t="str">
            <v>V8315100829</v>
          </cell>
          <cell r="J121" t="str">
            <v>C24067023</v>
          </cell>
          <cell r="K121">
            <v>8000</v>
          </cell>
          <cell r="L121">
            <v>0</v>
          </cell>
          <cell r="M121">
            <v>2.0750000000000001E-2</v>
          </cell>
          <cell r="N121">
            <v>0.08</v>
          </cell>
          <cell r="O121">
            <v>166</v>
          </cell>
          <cell r="P121">
            <v>0</v>
          </cell>
          <cell r="Q121">
            <v>166</v>
          </cell>
          <cell r="R121">
            <v>490494</v>
          </cell>
          <cell r="S121">
            <v>498906</v>
          </cell>
          <cell r="T121">
            <v>8412</v>
          </cell>
          <cell r="U121">
            <v>412</v>
          </cell>
          <cell r="W121">
            <v>8.5490000000000013</v>
          </cell>
          <cell r="X121">
            <v>0</v>
          </cell>
          <cell r="Y121">
            <v>0</v>
          </cell>
        </row>
        <row r="122">
          <cell r="I122" t="str">
            <v>V9815100753</v>
          </cell>
          <cell r="J122" t="str">
            <v>C24067126</v>
          </cell>
          <cell r="K122">
            <v>4000</v>
          </cell>
          <cell r="L122">
            <v>500</v>
          </cell>
          <cell r="M122">
            <v>2.0750000000000001E-2</v>
          </cell>
          <cell r="N122">
            <v>0.08</v>
          </cell>
          <cell r="O122">
            <v>83</v>
          </cell>
          <cell r="P122">
            <v>40</v>
          </cell>
          <cell r="Q122">
            <v>123</v>
          </cell>
          <cell r="R122">
            <v>69418</v>
          </cell>
          <cell r="S122">
            <v>70012</v>
          </cell>
          <cell r="T122">
            <v>594</v>
          </cell>
          <cell r="U122" t="str">
            <v>0</v>
          </cell>
          <cell r="W122">
            <v>0</v>
          </cell>
          <cell r="X122">
            <v>52765</v>
          </cell>
          <cell r="Y122">
            <v>53594</v>
          </cell>
        </row>
        <row r="123">
          <cell r="I123" t="str">
            <v>C066C800067</v>
          </cell>
          <cell r="J123" t="str">
            <v>C84185958</v>
          </cell>
          <cell r="K123">
            <v>0</v>
          </cell>
          <cell r="L123">
            <v>0</v>
          </cell>
          <cell r="M123">
            <v>1.9970000000000002E-2</v>
          </cell>
          <cell r="N123">
            <v>0.08</v>
          </cell>
          <cell r="O123">
            <v>0</v>
          </cell>
          <cell r="P123">
            <v>0</v>
          </cell>
          <cell r="Q123" t="str">
            <v>CPC</v>
          </cell>
          <cell r="R123">
            <v>60589</v>
          </cell>
          <cell r="S123">
            <v>89071</v>
          </cell>
          <cell r="T123">
            <v>28482</v>
          </cell>
          <cell r="U123">
            <v>28482</v>
          </cell>
          <cell r="W123">
            <v>568.78554000000008</v>
          </cell>
          <cell r="X123">
            <v>9207</v>
          </cell>
          <cell r="Y123">
            <v>13657</v>
          </cell>
        </row>
        <row r="124">
          <cell r="I124" t="str">
            <v>V9415000612</v>
          </cell>
          <cell r="J124" t="str">
            <v>C24065891</v>
          </cell>
          <cell r="K124">
            <v>3000</v>
          </cell>
          <cell r="L124">
            <v>3000</v>
          </cell>
          <cell r="M124">
            <v>2.0750000000000001E-2</v>
          </cell>
          <cell r="N124">
            <v>0.08</v>
          </cell>
          <cell r="O124">
            <v>62.25</v>
          </cell>
          <cell r="P124">
            <v>240</v>
          </cell>
          <cell r="Q124">
            <v>302.25</v>
          </cell>
          <cell r="R124">
            <v>196275</v>
          </cell>
          <cell r="S124">
            <v>197890</v>
          </cell>
          <cell r="T124">
            <v>1615</v>
          </cell>
          <cell r="U124" t="str">
            <v>0</v>
          </cell>
          <cell r="W124">
            <v>0</v>
          </cell>
          <cell r="X124">
            <v>141153</v>
          </cell>
          <cell r="Y124">
            <v>147841</v>
          </cell>
        </row>
        <row r="125">
          <cell r="I125" t="str">
            <v>W492L200891</v>
          </cell>
          <cell r="J125" t="str">
            <v>C28003402</v>
          </cell>
          <cell r="K125">
            <v>5000</v>
          </cell>
          <cell r="L125">
            <v>1500</v>
          </cell>
          <cell r="M125">
            <v>2.0750000000000001E-2</v>
          </cell>
          <cell r="N125">
            <v>0.08</v>
          </cell>
          <cell r="O125">
            <v>103.75</v>
          </cell>
          <cell r="P125">
            <v>120</v>
          </cell>
          <cell r="Q125">
            <v>223.75</v>
          </cell>
          <cell r="R125">
            <v>178400</v>
          </cell>
          <cell r="S125">
            <v>182711</v>
          </cell>
          <cell r="T125">
            <v>4311</v>
          </cell>
          <cell r="U125" t="str">
            <v>0</v>
          </cell>
          <cell r="W125">
            <v>0</v>
          </cell>
          <cell r="X125">
            <v>103261</v>
          </cell>
          <cell r="Y125">
            <v>108642</v>
          </cell>
        </row>
        <row r="126">
          <cell r="I126" t="str">
            <v>W422L400026</v>
          </cell>
          <cell r="J126" t="str">
            <v>C28004454</v>
          </cell>
          <cell r="K126">
            <v>7000</v>
          </cell>
          <cell r="L126">
            <v>0</v>
          </cell>
          <cell r="M126">
            <v>2.0750000000000001E-2</v>
          </cell>
          <cell r="N126">
            <v>0.08</v>
          </cell>
          <cell r="O126">
            <v>145.25</v>
          </cell>
          <cell r="P126">
            <v>0</v>
          </cell>
          <cell r="Q126">
            <v>145.25</v>
          </cell>
          <cell r="R126">
            <v>355560</v>
          </cell>
          <cell r="S126">
            <v>364571</v>
          </cell>
          <cell r="T126">
            <v>9011</v>
          </cell>
          <cell r="U126">
            <v>2011</v>
          </cell>
          <cell r="W126">
            <v>41.728250000000003</v>
          </cell>
          <cell r="X126">
            <v>0</v>
          </cell>
          <cell r="Y126">
            <v>0</v>
          </cell>
        </row>
        <row r="127">
          <cell r="I127" t="str">
            <v>4063369908R9V</v>
          </cell>
          <cell r="K127">
            <v>4000</v>
          </cell>
          <cell r="L127">
            <v>0</v>
          </cell>
          <cell r="M127">
            <v>2.0750000000000001E-2</v>
          </cell>
          <cell r="N127">
            <v>0.08</v>
          </cell>
          <cell r="O127">
            <v>83</v>
          </cell>
          <cell r="P127">
            <v>0</v>
          </cell>
          <cell r="Q127">
            <v>83</v>
          </cell>
          <cell r="R127">
            <v>18073</v>
          </cell>
          <cell r="S127">
            <v>18570</v>
          </cell>
          <cell r="T127">
            <v>497</v>
          </cell>
          <cell r="U127" t="str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I128" t="str">
            <v>406336990DTPR</v>
          </cell>
          <cell r="K128">
            <v>4000</v>
          </cell>
          <cell r="L128">
            <v>0</v>
          </cell>
          <cell r="M128">
            <v>2.0750000000000001E-2</v>
          </cell>
          <cell r="N128">
            <v>0.08</v>
          </cell>
          <cell r="O128">
            <v>83</v>
          </cell>
          <cell r="P128">
            <v>0</v>
          </cell>
          <cell r="Q128">
            <v>83</v>
          </cell>
          <cell r="R128">
            <v>41387</v>
          </cell>
          <cell r="S128">
            <v>42957</v>
          </cell>
          <cell r="T128">
            <v>1570</v>
          </cell>
          <cell r="U128" t="str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I129" t="str">
            <v>40635C660061K</v>
          </cell>
          <cell r="K129">
            <v>4000</v>
          </cell>
          <cell r="L129">
            <v>0</v>
          </cell>
          <cell r="M129">
            <v>2.0750000000000001E-2</v>
          </cell>
          <cell r="N129">
            <v>0.08</v>
          </cell>
          <cell r="O129">
            <v>83</v>
          </cell>
          <cell r="P129">
            <v>0</v>
          </cell>
          <cell r="Q129">
            <v>83</v>
          </cell>
          <cell r="R129">
            <v>26328</v>
          </cell>
          <cell r="S129">
            <v>26936</v>
          </cell>
          <cell r="T129">
            <v>608</v>
          </cell>
          <cell r="U129" t="str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I130" t="str">
            <v>E166M260154</v>
          </cell>
          <cell r="J130" t="str">
            <v>C84153525</v>
          </cell>
          <cell r="K130">
            <v>6000</v>
          </cell>
          <cell r="L130">
            <v>3000</v>
          </cell>
          <cell r="M130">
            <v>2.0750000000000001E-2</v>
          </cell>
          <cell r="N130">
            <v>0.08</v>
          </cell>
          <cell r="O130">
            <v>124.5</v>
          </cell>
          <cell r="P130">
            <v>240</v>
          </cell>
          <cell r="Q130">
            <v>364.5</v>
          </cell>
          <cell r="R130">
            <v>36427</v>
          </cell>
          <cell r="S130">
            <v>38813</v>
          </cell>
          <cell r="T130">
            <v>2386</v>
          </cell>
          <cell r="U130" t="str">
            <v>0</v>
          </cell>
          <cell r="W130">
            <v>0</v>
          </cell>
          <cell r="X130">
            <v>13608</v>
          </cell>
          <cell r="Y130">
            <v>17136</v>
          </cell>
        </row>
        <row r="131">
          <cell r="I131" t="str">
            <v>E175M162352</v>
          </cell>
          <cell r="J131" t="str">
            <v>C84106495</v>
          </cell>
          <cell r="K131">
            <v>7000</v>
          </cell>
          <cell r="L131">
            <v>3000</v>
          </cell>
          <cell r="M131">
            <v>2.0750000000000001E-2</v>
          </cell>
          <cell r="N131">
            <v>0.08</v>
          </cell>
          <cell r="O131">
            <v>145.25</v>
          </cell>
          <cell r="P131">
            <v>240</v>
          </cell>
          <cell r="Q131">
            <v>385.25</v>
          </cell>
          <cell r="R131">
            <v>173613</v>
          </cell>
          <cell r="S131" t="e">
            <v>#N/A</v>
          </cell>
          <cell r="T131" t="e">
            <v>#N/A</v>
          </cell>
          <cell r="U131" t="e">
            <v>#N/A</v>
          </cell>
          <cell r="W131" t="e">
            <v>#N/A</v>
          </cell>
          <cell r="X131">
            <v>20088</v>
          </cell>
          <cell r="Y131" t="e">
            <v>#N/A</v>
          </cell>
        </row>
        <row r="132">
          <cell r="I132" t="str">
            <v>E173M710554</v>
          </cell>
          <cell r="J132" t="str">
            <v>C84042446</v>
          </cell>
          <cell r="K132">
            <v>7000</v>
          </cell>
          <cell r="L132">
            <v>3000</v>
          </cell>
          <cell r="M132">
            <v>2.0750000000000001E-2</v>
          </cell>
          <cell r="N132">
            <v>0.08</v>
          </cell>
          <cell r="O132">
            <v>145.25</v>
          </cell>
          <cell r="P132">
            <v>240</v>
          </cell>
          <cell r="Q132">
            <v>385.25</v>
          </cell>
          <cell r="R132">
            <v>450977</v>
          </cell>
          <cell r="S132">
            <v>451731</v>
          </cell>
          <cell r="T132">
            <v>754</v>
          </cell>
          <cell r="U132" t="str">
            <v>0</v>
          </cell>
          <cell r="W132">
            <v>0</v>
          </cell>
          <cell r="X132">
            <v>468238</v>
          </cell>
          <cell r="Y132">
            <v>471987</v>
          </cell>
        </row>
        <row r="133">
          <cell r="I133" t="str">
            <v>V8215101931</v>
          </cell>
          <cell r="J133" t="str">
            <v>C24066960</v>
          </cell>
          <cell r="K133">
            <v>7500</v>
          </cell>
          <cell r="L133">
            <v>0</v>
          </cell>
          <cell r="M133">
            <v>2.0750000000000001E-2</v>
          </cell>
          <cell r="N133">
            <v>0.08</v>
          </cell>
          <cell r="O133">
            <v>155.625</v>
          </cell>
          <cell r="P133">
            <v>0</v>
          </cell>
          <cell r="Q133">
            <v>155.625</v>
          </cell>
          <cell r="R133">
            <v>166466</v>
          </cell>
          <cell r="S133">
            <v>168813</v>
          </cell>
          <cell r="T133">
            <v>2347</v>
          </cell>
          <cell r="U133" t="str">
            <v>0</v>
          </cell>
          <cell r="W133">
            <v>0</v>
          </cell>
          <cell r="X133">
            <v>0</v>
          </cell>
          <cell r="Y133">
            <v>0</v>
          </cell>
        </row>
        <row r="134">
          <cell r="I134" t="str">
            <v>40635C6601FWD</v>
          </cell>
          <cell r="K134">
            <v>0</v>
          </cell>
          <cell r="L134">
            <v>0</v>
          </cell>
          <cell r="M134">
            <v>1.9970000000000002E-2</v>
          </cell>
          <cell r="N134">
            <v>0.08</v>
          </cell>
          <cell r="O134">
            <v>0</v>
          </cell>
          <cell r="P134">
            <v>0</v>
          </cell>
          <cell r="Q134" t="str">
            <v>CPC</v>
          </cell>
          <cell r="R134">
            <v>32319</v>
          </cell>
          <cell r="S134">
            <v>34059</v>
          </cell>
          <cell r="T134">
            <v>1740</v>
          </cell>
          <cell r="V134">
            <v>1740</v>
          </cell>
          <cell r="W134">
            <v>34.747800000000005</v>
          </cell>
          <cell r="X134">
            <v>0</v>
          </cell>
          <cell r="Y134">
            <v>0</v>
          </cell>
        </row>
        <row r="135">
          <cell r="I135" t="str">
            <v>V9815100807</v>
          </cell>
          <cell r="J135" t="str">
            <v>C24067002</v>
          </cell>
          <cell r="K135">
            <v>4000</v>
          </cell>
          <cell r="L135">
            <v>500</v>
          </cell>
          <cell r="M135">
            <v>2.0750000000000001E-2</v>
          </cell>
          <cell r="N135">
            <v>0.08</v>
          </cell>
          <cell r="O135">
            <v>83</v>
          </cell>
          <cell r="P135">
            <v>40</v>
          </cell>
          <cell r="Q135">
            <v>123</v>
          </cell>
          <cell r="R135">
            <v>157517</v>
          </cell>
          <cell r="S135">
            <v>160194</v>
          </cell>
          <cell r="T135">
            <v>2677</v>
          </cell>
          <cell r="U135" t="str">
            <v>0</v>
          </cell>
          <cell r="W135">
            <v>0</v>
          </cell>
          <cell r="X135">
            <v>86979</v>
          </cell>
          <cell r="Y135">
            <v>89312</v>
          </cell>
        </row>
        <row r="136">
          <cell r="I136" t="str">
            <v>V8215201782</v>
          </cell>
          <cell r="J136" t="str">
            <v>C24067583</v>
          </cell>
          <cell r="K136">
            <v>8000</v>
          </cell>
          <cell r="L136">
            <v>0</v>
          </cell>
          <cell r="M136">
            <v>2.0750000000000001E-2</v>
          </cell>
          <cell r="N136">
            <v>0.08</v>
          </cell>
          <cell r="O136">
            <v>166</v>
          </cell>
          <cell r="P136">
            <v>0</v>
          </cell>
          <cell r="Q136">
            <v>166</v>
          </cell>
          <cell r="R136">
            <v>434229</v>
          </cell>
          <cell r="S136">
            <v>438423</v>
          </cell>
          <cell r="T136">
            <v>4194</v>
          </cell>
          <cell r="U136" t="str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I137" t="str">
            <v>5026249423BRW</v>
          </cell>
          <cell r="K137">
            <v>1000</v>
          </cell>
          <cell r="L137">
            <v>1000</v>
          </cell>
          <cell r="M137">
            <v>2.0750000000000001E-2</v>
          </cell>
          <cell r="N137">
            <v>0.08</v>
          </cell>
          <cell r="O137">
            <v>20.75</v>
          </cell>
          <cell r="P137">
            <v>80</v>
          </cell>
          <cell r="Q137">
            <v>100.75</v>
          </cell>
          <cell r="R137">
            <v>5423</v>
          </cell>
          <cell r="S137">
            <v>5551</v>
          </cell>
          <cell r="T137">
            <v>128</v>
          </cell>
          <cell r="U137" t="str">
            <v>0</v>
          </cell>
          <cell r="W137">
            <v>0</v>
          </cell>
          <cell r="X137">
            <v>10130</v>
          </cell>
          <cell r="Y137">
            <v>10801</v>
          </cell>
        </row>
        <row r="138">
          <cell r="I138" t="str">
            <v>79G0KR8</v>
          </cell>
          <cell r="K138">
            <v>6000</v>
          </cell>
          <cell r="L138">
            <v>0</v>
          </cell>
          <cell r="M138">
            <v>2.0750000000000001E-2</v>
          </cell>
          <cell r="N138">
            <v>0.08</v>
          </cell>
          <cell r="O138">
            <v>124.5</v>
          </cell>
          <cell r="P138">
            <v>0</v>
          </cell>
          <cell r="Q138">
            <v>124.5</v>
          </cell>
          <cell r="R138">
            <v>266112</v>
          </cell>
          <cell r="S138" t="e">
            <v>#N/A</v>
          </cell>
          <cell r="T138" t="e">
            <v>#N/A</v>
          </cell>
          <cell r="U138" t="e">
            <v>#N/A</v>
          </cell>
          <cell r="W138" t="e">
            <v>#N/A</v>
          </cell>
          <cell r="X138">
            <v>0</v>
          </cell>
          <cell r="Y138" t="e">
            <v>#N/A</v>
          </cell>
        </row>
        <row r="140">
          <cell r="I140" t="str">
            <v>79G0KR5</v>
          </cell>
          <cell r="K140">
            <v>6000</v>
          </cell>
          <cell r="L140">
            <v>0</v>
          </cell>
          <cell r="M140">
            <v>2.0750000000000001E-2</v>
          </cell>
          <cell r="N140">
            <v>0.08</v>
          </cell>
          <cell r="O140">
            <v>124.5</v>
          </cell>
          <cell r="P140">
            <v>0</v>
          </cell>
          <cell r="Q140">
            <v>124.5</v>
          </cell>
          <cell r="R140">
            <v>472152</v>
          </cell>
          <cell r="S140" t="e">
            <v>#N/A</v>
          </cell>
          <cell r="T140" t="e">
            <v>#N/A</v>
          </cell>
          <cell r="U140" t="e">
            <v>#N/A</v>
          </cell>
          <cell r="W140" t="e">
            <v>#N/A</v>
          </cell>
          <cell r="X140">
            <v>0</v>
          </cell>
          <cell r="Y140" t="e">
            <v>#N/A</v>
          </cell>
        </row>
        <row r="142">
          <cell r="I142" t="str">
            <v>35PBMX5</v>
          </cell>
          <cell r="K142">
            <v>4000</v>
          </cell>
          <cell r="L142">
            <v>0</v>
          </cell>
          <cell r="M142">
            <v>2.0750000000000001E-2</v>
          </cell>
          <cell r="N142">
            <v>0.08</v>
          </cell>
          <cell r="O142">
            <v>83</v>
          </cell>
          <cell r="P142">
            <v>0</v>
          </cell>
          <cell r="Q142">
            <v>83</v>
          </cell>
          <cell r="R142">
            <v>138729</v>
          </cell>
          <cell r="S142">
            <v>141601</v>
          </cell>
          <cell r="T142">
            <v>2872</v>
          </cell>
          <cell r="U142" t="str">
            <v>0</v>
          </cell>
          <cell r="W142">
            <v>0</v>
          </cell>
          <cell r="X142">
            <v>0</v>
          </cell>
          <cell r="Y142">
            <v>0</v>
          </cell>
        </row>
        <row r="144">
          <cell r="I144" t="str">
            <v>74635C660339W</v>
          </cell>
          <cell r="K144">
            <v>6000</v>
          </cell>
          <cell r="L144">
            <v>0</v>
          </cell>
          <cell r="M144">
            <v>2.0750000000000001E-2</v>
          </cell>
          <cell r="N144">
            <v>0.08</v>
          </cell>
          <cell r="O144">
            <v>124.5</v>
          </cell>
          <cell r="P144">
            <v>0</v>
          </cell>
          <cell r="Q144">
            <v>124.5</v>
          </cell>
          <cell r="R144">
            <v>121710</v>
          </cell>
          <cell r="S144">
            <v>133130</v>
          </cell>
          <cell r="T144">
            <v>11420</v>
          </cell>
          <cell r="U144">
            <v>5420</v>
          </cell>
          <cell r="W144">
            <v>112.465</v>
          </cell>
          <cell r="X144">
            <v>0</v>
          </cell>
          <cell r="Y144">
            <v>0</v>
          </cell>
        </row>
        <row r="146">
          <cell r="I146" t="str">
            <v>7463369903PH8</v>
          </cell>
          <cell r="K146">
            <v>6000</v>
          </cell>
          <cell r="L146">
            <v>0</v>
          </cell>
          <cell r="M146">
            <v>2.0750000000000001E-2</v>
          </cell>
          <cell r="N146">
            <v>0.08</v>
          </cell>
          <cell r="O146">
            <v>124.5</v>
          </cell>
          <cell r="P146">
            <v>0</v>
          </cell>
          <cell r="Q146">
            <v>124.5</v>
          </cell>
          <cell r="R146">
            <v>509602</v>
          </cell>
          <cell r="S146">
            <v>520403</v>
          </cell>
          <cell r="T146">
            <v>10801</v>
          </cell>
          <cell r="U146">
            <v>4801</v>
          </cell>
          <cell r="W146">
            <v>99.620750000000001</v>
          </cell>
          <cell r="X146">
            <v>0</v>
          </cell>
          <cell r="Y146">
            <v>0</v>
          </cell>
        </row>
        <row r="147">
          <cell r="I147">
            <v>7463369904453</v>
          </cell>
          <cell r="K147">
            <v>6000</v>
          </cell>
          <cell r="L147">
            <v>0</v>
          </cell>
          <cell r="M147">
            <v>2.0750000000000001E-2</v>
          </cell>
          <cell r="N147">
            <v>0.08</v>
          </cell>
          <cell r="O147">
            <v>124.5</v>
          </cell>
          <cell r="P147">
            <v>0</v>
          </cell>
          <cell r="Q147">
            <v>124.5</v>
          </cell>
          <cell r="R147">
            <v>225301</v>
          </cell>
          <cell r="S147">
            <v>233229</v>
          </cell>
          <cell r="T147">
            <v>7928</v>
          </cell>
          <cell r="U147">
            <v>1928</v>
          </cell>
          <cell r="W147">
            <v>40.006</v>
          </cell>
          <cell r="X147">
            <v>0</v>
          </cell>
          <cell r="Y147">
            <v>0</v>
          </cell>
        </row>
        <row r="148">
          <cell r="I148" t="str">
            <v>7463479905YLZ</v>
          </cell>
          <cell r="K148">
            <v>6000</v>
          </cell>
          <cell r="L148">
            <v>0</v>
          </cell>
          <cell r="M148">
            <v>2.0750000000000001E-2</v>
          </cell>
          <cell r="N148">
            <v>0.08</v>
          </cell>
          <cell r="O148">
            <v>124.5</v>
          </cell>
          <cell r="P148">
            <v>0</v>
          </cell>
          <cell r="Q148">
            <v>124.5</v>
          </cell>
          <cell r="R148">
            <v>253117</v>
          </cell>
          <cell r="S148">
            <v>258253</v>
          </cell>
          <cell r="T148">
            <v>5136</v>
          </cell>
          <cell r="U148" t="str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I149" t="str">
            <v>794HZP8</v>
          </cell>
          <cell r="K149">
            <v>6000</v>
          </cell>
          <cell r="L149">
            <v>0</v>
          </cell>
          <cell r="M149">
            <v>2.0750000000000001E-2</v>
          </cell>
          <cell r="N149">
            <v>0.08</v>
          </cell>
          <cell r="O149">
            <v>124.5</v>
          </cell>
          <cell r="P149">
            <v>0</v>
          </cell>
          <cell r="Q149">
            <v>124.5</v>
          </cell>
          <cell r="R149">
            <v>629212</v>
          </cell>
          <cell r="S149">
            <v>635683</v>
          </cell>
          <cell r="T149">
            <v>6471</v>
          </cell>
          <cell r="U149">
            <v>471</v>
          </cell>
          <cell r="W149">
            <v>9.7732500000000009</v>
          </cell>
          <cell r="X149">
            <v>0</v>
          </cell>
          <cell r="Y149">
            <v>0</v>
          </cell>
        </row>
        <row r="150">
          <cell r="I150" t="str">
            <v>793L1GY</v>
          </cell>
          <cell r="K150">
            <v>6000</v>
          </cell>
          <cell r="L150">
            <v>0</v>
          </cell>
          <cell r="M150">
            <v>2.0750000000000001E-2</v>
          </cell>
          <cell r="N150">
            <v>0.08</v>
          </cell>
          <cell r="O150">
            <v>124.5</v>
          </cell>
          <cell r="P150">
            <v>0</v>
          </cell>
          <cell r="Q150">
            <v>124.5</v>
          </cell>
          <cell r="R150">
            <v>567990</v>
          </cell>
          <cell r="S150">
            <v>572333</v>
          </cell>
          <cell r="T150">
            <v>4343</v>
          </cell>
          <cell r="U150" t="str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I151" t="str">
            <v>79G10GV</v>
          </cell>
          <cell r="K151">
            <v>0</v>
          </cell>
          <cell r="L151">
            <v>0</v>
          </cell>
          <cell r="M151">
            <v>1.9970000000000002E-2</v>
          </cell>
          <cell r="N151">
            <v>0.08</v>
          </cell>
          <cell r="O151">
            <v>0</v>
          </cell>
          <cell r="P151">
            <v>0</v>
          </cell>
          <cell r="Q151" t="str">
            <v>CPC</v>
          </cell>
          <cell r="R151">
            <v>531008</v>
          </cell>
          <cell r="S151">
            <v>535608</v>
          </cell>
          <cell r="T151">
            <v>4600</v>
          </cell>
          <cell r="V151">
            <v>4600</v>
          </cell>
          <cell r="W151">
            <v>91.862000000000009</v>
          </cell>
          <cell r="X151">
            <v>0</v>
          </cell>
          <cell r="Y151">
            <v>0</v>
          </cell>
        </row>
        <row r="152">
          <cell r="I152" t="str">
            <v>79G1TH4</v>
          </cell>
          <cell r="K152">
            <v>0</v>
          </cell>
          <cell r="L152">
            <v>0</v>
          </cell>
          <cell r="M152">
            <v>1.9970000000000002E-2</v>
          </cell>
          <cell r="N152">
            <v>0.08</v>
          </cell>
          <cell r="O152">
            <v>0</v>
          </cell>
          <cell r="P152">
            <v>0</v>
          </cell>
          <cell r="Q152" t="str">
            <v>CPC</v>
          </cell>
          <cell r="R152">
            <v>186399</v>
          </cell>
          <cell r="S152">
            <v>189979</v>
          </cell>
          <cell r="T152">
            <v>3580</v>
          </cell>
          <cell r="V152">
            <v>3580</v>
          </cell>
          <cell r="W152">
            <v>71.49260000000001</v>
          </cell>
          <cell r="X152">
            <v>0</v>
          </cell>
          <cell r="Y152">
            <v>0</v>
          </cell>
        </row>
        <row r="153">
          <cell r="I153" t="str">
            <v>V9315700488</v>
          </cell>
          <cell r="J153" t="str">
            <v>C24071695</v>
          </cell>
          <cell r="K153">
            <v>0</v>
          </cell>
          <cell r="L153">
            <v>0</v>
          </cell>
          <cell r="M153">
            <v>1.9970000000000002E-2</v>
          </cell>
          <cell r="N153">
            <v>0.08</v>
          </cell>
          <cell r="O153">
            <v>0</v>
          </cell>
          <cell r="P153">
            <v>0</v>
          </cell>
          <cell r="Q153" t="str">
            <v>CPC</v>
          </cell>
          <cell r="R153">
            <v>560275</v>
          </cell>
          <cell r="S153">
            <v>562269</v>
          </cell>
          <cell r="T153">
            <v>1994</v>
          </cell>
          <cell r="V153">
            <v>1994</v>
          </cell>
          <cell r="W153">
            <v>39.820180000000001</v>
          </cell>
          <cell r="X153">
            <v>369781</v>
          </cell>
          <cell r="Y153">
            <v>376052</v>
          </cell>
        </row>
        <row r="154">
          <cell r="I154" t="str">
            <v>74634C6600051</v>
          </cell>
          <cell r="K154">
            <v>0</v>
          </cell>
          <cell r="L154">
            <v>0</v>
          </cell>
          <cell r="M154">
            <v>1.9970000000000002E-2</v>
          </cell>
          <cell r="N154">
            <v>0.08</v>
          </cell>
          <cell r="O154">
            <v>0</v>
          </cell>
          <cell r="P154">
            <v>0</v>
          </cell>
          <cell r="Q154" t="str">
            <v>CPC</v>
          </cell>
          <cell r="R154">
            <v>56355</v>
          </cell>
          <cell r="S154">
            <v>57468</v>
          </cell>
          <cell r="T154">
            <v>1113</v>
          </cell>
          <cell r="V154">
            <v>1113</v>
          </cell>
          <cell r="W154">
            <v>22.226610000000001</v>
          </cell>
          <cell r="X154">
            <v>0</v>
          </cell>
          <cell r="Y154">
            <v>0</v>
          </cell>
        </row>
        <row r="155">
          <cell r="I155" t="str">
            <v>7463479906LT2</v>
          </cell>
          <cell r="K155">
            <v>0</v>
          </cell>
          <cell r="L155">
            <v>0</v>
          </cell>
          <cell r="M155">
            <v>1.9970000000000002E-2</v>
          </cell>
          <cell r="N155">
            <v>0.08</v>
          </cell>
          <cell r="O155">
            <v>0</v>
          </cell>
          <cell r="P155">
            <v>0</v>
          </cell>
          <cell r="Q155" t="str">
            <v>CPC</v>
          </cell>
          <cell r="R155">
            <v>212337</v>
          </cell>
          <cell r="S155">
            <v>218230</v>
          </cell>
          <cell r="T155">
            <v>5893</v>
          </cell>
          <cell r="V155">
            <v>5893</v>
          </cell>
          <cell r="W155">
            <v>117.68321000000002</v>
          </cell>
          <cell r="X155">
            <v>0</v>
          </cell>
          <cell r="Y155">
            <v>0</v>
          </cell>
        </row>
        <row r="156">
          <cell r="I156" t="str">
            <v>746347990709C</v>
          </cell>
          <cell r="K156">
            <v>0</v>
          </cell>
          <cell r="L156">
            <v>0</v>
          </cell>
          <cell r="M156">
            <v>1.9970000000000002E-2</v>
          </cell>
          <cell r="N156">
            <v>0.08</v>
          </cell>
          <cell r="O156">
            <v>0</v>
          </cell>
          <cell r="P156">
            <v>0</v>
          </cell>
          <cell r="Q156" t="str">
            <v>CPC</v>
          </cell>
          <cell r="R156">
            <v>32567</v>
          </cell>
          <cell r="S156">
            <v>33290</v>
          </cell>
          <cell r="T156">
            <v>723</v>
          </cell>
          <cell r="V156">
            <v>723</v>
          </cell>
          <cell r="W156">
            <v>14.438310000000001</v>
          </cell>
          <cell r="X156">
            <v>0</v>
          </cell>
          <cell r="Y156">
            <v>0</v>
          </cell>
        </row>
        <row r="157">
          <cell r="I157" t="str">
            <v>7526309441KNN</v>
          </cell>
          <cell r="K157">
            <v>0</v>
          </cell>
          <cell r="L157">
            <v>0</v>
          </cell>
          <cell r="M157">
            <v>1.9970000000000002E-2</v>
          </cell>
          <cell r="N157">
            <v>0.08</v>
          </cell>
          <cell r="O157">
            <v>0</v>
          </cell>
          <cell r="P157">
            <v>0</v>
          </cell>
          <cell r="Q157" t="str">
            <v>CPC</v>
          </cell>
          <cell r="R157">
            <v>48866</v>
          </cell>
          <cell r="S157">
            <v>51406</v>
          </cell>
          <cell r="T157">
            <v>2540</v>
          </cell>
          <cell r="V157">
            <v>2540</v>
          </cell>
          <cell r="W157">
            <v>50.723800000000004</v>
          </cell>
          <cell r="X157">
            <v>15493</v>
          </cell>
          <cell r="Y157">
            <v>16324</v>
          </cell>
        </row>
        <row r="158">
          <cell r="I158" t="str">
            <v>793VF8Y</v>
          </cell>
          <cell r="K158">
            <v>0</v>
          </cell>
          <cell r="L158">
            <v>0</v>
          </cell>
          <cell r="M158">
            <v>1.9970000000000002E-2</v>
          </cell>
          <cell r="N158">
            <v>0.08</v>
          </cell>
          <cell r="O158">
            <v>0</v>
          </cell>
          <cell r="P158">
            <v>0</v>
          </cell>
          <cell r="Q158" t="str">
            <v>CPC</v>
          </cell>
          <cell r="R158">
            <v>94442</v>
          </cell>
          <cell r="S158">
            <v>94637</v>
          </cell>
          <cell r="T158">
            <v>195</v>
          </cell>
          <cell r="V158">
            <v>195</v>
          </cell>
          <cell r="W158">
            <v>3.8941500000000002</v>
          </cell>
          <cell r="X158">
            <v>0</v>
          </cell>
          <cell r="Y158">
            <v>0</v>
          </cell>
        </row>
        <row r="159">
          <cell r="I159" t="str">
            <v>W492L300234</v>
          </cell>
          <cell r="J159" t="str">
            <v>C28003019</v>
          </cell>
          <cell r="K159">
            <v>0</v>
          </cell>
          <cell r="L159">
            <v>0</v>
          </cell>
          <cell r="M159">
            <v>1.9970000000000002E-2</v>
          </cell>
          <cell r="N159">
            <v>0.08</v>
          </cell>
          <cell r="O159">
            <v>0</v>
          </cell>
          <cell r="P159">
            <v>0</v>
          </cell>
          <cell r="Q159" t="str">
            <v>CPC</v>
          </cell>
          <cell r="R159">
            <v>208273</v>
          </cell>
          <cell r="S159">
            <v>211263</v>
          </cell>
          <cell r="T159">
            <v>2990</v>
          </cell>
          <cell r="V159">
            <v>2990</v>
          </cell>
          <cell r="W159">
            <v>59.710300000000004</v>
          </cell>
          <cell r="X159">
            <v>109421</v>
          </cell>
          <cell r="Y159">
            <v>113913</v>
          </cell>
        </row>
        <row r="160">
          <cell r="I160" t="str">
            <v>W875LA00382</v>
          </cell>
          <cell r="J160" t="str">
            <v>C84145638</v>
          </cell>
          <cell r="K160">
            <v>0</v>
          </cell>
          <cell r="L160">
            <v>0</v>
          </cell>
          <cell r="M160">
            <v>1.9970000000000002E-2</v>
          </cell>
          <cell r="N160">
            <v>0.08</v>
          </cell>
          <cell r="O160">
            <v>0</v>
          </cell>
          <cell r="P160">
            <v>0</v>
          </cell>
          <cell r="Q160" t="str">
            <v>CPC</v>
          </cell>
          <cell r="R160">
            <v>167397</v>
          </cell>
          <cell r="S160">
            <v>177344</v>
          </cell>
          <cell r="T160">
            <v>9947</v>
          </cell>
          <cell r="V160">
            <v>9947</v>
          </cell>
          <cell r="W160">
            <v>198.64159000000001</v>
          </cell>
          <cell r="X160">
            <v>0</v>
          </cell>
          <cell r="Y160">
            <v>0</v>
          </cell>
        </row>
        <row r="161">
          <cell r="I161" t="str">
            <v>794DK9V</v>
          </cell>
          <cell r="K161">
            <v>6000</v>
          </cell>
          <cell r="L161">
            <v>0</v>
          </cell>
          <cell r="M161">
            <v>2.0750000000000001E-2</v>
          </cell>
          <cell r="N161">
            <v>0.08</v>
          </cell>
          <cell r="O161">
            <v>124.5</v>
          </cell>
          <cell r="P161">
            <v>0</v>
          </cell>
          <cell r="Q161">
            <v>124.5</v>
          </cell>
          <cell r="R161">
            <v>1391875</v>
          </cell>
          <cell r="S161">
            <v>1408602</v>
          </cell>
          <cell r="T161">
            <v>16727</v>
          </cell>
          <cell r="U161">
            <v>10727</v>
          </cell>
          <cell r="W161">
            <v>222.58525</v>
          </cell>
          <cell r="X161">
            <v>0</v>
          </cell>
          <cell r="Y161">
            <v>0</v>
          </cell>
        </row>
        <row r="162">
          <cell r="I162" t="str">
            <v>701544HH0F55G</v>
          </cell>
          <cell r="K162">
            <v>4000</v>
          </cell>
          <cell r="L162">
            <v>0</v>
          </cell>
          <cell r="M162">
            <v>2.0750000000000001E-2</v>
          </cell>
          <cell r="N162">
            <v>0.08</v>
          </cell>
          <cell r="O162">
            <v>83</v>
          </cell>
          <cell r="P162">
            <v>0</v>
          </cell>
          <cell r="Q162">
            <v>83</v>
          </cell>
          <cell r="R162">
            <v>143841</v>
          </cell>
          <cell r="S162">
            <v>151186</v>
          </cell>
          <cell r="T162">
            <v>7345</v>
          </cell>
          <cell r="U162">
            <v>3345</v>
          </cell>
          <cell r="W162">
            <v>69.408749999999998</v>
          </cell>
          <cell r="X162">
            <v>0</v>
          </cell>
          <cell r="Y162">
            <v>0</v>
          </cell>
        </row>
        <row r="163">
          <cell r="I163" t="str">
            <v>79G061X</v>
          </cell>
          <cell r="K163">
            <v>6000</v>
          </cell>
          <cell r="L163">
            <v>0</v>
          </cell>
          <cell r="M163">
            <v>2.0750000000000001E-2</v>
          </cell>
          <cell r="N163">
            <v>0.08</v>
          </cell>
          <cell r="O163">
            <v>124.5</v>
          </cell>
          <cell r="P163">
            <v>0</v>
          </cell>
          <cell r="Q163">
            <v>124.5</v>
          </cell>
          <cell r="R163">
            <v>1292047</v>
          </cell>
          <cell r="S163">
            <v>1325426</v>
          </cell>
          <cell r="T163">
            <v>33379</v>
          </cell>
          <cell r="U163">
            <v>27379</v>
          </cell>
          <cell r="W163">
            <v>568.11425000000008</v>
          </cell>
          <cell r="X163">
            <v>0</v>
          </cell>
          <cell r="Y163">
            <v>0</v>
          </cell>
        </row>
        <row r="164">
          <cell r="I164" t="str">
            <v>5026029422WC2</v>
          </cell>
          <cell r="K164">
            <v>1000</v>
          </cell>
          <cell r="L164">
            <v>1000</v>
          </cell>
          <cell r="M164">
            <v>2.0750000000000001E-2</v>
          </cell>
          <cell r="N164">
            <v>0.08</v>
          </cell>
          <cell r="O164">
            <v>20.75</v>
          </cell>
          <cell r="P164">
            <v>80</v>
          </cell>
          <cell r="Q164">
            <v>100.75</v>
          </cell>
          <cell r="R164">
            <v>5026</v>
          </cell>
          <cell r="S164">
            <v>5082</v>
          </cell>
          <cell r="T164">
            <v>56</v>
          </cell>
          <cell r="U164" t="str">
            <v>0</v>
          </cell>
          <cell r="W164">
            <v>0</v>
          </cell>
          <cell r="X164">
            <v>7188</v>
          </cell>
          <cell r="Y164">
            <v>7387</v>
          </cell>
        </row>
        <row r="165">
          <cell r="I165" t="str">
            <v>451445LM20FH1</v>
          </cell>
          <cell r="K165">
            <v>2000</v>
          </cell>
          <cell r="L165">
            <v>0</v>
          </cell>
          <cell r="M165">
            <v>2.0750000000000001E-2</v>
          </cell>
          <cell r="N165">
            <v>0.08</v>
          </cell>
          <cell r="O165">
            <v>41.5</v>
          </cell>
          <cell r="P165">
            <v>0</v>
          </cell>
          <cell r="Q165">
            <v>41.5</v>
          </cell>
          <cell r="R165">
            <v>30198</v>
          </cell>
          <cell r="S165" t="e">
            <v>#N/A</v>
          </cell>
          <cell r="T165" t="e">
            <v>#N/A</v>
          </cell>
          <cell r="U165" t="e">
            <v>#N/A</v>
          </cell>
          <cell r="W165" t="e">
            <v>#N/A</v>
          </cell>
          <cell r="X165">
            <v>0</v>
          </cell>
          <cell r="Y165" t="e">
            <v>#N/A</v>
          </cell>
        </row>
        <row r="166">
          <cell r="I166" t="str">
            <v>794C6GN</v>
          </cell>
          <cell r="K166">
            <v>6000</v>
          </cell>
          <cell r="L166">
            <v>0</v>
          </cell>
          <cell r="M166">
            <v>2.0750000000000001E-2</v>
          </cell>
          <cell r="N166">
            <v>0.08</v>
          </cell>
          <cell r="O166">
            <v>124.5</v>
          </cell>
          <cell r="P166">
            <v>0</v>
          </cell>
          <cell r="Q166">
            <v>124.5</v>
          </cell>
          <cell r="R166">
            <v>102970</v>
          </cell>
          <cell r="S166">
            <v>104283</v>
          </cell>
          <cell r="T166">
            <v>1313</v>
          </cell>
          <cell r="U166" t="str">
            <v>0</v>
          </cell>
          <cell r="W166">
            <v>0</v>
          </cell>
          <cell r="X166">
            <v>0</v>
          </cell>
          <cell r="Y166">
            <v>0</v>
          </cell>
        </row>
        <row r="167">
          <cell r="I167" t="str">
            <v>793YRK9</v>
          </cell>
          <cell r="K167">
            <v>4000</v>
          </cell>
          <cell r="L167">
            <v>0</v>
          </cell>
          <cell r="M167">
            <v>2.0750000000000001E-2</v>
          </cell>
          <cell r="N167">
            <v>0.08</v>
          </cell>
          <cell r="O167">
            <v>83</v>
          </cell>
          <cell r="P167">
            <v>0</v>
          </cell>
          <cell r="Q167">
            <v>83</v>
          </cell>
          <cell r="R167">
            <v>529354</v>
          </cell>
          <cell r="S167">
            <v>535359</v>
          </cell>
          <cell r="T167">
            <v>6005</v>
          </cell>
          <cell r="U167">
            <v>2005</v>
          </cell>
          <cell r="W167">
            <v>41.603750000000005</v>
          </cell>
          <cell r="X167">
            <v>0</v>
          </cell>
          <cell r="Y167">
            <v>0</v>
          </cell>
        </row>
        <row r="168">
          <cell r="I168" t="str">
            <v>794DZKG</v>
          </cell>
          <cell r="K168">
            <v>4000</v>
          </cell>
          <cell r="L168">
            <v>0</v>
          </cell>
          <cell r="M168">
            <v>2.0750000000000001E-2</v>
          </cell>
          <cell r="N168">
            <v>0.08</v>
          </cell>
          <cell r="O168">
            <v>83</v>
          </cell>
          <cell r="P168">
            <v>0</v>
          </cell>
          <cell r="Q168">
            <v>83</v>
          </cell>
          <cell r="R168">
            <v>158148</v>
          </cell>
          <cell r="S168">
            <v>159927</v>
          </cell>
          <cell r="T168">
            <v>1779</v>
          </cell>
          <cell r="U168" t="str">
            <v>0</v>
          </cell>
          <cell r="W168">
            <v>0</v>
          </cell>
          <cell r="X168">
            <v>0</v>
          </cell>
          <cell r="Y168">
            <v>0</v>
          </cell>
        </row>
        <row r="169">
          <cell r="I169" t="str">
            <v>794DZF9</v>
          </cell>
          <cell r="K169">
            <v>4000</v>
          </cell>
          <cell r="L169">
            <v>0</v>
          </cell>
          <cell r="M169">
            <v>2.0750000000000001E-2</v>
          </cell>
          <cell r="N169">
            <v>0.08</v>
          </cell>
          <cell r="O169">
            <v>83</v>
          </cell>
          <cell r="P169">
            <v>0</v>
          </cell>
          <cell r="Q169">
            <v>83</v>
          </cell>
          <cell r="R169">
            <v>713647</v>
          </cell>
          <cell r="S169">
            <v>727756</v>
          </cell>
          <cell r="T169">
            <v>14109</v>
          </cell>
          <cell r="U169">
            <v>10109</v>
          </cell>
          <cell r="W169">
            <v>209.76175000000001</v>
          </cell>
          <cell r="X169">
            <v>0</v>
          </cell>
          <cell r="Y169">
            <v>0</v>
          </cell>
        </row>
        <row r="170">
          <cell r="I170" t="str">
            <v>794DZ9G</v>
          </cell>
          <cell r="K170">
            <v>4000</v>
          </cell>
          <cell r="L170">
            <v>0</v>
          </cell>
          <cell r="M170">
            <v>2.0750000000000001E-2</v>
          </cell>
          <cell r="N170">
            <v>0.08</v>
          </cell>
          <cell r="O170">
            <v>83</v>
          </cell>
          <cell r="P170">
            <v>0</v>
          </cell>
          <cell r="Q170">
            <v>83</v>
          </cell>
          <cell r="R170">
            <v>268792</v>
          </cell>
          <cell r="S170">
            <v>270617</v>
          </cell>
          <cell r="T170">
            <v>1825</v>
          </cell>
          <cell r="U170" t="str">
            <v>0</v>
          </cell>
          <cell r="W170">
            <v>0</v>
          </cell>
          <cell r="X170">
            <v>0</v>
          </cell>
          <cell r="Y170">
            <v>0</v>
          </cell>
        </row>
        <row r="171">
          <cell r="I171" t="str">
            <v>W492L701443</v>
          </cell>
          <cell r="J171" t="str">
            <v>C28005593</v>
          </cell>
          <cell r="K171">
            <v>6000</v>
          </cell>
          <cell r="L171">
            <v>3000</v>
          </cell>
          <cell r="M171">
            <v>2.0750000000000001E-2</v>
          </cell>
          <cell r="N171">
            <v>0.08</v>
          </cell>
          <cell r="O171">
            <v>124.5</v>
          </cell>
          <cell r="P171">
            <v>240</v>
          </cell>
          <cell r="Q171">
            <v>364.5</v>
          </cell>
          <cell r="R171">
            <v>156869</v>
          </cell>
          <cell r="S171">
            <v>158805</v>
          </cell>
          <cell r="T171">
            <v>1936</v>
          </cell>
          <cell r="U171" t="str">
            <v>0</v>
          </cell>
          <cell r="W171">
            <v>0</v>
          </cell>
          <cell r="X171">
            <v>56730</v>
          </cell>
          <cell r="Y171">
            <v>59967</v>
          </cell>
        </row>
        <row r="172">
          <cell r="I172" t="str">
            <v>79G10LF</v>
          </cell>
          <cell r="K172">
            <v>6000</v>
          </cell>
          <cell r="L172">
            <v>0</v>
          </cell>
          <cell r="M172">
            <v>2.0750000000000001E-2</v>
          </cell>
          <cell r="N172">
            <v>0.08</v>
          </cell>
          <cell r="O172">
            <v>124.5</v>
          </cell>
          <cell r="P172">
            <v>0</v>
          </cell>
          <cell r="Q172">
            <v>124.5</v>
          </cell>
          <cell r="R172">
            <v>857580</v>
          </cell>
          <cell r="S172">
            <v>861791</v>
          </cell>
          <cell r="T172">
            <v>4211</v>
          </cell>
          <cell r="U172" t="str">
            <v>0</v>
          </cell>
          <cell r="W172">
            <v>0</v>
          </cell>
          <cell r="X172">
            <v>0</v>
          </cell>
          <cell r="Y172">
            <v>0</v>
          </cell>
        </row>
        <row r="173">
          <cell r="I173">
            <v>7525009460509</v>
          </cell>
          <cell r="K173">
            <v>4000</v>
          </cell>
          <cell r="L173">
            <v>100</v>
          </cell>
          <cell r="M173">
            <v>2.0750000000000001E-2</v>
          </cell>
          <cell r="N173">
            <v>0.08</v>
          </cell>
          <cell r="O173">
            <v>83</v>
          </cell>
          <cell r="P173">
            <v>8</v>
          </cell>
          <cell r="Q173">
            <v>91</v>
          </cell>
          <cell r="R173">
            <v>52868</v>
          </cell>
          <cell r="S173">
            <v>52868</v>
          </cell>
          <cell r="T173">
            <v>0</v>
          </cell>
          <cell r="U173" t="str">
            <v>0</v>
          </cell>
          <cell r="W173">
            <v>0</v>
          </cell>
          <cell r="X173">
            <v>18658</v>
          </cell>
          <cell r="Y173">
            <v>18658</v>
          </cell>
        </row>
        <row r="174">
          <cell r="I174" t="str">
            <v>7525009460B5W</v>
          </cell>
          <cell r="K174">
            <v>4000</v>
          </cell>
          <cell r="L174">
            <v>100</v>
          </cell>
          <cell r="M174">
            <v>2.0750000000000001E-2</v>
          </cell>
          <cell r="N174">
            <v>0.08</v>
          </cell>
          <cell r="O174">
            <v>83</v>
          </cell>
          <cell r="P174">
            <v>8</v>
          </cell>
          <cell r="Q174">
            <v>91</v>
          </cell>
          <cell r="R174">
            <v>72963</v>
          </cell>
          <cell r="S174">
            <v>76396</v>
          </cell>
          <cell r="T174">
            <v>3433</v>
          </cell>
          <cell r="U174" t="str">
            <v>0</v>
          </cell>
          <cell r="W174">
            <v>0</v>
          </cell>
          <cell r="X174">
            <v>3600</v>
          </cell>
          <cell r="Y174">
            <v>3782</v>
          </cell>
        </row>
        <row r="175">
          <cell r="I175" t="str">
            <v>7525009460B6W</v>
          </cell>
          <cell r="K175">
            <v>4000</v>
          </cell>
          <cell r="L175">
            <v>100</v>
          </cell>
          <cell r="M175">
            <v>2.0750000000000001E-2</v>
          </cell>
          <cell r="N175">
            <v>0.08</v>
          </cell>
          <cell r="O175">
            <v>83</v>
          </cell>
          <cell r="P175">
            <v>8</v>
          </cell>
          <cell r="Q175">
            <v>91</v>
          </cell>
          <cell r="R175">
            <v>53991</v>
          </cell>
          <cell r="S175">
            <v>54484</v>
          </cell>
          <cell r="T175">
            <v>493</v>
          </cell>
          <cell r="U175" t="str">
            <v>0</v>
          </cell>
          <cell r="W175">
            <v>0</v>
          </cell>
          <cell r="X175">
            <v>9952</v>
          </cell>
          <cell r="Y175">
            <v>10290</v>
          </cell>
        </row>
        <row r="176">
          <cell r="I176">
            <v>4063369904616</v>
          </cell>
          <cell r="K176">
            <v>4000</v>
          </cell>
          <cell r="M176">
            <v>2.0750000000000001E-2</v>
          </cell>
          <cell r="N176">
            <v>0.08</v>
          </cell>
          <cell r="O176">
            <v>83</v>
          </cell>
          <cell r="P176">
            <v>0</v>
          </cell>
          <cell r="Q176">
            <v>83</v>
          </cell>
          <cell r="R176">
            <v>72598</v>
          </cell>
          <cell r="S176">
            <v>74709</v>
          </cell>
          <cell r="T176">
            <v>2111</v>
          </cell>
          <cell r="U176" t="str">
            <v>0</v>
          </cell>
          <cell r="W176">
            <v>0</v>
          </cell>
          <cell r="X176">
            <v>0</v>
          </cell>
          <cell r="Y176">
            <v>0</v>
          </cell>
        </row>
        <row r="177">
          <cell r="I177">
            <v>7527469450346</v>
          </cell>
          <cell r="K177">
            <v>4000</v>
          </cell>
          <cell r="L177">
            <v>100</v>
          </cell>
          <cell r="M177">
            <v>2.0750000000000001E-2</v>
          </cell>
          <cell r="N177">
            <v>0.08</v>
          </cell>
          <cell r="O177">
            <v>83</v>
          </cell>
          <cell r="P177">
            <v>8</v>
          </cell>
          <cell r="Q177">
            <v>91</v>
          </cell>
          <cell r="R177">
            <v>5076</v>
          </cell>
          <cell r="S177">
            <v>5115</v>
          </cell>
          <cell r="T177">
            <v>39</v>
          </cell>
          <cell r="U177" t="str">
            <v>0</v>
          </cell>
          <cell r="W177">
            <v>0</v>
          </cell>
          <cell r="X177">
            <v>2903</v>
          </cell>
          <cell r="Y177">
            <v>3012</v>
          </cell>
        </row>
        <row r="178">
          <cell r="I178" t="str">
            <v>7463369902HB7</v>
          </cell>
          <cell r="K178">
            <v>0</v>
          </cell>
          <cell r="L178">
            <v>0</v>
          </cell>
          <cell r="M178">
            <v>1.9970000000000002E-2</v>
          </cell>
          <cell r="N178">
            <v>0.08</v>
          </cell>
          <cell r="O178">
            <v>0</v>
          </cell>
          <cell r="P178">
            <v>0</v>
          </cell>
          <cell r="Q178" t="str">
            <v>CPC</v>
          </cell>
          <cell r="R178">
            <v>358266</v>
          </cell>
          <cell r="S178">
            <v>367338</v>
          </cell>
          <cell r="T178">
            <v>9072</v>
          </cell>
          <cell r="V178">
            <v>9072</v>
          </cell>
          <cell r="W178">
            <v>181.16784000000001</v>
          </cell>
          <cell r="X178">
            <v>0</v>
          </cell>
          <cell r="Y178">
            <v>0</v>
          </cell>
        </row>
        <row r="179">
          <cell r="I179" t="str">
            <v>W792P303022</v>
          </cell>
          <cell r="J179" t="str">
            <v>C84034274</v>
          </cell>
          <cell r="K179">
            <v>2500</v>
          </cell>
          <cell r="L179">
            <v>1000</v>
          </cell>
          <cell r="M179">
            <v>2.0750000000000001E-2</v>
          </cell>
          <cell r="N179">
            <v>0.08</v>
          </cell>
          <cell r="O179">
            <v>51.875</v>
          </cell>
          <cell r="P179">
            <v>80</v>
          </cell>
          <cell r="Q179">
            <v>131.875</v>
          </cell>
          <cell r="R179">
            <v>19154</v>
          </cell>
          <cell r="S179">
            <v>19647</v>
          </cell>
          <cell r="T179">
            <v>493</v>
          </cell>
          <cell r="U179" t="str">
            <v>0</v>
          </cell>
          <cell r="W179">
            <v>0</v>
          </cell>
          <cell r="X179">
            <v>5604</v>
          </cell>
          <cell r="Y179">
            <v>5757</v>
          </cell>
        </row>
        <row r="180">
          <cell r="I180">
            <v>4063369904606</v>
          </cell>
          <cell r="K180">
            <v>0</v>
          </cell>
          <cell r="L180">
            <v>0</v>
          </cell>
          <cell r="M180">
            <v>1.9970000000000002E-2</v>
          </cell>
          <cell r="N180">
            <v>0.08</v>
          </cell>
          <cell r="O180">
            <v>0</v>
          </cell>
          <cell r="P180">
            <v>0</v>
          </cell>
          <cell r="Q180" t="str">
            <v>CPC</v>
          </cell>
          <cell r="R180">
            <v>195813</v>
          </cell>
          <cell r="S180">
            <v>196838</v>
          </cell>
          <cell r="T180">
            <v>1025</v>
          </cell>
          <cell r="V180">
            <v>1025</v>
          </cell>
          <cell r="W180">
            <v>20.469250000000002</v>
          </cell>
          <cell r="X180">
            <v>0</v>
          </cell>
          <cell r="Y180">
            <v>0</v>
          </cell>
        </row>
        <row r="181">
          <cell r="I181" t="str">
            <v>701532HH04V09</v>
          </cell>
          <cell r="K181">
            <v>4000</v>
          </cell>
          <cell r="M181">
            <v>2.0750000000000001E-2</v>
          </cell>
          <cell r="N181">
            <v>0.08</v>
          </cell>
          <cell r="O181">
            <v>83</v>
          </cell>
          <cell r="P181">
            <v>0</v>
          </cell>
          <cell r="Q181">
            <v>83</v>
          </cell>
          <cell r="R181">
            <v>44248</v>
          </cell>
          <cell r="S181">
            <v>44808</v>
          </cell>
          <cell r="T181">
            <v>560</v>
          </cell>
          <cell r="U181" t="str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I182" t="str">
            <v>701532HH07BHH</v>
          </cell>
          <cell r="K182">
            <v>4000</v>
          </cell>
          <cell r="L182">
            <v>0</v>
          </cell>
          <cell r="M182">
            <v>2.0750000000000001E-2</v>
          </cell>
          <cell r="N182">
            <v>0.08</v>
          </cell>
          <cell r="O182">
            <v>83</v>
          </cell>
          <cell r="P182">
            <v>0</v>
          </cell>
          <cell r="Q182">
            <v>83</v>
          </cell>
          <cell r="R182">
            <v>46300</v>
          </cell>
          <cell r="S182">
            <v>47760</v>
          </cell>
          <cell r="T182">
            <v>1460</v>
          </cell>
          <cell r="U182" t="str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I183" t="str">
            <v>794804B</v>
          </cell>
          <cell r="K183">
            <v>0</v>
          </cell>
          <cell r="L183">
            <v>0</v>
          </cell>
          <cell r="M183">
            <v>1.9970000000000002E-2</v>
          </cell>
          <cell r="N183">
            <v>0.08</v>
          </cell>
          <cell r="O183">
            <v>0</v>
          </cell>
          <cell r="P183">
            <v>0</v>
          </cell>
          <cell r="Q183" t="str">
            <v>CPC</v>
          </cell>
          <cell r="R183">
            <v>266047</v>
          </cell>
          <cell r="S183">
            <v>269617</v>
          </cell>
          <cell r="T183">
            <v>3570</v>
          </cell>
          <cell r="V183">
            <v>3570</v>
          </cell>
          <cell r="W183">
            <v>71.292900000000003</v>
          </cell>
          <cell r="X183">
            <v>0</v>
          </cell>
          <cell r="Y183">
            <v>0</v>
          </cell>
        </row>
        <row r="184">
          <cell r="I184" t="str">
            <v>406336990DTM7</v>
          </cell>
          <cell r="K184">
            <v>4000</v>
          </cell>
          <cell r="L184">
            <v>0</v>
          </cell>
          <cell r="M184">
            <v>2.0750000000000001E-2</v>
          </cell>
          <cell r="N184">
            <v>0.08</v>
          </cell>
          <cell r="O184">
            <v>83</v>
          </cell>
          <cell r="P184">
            <v>0</v>
          </cell>
          <cell r="Q184">
            <v>83</v>
          </cell>
          <cell r="R184">
            <v>307501</v>
          </cell>
          <cell r="S184">
            <v>314839</v>
          </cell>
          <cell r="T184">
            <v>7338</v>
          </cell>
          <cell r="U184">
            <v>3338</v>
          </cell>
          <cell r="W184">
            <v>69.263500000000008</v>
          </cell>
          <cell r="X184">
            <v>0</v>
          </cell>
          <cell r="Y184">
            <v>0</v>
          </cell>
        </row>
        <row r="185">
          <cell r="I185" t="str">
            <v>75270694640XG</v>
          </cell>
          <cell r="K185">
            <v>4000</v>
          </cell>
          <cell r="L185">
            <v>100</v>
          </cell>
          <cell r="M185">
            <v>2.0750000000000001E-2</v>
          </cell>
          <cell r="N185">
            <v>0.08</v>
          </cell>
          <cell r="O185">
            <v>83</v>
          </cell>
          <cell r="P185">
            <v>8</v>
          </cell>
          <cell r="Q185">
            <v>91</v>
          </cell>
          <cell r="R185">
            <v>40655</v>
          </cell>
          <cell r="S185">
            <v>42598</v>
          </cell>
          <cell r="T185">
            <v>1943</v>
          </cell>
          <cell r="U185" t="str">
            <v>0</v>
          </cell>
          <cell r="W185">
            <v>0</v>
          </cell>
          <cell r="X185">
            <v>13759</v>
          </cell>
          <cell r="Y185">
            <v>14387</v>
          </cell>
        </row>
        <row r="186">
          <cell r="I186" t="str">
            <v>7463479906FH8</v>
          </cell>
          <cell r="K186">
            <v>0</v>
          </cell>
          <cell r="L186">
            <v>0</v>
          </cell>
          <cell r="M186">
            <v>1.9970000000000002E-2</v>
          </cell>
          <cell r="N186">
            <v>0.08</v>
          </cell>
          <cell r="O186">
            <v>0</v>
          </cell>
          <cell r="P186">
            <v>0</v>
          </cell>
          <cell r="Q186" t="str">
            <v>CPC</v>
          </cell>
          <cell r="R186">
            <v>242429</v>
          </cell>
          <cell r="S186">
            <v>247778</v>
          </cell>
          <cell r="T186">
            <v>5349</v>
          </cell>
          <cell r="V186">
            <v>5349</v>
          </cell>
          <cell r="W186">
            <v>106.81953000000001</v>
          </cell>
          <cell r="X186">
            <v>0</v>
          </cell>
          <cell r="Y186">
            <v>0</v>
          </cell>
        </row>
        <row r="187">
          <cell r="I187" t="str">
            <v>7463479906D25</v>
          </cell>
          <cell r="K187">
            <v>0</v>
          </cell>
          <cell r="L187">
            <v>0</v>
          </cell>
          <cell r="M187">
            <v>1.9970000000000002E-2</v>
          </cell>
          <cell r="N187">
            <v>0.08</v>
          </cell>
          <cell r="O187">
            <v>0</v>
          </cell>
          <cell r="P187">
            <v>0</v>
          </cell>
          <cell r="Q187" t="str">
            <v>CPC</v>
          </cell>
          <cell r="R187">
            <v>90796</v>
          </cell>
          <cell r="S187">
            <v>94541</v>
          </cell>
          <cell r="T187">
            <v>3745</v>
          </cell>
          <cell r="V187">
            <v>3745</v>
          </cell>
          <cell r="W187">
            <v>74.787649999999999</v>
          </cell>
          <cell r="X187">
            <v>0</v>
          </cell>
          <cell r="Y187">
            <v>0</v>
          </cell>
        </row>
        <row r="188">
          <cell r="I188" t="str">
            <v>701544HH0H7KC</v>
          </cell>
          <cell r="K188">
            <v>0</v>
          </cell>
          <cell r="L188">
            <v>0</v>
          </cell>
          <cell r="M188">
            <v>1.9970000000000002E-2</v>
          </cell>
          <cell r="N188">
            <v>0.08</v>
          </cell>
          <cell r="O188">
            <v>0</v>
          </cell>
          <cell r="P188">
            <v>0</v>
          </cell>
          <cell r="Q188" t="str">
            <v>CPC</v>
          </cell>
          <cell r="R188">
            <v>42740</v>
          </cell>
          <cell r="S188">
            <v>45206</v>
          </cell>
          <cell r="T188">
            <v>2466</v>
          </cell>
          <cell r="V188">
            <v>2466</v>
          </cell>
          <cell r="W188">
            <v>49.246020000000001</v>
          </cell>
          <cell r="X188">
            <v>0</v>
          </cell>
          <cell r="Y188">
            <v>0</v>
          </cell>
        </row>
        <row r="189">
          <cell r="I189" t="str">
            <v>406336990DTNN</v>
          </cell>
          <cell r="K189">
            <v>4000</v>
          </cell>
          <cell r="L189">
            <v>0</v>
          </cell>
          <cell r="M189">
            <v>2.0750000000000001E-2</v>
          </cell>
          <cell r="N189">
            <v>0.08</v>
          </cell>
          <cell r="O189">
            <v>83</v>
          </cell>
          <cell r="P189">
            <v>0</v>
          </cell>
          <cell r="Q189">
            <v>83</v>
          </cell>
          <cell r="R189">
            <v>492091</v>
          </cell>
          <cell r="S189">
            <v>506485</v>
          </cell>
          <cell r="T189">
            <v>14394</v>
          </cell>
          <cell r="U189">
            <v>10394</v>
          </cell>
          <cell r="W189">
            <v>215.6755</v>
          </cell>
          <cell r="X189">
            <v>0</v>
          </cell>
          <cell r="Y189">
            <v>0</v>
          </cell>
        </row>
        <row r="190">
          <cell r="I190" t="str">
            <v>406336990D99K</v>
          </cell>
          <cell r="K190">
            <v>4000</v>
          </cell>
          <cell r="L190">
            <v>0</v>
          </cell>
          <cell r="M190">
            <v>2.0750000000000001E-2</v>
          </cell>
          <cell r="N190">
            <v>0.08</v>
          </cell>
          <cell r="O190">
            <v>83</v>
          </cell>
          <cell r="P190">
            <v>0</v>
          </cell>
          <cell r="Q190">
            <v>83</v>
          </cell>
          <cell r="R190">
            <v>506642</v>
          </cell>
          <cell r="S190">
            <v>519877</v>
          </cell>
          <cell r="T190">
            <v>13235</v>
          </cell>
          <cell r="U190">
            <v>9235</v>
          </cell>
          <cell r="W190">
            <v>191.62625</v>
          </cell>
          <cell r="X190">
            <v>0</v>
          </cell>
          <cell r="Y190">
            <v>0</v>
          </cell>
        </row>
        <row r="191">
          <cell r="I191" t="str">
            <v>75260194G17WK</v>
          </cell>
          <cell r="K191">
            <v>0</v>
          </cell>
          <cell r="L191">
            <v>0</v>
          </cell>
          <cell r="M191">
            <v>1.9970000000000002E-2</v>
          </cell>
          <cell r="N191">
            <v>0.08</v>
          </cell>
          <cell r="O191">
            <v>0</v>
          </cell>
          <cell r="P191">
            <v>0</v>
          </cell>
          <cell r="Q191" t="str">
            <v>CPC</v>
          </cell>
          <cell r="R191">
            <v>22307</v>
          </cell>
          <cell r="S191">
            <v>22823</v>
          </cell>
          <cell r="T191">
            <v>516</v>
          </cell>
          <cell r="V191">
            <v>516</v>
          </cell>
          <cell r="W191">
            <v>10.30452</v>
          </cell>
          <cell r="X191">
            <v>24295</v>
          </cell>
          <cell r="Y191">
            <v>24698</v>
          </cell>
        </row>
        <row r="192">
          <cell r="I192" t="str">
            <v>406347990KN45</v>
          </cell>
          <cell r="K192">
            <v>0</v>
          </cell>
          <cell r="L192">
            <v>0</v>
          </cell>
          <cell r="M192">
            <v>1.9970000000000002E-2</v>
          </cell>
          <cell r="N192">
            <v>0.08</v>
          </cell>
          <cell r="O192">
            <v>0</v>
          </cell>
          <cell r="P192">
            <v>0</v>
          </cell>
          <cell r="Q192" t="str">
            <v>CPC</v>
          </cell>
          <cell r="R192">
            <v>115707</v>
          </cell>
          <cell r="S192">
            <v>117935</v>
          </cell>
          <cell r="T192">
            <v>2228</v>
          </cell>
          <cell r="V192">
            <v>2228</v>
          </cell>
          <cell r="W192">
            <v>44.493160000000003</v>
          </cell>
          <cell r="X192">
            <v>0</v>
          </cell>
          <cell r="Y192">
            <v>0</v>
          </cell>
        </row>
        <row r="193">
          <cell r="I193" t="str">
            <v>451432LM0Z90C</v>
          </cell>
          <cell r="K193">
            <v>0</v>
          </cell>
          <cell r="L193">
            <v>0</v>
          </cell>
          <cell r="M193">
            <v>1.9970000000000002E-2</v>
          </cell>
          <cell r="N193">
            <v>0.08</v>
          </cell>
          <cell r="O193">
            <v>0</v>
          </cell>
          <cell r="P193">
            <v>0</v>
          </cell>
          <cell r="Q193" t="str">
            <v>CPC</v>
          </cell>
          <cell r="R193">
            <v>95605</v>
          </cell>
          <cell r="S193">
            <v>98528</v>
          </cell>
          <cell r="T193">
            <v>2923</v>
          </cell>
          <cell r="V193">
            <v>2923</v>
          </cell>
          <cell r="W193">
            <v>58.372310000000006</v>
          </cell>
          <cell r="X193">
            <v>0</v>
          </cell>
          <cell r="Y193">
            <v>0</v>
          </cell>
        </row>
        <row r="194">
          <cell r="I194" t="str">
            <v>7463479906FK0</v>
          </cell>
          <cell r="K194">
            <v>0</v>
          </cell>
          <cell r="L194">
            <v>0</v>
          </cell>
          <cell r="M194">
            <v>1.9970000000000002E-2</v>
          </cell>
          <cell r="N194">
            <v>0.08</v>
          </cell>
          <cell r="O194">
            <v>0</v>
          </cell>
          <cell r="P194">
            <v>0</v>
          </cell>
          <cell r="Q194" t="str">
            <v>CPC</v>
          </cell>
          <cell r="R194">
            <v>396026</v>
          </cell>
          <cell r="S194">
            <v>410979</v>
          </cell>
          <cell r="T194">
            <v>14953</v>
          </cell>
          <cell r="V194">
            <v>14953</v>
          </cell>
          <cell r="W194">
            <v>298.61141000000003</v>
          </cell>
          <cell r="X194">
            <v>0</v>
          </cell>
          <cell r="Y194">
            <v>0</v>
          </cell>
        </row>
        <row r="195">
          <cell r="I195" t="str">
            <v>451443LM17VX6</v>
          </cell>
          <cell r="K195">
            <v>0</v>
          </cell>
          <cell r="L195">
            <v>0</v>
          </cell>
          <cell r="M195">
            <v>1.9970000000000002E-2</v>
          </cell>
          <cell r="N195">
            <v>0.08</v>
          </cell>
          <cell r="O195">
            <v>0</v>
          </cell>
          <cell r="P195">
            <v>0</v>
          </cell>
          <cell r="Q195" t="str">
            <v>CPC</v>
          </cell>
          <cell r="R195">
            <v>17299</v>
          </cell>
          <cell r="S195" t="e">
            <v>#N/A</v>
          </cell>
          <cell r="T195" t="e">
            <v>#N/A</v>
          </cell>
          <cell r="V195" t="e">
            <v>#N/A</v>
          </cell>
          <cell r="W195" t="e">
            <v>#N/A</v>
          </cell>
          <cell r="X195">
            <v>0</v>
          </cell>
          <cell r="Y195" t="e">
            <v>#N/A</v>
          </cell>
        </row>
        <row r="196">
          <cell r="I196" t="str">
            <v>451431LM0KC3W</v>
          </cell>
          <cell r="K196">
            <v>0</v>
          </cell>
          <cell r="L196">
            <v>0</v>
          </cell>
          <cell r="M196">
            <v>1.9970000000000002E-2</v>
          </cell>
          <cell r="N196">
            <v>0.08</v>
          </cell>
          <cell r="O196">
            <v>0</v>
          </cell>
          <cell r="P196">
            <v>0</v>
          </cell>
          <cell r="Q196" t="str">
            <v>CPC</v>
          </cell>
          <cell r="R196">
            <v>1476</v>
          </cell>
          <cell r="S196" t="e">
            <v>#N/A</v>
          </cell>
          <cell r="T196" t="e">
            <v>#N/A</v>
          </cell>
          <cell r="V196" t="e">
            <v>#N/A</v>
          </cell>
          <cell r="W196" t="e">
            <v>#N/A</v>
          </cell>
          <cell r="X196">
            <v>0</v>
          </cell>
          <cell r="Y196" t="e">
            <v>#N/A</v>
          </cell>
        </row>
        <row r="197">
          <cell r="I197" t="str">
            <v>451420LM04X1T</v>
          </cell>
          <cell r="K197">
            <v>0</v>
          </cell>
          <cell r="L197">
            <v>0</v>
          </cell>
          <cell r="M197">
            <v>1.9970000000000002E-2</v>
          </cell>
          <cell r="N197">
            <v>0.08</v>
          </cell>
          <cell r="O197">
            <v>0</v>
          </cell>
          <cell r="P197">
            <v>0</v>
          </cell>
          <cell r="Q197" t="str">
            <v>CPC</v>
          </cell>
          <cell r="R197">
            <v>22110</v>
          </cell>
          <cell r="S197">
            <v>23561</v>
          </cell>
          <cell r="T197">
            <v>1451</v>
          </cell>
          <cell r="V197">
            <v>1451</v>
          </cell>
          <cell r="W197">
            <v>28.976470000000003</v>
          </cell>
          <cell r="X197">
            <v>0</v>
          </cell>
          <cell r="Y197">
            <v>0</v>
          </cell>
        </row>
        <row r="198">
          <cell r="I198" t="str">
            <v>7463479906LVY</v>
          </cell>
          <cell r="K198">
            <v>6000</v>
          </cell>
          <cell r="L198">
            <v>0</v>
          </cell>
          <cell r="M198">
            <v>2.0750000000000001E-2</v>
          </cell>
          <cell r="N198">
            <v>0.08</v>
          </cell>
          <cell r="O198">
            <v>124.5</v>
          </cell>
          <cell r="P198">
            <v>0</v>
          </cell>
          <cell r="Q198">
            <v>124.5</v>
          </cell>
          <cell r="R198">
            <v>54037</v>
          </cell>
          <cell r="S198">
            <v>55972</v>
          </cell>
          <cell r="T198">
            <v>1935</v>
          </cell>
          <cell r="U198" t="str">
            <v>0</v>
          </cell>
          <cell r="W198">
            <v>0</v>
          </cell>
          <cell r="X198">
            <v>0</v>
          </cell>
          <cell r="Y198">
            <v>0</v>
          </cell>
        </row>
        <row r="199">
          <cell r="I199" t="str">
            <v>7463479906B1W</v>
          </cell>
          <cell r="K199">
            <v>0</v>
          </cell>
          <cell r="L199">
            <v>0</v>
          </cell>
          <cell r="M199">
            <v>1.9970000000000002E-2</v>
          </cell>
          <cell r="N199">
            <v>0.08</v>
          </cell>
          <cell r="O199">
            <v>0</v>
          </cell>
          <cell r="P199">
            <v>0</v>
          </cell>
          <cell r="Q199" t="str">
            <v>CPC</v>
          </cell>
          <cell r="R199">
            <v>221605</v>
          </cell>
          <cell r="S199">
            <v>231652</v>
          </cell>
          <cell r="T199">
            <v>10047</v>
          </cell>
          <cell r="V199">
            <v>10047</v>
          </cell>
          <cell r="W199">
            <v>200.63859000000002</v>
          </cell>
          <cell r="X199">
            <v>0</v>
          </cell>
          <cell r="Y199">
            <v>0</v>
          </cell>
        </row>
        <row r="200">
          <cell r="I200" t="str">
            <v>701556HH0TD1K</v>
          </cell>
          <cell r="K200">
            <v>4000</v>
          </cell>
          <cell r="M200">
            <v>2.0750000000000001E-2</v>
          </cell>
          <cell r="N200">
            <v>0.08</v>
          </cell>
          <cell r="O200">
            <v>83</v>
          </cell>
          <cell r="P200">
            <v>0</v>
          </cell>
          <cell r="Q200">
            <v>83</v>
          </cell>
          <cell r="R200">
            <v>53130</v>
          </cell>
          <cell r="S200">
            <v>55014</v>
          </cell>
          <cell r="T200">
            <v>1884</v>
          </cell>
          <cell r="U200" t="str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I201" t="str">
            <v>70155PHH0Z534</v>
          </cell>
          <cell r="K201">
            <v>0</v>
          </cell>
          <cell r="L201">
            <v>0</v>
          </cell>
          <cell r="M201">
            <v>1.9970000000000002E-2</v>
          </cell>
          <cell r="N201">
            <v>0.08</v>
          </cell>
          <cell r="O201">
            <v>0</v>
          </cell>
          <cell r="P201">
            <v>0</v>
          </cell>
          <cell r="Q201" t="str">
            <v>CPC</v>
          </cell>
          <cell r="R201">
            <v>48060</v>
          </cell>
          <cell r="S201">
            <v>51748</v>
          </cell>
          <cell r="T201">
            <v>3688</v>
          </cell>
          <cell r="V201">
            <v>3688</v>
          </cell>
          <cell r="W201">
            <v>73.649360000000001</v>
          </cell>
          <cell r="X201">
            <v>0</v>
          </cell>
          <cell r="Y201">
            <v>0</v>
          </cell>
        </row>
        <row r="202">
          <cell r="I202" t="str">
            <v>74635C6601N9T</v>
          </cell>
          <cell r="K202">
            <v>6000</v>
          </cell>
          <cell r="L202">
            <v>0</v>
          </cell>
          <cell r="M202">
            <v>2.0750000000000001E-2</v>
          </cell>
          <cell r="N202">
            <v>0.08</v>
          </cell>
          <cell r="O202">
            <v>124.5</v>
          </cell>
          <cell r="P202">
            <v>0</v>
          </cell>
          <cell r="Q202">
            <v>124.5</v>
          </cell>
          <cell r="R202">
            <v>42414</v>
          </cell>
          <cell r="S202">
            <v>45181</v>
          </cell>
          <cell r="T202">
            <v>2767</v>
          </cell>
          <cell r="U202" t="str">
            <v>0</v>
          </cell>
          <cell r="W202">
            <v>0</v>
          </cell>
          <cell r="X202">
            <v>0</v>
          </cell>
          <cell r="Y202">
            <v>0</v>
          </cell>
        </row>
        <row r="203">
          <cell r="I203" t="str">
            <v>40635C6600660</v>
          </cell>
          <cell r="K203">
            <v>4000</v>
          </cell>
          <cell r="L203">
            <v>0</v>
          </cell>
          <cell r="M203">
            <v>2.0750000000000001E-2</v>
          </cell>
          <cell r="N203">
            <v>0.08</v>
          </cell>
          <cell r="O203">
            <v>83</v>
          </cell>
          <cell r="P203">
            <v>0</v>
          </cell>
          <cell r="Q203">
            <v>83</v>
          </cell>
          <cell r="R203">
            <v>65123</v>
          </cell>
          <cell r="S203">
            <v>68724</v>
          </cell>
          <cell r="T203">
            <v>3601</v>
          </cell>
          <cell r="U203" t="str">
            <v>0</v>
          </cell>
          <cell r="W203">
            <v>0</v>
          </cell>
          <cell r="X203">
            <v>0</v>
          </cell>
          <cell r="Y203">
            <v>0</v>
          </cell>
        </row>
        <row r="204">
          <cell r="I204" t="str">
            <v>4063369908L7B</v>
          </cell>
          <cell r="K204">
            <v>4000</v>
          </cell>
          <cell r="L204">
            <v>0</v>
          </cell>
          <cell r="M204">
            <v>2.0750000000000001E-2</v>
          </cell>
          <cell r="N204">
            <v>0.08</v>
          </cell>
          <cell r="O204">
            <v>83</v>
          </cell>
          <cell r="P204">
            <v>0</v>
          </cell>
          <cell r="Q204">
            <v>83</v>
          </cell>
          <cell r="R204">
            <v>160803</v>
          </cell>
          <cell r="S204">
            <v>162479</v>
          </cell>
          <cell r="T204">
            <v>1676</v>
          </cell>
          <cell r="U204" t="str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I205" t="str">
            <v>74635C66011MV</v>
          </cell>
          <cell r="K205">
            <v>6000</v>
          </cell>
          <cell r="L205">
            <v>0</v>
          </cell>
          <cell r="M205">
            <v>2.0750000000000001E-2</v>
          </cell>
          <cell r="N205">
            <v>0.08</v>
          </cell>
          <cell r="O205">
            <v>124.5</v>
          </cell>
          <cell r="P205">
            <v>0</v>
          </cell>
          <cell r="Q205">
            <v>124.5</v>
          </cell>
          <cell r="R205">
            <v>11644</v>
          </cell>
          <cell r="S205">
            <v>12262</v>
          </cell>
          <cell r="T205">
            <v>618</v>
          </cell>
          <cell r="U205" t="str">
            <v>0</v>
          </cell>
          <cell r="W205">
            <v>0</v>
          </cell>
          <cell r="X205">
            <v>0</v>
          </cell>
          <cell r="Y205">
            <v>0</v>
          </cell>
        </row>
        <row r="206">
          <cell r="I206" t="str">
            <v>746336990444K</v>
          </cell>
          <cell r="K206">
            <v>0</v>
          </cell>
          <cell r="L206">
            <v>0</v>
          </cell>
          <cell r="M206">
            <v>1.9970000000000002E-2</v>
          </cell>
          <cell r="N206">
            <v>0.08</v>
          </cell>
          <cell r="O206">
            <v>0</v>
          </cell>
          <cell r="P206">
            <v>0</v>
          </cell>
          <cell r="Q206" t="str">
            <v>CPC</v>
          </cell>
          <cell r="R206">
            <v>50798</v>
          </cell>
          <cell r="S206">
            <v>53653</v>
          </cell>
          <cell r="T206">
            <v>2855</v>
          </cell>
          <cell r="V206">
            <v>2855</v>
          </cell>
          <cell r="W206">
            <v>57.014350000000007</v>
          </cell>
          <cell r="X206">
            <v>0</v>
          </cell>
          <cell r="Y206">
            <v>0</v>
          </cell>
        </row>
        <row r="207">
          <cell r="I207" t="str">
            <v>70155PHH0YWH0</v>
          </cell>
          <cell r="K207">
            <v>4000</v>
          </cell>
          <cell r="L207">
            <v>0</v>
          </cell>
          <cell r="M207">
            <v>2.0750000000000001E-2</v>
          </cell>
          <cell r="N207">
            <v>0.08</v>
          </cell>
          <cell r="O207">
            <v>83</v>
          </cell>
          <cell r="P207">
            <v>0</v>
          </cell>
          <cell r="Q207">
            <v>83</v>
          </cell>
          <cell r="R207">
            <v>14880</v>
          </cell>
          <cell r="S207">
            <v>16273</v>
          </cell>
          <cell r="T207">
            <v>1393</v>
          </cell>
          <cell r="U207" t="str">
            <v>0</v>
          </cell>
          <cell r="W207">
            <v>0</v>
          </cell>
          <cell r="X207">
            <v>0</v>
          </cell>
          <cell r="Y207">
            <v>0</v>
          </cell>
        </row>
        <row r="208">
          <cell r="I208" t="str">
            <v>7526419442PW8</v>
          </cell>
          <cell r="K208">
            <v>6000</v>
          </cell>
          <cell r="L208">
            <v>100</v>
          </cell>
          <cell r="M208">
            <v>2.0750000000000001E-2</v>
          </cell>
          <cell r="N208">
            <v>0.08</v>
          </cell>
          <cell r="O208">
            <v>124.5</v>
          </cell>
          <cell r="P208">
            <v>8</v>
          </cell>
          <cell r="Q208">
            <v>132.5</v>
          </cell>
          <cell r="R208">
            <v>15488</v>
          </cell>
          <cell r="S208">
            <v>18082</v>
          </cell>
          <cell r="T208">
            <v>2594</v>
          </cell>
          <cell r="U208" t="str">
            <v>0</v>
          </cell>
          <cell r="W208">
            <v>0</v>
          </cell>
          <cell r="X208">
            <v>3032</v>
          </cell>
          <cell r="Y208">
            <v>3868</v>
          </cell>
        </row>
        <row r="209">
          <cell r="I209" t="str">
            <v>70156PHH12VZY</v>
          </cell>
          <cell r="K209">
            <v>4000</v>
          </cell>
          <cell r="L209">
            <v>0</v>
          </cell>
          <cell r="M209">
            <v>2.0750000000000001E-2</v>
          </cell>
          <cell r="N209">
            <v>0.08</v>
          </cell>
          <cell r="O209">
            <v>83</v>
          </cell>
          <cell r="P209">
            <v>0</v>
          </cell>
          <cell r="Q209">
            <v>83</v>
          </cell>
          <cell r="R209">
            <v>10218</v>
          </cell>
          <cell r="S209">
            <v>11337</v>
          </cell>
          <cell r="T209">
            <v>1119</v>
          </cell>
          <cell r="U209" t="str">
            <v>0</v>
          </cell>
          <cell r="W209">
            <v>0</v>
          </cell>
          <cell r="X209">
            <v>0</v>
          </cell>
          <cell r="Y209">
            <v>0</v>
          </cell>
        </row>
        <row r="210">
          <cell r="I210" t="str">
            <v>451432LM0PRF1</v>
          </cell>
          <cell r="K210">
            <v>2000</v>
          </cell>
          <cell r="L210">
            <v>0</v>
          </cell>
          <cell r="M210">
            <v>2.0750000000000001E-2</v>
          </cell>
          <cell r="N210">
            <v>0.08</v>
          </cell>
          <cell r="O210">
            <v>41.5</v>
          </cell>
          <cell r="P210">
            <v>0</v>
          </cell>
          <cell r="Q210">
            <v>41.5</v>
          </cell>
          <cell r="R210">
            <v>49338</v>
          </cell>
          <cell r="S210">
            <v>49958</v>
          </cell>
          <cell r="T210">
            <v>620</v>
          </cell>
          <cell r="U210" t="str">
            <v>0</v>
          </cell>
          <cell r="W210">
            <v>0</v>
          </cell>
          <cell r="X210">
            <v>0</v>
          </cell>
          <cell r="Y210">
            <v>0</v>
          </cell>
        </row>
        <row r="211">
          <cell r="I211" t="str">
            <v>752729946DN35</v>
          </cell>
          <cell r="K211">
            <v>0</v>
          </cell>
          <cell r="L211">
            <v>0</v>
          </cell>
          <cell r="M211">
            <v>1.9970000000000002E-2</v>
          </cell>
          <cell r="N211">
            <v>0.08</v>
          </cell>
          <cell r="O211">
            <v>0</v>
          </cell>
          <cell r="P211">
            <v>0</v>
          </cell>
          <cell r="Q211" t="str">
            <v>CPC</v>
          </cell>
          <cell r="R211">
            <v>14005</v>
          </cell>
          <cell r="S211">
            <v>16635</v>
          </cell>
          <cell r="T211">
            <v>2630</v>
          </cell>
          <cell r="V211">
            <v>2630</v>
          </cell>
          <cell r="W211">
            <v>52.521100000000004</v>
          </cell>
          <cell r="X211">
            <v>4227</v>
          </cell>
          <cell r="Y211">
            <v>4844</v>
          </cell>
        </row>
        <row r="212">
          <cell r="I212" t="str">
            <v>70156PHH17Y4Z</v>
          </cell>
          <cell r="K212">
            <v>4000</v>
          </cell>
          <cell r="L212">
            <v>0</v>
          </cell>
          <cell r="M212">
            <v>2.0750000000000001E-2</v>
          </cell>
          <cell r="N212">
            <v>0.08</v>
          </cell>
          <cell r="O212">
            <v>83</v>
          </cell>
          <cell r="P212">
            <v>0</v>
          </cell>
          <cell r="Q212">
            <v>83</v>
          </cell>
          <cell r="R212">
            <v>6656</v>
          </cell>
          <cell r="S212">
            <v>8286</v>
          </cell>
          <cell r="T212">
            <v>1630</v>
          </cell>
          <cell r="U212" t="str">
            <v>0</v>
          </cell>
          <cell r="W212">
            <v>0</v>
          </cell>
          <cell r="X212">
            <v>0</v>
          </cell>
          <cell r="Y212">
            <v>0</v>
          </cell>
        </row>
        <row r="213">
          <cell r="I213" t="str">
            <v>752731946DVMw</v>
          </cell>
          <cell r="K213">
            <v>4000</v>
          </cell>
          <cell r="L213">
            <v>100</v>
          </cell>
          <cell r="M213">
            <v>2.0750000000000001E-2</v>
          </cell>
          <cell r="N213">
            <v>0.08</v>
          </cell>
          <cell r="O213">
            <v>83</v>
          </cell>
          <cell r="P213">
            <v>8</v>
          </cell>
          <cell r="Q213">
            <v>91</v>
          </cell>
          <cell r="R213">
            <v>2134</v>
          </cell>
          <cell r="S213">
            <v>2496</v>
          </cell>
          <cell r="T213">
            <v>362</v>
          </cell>
          <cell r="U213" t="str">
            <v>0</v>
          </cell>
          <cell r="W213">
            <v>0</v>
          </cell>
          <cell r="X213">
            <v>1516</v>
          </cell>
          <cell r="Y213">
            <v>2045</v>
          </cell>
        </row>
        <row r="214">
          <cell r="I214" t="str">
            <v>752718946CV53</v>
          </cell>
          <cell r="K214">
            <v>4000</v>
          </cell>
          <cell r="L214">
            <v>100</v>
          </cell>
          <cell r="M214">
            <v>2.0750000000000001E-2</v>
          </cell>
          <cell r="N214">
            <v>0.08</v>
          </cell>
          <cell r="O214">
            <v>83</v>
          </cell>
          <cell r="P214">
            <v>8</v>
          </cell>
          <cell r="Q214">
            <v>91</v>
          </cell>
          <cell r="R214">
            <v>311</v>
          </cell>
          <cell r="S214">
            <v>350</v>
          </cell>
          <cell r="T214">
            <v>39</v>
          </cell>
          <cell r="U214" t="str">
            <v>0</v>
          </cell>
          <cell r="W214">
            <v>0</v>
          </cell>
          <cell r="X214">
            <v>14</v>
          </cell>
          <cell r="Y214">
            <v>23</v>
          </cell>
        </row>
        <row r="215">
          <cell r="I215" t="str">
            <v>7528635010LP8</v>
          </cell>
          <cell r="K215">
            <v>0</v>
          </cell>
          <cell r="L215">
            <v>0</v>
          </cell>
          <cell r="M215">
            <v>1.9970000000000002E-2</v>
          </cell>
          <cell r="N215">
            <v>0.08</v>
          </cell>
          <cell r="O215">
            <v>0</v>
          </cell>
          <cell r="P215">
            <v>0</v>
          </cell>
          <cell r="Q215" t="str">
            <v>CPC</v>
          </cell>
          <cell r="R215">
            <v>2512</v>
          </cell>
          <cell r="S215">
            <v>3293</v>
          </cell>
          <cell r="T215">
            <v>781</v>
          </cell>
          <cell r="V215">
            <v>781</v>
          </cell>
          <cell r="W215">
            <v>15.596570000000002</v>
          </cell>
          <cell r="X215">
            <v>1228</v>
          </cell>
          <cell r="Y215">
            <v>4317</v>
          </cell>
        </row>
        <row r="216">
          <cell r="I216" t="str">
            <v>9435WFC</v>
          </cell>
          <cell r="K216">
            <v>0</v>
          </cell>
          <cell r="L216">
            <v>0</v>
          </cell>
          <cell r="M216">
            <v>1.9970000000000002E-2</v>
          </cell>
          <cell r="N216">
            <v>0.08</v>
          </cell>
          <cell r="O216">
            <v>0</v>
          </cell>
          <cell r="P216">
            <v>0</v>
          </cell>
          <cell r="Q216" t="str">
            <v>CPC</v>
          </cell>
          <cell r="R216">
            <v>153270</v>
          </cell>
          <cell r="S216">
            <v>155691</v>
          </cell>
          <cell r="T216">
            <v>2421</v>
          </cell>
          <cell r="V216">
            <v>2421</v>
          </cell>
          <cell r="W216">
            <v>48.347370000000005</v>
          </cell>
          <cell r="X216">
            <v>98659</v>
          </cell>
          <cell r="Y216">
            <v>100468</v>
          </cell>
        </row>
        <row r="217">
          <cell r="I217" t="str">
            <v>7528637010N0M</v>
          </cell>
          <cell r="K217">
            <v>0</v>
          </cell>
          <cell r="L217">
            <v>0</v>
          </cell>
          <cell r="M217">
            <v>1.9970000000000002E-2</v>
          </cell>
          <cell r="N217">
            <v>0.08</v>
          </cell>
          <cell r="O217">
            <v>0</v>
          </cell>
          <cell r="P217">
            <v>0</v>
          </cell>
          <cell r="Q217" t="str">
            <v>CPC</v>
          </cell>
          <cell r="R217">
            <v>513</v>
          </cell>
          <cell r="S217">
            <v>1565</v>
          </cell>
          <cell r="T217">
            <v>1052</v>
          </cell>
          <cell r="V217">
            <v>1052</v>
          </cell>
          <cell r="W217">
            <v>21.00844</v>
          </cell>
          <cell r="X217">
            <v>0</v>
          </cell>
          <cell r="Y217">
            <v>1133</v>
          </cell>
        </row>
        <row r="218">
          <cell r="I218" t="str">
            <v>794DZNV</v>
          </cell>
          <cell r="K218">
            <v>4000</v>
          </cell>
          <cell r="L218">
            <v>0</v>
          </cell>
          <cell r="M218">
            <v>2.0750000000000001E-2</v>
          </cell>
          <cell r="N218">
            <v>0.08</v>
          </cell>
          <cell r="O218">
            <v>83</v>
          </cell>
          <cell r="P218">
            <v>0</v>
          </cell>
          <cell r="Q218">
            <v>83</v>
          </cell>
          <cell r="R218">
            <v>396531</v>
          </cell>
          <cell r="S218">
            <v>401632</v>
          </cell>
          <cell r="T218">
            <v>5101</v>
          </cell>
          <cell r="U218">
            <v>1101</v>
          </cell>
          <cell r="W218">
            <v>22.845750000000002</v>
          </cell>
          <cell r="X218">
            <v>0</v>
          </cell>
          <cell r="Y218">
            <v>0</v>
          </cell>
        </row>
        <row r="219">
          <cell r="I219" t="str">
            <v>JPDF267287</v>
          </cell>
          <cell r="K219">
            <v>3000</v>
          </cell>
          <cell r="L219">
            <v>0</v>
          </cell>
          <cell r="M219">
            <v>2.0750000000000001E-2</v>
          </cell>
          <cell r="N219">
            <v>0.08</v>
          </cell>
          <cell r="O219">
            <v>62.25</v>
          </cell>
          <cell r="P219">
            <v>0</v>
          </cell>
          <cell r="Q219">
            <v>62.25</v>
          </cell>
          <cell r="R219">
            <v>96658</v>
          </cell>
          <cell r="S219">
            <v>98219</v>
          </cell>
          <cell r="T219">
            <v>1561</v>
          </cell>
          <cell r="U219" t="str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I220" t="str">
            <v>V9615500966</v>
          </cell>
          <cell r="J220" t="str">
            <v>C24070114</v>
          </cell>
          <cell r="K220">
            <v>12000</v>
          </cell>
          <cell r="L220">
            <v>2000</v>
          </cell>
          <cell r="M220">
            <v>2.0750000000000001E-2</v>
          </cell>
          <cell r="N220">
            <v>0.08</v>
          </cell>
          <cell r="O220">
            <v>249</v>
          </cell>
          <cell r="P220">
            <v>160</v>
          </cell>
          <cell r="Q220">
            <v>409</v>
          </cell>
          <cell r="R220">
            <v>663479</v>
          </cell>
          <cell r="S220">
            <v>670915</v>
          </cell>
          <cell r="T220">
            <v>7436</v>
          </cell>
          <cell r="U220" t="str">
            <v>0</v>
          </cell>
          <cell r="W220">
            <v>0</v>
          </cell>
          <cell r="X220">
            <v>202682</v>
          </cell>
          <cell r="Y220">
            <v>203994</v>
          </cell>
        </row>
        <row r="221">
          <cell r="I221" t="str">
            <v>V9515000277</v>
          </cell>
          <cell r="J221" t="str">
            <v>C24067176</v>
          </cell>
          <cell r="K221">
            <v>4000</v>
          </cell>
          <cell r="L221">
            <v>2000</v>
          </cell>
          <cell r="M221">
            <v>2.0750000000000001E-2</v>
          </cell>
          <cell r="N221">
            <v>0.08</v>
          </cell>
          <cell r="O221">
            <v>83</v>
          </cell>
          <cell r="P221">
            <v>160</v>
          </cell>
          <cell r="Q221">
            <v>243</v>
          </cell>
          <cell r="R221">
            <v>167111</v>
          </cell>
          <cell r="S221">
            <v>169777</v>
          </cell>
          <cell r="T221">
            <v>2666</v>
          </cell>
          <cell r="U221" t="str">
            <v>0</v>
          </cell>
          <cell r="W221">
            <v>0</v>
          </cell>
          <cell r="X221">
            <v>144290</v>
          </cell>
          <cell r="Y221">
            <v>148050</v>
          </cell>
        </row>
        <row r="222">
          <cell r="I222" t="str">
            <v>V9815500579</v>
          </cell>
          <cell r="J222" t="str">
            <v>C24070964</v>
          </cell>
          <cell r="K222">
            <v>0</v>
          </cell>
          <cell r="L222">
            <v>0</v>
          </cell>
          <cell r="M222">
            <v>1.9970000000000002E-2</v>
          </cell>
          <cell r="N222">
            <v>0.08</v>
          </cell>
          <cell r="O222">
            <v>0</v>
          </cell>
          <cell r="P222">
            <v>0</v>
          </cell>
          <cell r="Q222" t="str">
            <v>CPC</v>
          </cell>
          <cell r="R222">
            <v>189583</v>
          </cell>
          <cell r="S222">
            <v>190982</v>
          </cell>
          <cell r="T222">
            <v>1399</v>
          </cell>
          <cell r="V222">
            <v>1399</v>
          </cell>
          <cell r="W222">
            <v>27.938030000000001</v>
          </cell>
          <cell r="X222">
            <v>126296</v>
          </cell>
          <cell r="Y222">
            <v>127659</v>
          </cell>
        </row>
        <row r="223">
          <cell r="I223" t="str">
            <v>35P6VNV</v>
          </cell>
          <cell r="K223">
            <v>0</v>
          </cell>
          <cell r="L223">
            <v>0</v>
          </cell>
          <cell r="M223">
            <v>1.9970000000000002E-2</v>
          </cell>
          <cell r="N223">
            <v>0.08</v>
          </cell>
          <cell r="O223">
            <v>0</v>
          </cell>
          <cell r="P223">
            <v>0</v>
          </cell>
          <cell r="Q223" t="str">
            <v>CPC</v>
          </cell>
          <cell r="R223">
            <v>33955</v>
          </cell>
          <cell r="S223">
            <v>34263</v>
          </cell>
          <cell r="T223">
            <v>308</v>
          </cell>
          <cell r="V223">
            <v>308</v>
          </cell>
          <cell r="W223">
            <v>6.1507600000000009</v>
          </cell>
          <cell r="X223">
            <v>0</v>
          </cell>
          <cell r="Y223">
            <v>0</v>
          </cell>
        </row>
        <row r="224">
          <cell r="I224" t="str">
            <v>35P6VRN</v>
          </cell>
          <cell r="K224">
            <v>0</v>
          </cell>
          <cell r="L224">
            <v>0</v>
          </cell>
          <cell r="M224">
            <v>1.9970000000000002E-2</v>
          </cell>
          <cell r="N224">
            <v>0.08</v>
          </cell>
          <cell r="O224">
            <v>0</v>
          </cell>
          <cell r="P224">
            <v>0</v>
          </cell>
          <cell r="Q224" t="str">
            <v>CPC</v>
          </cell>
          <cell r="R224">
            <v>52649</v>
          </cell>
          <cell r="S224">
            <v>53270</v>
          </cell>
          <cell r="T224">
            <v>621</v>
          </cell>
          <cell r="V224">
            <v>621</v>
          </cell>
          <cell r="W224">
            <v>12.401370000000002</v>
          </cell>
          <cell r="X224">
            <v>0</v>
          </cell>
          <cell r="Y224">
            <v>0</v>
          </cell>
        </row>
        <row r="225">
          <cell r="I225" t="str">
            <v>35P6VNY</v>
          </cell>
          <cell r="K225">
            <v>0</v>
          </cell>
          <cell r="L225">
            <v>0</v>
          </cell>
          <cell r="M225">
            <v>1.9970000000000002E-2</v>
          </cell>
          <cell r="N225">
            <v>0.08</v>
          </cell>
          <cell r="O225">
            <v>0</v>
          </cell>
          <cell r="P225">
            <v>0</v>
          </cell>
          <cell r="Q225" t="str">
            <v>CPC</v>
          </cell>
          <cell r="R225">
            <v>138542</v>
          </cell>
          <cell r="S225">
            <v>139847</v>
          </cell>
          <cell r="T225">
            <v>1305</v>
          </cell>
          <cell r="V225">
            <v>1305</v>
          </cell>
          <cell r="W225">
            <v>26.060850000000002</v>
          </cell>
          <cell r="X225">
            <v>0</v>
          </cell>
          <cell r="Y225">
            <v>0</v>
          </cell>
        </row>
        <row r="226">
          <cell r="I226" t="str">
            <v>35P6VNG</v>
          </cell>
          <cell r="K226">
            <v>0</v>
          </cell>
          <cell r="L226">
            <v>0</v>
          </cell>
          <cell r="M226">
            <v>1.9970000000000002E-2</v>
          </cell>
          <cell r="N226">
            <v>0.08</v>
          </cell>
          <cell r="O226">
            <v>0</v>
          </cell>
          <cell r="P226">
            <v>0</v>
          </cell>
          <cell r="Q226" t="str">
            <v>CPC</v>
          </cell>
          <cell r="R226">
            <v>57481</v>
          </cell>
          <cell r="S226" t="e">
            <v>#N/A</v>
          </cell>
          <cell r="T226" t="e">
            <v>#N/A</v>
          </cell>
          <cell r="V226" t="e">
            <v>#N/A</v>
          </cell>
          <cell r="W226" t="e">
            <v>#N/A</v>
          </cell>
          <cell r="X226">
            <v>0</v>
          </cell>
          <cell r="Y226" t="e">
            <v>#N/A</v>
          </cell>
        </row>
        <row r="227">
          <cell r="I227" t="str">
            <v>9434VZ7</v>
          </cell>
          <cell r="K227">
            <v>0</v>
          </cell>
          <cell r="L227">
            <v>0</v>
          </cell>
          <cell r="M227">
            <v>1.9970000000000002E-2</v>
          </cell>
          <cell r="N227">
            <v>0.08</v>
          </cell>
          <cell r="O227">
            <v>0</v>
          </cell>
          <cell r="P227">
            <v>0</v>
          </cell>
          <cell r="Q227" t="str">
            <v>CPC</v>
          </cell>
          <cell r="R227">
            <v>19656</v>
          </cell>
          <cell r="S227">
            <v>19846</v>
          </cell>
          <cell r="T227">
            <v>190</v>
          </cell>
          <cell r="V227">
            <v>190</v>
          </cell>
          <cell r="W227">
            <v>3.7943000000000002</v>
          </cell>
          <cell r="X227">
            <v>8070</v>
          </cell>
          <cell r="Y227">
            <v>8340</v>
          </cell>
        </row>
        <row r="228">
          <cell r="I228" t="str">
            <v>JPDF267285</v>
          </cell>
          <cell r="K228">
            <v>0</v>
          </cell>
          <cell r="L228">
            <v>0</v>
          </cell>
          <cell r="M228">
            <v>1.9970000000000002E-2</v>
          </cell>
          <cell r="N228">
            <v>0.08</v>
          </cell>
          <cell r="O228">
            <v>0</v>
          </cell>
          <cell r="P228">
            <v>0</v>
          </cell>
          <cell r="Q228" t="str">
            <v>CPC</v>
          </cell>
          <cell r="R228">
            <v>38861</v>
          </cell>
          <cell r="S228">
            <v>39228</v>
          </cell>
          <cell r="T228">
            <v>367</v>
          </cell>
          <cell r="V228">
            <v>367</v>
          </cell>
          <cell r="W228">
            <v>7.328990000000001</v>
          </cell>
          <cell r="X228">
            <v>0</v>
          </cell>
          <cell r="Y228">
            <v>0</v>
          </cell>
        </row>
        <row r="229">
          <cell r="I229" t="str">
            <v>V9735000794</v>
          </cell>
          <cell r="J229" t="str">
            <v>C84020848</v>
          </cell>
          <cell r="K229">
            <v>0</v>
          </cell>
          <cell r="L229">
            <v>0</v>
          </cell>
          <cell r="M229">
            <v>1.9970000000000002E-2</v>
          </cell>
          <cell r="N229">
            <v>0.08</v>
          </cell>
          <cell r="O229">
            <v>0</v>
          </cell>
          <cell r="P229">
            <v>0</v>
          </cell>
          <cell r="Q229" t="str">
            <v>CPC</v>
          </cell>
          <cell r="R229">
            <v>21831</v>
          </cell>
          <cell r="S229">
            <v>22339</v>
          </cell>
          <cell r="T229">
            <v>508</v>
          </cell>
          <cell r="V229">
            <v>508</v>
          </cell>
          <cell r="W229">
            <v>10.144760000000002</v>
          </cell>
          <cell r="X229">
            <v>9125</v>
          </cell>
          <cell r="Y229">
            <v>9422</v>
          </cell>
        </row>
        <row r="230">
          <cell r="I230" t="str">
            <v>701545HH0LR5C</v>
          </cell>
          <cell r="K230">
            <v>4000</v>
          </cell>
          <cell r="L230">
            <v>0</v>
          </cell>
          <cell r="M230">
            <v>2.0750000000000001E-2</v>
          </cell>
          <cell r="N230">
            <v>0.08</v>
          </cell>
          <cell r="O230">
            <v>83</v>
          </cell>
          <cell r="P230">
            <v>0</v>
          </cell>
          <cell r="Q230">
            <v>83</v>
          </cell>
          <cell r="R230">
            <v>96195</v>
          </cell>
          <cell r="S230">
            <v>99806</v>
          </cell>
          <cell r="T230">
            <v>3611</v>
          </cell>
          <cell r="U230" t="str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I231" t="str">
            <v>794DZTC</v>
          </cell>
          <cell r="K231">
            <v>4000</v>
          </cell>
          <cell r="L231">
            <v>0</v>
          </cell>
          <cell r="M231">
            <v>2.0750000000000001E-2</v>
          </cell>
          <cell r="N231">
            <v>0.08</v>
          </cell>
          <cell r="O231">
            <v>83</v>
          </cell>
          <cell r="P231">
            <v>0</v>
          </cell>
          <cell r="Q231">
            <v>83</v>
          </cell>
          <cell r="R231">
            <v>797188</v>
          </cell>
          <cell r="S231">
            <v>797787</v>
          </cell>
          <cell r="T231">
            <v>599</v>
          </cell>
          <cell r="U231" t="str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I232" t="str">
            <v>W412L301335</v>
          </cell>
          <cell r="J232" t="str">
            <v>C28003511</v>
          </cell>
          <cell r="K232">
            <v>6000</v>
          </cell>
          <cell r="L232">
            <v>0</v>
          </cell>
          <cell r="M232">
            <v>2.0750000000000001E-2</v>
          </cell>
          <cell r="N232">
            <v>0.08</v>
          </cell>
          <cell r="O232">
            <v>124.5</v>
          </cell>
          <cell r="P232">
            <v>0</v>
          </cell>
          <cell r="Q232">
            <v>124.5</v>
          </cell>
          <cell r="R232">
            <v>240337</v>
          </cell>
          <cell r="S232">
            <v>244692</v>
          </cell>
          <cell r="T232">
            <v>4355</v>
          </cell>
          <cell r="U232" t="str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I233" t="str">
            <v>94376ZM</v>
          </cell>
          <cell r="K233">
            <v>6000</v>
          </cell>
          <cell r="L233">
            <v>100</v>
          </cell>
          <cell r="M233">
            <v>2.0750000000000001E-2</v>
          </cell>
          <cell r="N233">
            <v>0.08</v>
          </cell>
          <cell r="O233">
            <v>124.5</v>
          </cell>
          <cell r="P233">
            <v>8</v>
          </cell>
          <cell r="Q233">
            <v>132.5</v>
          </cell>
          <cell r="R233">
            <v>386402</v>
          </cell>
          <cell r="S233">
            <v>393331</v>
          </cell>
          <cell r="T233">
            <v>6929</v>
          </cell>
          <cell r="U233">
            <v>929</v>
          </cell>
          <cell r="W233">
            <v>19.27675</v>
          </cell>
          <cell r="X233">
            <v>94206</v>
          </cell>
          <cell r="Y233">
            <v>98708</v>
          </cell>
        </row>
        <row r="234">
          <cell r="I234" t="str">
            <v>V7025200058</v>
          </cell>
          <cell r="J234" t="str">
            <v>C28004537</v>
          </cell>
          <cell r="K234">
            <v>20000</v>
          </cell>
          <cell r="L234">
            <v>0</v>
          </cell>
          <cell r="M234">
            <v>2.0750000000000001E-2</v>
          </cell>
          <cell r="N234">
            <v>0.08</v>
          </cell>
          <cell r="O234">
            <v>415</v>
          </cell>
          <cell r="P234">
            <v>0</v>
          </cell>
          <cell r="Q234">
            <v>415</v>
          </cell>
          <cell r="R234">
            <v>750221</v>
          </cell>
          <cell r="S234">
            <v>754380</v>
          </cell>
          <cell r="T234">
            <v>4159</v>
          </cell>
          <cell r="U234" t="str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I235" t="str">
            <v>9445ZWN</v>
          </cell>
          <cell r="K235">
            <v>1000</v>
          </cell>
          <cell r="L235">
            <v>1000</v>
          </cell>
          <cell r="M235">
            <v>2.0750000000000001E-2</v>
          </cell>
          <cell r="N235">
            <v>0.08</v>
          </cell>
          <cell r="O235">
            <v>20.75</v>
          </cell>
          <cell r="P235">
            <v>80</v>
          </cell>
          <cell r="Q235">
            <v>100.75</v>
          </cell>
          <cell r="R235">
            <v>45365</v>
          </cell>
          <cell r="S235">
            <v>45681</v>
          </cell>
          <cell r="T235">
            <v>316</v>
          </cell>
          <cell r="U235" t="str">
            <v>0</v>
          </cell>
          <cell r="W235">
            <v>0</v>
          </cell>
          <cell r="X235">
            <v>44343</v>
          </cell>
          <cell r="Y235">
            <v>45285</v>
          </cell>
        </row>
        <row r="236">
          <cell r="I236" t="str">
            <v>7959N2N</v>
          </cell>
          <cell r="K236">
            <v>4000</v>
          </cell>
          <cell r="L236">
            <v>0</v>
          </cell>
          <cell r="M236">
            <v>2.0750000000000001E-2</v>
          </cell>
          <cell r="N236">
            <v>0.08</v>
          </cell>
          <cell r="O236">
            <v>83</v>
          </cell>
          <cell r="P236">
            <v>0</v>
          </cell>
          <cell r="Q236">
            <v>83</v>
          </cell>
          <cell r="R236">
            <v>1283992</v>
          </cell>
          <cell r="S236">
            <v>1304658</v>
          </cell>
          <cell r="T236">
            <v>20666</v>
          </cell>
          <cell r="U236">
            <v>16666</v>
          </cell>
          <cell r="W236">
            <v>345.81950000000001</v>
          </cell>
          <cell r="X236">
            <v>0</v>
          </cell>
          <cell r="Y236">
            <v>0</v>
          </cell>
        </row>
        <row r="237">
          <cell r="I237" t="str">
            <v>S9329000158</v>
          </cell>
          <cell r="J237" t="str">
            <v>S9329000158M</v>
          </cell>
          <cell r="K237">
            <v>0</v>
          </cell>
          <cell r="L237">
            <v>0</v>
          </cell>
          <cell r="M237">
            <v>1.9970000000000002E-2</v>
          </cell>
          <cell r="N237">
            <v>0.08</v>
          </cell>
          <cell r="O237">
            <v>0</v>
          </cell>
          <cell r="P237">
            <v>0</v>
          </cell>
          <cell r="Q237" t="str">
            <v>CPC</v>
          </cell>
          <cell r="R237">
            <v>101</v>
          </cell>
          <cell r="S237">
            <v>101</v>
          </cell>
          <cell r="T237">
            <v>0</v>
          </cell>
          <cell r="V237" t="str">
            <v>0</v>
          </cell>
          <cell r="W237">
            <v>0</v>
          </cell>
          <cell r="X237">
            <v>8380</v>
          </cell>
          <cell r="Y237">
            <v>8387</v>
          </cell>
        </row>
        <row r="238">
          <cell r="I238" t="str">
            <v>S9319101485</v>
          </cell>
          <cell r="J238" t="str">
            <v>S9319101485</v>
          </cell>
          <cell r="K238">
            <v>0</v>
          </cell>
          <cell r="L238">
            <v>0</v>
          </cell>
          <cell r="M238">
            <v>1.9970000000000002E-2</v>
          </cell>
          <cell r="N238">
            <v>0.08</v>
          </cell>
          <cell r="O238">
            <v>0</v>
          </cell>
          <cell r="P238">
            <v>0</v>
          </cell>
          <cell r="Q238" t="str">
            <v>CPC</v>
          </cell>
          <cell r="R238">
            <v>3686</v>
          </cell>
          <cell r="S238">
            <v>3888</v>
          </cell>
          <cell r="T238">
            <v>202</v>
          </cell>
          <cell r="V238">
            <v>202</v>
          </cell>
          <cell r="W238">
            <v>4.0339400000000003</v>
          </cell>
          <cell r="X238">
            <v>31411</v>
          </cell>
          <cell r="Y238">
            <v>32063</v>
          </cell>
        </row>
        <row r="239">
          <cell r="I239" t="str">
            <v>94371PB</v>
          </cell>
          <cell r="K239">
            <v>6000</v>
          </cell>
          <cell r="L239">
            <v>100</v>
          </cell>
          <cell r="M239">
            <v>2.0750000000000001E-2</v>
          </cell>
          <cell r="N239">
            <v>0.08</v>
          </cell>
          <cell r="O239">
            <v>124.5</v>
          </cell>
          <cell r="P239">
            <v>8</v>
          </cell>
          <cell r="Q239">
            <v>132.5</v>
          </cell>
          <cell r="R239">
            <v>89607</v>
          </cell>
          <cell r="S239">
            <v>90691</v>
          </cell>
          <cell r="T239">
            <v>1084</v>
          </cell>
          <cell r="U239" t="str">
            <v>0</v>
          </cell>
          <cell r="W239">
            <v>0</v>
          </cell>
          <cell r="X239">
            <v>73488</v>
          </cell>
          <cell r="Y239">
            <v>75349</v>
          </cell>
        </row>
        <row r="240">
          <cell r="I240" t="str">
            <v>35PCBXW</v>
          </cell>
          <cell r="K240">
            <v>4000</v>
          </cell>
          <cell r="L240">
            <v>0</v>
          </cell>
          <cell r="M240">
            <v>2.0750000000000001E-2</v>
          </cell>
          <cell r="N240">
            <v>0.08</v>
          </cell>
          <cell r="O240">
            <v>83</v>
          </cell>
          <cell r="P240">
            <v>0</v>
          </cell>
          <cell r="Q240">
            <v>83</v>
          </cell>
          <cell r="R240">
            <v>283766</v>
          </cell>
          <cell r="S240">
            <v>288413</v>
          </cell>
          <cell r="T240">
            <v>4647</v>
          </cell>
          <cell r="U240">
            <v>647</v>
          </cell>
          <cell r="W240">
            <v>13.42525</v>
          </cell>
          <cell r="X240">
            <v>0</v>
          </cell>
          <cell r="Y240">
            <v>0</v>
          </cell>
        </row>
        <row r="241">
          <cell r="I241" t="str">
            <v>75261794402DC</v>
          </cell>
          <cell r="K241">
            <v>3000</v>
          </cell>
          <cell r="L241">
            <v>700</v>
          </cell>
          <cell r="M241">
            <v>2.0750000000000001E-2</v>
          </cell>
          <cell r="N241">
            <v>0.08</v>
          </cell>
          <cell r="O241">
            <v>62.25</v>
          </cell>
          <cell r="P241">
            <v>56</v>
          </cell>
          <cell r="Q241">
            <v>118.25</v>
          </cell>
          <cell r="R241">
            <v>63462</v>
          </cell>
          <cell r="S241">
            <v>64784</v>
          </cell>
          <cell r="T241">
            <v>1322</v>
          </cell>
          <cell r="U241" t="str">
            <v>0</v>
          </cell>
          <cell r="W241">
            <v>0</v>
          </cell>
          <cell r="X241">
            <v>23429</v>
          </cell>
          <cell r="Y241">
            <v>23973</v>
          </cell>
        </row>
        <row r="242">
          <cell r="I242" t="str">
            <v>406325990287F</v>
          </cell>
          <cell r="K242">
            <v>4000</v>
          </cell>
          <cell r="L242">
            <v>0</v>
          </cell>
          <cell r="M242">
            <v>2.0750000000000001E-2</v>
          </cell>
          <cell r="N242">
            <v>0.08</v>
          </cell>
          <cell r="O242">
            <v>83</v>
          </cell>
          <cell r="P242">
            <v>0</v>
          </cell>
          <cell r="Q242">
            <v>83</v>
          </cell>
          <cell r="R242">
            <v>126110</v>
          </cell>
          <cell r="S242">
            <v>131029</v>
          </cell>
          <cell r="T242">
            <v>4919</v>
          </cell>
          <cell r="U242">
            <v>919</v>
          </cell>
          <cell r="W242">
            <v>19.06925</v>
          </cell>
          <cell r="X242">
            <v>0</v>
          </cell>
          <cell r="Y242">
            <v>0</v>
          </cell>
        </row>
        <row r="243">
          <cell r="I243" t="str">
            <v>752744945026D</v>
          </cell>
          <cell r="K243">
            <v>4000</v>
          </cell>
          <cell r="L243">
            <v>100</v>
          </cell>
          <cell r="M243">
            <v>2.0750000000000001E-2</v>
          </cell>
          <cell r="N243">
            <v>0.08</v>
          </cell>
          <cell r="O243">
            <v>83</v>
          </cell>
          <cell r="P243">
            <v>8</v>
          </cell>
          <cell r="Q243">
            <v>91</v>
          </cell>
          <cell r="R243">
            <v>47037</v>
          </cell>
          <cell r="S243">
            <v>47927</v>
          </cell>
          <cell r="T243">
            <v>890</v>
          </cell>
          <cell r="U243" t="str">
            <v>0</v>
          </cell>
          <cell r="W243">
            <v>0</v>
          </cell>
          <cell r="X243">
            <v>13782</v>
          </cell>
          <cell r="Y243">
            <v>14352</v>
          </cell>
        </row>
        <row r="244">
          <cell r="I244" t="str">
            <v>50261894205ZW</v>
          </cell>
          <cell r="K244">
            <v>1000</v>
          </cell>
          <cell r="L244">
            <v>1000</v>
          </cell>
          <cell r="M244">
            <v>2.0750000000000001E-2</v>
          </cell>
          <cell r="N244">
            <v>0.08</v>
          </cell>
          <cell r="O244">
            <v>20.75</v>
          </cell>
          <cell r="P244">
            <v>80</v>
          </cell>
          <cell r="Q244">
            <v>100.75</v>
          </cell>
          <cell r="R244">
            <v>17699</v>
          </cell>
          <cell r="S244">
            <v>17886</v>
          </cell>
          <cell r="T244">
            <v>187</v>
          </cell>
          <cell r="U244" t="str">
            <v>0</v>
          </cell>
          <cell r="W244">
            <v>0</v>
          </cell>
          <cell r="X244">
            <v>232694</v>
          </cell>
          <cell r="Y244">
            <v>238742</v>
          </cell>
        </row>
        <row r="245">
          <cell r="I245" t="str">
            <v>752744945027G</v>
          </cell>
          <cell r="K245">
            <v>4000</v>
          </cell>
          <cell r="L245">
            <v>100</v>
          </cell>
          <cell r="M245">
            <v>2.0750000000000001E-2</v>
          </cell>
          <cell r="N245">
            <v>0.08</v>
          </cell>
          <cell r="O245">
            <v>83</v>
          </cell>
          <cell r="P245">
            <v>8</v>
          </cell>
          <cell r="Q245">
            <v>91</v>
          </cell>
          <cell r="R245">
            <v>13300</v>
          </cell>
          <cell r="S245">
            <v>14353</v>
          </cell>
          <cell r="T245">
            <v>1053</v>
          </cell>
          <cell r="U245" t="str">
            <v>0</v>
          </cell>
          <cell r="W245">
            <v>0</v>
          </cell>
          <cell r="X245">
            <v>18653</v>
          </cell>
          <cell r="Y245">
            <v>20833</v>
          </cell>
        </row>
        <row r="246">
          <cell r="I246" t="str">
            <v>795CMTW</v>
          </cell>
          <cell r="K246">
            <v>4000</v>
          </cell>
          <cell r="L246">
            <v>0</v>
          </cell>
          <cell r="M246">
            <v>2.0750000000000001E-2</v>
          </cell>
          <cell r="N246">
            <v>0.08</v>
          </cell>
          <cell r="O246">
            <v>83</v>
          </cell>
          <cell r="P246">
            <v>0</v>
          </cell>
          <cell r="Q246">
            <v>83</v>
          </cell>
          <cell r="R246">
            <v>241530</v>
          </cell>
          <cell r="S246">
            <v>244056</v>
          </cell>
          <cell r="T246">
            <v>2526</v>
          </cell>
          <cell r="U246" t="str">
            <v>0</v>
          </cell>
          <cell r="W246">
            <v>0</v>
          </cell>
          <cell r="X246">
            <v>0</v>
          </cell>
          <cell r="Y246">
            <v>0</v>
          </cell>
        </row>
        <row r="247">
          <cell r="I247" t="str">
            <v>752746945036B</v>
          </cell>
          <cell r="K247">
            <v>4000</v>
          </cell>
          <cell r="L247">
            <v>100</v>
          </cell>
          <cell r="M247">
            <v>2.0750000000000001E-2</v>
          </cell>
          <cell r="N247">
            <v>0.08</v>
          </cell>
          <cell r="O247">
            <v>83</v>
          </cell>
          <cell r="P247">
            <v>8</v>
          </cell>
          <cell r="Q247">
            <v>91</v>
          </cell>
          <cell r="R247">
            <v>15954</v>
          </cell>
          <cell r="S247">
            <v>16238</v>
          </cell>
          <cell r="T247">
            <v>284</v>
          </cell>
          <cell r="V247" t="str">
            <v>0</v>
          </cell>
          <cell r="W247">
            <v>0</v>
          </cell>
          <cell r="X247">
            <v>10216</v>
          </cell>
          <cell r="Y247">
            <v>10516</v>
          </cell>
        </row>
        <row r="248">
          <cell r="I248" t="str">
            <v>4063369906CM8</v>
          </cell>
          <cell r="K248">
            <v>4000</v>
          </cell>
          <cell r="L248">
            <v>0</v>
          </cell>
          <cell r="M248">
            <v>2.0750000000000001E-2</v>
          </cell>
          <cell r="N248">
            <v>0.08</v>
          </cell>
          <cell r="O248">
            <v>83</v>
          </cell>
          <cell r="P248">
            <v>0</v>
          </cell>
          <cell r="Q248">
            <v>83</v>
          </cell>
          <cell r="R248">
            <v>550285</v>
          </cell>
          <cell r="S248">
            <v>560931</v>
          </cell>
          <cell r="T248">
            <v>10646</v>
          </cell>
          <cell r="U248">
            <v>6646</v>
          </cell>
          <cell r="W248">
            <v>137.90450000000001</v>
          </cell>
          <cell r="X248">
            <v>0</v>
          </cell>
          <cell r="Y248">
            <v>0</v>
          </cell>
        </row>
        <row r="249">
          <cell r="I249" t="str">
            <v>7526029440R9C</v>
          </cell>
          <cell r="K249">
            <v>6000</v>
          </cell>
          <cell r="L249">
            <v>100</v>
          </cell>
          <cell r="M249">
            <v>2.0750000000000001E-2</v>
          </cell>
          <cell r="N249">
            <v>0.08</v>
          </cell>
          <cell r="O249">
            <v>124.5</v>
          </cell>
          <cell r="P249">
            <v>8</v>
          </cell>
          <cell r="Q249">
            <v>132.5</v>
          </cell>
          <cell r="R249">
            <v>293528</v>
          </cell>
          <cell r="S249">
            <v>298177</v>
          </cell>
          <cell r="T249">
            <v>4649</v>
          </cell>
          <cell r="U249" t="str">
            <v>0</v>
          </cell>
          <cell r="W249">
            <v>0</v>
          </cell>
          <cell r="X249">
            <v>55091</v>
          </cell>
          <cell r="Y249">
            <v>56530</v>
          </cell>
        </row>
        <row r="250">
          <cell r="I250" t="str">
            <v>752746945033N</v>
          </cell>
          <cell r="K250">
            <v>4000</v>
          </cell>
          <cell r="L250">
            <v>100</v>
          </cell>
          <cell r="M250">
            <v>2.0750000000000001E-2</v>
          </cell>
          <cell r="N250">
            <v>0.08</v>
          </cell>
          <cell r="O250">
            <v>83</v>
          </cell>
          <cell r="P250">
            <v>8</v>
          </cell>
          <cell r="Q250">
            <v>91</v>
          </cell>
          <cell r="R250">
            <v>10981</v>
          </cell>
          <cell r="S250">
            <v>11163</v>
          </cell>
          <cell r="T250">
            <v>182</v>
          </cell>
          <cell r="U250" t="str">
            <v>0</v>
          </cell>
          <cell r="W250">
            <v>0</v>
          </cell>
          <cell r="X250">
            <v>17694</v>
          </cell>
          <cell r="Y250">
            <v>17961</v>
          </cell>
        </row>
        <row r="251">
          <cell r="I251" t="str">
            <v>7526029440RDK</v>
          </cell>
          <cell r="K251">
            <v>6000</v>
          </cell>
          <cell r="L251">
            <v>100</v>
          </cell>
          <cell r="M251">
            <v>2.0750000000000001E-2</v>
          </cell>
          <cell r="N251">
            <v>0.08</v>
          </cell>
          <cell r="O251">
            <v>124.5</v>
          </cell>
          <cell r="P251">
            <v>8</v>
          </cell>
          <cell r="Q251">
            <v>132.5</v>
          </cell>
          <cell r="R251">
            <v>99504</v>
          </cell>
          <cell r="S251">
            <v>101940</v>
          </cell>
          <cell r="T251">
            <v>2436</v>
          </cell>
          <cell r="U251" t="str">
            <v>0</v>
          </cell>
          <cell r="W251">
            <v>0</v>
          </cell>
          <cell r="X251">
            <v>6186</v>
          </cell>
          <cell r="Y251">
            <v>6221</v>
          </cell>
        </row>
        <row r="252">
          <cell r="I252" t="str">
            <v>4063369906C9L</v>
          </cell>
          <cell r="K252">
            <v>4000</v>
          </cell>
          <cell r="L252">
            <v>0</v>
          </cell>
          <cell r="M252">
            <v>2.0750000000000001E-2</v>
          </cell>
          <cell r="N252">
            <v>0.08</v>
          </cell>
          <cell r="O252">
            <v>83</v>
          </cell>
          <cell r="P252">
            <v>0</v>
          </cell>
          <cell r="Q252">
            <v>83</v>
          </cell>
          <cell r="R252">
            <v>174641</v>
          </cell>
          <cell r="S252">
            <v>178319</v>
          </cell>
          <cell r="T252">
            <v>3678</v>
          </cell>
          <cell r="U252" t="str">
            <v>0</v>
          </cell>
          <cell r="W252">
            <v>0</v>
          </cell>
          <cell r="X252">
            <v>0</v>
          </cell>
          <cell r="Y252">
            <v>0</v>
          </cell>
        </row>
        <row r="253">
          <cell r="I253" t="str">
            <v>50264494211RY</v>
          </cell>
          <cell r="K253">
            <v>1000</v>
          </cell>
          <cell r="L253">
            <v>1000</v>
          </cell>
          <cell r="M253">
            <v>2.0750000000000001E-2</v>
          </cell>
          <cell r="N253">
            <v>0.08</v>
          </cell>
          <cell r="O253">
            <v>20.75</v>
          </cell>
          <cell r="P253">
            <v>80</v>
          </cell>
          <cell r="Q253">
            <v>100.75</v>
          </cell>
          <cell r="R253">
            <v>19117</v>
          </cell>
          <cell r="S253">
            <v>19652</v>
          </cell>
          <cell r="T253">
            <v>535</v>
          </cell>
          <cell r="U253" t="str">
            <v>0</v>
          </cell>
          <cell r="W253">
            <v>0</v>
          </cell>
          <cell r="X253">
            <v>103028</v>
          </cell>
          <cell r="Y253">
            <v>110494</v>
          </cell>
        </row>
        <row r="254">
          <cell r="I254" t="str">
            <v>7463369903PPG</v>
          </cell>
          <cell r="K254">
            <v>6000</v>
          </cell>
          <cell r="L254">
            <v>0</v>
          </cell>
          <cell r="M254">
            <v>2.0750000000000001E-2</v>
          </cell>
          <cell r="N254">
            <v>0.08</v>
          </cell>
          <cell r="O254">
            <v>124.5</v>
          </cell>
          <cell r="P254">
            <v>0</v>
          </cell>
          <cell r="Q254">
            <v>124.5</v>
          </cell>
          <cell r="R254">
            <v>373541</v>
          </cell>
          <cell r="S254">
            <v>381926</v>
          </cell>
          <cell r="T254">
            <v>8385</v>
          </cell>
          <cell r="U254">
            <v>2385</v>
          </cell>
          <cell r="W254">
            <v>49.488750000000003</v>
          </cell>
          <cell r="X254">
            <v>0</v>
          </cell>
          <cell r="Y254">
            <v>0</v>
          </cell>
        </row>
        <row r="255">
          <cell r="I255">
            <v>7525009460610</v>
          </cell>
          <cell r="K255">
            <v>4000</v>
          </cell>
          <cell r="L255">
            <v>100</v>
          </cell>
          <cell r="M255">
            <v>2.0750000000000001E-2</v>
          </cell>
          <cell r="N255">
            <v>0.08</v>
          </cell>
          <cell r="O255">
            <v>83</v>
          </cell>
          <cell r="P255">
            <v>8</v>
          </cell>
          <cell r="Q255">
            <v>91</v>
          </cell>
          <cell r="R255">
            <v>99397</v>
          </cell>
          <cell r="S255">
            <v>101547</v>
          </cell>
          <cell r="T255">
            <v>2150</v>
          </cell>
          <cell r="U255" t="str">
            <v>0</v>
          </cell>
          <cell r="W255">
            <v>0</v>
          </cell>
          <cell r="X255">
            <v>7839</v>
          </cell>
          <cell r="Y255">
            <v>8166</v>
          </cell>
        </row>
        <row r="256">
          <cell r="I256" t="str">
            <v>7949F6Z</v>
          </cell>
          <cell r="K256">
            <v>4000</v>
          </cell>
          <cell r="L256">
            <v>0</v>
          </cell>
          <cell r="M256">
            <v>2.0750000000000001E-2</v>
          </cell>
          <cell r="N256">
            <v>0.08</v>
          </cell>
          <cell r="O256">
            <v>83</v>
          </cell>
          <cell r="P256">
            <v>0</v>
          </cell>
          <cell r="Q256">
            <v>83</v>
          </cell>
          <cell r="R256">
            <v>550710</v>
          </cell>
          <cell r="S256">
            <v>555820</v>
          </cell>
          <cell r="T256">
            <v>5110</v>
          </cell>
          <cell r="U256">
            <v>1110</v>
          </cell>
          <cell r="W256">
            <v>23.032500000000002</v>
          </cell>
          <cell r="X256">
            <v>0</v>
          </cell>
          <cell r="Y256">
            <v>0</v>
          </cell>
        </row>
        <row r="257">
          <cell r="I257" t="str">
            <v>406336990DTNB</v>
          </cell>
          <cell r="K257">
            <v>4000</v>
          </cell>
          <cell r="L257">
            <v>0</v>
          </cell>
          <cell r="M257">
            <v>2.0750000000000001E-2</v>
          </cell>
          <cell r="N257">
            <v>0.08</v>
          </cell>
          <cell r="O257">
            <v>83</v>
          </cell>
          <cell r="P257">
            <v>0</v>
          </cell>
          <cell r="Q257">
            <v>83</v>
          </cell>
          <cell r="R257">
            <v>200854</v>
          </cell>
          <cell r="S257">
            <v>206435</v>
          </cell>
          <cell r="T257">
            <v>5581</v>
          </cell>
          <cell r="U257">
            <v>1581</v>
          </cell>
          <cell r="W257">
            <v>32.805750000000003</v>
          </cell>
          <cell r="X257">
            <v>0</v>
          </cell>
          <cell r="Y257">
            <v>0</v>
          </cell>
        </row>
        <row r="258">
          <cell r="I258" t="str">
            <v>7527439466CKB</v>
          </cell>
          <cell r="K258">
            <v>4000</v>
          </cell>
          <cell r="L258">
            <v>100</v>
          </cell>
          <cell r="M258">
            <v>2.0750000000000001E-2</v>
          </cell>
          <cell r="N258">
            <v>0.08</v>
          </cell>
          <cell r="O258">
            <v>83</v>
          </cell>
          <cell r="P258">
            <v>8</v>
          </cell>
          <cell r="Q258">
            <v>91</v>
          </cell>
          <cell r="R258">
            <v>12106</v>
          </cell>
          <cell r="S258">
            <v>12932</v>
          </cell>
          <cell r="T258">
            <v>826</v>
          </cell>
          <cell r="U258" t="str">
            <v>0</v>
          </cell>
          <cell r="W258">
            <v>0</v>
          </cell>
          <cell r="X258">
            <v>13287</v>
          </cell>
          <cell r="Y258">
            <v>13348</v>
          </cell>
        </row>
        <row r="259">
          <cell r="I259" t="str">
            <v>701544HH0K3PY</v>
          </cell>
          <cell r="K259">
            <v>4000</v>
          </cell>
          <cell r="L259">
            <v>0</v>
          </cell>
          <cell r="M259">
            <v>2.0750000000000001E-2</v>
          </cell>
          <cell r="N259">
            <v>0.08</v>
          </cell>
          <cell r="O259">
            <v>83</v>
          </cell>
          <cell r="P259">
            <v>0</v>
          </cell>
          <cell r="Q259">
            <v>83</v>
          </cell>
          <cell r="R259">
            <v>44861</v>
          </cell>
          <cell r="S259">
            <v>46774</v>
          </cell>
          <cell r="T259">
            <v>1913</v>
          </cell>
          <cell r="U259" t="str">
            <v>0</v>
          </cell>
          <cell r="W259">
            <v>0</v>
          </cell>
          <cell r="X259">
            <v>0</v>
          </cell>
          <cell r="Y259">
            <v>0</v>
          </cell>
        </row>
        <row r="260">
          <cell r="I260" t="str">
            <v>7527439466CK9</v>
          </cell>
          <cell r="K260">
            <v>4000</v>
          </cell>
          <cell r="L260">
            <v>100</v>
          </cell>
          <cell r="M260">
            <v>2.0750000000000001E-2</v>
          </cell>
          <cell r="N260">
            <v>0.08</v>
          </cell>
          <cell r="O260">
            <v>83</v>
          </cell>
          <cell r="P260">
            <v>8</v>
          </cell>
          <cell r="Q260">
            <v>91</v>
          </cell>
          <cell r="R260">
            <v>105892</v>
          </cell>
          <cell r="S260">
            <v>108928</v>
          </cell>
          <cell r="T260">
            <v>3036</v>
          </cell>
          <cell r="U260" t="str">
            <v>0</v>
          </cell>
          <cell r="W260">
            <v>0</v>
          </cell>
          <cell r="X260">
            <v>14448</v>
          </cell>
          <cell r="Y260">
            <v>15192</v>
          </cell>
        </row>
        <row r="261">
          <cell r="I261" t="str">
            <v>40635C660064P</v>
          </cell>
          <cell r="K261">
            <v>4000</v>
          </cell>
          <cell r="L261">
            <v>0</v>
          </cell>
          <cell r="M261">
            <v>2.0750000000000001E-2</v>
          </cell>
          <cell r="N261">
            <v>0.08</v>
          </cell>
          <cell r="O261">
            <v>83</v>
          </cell>
          <cell r="P261">
            <v>0</v>
          </cell>
          <cell r="Q261">
            <v>83</v>
          </cell>
          <cell r="R261">
            <v>24226</v>
          </cell>
          <cell r="S261">
            <v>24749</v>
          </cell>
          <cell r="T261">
            <v>523</v>
          </cell>
          <cell r="U261" t="str">
            <v>0</v>
          </cell>
          <cell r="W261">
            <v>0</v>
          </cell>
          <cell r="X261">
            <v>0</v>
          </cell>
          <cell r="Y261">
            <v>0</v>
          </cell>
        </row>
        <row r="262">
          <cell r="I262" t="str">
            <v>7527169468BMR</v>
          </cell>
          <cell r="K262">
            <v>4000</v>
          </cell>
          <cell r="L262">
            <v>100</v>
          </cell>
          <cell r="M262">
            <v>2.0750000000000001E-2</v>
          </cell>
          <cell r="N262">
            <v>0.08</v>
          </cell>
          <cell r="O262">
            <v>83</v>
          </cell>
          <cell r="P262">
            <v>8</v>
          </cell>
          <cell r="Q262">
            <v>91</v>
          </cell>
          <cell r="R262">
            <v>50037</v>
          </cell>
          <cell r="S262">
            <v>51499</v>
          </cell>
          <cell r="T262">
            <v>1462</v>
          </cell>
          <cell r="U262" t="str">
            <v>0</v>
          </cell>
          <cell r="W262">
            <v>0</v>
          </cell>
          <cell r="X262">
            <v>10164</v>
          </cell>
          <cell r="Y262">
            <v>10595</v>
          </cell>
        </row>
        <row r="263">
          <cell r="I263" t="str">
            <v>7527169468BHP</v>
          </cell>
          <cell r="K263">
            <v>4000</v>
          </cell>
          <cell r="L263">
            <v>100</v>
          </cell>
          <cell r="M263">
            <v>2.0750000000000001E-2</v>
          </cell>
          <cell r="N263">
            <v>0.08</v>
          </cell>
          <cell r="O263">
            <v>83</v>
          </cell>
          <cell r="P263">
            <v>8</v>
          </cell>
          <cell r="Q263">
            <v>91</v>
          </cell>
          <cell r="R263">
            <v>189415</v>
          </cell>
          <cell r="S263">
            <v>198337</v>
          </cell>
          <cell r="T263">
            <v>8922</v>
          </cell>
          <cell r="U263">
            <v>4922</v>
          </cell>
          <cell r="W263">
            <v>102.1315</v>
          </cell>
          <cell r="X263">
            <v>17032</v>
          </cell>
          <cell r="Y263">
            <v>17558</v>
          </cell>
        </row>
        <row r="264">
          <cell r="I264" t="str">
            <v>701556HH0TD1D</v>
          </cell>
          <cell r="K264">
            <v>4000</v>
          </cell>
          <cell r="L264">
            <v>0</v>
          </cell>
          <cell r="M264">
            <v>2.0750000000000001E-2</v>
          </cell>
          <cell r="N264">
            <v>0.08</v>
          </cell>
          <cell r="O264">
            <v>83</v>
          </cell>
          <cell r="P264">
            <v>0</v>
          </cell>
          <cell r="Q264">
            <v>83</v>
          </cell>
          <cell r="R264">
            <v>37715</v>
          </cell>
          <cell r="S264">
            <v>39252</v>
          </cell>
          <cell r="T264">
            <v>1537</v>
          </cell>
          <cell r="U264" t="str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I265" t="str">
            <v>451445LM20FH0</v>
          </cell>
          <cell r="K265">
            <v>2000</v>
          </cell>
          <cell r="L265">
            <v>0</v>
          </cell>
          <cell r="M265">
            <v>2.0750000000000001E-2</v>
          </cell>
          <cell r="N265">
            <v>0.08</v>
          </cell>
          <cell r="O265">
            <v>41.5</v>
          </cell>
          <cell r="P265">
            <v>0</v>
          </cell>
          <cell r="Q265">
            <v>41.5</v>
          </cell>
          <cell r="R265">
            <v>432</v>
          </cell>
          <cell r="S265">
            <v>432</v>
          </cell>
          <cell r="T265">
            <v>0</v>
          </cell>
          <cell r="U265" t="str">
            <v>0</v>
          </cell>
          <cell r="W265">
            <v>0</v>
          </cell>
          <cell r="X265">
            <v>0</v>
          </cell>
          <cell r="Y265">
            <v>0</v>
          </cell>
        </row>
        <row r="266">
          <cell r="I266" t="str">
            <v>7527249468ZW6</v>
          </cell>
          <cell r="K266">
            <v>4000</v>
          </cell>
          <cell r="L266">
            <v>100</v>
          </cell>
          <cell r="M266">
            <v>2.0750000000000001E-2</v>
          </cell>
          <cell r="N266">
            <v>0.08</v>
          </cell>
          <cell r="O266">
            <v>83</v>
          </cell>
          <cell r="P266">
            <v>8</v>
          </cell>
          <cell r="Q266">
            <v>91</v>
          </cell>
          <cell r="R266">
            <v>23508</v>
          </cell>
          <cell r="S266">
            <v>24860</v>
          </cell>
          <cell r="T266">
            <v>1352</v>
          </cell>
          <cell r="U266" t="str">
            <v>0</v>
          </cell>
          <cell r="W266">
            <v>0</v>
          </cell>
          <cell r="X266">
            <v>29811</v>
          </cell>
          <cell r="Y266">
            <v>31943</v>
          </cell>
        </row>
        <row r="267">
          <cell r="I267" t="str">
            <v>7527249468ZPT</v>
          </cell>
          <cell r="K267">
            <v>4000</v>
          </cell>
          <cell r="L267">
            <v>100</v>
          </cell>
          <cell r="M267">
            <v>2.0750000000000001E-2</v>
          </cell>
          <cell r="N267">
            <v>0.08</v>
          </cell>
          <cell r="O267">
            <v>83</v>
          </cell>
          <cell r="P267">
            <v>8</v>
          </cell>
          <cell r="Q267">
            <v>91</v>
          </cell>
          <cell r="R267">
            <v>45114</v>
          </cell>
          <cell r="S267">
            <v>47542</v>
          </cell>
          <cell r="T267">
            <v>2428</v>
          </cell>
          <cell r="U267" t="str">
            <v>0</v>
          </cell>
          <cell r="W267">
            <v>0</v>
          </cell>
          <cell r="X267">
            <v>35241</v>
          </cell>
          <cell r="Y267">
            <v>36747</v>
          </cell>
        </row>
        <row r="268">
          <cell r="I268" t="str">
            <v>75250094600FM</v>
          </cell>
          <cell r="K268">
            <v>4000</v>
          </cell>
          <cell r="L268">
            <v>100</v>
          </cell>
          <cell r="M268">
            <v>2.0750000000000001E-2</v>
          </cell>
          <cell r="N268">
            <v>0.08</v>
          </cell>
          <cell r="O268">
            <v>83</v>
          </cell>
          <cell r="P268">
            <v>8</v>
          </cell>
          <cell r="Q268">
            <v>91</v>
          </cell>
          <cell r="R268">
            <v>24725</v>
          </cell>
          <cell r="S268">
            <v>24993</v>
          </cell>
          <cell r="T268">
            <v>268</v>
          </cell>
          <cell r="U268" t="str">
            <v>0</v>
          </cell>
          <cell r="W268">
            <v>0</v>
          </cell>
          <cell r="X268">
            <v>19549</v>
          </cell>
          <cell r="Y268">
            <v>19682</v>
          </cell>
        </row>
        <row r="269">
          <cell r="I269" t="str">
            <v>946CFTK</v>
          </cell>
          <cell r="K269">
            <v>0</v>
          </cell>
          <cell r="L269">
            <v>0</v>
          </cell>
          <cell r="M269">
            <v>1.9970000000000002E-2</v>
          </cell>
          <cell r="N269">
            <v>0.08</v>
          </cell>
          <cell r="O269">
            <v>0</v>
          </cell>
          <cell r="P269">
            <v>0</v>
          </cell>
          <cell r="Q269" t="str">
            <v>CPC</v>
          </cell>
          <cell r="R269">
            <v>74593</v>
          </cell>
          <cell r="S269">
            <v>77405</v>
          </cell>
          <cell r="T269">
            <v>2812</v>
          </cell>
          <cell r="V269">
            <v>2812</v>
          </cell>
          <cell r="W269">
            <v>56.155640000000005</v>
          </cell>
          <cell r="X269">
            <v>27462</v>
          </cell>
          <cell r="Y269">
            <v>28542</v>
          </cell>
        </row>
        <row r="270">
          <cell r="I270" t="str">
            <v>T223P500018</v>
          </cell>
          <cell r="K270">
            <v>0</v>
          </cell>
          <cell r="L270">
            <v>0</v>
          </cell>
          <cell r="M270">
            <v>1.9970000000000002E-2</v>
          </cell>
          <cell r="N270">
            <v>0.08</v>
          </cell>
          <cell r="O270">
            <v>0</v>
          </cell>
          <cell r="P270">
            <v>0</v>
          </cell>
          <cell r="Q270" t="str">
            <v>CPC</v>
          </cell>
          <cell r="R270">
            <v>6583</v>
          </cell>
          <cell r="S270">
            <v>6661</v>
          </cell>
          <cell r="T270">
            <v>78</v>
          </cell>
          <cell r="V270">
            <v>78</v>
          </cell>
          <cell r="W270">
            <v>1.55766</v>
          </cell>
          <cell r="X270">
            <v>15000</v>
          </cell>
          <cell r="Y270">
            <v>15301</v>
          </cell>
        </row>
        <row r="271">
          <cell r="I271" t="str">
            <v>45146PLM2YKP0</v>
          </cell>
          <cell r="K271">
            <v>2000</v>
          </cell>
          <cell r="L271">
            <v>0</v>
          </cell>
          <cell r="M271">
            <v>2.0750000000000001E-2</v>
          </cell>
          <cell r="N271">
            <v>0.08</v>
          </cell>
          <cell r="O271">
            <v>41.5</v>
          </cell>
          <cell r="P271">
            <v>0</v>
          </cell>
          <cell r="Q271">
            <v>41.5</v>
          </cell>
          <cell r="R271">
            <v>13</v>
          </cell>
          <cell r="S271">
            <v>13</v>
          </cell>
          <cell r="T271">
            <v>0</v>
          </cell>
          <cell r="U271" t="str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I272" t="str">
            <v>40636C66031R6</v>
          </cell>
          <cell r="K272">
            <v>4000</v>
          </cell>
          <cell r="L272">
            <v>0</v>
          </cell>
          <cell r="M272">
            <v>2.0750000000000001E-2</v>
          </cell>
          <cell r="N272">
            <v>0.08</v>
          </cell>
          <cell r="O272">
            <v>83</v>
          </cell>
          <cell r="P272">
            <v>0</v>
          </cell>
          <cell r="Q272">
            <v>83</v>
          </cell>
          <cell r="R272">
            <v>37595</v>
          </cell>
          <cell r="S272">
            <v>43871</v>
          </cell>
          <cell r="T272">
            <v>6276</v>
          </cell>
          <cell r="U272">
            <v>2276</v>
          </cell>
          <cell r="W272">
            <v>47.227000000000004</v>
          </cell>
          <cell r="X272">
            <v>0</v>
          </cell>
          <cell r="Y272">
            <v>0</v>
          </cell>
        </row>
        <row r="273">
          <cell r="I273" t="str">
            <v>40636C66046R9</v>
          </cell>
          <cell r="K273">
            <v>4000</v>
          </cell>
          <cell r="L273">
            <v>0</v>
          </cell>
          <cell r="M273">
            <v>2.0750000000000001E-2</v>
          </cell>
          <cell r="N273">
            <v>0.08</v>
          </cell>
          <cell r="O273">
            <v>83</v>
          </cell>
          <cell r="P273">
            <v>0</v>
          </cell>
          <cell r="Q273">
            <v>83</v>
          </cell>
          <cell r="R273">
            <v>42878</v>
          </cell>
          <cell r="S273">
            <v>50897</v>
          </cell>
          <cell r="T273">
            <v>8019</v>
          </cell>
          <cell r="U273">
            <v>4019</v>
          </cell>
          <cell r="W273">
            <v>83.39425</v>
          </cell>
          <cell r="X273">
            <v>0</v>
          </cell>
          <cell r="Y273">
            <v>0</v>
          </cell>
        </row>
        <row r="274">
          <cell r="I274" t="str">
            <v>74636C660051F</v>
          </cell>
          <cell r="K274">
            <v>6000</v>
          </cell>
          <cell r="L274">
            <v>0</v>
          </cell>
          <cell r="M274">
            <v>2.0750000000000001E-2</v>
          </cell>
          <cell r="N274">
            <v>0.08</v>
          </cell>
          <cell r="O274">
            <v>124.5</v>
          </cell>
          <cell r="P274">
            <v>0</v>
          </cell>
          <cell r="Q274">
            <v>124.5</v>
          </cell>
          <cell r="R274">
            <v>32558</v>
          </cell>
          <cell r="S274">
            <v>36707</v>
          </cell>
          <cell r="T274">
            <v>4149</v>
          </cell>
          <cell r="U274" t="str">
            <v>0</v>
          </cell>
          <cell r="W274">
            <v>0</v>
          </cell>
          <cell r="X274">
            <v>0</v>
          </cell>
          <cell r="Y274">
            <v>0</v>
          </cell>
        </row>
        <row r="275">
          <cell r="I275" t="str">
            <v>5028624010B2L</v>
          </cell>
          <cell r="K275">
            <v>1000</v>
          </cell>
          <cell r="L275">
            <v>1000</v>
          </cell>
          <cell r="M275">
            <v>2.0750000000000001E-2</v>
          </cell>
          <cell r="N275">
            <v>0.08</v>
          </cell>
          <cell r="O275">
            <v>20.75</v>
          </cell>
          <cell r="P275">
            <v>80</v>
          </cell>
          <cell r="Q275">
            <v>100.75</v>
          </cell>
          <cell r="R275">
            <v>483</v>
          </cell>
          <cell r="S275">
            <v>600</v>
          </cell>
          <cell r="T275">
            <v>117</v>
          </cell>
          <cell r="U275" t="str">
            <v>0</v>
          </cell>
          <cell r="W275">
            <v>0</v>
          </cell>
          <cell r="X275">
            <v>1618</v>
          </cell>
          <cell r="Y275">
            <v>2564</v>
          </cell>
        </row>
        <row r="276">
          <cell r="I276" t="str">
            <v>45146PLM36R10</v>
          </cell>
          <cell r="K276">
            <v>2000</v>
          </cell>
          <cell r="L276">
            <v>0</v>
          </cell>
          <cell r="M276">
            <v>2.0750000000000001E-2</v>
          </cell>
          <cell r="N276">
            <v>0.08</v>
          </cell>
          <cell r="O276">
            <v>41.5</v>
          </cell>
          <cell r="P276">
            <v>0</v>
          </cell>
          <cell r="Q276">
            <v>41.5</v>
          </cell>
          <cell r="R276">
            <v>1207</v>
          </cell>
          <cell r="S276">
            <v>1580</v>
          </cell>
          <cell r="T276">
            <v>373</v>
          </cell>
          <cell r="U276" t="str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I277" t="str">
            <v>752729946DN37</v>
          </cell>
          <cell r="K277">
            <v>4000</v>
          </cell>
          <cell r="L277">
            <v>100</v>
          </cell>
          <cell r="M277">
            <v>2.0750000000000001E-2</v>
          </cell>
          <cell r="N277">
            <v>0.08</v>
          </cell>
          <cell r="O277">
            <v>83</v>
          </cell>
          <cell r="P277">
            <v>8</v>
          </cell>
          <cell r="Q277">
            <v>91</v>
          </cell>
          <cell r="R277">
            <v>1002</v>
          </cell>
          <cell r="S277">
            <v>1406</v>
          </cell>
          <cell r="T277">
            <v>404</v>
          </cell>
          <cell r="U277" t="str">
            <v>0</v>
          </cell>
          <cell r="W277">
            <v>0</v>
          </cell>
          <cell r="X277">
            <v>1987</v>
          </cell>
          <cell r="Y277">
            <v>3290</v>
          </cell>
        </row>
        <row r="278">
          <cell r="I278" t="str">
            <v>752729946DN42</v>
          </cell>
          <cell r="K278">
            <v>4000</v>
          </cell>
          <cell r="L278">
            <v>100</v>
          </cell>
          <cell r="M278">
            <v>2.0750000000000001E-2</v>
          </cell>
          <cell r="N278">
            <v>0.08</v>
          </cell>
          <cell r="O278">
            <v>83</v>
          </cell>
          <cell r="P278">
            <v>8</v>
          </cell>
          <cell r="Q278">
            <v>91</v>
          </cell>
          <cell r="R278">
            <v>8509</v>
          </cell>
          <cell r="S278">
            <v>10883</v>
          </cell>
          <cell r="T278">
            <v>2374</v>
          </cell>
          <cell r="U278" t="str">
            <v>0</v>
          </cell>
          <cell r="W278">
            <v>0</v>
          </cell>
          <cell r="X278">
            <v>2399</v>
          </cell>
          <cell r="Y278">
            <v>3346</v>
          </cell>
        </row>
        <row r="279">
          <cell r="I279" t="str">
            <v>795CMTX</v>
          </cell>
          <cell r="K279">
            <v>4000</v>
          </cell>
          <cell r="L279">
            <v>0</v>
          </cell>
          <cell r="M279">
            <v>2.0750000000000001E-2</v>
          </cell>
          <cell r="N279">
            <v>0.08</v>
          </cell>
          <cell r="O279">
            <v>83</v>
          </cell>
          <cell r="P279">
            <v>0</v>
          </cell>
          <cell r="Q279">
            <v>83</v>
          </cell>
          <cell r="R279">
            <v>434043</v>
          </cell>
          <cell r="S279">
            <v>436802</v>
          </cell>
          <cell r="T279">
            <v>2759</v>
          </cell>
          <cell r="U279" t="str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I280" t="str">
            <v>7527379469WM1</v>
          </cell>
          <cell r="K280">
            <v>0</v>
          </cell>
          <cell r="L280">
            <v>0</v>
          </cell>
          <cell r="M280">
            <v>1.9970000000000002E-2</v>
          </cell>
          <cell r="N280">
            <v>0.08</v>
          </cell>
          <cell r="O280">
            <v>0</v>
          </cell>
          <cell r="P280">
            <v>0</v>
          </cell>
          <cell r="Q280" t="str">
            <v>CPC</v>
          </cell>
          <cell r="R280">
            <v>30499</v>
          </cell>
          <cell r="S280">
            <v>31552</v>
          </cell>
          <cell r="T280">
            <v>1053</v>
          </cell>
          <cell r="V280">
            <v>1053</v>
          </cell>
          <cell r="W280">
            <v>21.028410000000001</v>
          </cell>
          <cell r="X280">
            <v>1470</v>
          </cell>
          <cell r="Y280">
            <v>1828</v>
          </cell>
        </row>
        <row r="281">
          <cell r="I281" t="str">
            <v>451445LM20FGW</v>
          </cell>
          <cell r="K281">
            <v>2000</v>
          </cell>
          <cell r="L281">
            <v>0</v>
          </cell>
          <cell r="M281">
            <v>2.0750000000000001E-2</v>
          </cell>
          <cell r="N281">
            <v>0.08</v>
          </cell>
          <cell r="O281">
            <v>41.5</v>
          </cell>
          <cell r="P281">
            <v>0</v>
          </cell>
          <cell r="Q281">
            <v>41.5</v>
          </cell>
          <cell r="R281">
            <v>1781</v>
          </cell>
          <cell r="S281">
            <v>2402</v>
          </cell>
          <cell r="T281">
            <v>621</v>
          </cell>
          <cell r="U281" t="str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I282" t="str">
            <v>V9315300038</v>
          </cell>
          <cell r="J282" t="str">
            <v>C24067983</v>
          </cell>
          <cell r="K282">
            <v>5000</v>
          </cell>
          <cell r="L282">
            <v>2500</v>
          </cell>
          <cell r="M282">
            <v>2.0750000000000001E-2</v>
          </cell>
          <cell r="N282">
            <v>0.08</v>
          </cell>
          <cell r="O282">
            <v>103.75</v>
          </cell>
          <cell r="P282">
            <v>200</v>
          </cell>
          <cell r="Q282">
            <v>303.75</v>
          </cell>
          <cell r="R282">
            <v>98855</v>
          </cell>
          <cell r="S282">
            <v>99617</v>
          </cell>
          <cell r="T282">
            <v>762</v>
          </cell>
          <cell r="U282" t="str">
            <v>0</v>
          </cell>
          <cell r="W282">
            <v>0</v>
          </cell>
          <cell r="X282">
            <v>51120</v>
          </cell>
          <cell r="Y282">
            <v>52318</v>
          </cell>
        </row>
        <row r="283">
          <cell r="I283" t="str">
            <v>V9615300465</v>
          </cell>
          <cell r="J283" t="str">
            <v>C24068021</v>
          </cell>
          <cell r="K283">
            <v>9000</v>
          </cell>
          <cell r="L283">
            <v>500</v>
          </cell>
          <cell r="M283">
            <v>2.0750000000000001E-2</v>
          </cell>
          <cell r="N283">
            <v>0.08</v>
          </cell>
          <cell r="O283">
            <v>186.75</v>
          </cell>
          <cell r="P283">
            <v>40</v>
          </cell>
          <cell r="Q283">
            <v>226.75</v>
          </cell>
          <cell r="R283">
            <v>539091</v>
          </cell>
          <cell r="S283">
            <v>546137</v>
          </cell>
          <cell r="T283">
            <v>7046</v>
          </cell>
          <cell r="U283" t="str">
            <v>0</v>
          </cell>
          <cell r="W283">
            <v>0</v>
          </cell>
          <cell r="X283">
            <v>90831</v>
          </cell>
          <cell r="Y283">
            <v>93426</v>
          </cell>
        </row>
        <row r="284">
          <cell r="I284" t="str">
            <v>35P9MC7</v>
          </cell>
          <cell r="K284">
            <v>0</v>
          </cell>
          <cell r="L284">
            <v>0</v>
          </cell>
          <cell r="M284">
            <v>1.9970000000000002E-2</v>
          </cell>
          <cell r="N284">
            <v>0.08</v>
          </cell>
          <cell r="O284">
            <v>0</v>
          </cell>
          <cell r="P284">
            <v>0</v>
          </cell>
          <cell r="Q284" t="str">
            <v>CPC</v>
          </cell>
          <cell r="R284">
            <v>32917</v>
          </cell>
          <cell r="S284">
            <v>33111</v>
          </cell>
          <cell r="T284">
            <v>194</v>
          </cell>
          <cell r="V284">
            <v>194</v>
          </cell>
          <cell r="W284">
            <v>3.8741800000000004</v>
          </cell>
          <cell r="X284">
            <v>0</v>
          </cell>
          <cell r="Y284">
            <v>0</v>
          </cell>
        </row>
        <row r="285">
          <cell r="I285" t="str">
            <v>W493L201194</v>
          </cell>
          <cell r="J285" t="str">
            <v>C84023574</v>
          </cell>
          <cell r="K285">
            <v>0</v>
          </cell>
          <cell r="L285">
            <v>0</v>
          </cell>
          <cell r="M285">
            <v>1.9970000000000002E-2</v>
          </cell>
          <cell r="N285">
            <v>0.08</v>
          </cell>
          <cell r="O285">
            <v>0</v>
          </cell>
          <cell r="P285">
            <v>0</v>
          </cell>
          <cell r="Q285" t="str">
            <v>CPC</v>
          </cell>
          <cell r="R285">
            <v>181091</v>
          </cell>
          <cell r="S285">
            <v>181825</v>
          </cell>
          <cell r="T285">
            <v>734</v>
          </cell>
          <cell r="V285">
            <v>734</v>
          </cell>
          <cell r="W285">
            <v>14.657980000000002</v>
          </cell>
          <cell r="X285">
            <v>173801</v>
          </cell>
          <cell r="Y285">
            <v>174327</v>
          </cell>
        </row>
        <row r="286">
          <cell r="I286" t="str">
            <v>E194M510197</v>
          </cell>
          <cell r="J286" t="str">
            <v>C84074379</v>
          </cell>
          <cell r="K286">
            <v>0</v>
          </cell>
          <cell r="L286">
            <v>0</v>
          </cell>
          <cell r="M286">
            <v>1.9970000000000002E-2</v>
          </cell>
          <cell r="N286">
            <v>0.08</v>
          </cell>
          <cell r="O286">
            <v>0</v>
          </cell>
          <cell r="P286">
            <v>0</v>
          </cell>
          <cell r="Q286" t="str">
            <v>CPC</v>
          </cell>
          <cell r="R286">
            <v>821473</v>
          </cell>
          <cell r="S286">
            <v>825191</v>
          </cell>
          <cell r="T286">
            <v>3718</v>
          </cell>
          <cell r="V286">
            <v>3718</v>
          </cell>
          <cell r="W286">
            <v>74.248460000000009</v>
          </cell>
          <cell r="X286">
            <v>381063</v>
          </cell>
          <cell r="Y286">
            <v>388605</v>
          </cell>
        </row>
        <row r="287">
          <cell r="I287" t="str">
            <v>7526159441C9K</v>
          </cell>
          <cell r="K287">
            <v>0</v>
          </cell>
          <cell r="L287">
            <v>0</v>
          </cell>
          <cell r="M287">
            <v>1.9970000000000002E-2</v>
          </cell>
          <cell r="N287">
            <v>0.08</v>
          </cell>
          <cell r="O287">
            <v>0</v>
          </cell>
          <cell r="P287">
            <v>0</v>
          </cell>
          <cell r="Q287" t="str">
            <v>CPC</v>
          </cell>
          <cell r="R287">
            <v>52926</v>
          </cell>
          <cell r="S287">
            <v>53768</v>
          </cell>
          <cell r="T287">
            <v>842</v>
          </cell>
          <cell r="V287">
            <v>842</v>
          </cell>
          <cell r="W287">
            <v>16.81474</v>
          </cell>
          <cell r="X287">
            <v>20489</v>
          </cell>
          <cell r="Y287">
            <v>21194</v>
          </cell>
        </row>
        <row r="288">
          <cell r="I288" t="str">
            <v>G736M910966</v>
          </cell>
          <cell r="J288" t="str">
            <v>C84180238</v>
          </cell>
          <cell r="K288">
            <v>0</v>
          </cell>
          <cell r="L288">
            <v>0</v>
          </cell>
          <cell r="M288">
            <v>1.9970000000000002E-2</v>
          </cell>
          <cell r="N288">
            <v>0.08</v>
          </cell>
          <cell r="O288">
            <v>0</v>
          </cell>
          <cell r="P288">
            <v>0</v>
          </cell>
          <cell r="Q288" t="str">
            <v>CPC</v>
          </cell>
          <cell r="R288">
            <v>46400</v>
          </cell>
          <cell r="S288">
            <v>82776</v>
          </cell>
          <cell r="T288">
            <v>36376</v>
          </cell>
          <cell r="V288">
            <v>36376</v>
          </cell>
          <cell r="W288">
            <v>726.42872000000011</v>
          </cell>
          <cell r="X288">
            <v>20832</v>
          </cell>
          <cell r="Y288">
            <v>25403</v>
          </cell>
        </row>
        <row r="289">
          <cell r="I289" t="str">
            <v>G186RB20382</v>
          </cell>
          <cell r="J289" t="str">
            <v>C84188255</v>
          </cell>
          <cell r="K289">
            <v>0</v>
          </cell>
          <cell r="L289">
            <v>0</v>
          </cell>
          <cell r="M289">
            <v>1.9970000000000002E-2</v>
          </cell>
          <cell r="N289">
            <v>0.08</v>
          </cell>
          <cell r="O289">
            <v>0</v>
          </cell>
          <cell r="P289">
            <v>0</v>
          </cell>
          <cell r="Q289" t="str">
            <v>CPC</v>
          </cell>
          <cell r="R289">
            <v>10398</v>
          </cell>
          <cell r="S289">
            <v>22985</v>
          </cell>
          <cell r="T289">
            <v>12587</v>
          </cell>
          <cell r="V289">
            <v>12587</v>
          </cell>
          <cell r="W289">
            <v>251.36239000000003</v>
          </cell>
          <cell r="X289">
            <v>0</v>
          </cell>
          <cell r="Y289">
            <v>0</v>
          </cell>
        </row>
        <row r="290">
          <cell r="I290" t="str">
            <v>C066C900038</v>
          </cell>
          <cell r="J290" t="str">
            <v>C84188261</v>
          </cell>
          <cell r="K290">
            <v>0</v>
          </cell>
          <cell r="L290">
            <v>0</v>
          </cell>
          <cell r="M290">
            <v>1.9970000000000002E-2</v>
          </cell>
          <cell r="N290">
            <v>0.08</v>
          </cell>
          <cell r="O290">
            <v>0</v>
          </cell>
          <cell r="P290">
            <v>0</v>
          </cell>
          <cell r="Q290" t="str">
            <v>CPC</v>
          </cell>
          <cell r="R290">
            <v>12499</v>
          </cell>
          <cell r="S290">
            <v>20998</v>
          </cell>
          <cell r="T290">
            <v>8499</v>
          </cell>
          <cell r="V290">
            <v>8499</v>
          </cell>
          <cell r="W290">
            <v>169.72503</v>
          </cell>
          <cell r="X290">
            <v>6538</v>
          </cell>
          <cell r="Y290">
            <v>11284</v>
          </cell>
        </row>
        <row r="291">
          <cell r="I291" t="str">
            <v>V9815200767</v>
          </cell>
          <cell r="J291" t="str">
            <v>C24068099</v>
          </cell>
          <cell r="K291">
            <v>5000</v>
          </cell>
          <cell r="L291">
            <v>500</v>
          </cell>
          <cell r="M291">
            <v>2.0750000000000001E-2</v>
          </cell>
          <cell r="N291">
            <v>0.08</v>
          </cell>
          <cell r="O291">
            <v>103.75</v>
          </cell>
          <cell r="P291">
            <v>40</v>
          </cell>
          <cell r="Q291">
            <v>143.75</v>
          </cell>
          <cell r="R291">
            <v>97381</v>
          </cell>
          <cell r="S291">
            <v>98119</v>
          </cell>
          <cell r="T291">
            <v>738</v>
          </cell>
          <cell r="U291" t="str">
            <v>0</v>
          </cell>
          <cell r="W291">
            <v>0</v>
          </cell>
          <cell r="X291">
            <v>56744</v>
          </cell>
          <cell r="Y291">
            <v>58189</v>
          </cell>
        </row>
        <row r="292">
          <cell r="I292" t="str">
            <v>V7015300170</v>
          </cell>
          <cell r="J292" t="str">
            <v>C24068059</v>
          </cell>
          <cell r="K292">
            <v>20000</v>
          </cell>
          <cell r="L292">
            <v>0</v>
          </cell>
          <cell r="M292">
            <v>2.0750000000000001E-2</v>
          </cell>
          <cell r="N292">
            <v>0.08</v>
          </cell>
          <cell r="O292">
            <v>415</v>
          </cell>
          <cell r="P292">
            <v>0</v>
          </cell>
          <cell r="Q292">
            <v>415</v>
          </cell>
          <cell r="R292">
            <v>1609019</v>
          </cell>
          <cell r="S292">
            <v>1618197</v>
          </cell>
          <cell r="T292">
            <v>9178</v>
          </cell>
          <cell r="U292" t="str">
            <v>0</v>
          </cell>
          <cell r="W292">
            <v>0</v>
          </cell>
          <cell r="X292">
            <v>0</v>
          </cell>
          <cell r="Y292">
            <v>0</v>
          </cell>
        </row>
        <row r="293">
          <cell r="I293" t="str">
            <v>V6915300637</v>
          </cell>
          <cell r="J293" t="str">
            <v>C24068049</v>
          </cell>
          <cell r="K293">
            <v>15000</v>
          </cell>
          <cell r="L293">
            <v>0</v>
          </cell>
          <cell r="M293">
            <v>2.0750000000000001E-2</v>
          </cell>
          <cell r="N293">
            <v>0.08</v>
          </cell>
          <cell r="O293">
            <v>311.25</v>
          </cell>
          <cell r="P293">
            <v>0</v>
          </cell>
          <cell r="Q293">
            <v>311.25</v>
          </cell>
          <cell r="R293">
            <v>630427</v>
          </cell>
          <cell r="S293">
            <v>635719</v>
          </cell>
          <cell r="T293">
            <v>5292</v>
          </cell>
          <cell r="U293" t="str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I294" t="str">
            <v>V9615300505</v>
          </cell>
          <cell r="J294" t="str">
            <v>C24068020</v>
          </cell>
          <cell r="K294">
            <v>8000</v>
          </cell>
          <cell r="L294">
            <v>2500</v>
          </cell>
          <cell r="M294">
            <v>2.0750000000000001E-2</v>
          </cell>
          <cell r="N294">
            <v>0.08</v>
          </cell>
          <cell r="O294">
            <v>166</v>
          </cell>
          <cell r="P294">
            <v>200</v>
          </cell>
          <cell r="Q294">
            <v>366</v>
          </cell>
          <cell r="R294">
            <v>212908</v>
          </cell>
          <cell r="S294">
            <v>214726</v>
          </cell>
          <cell r="T294">
            <v>1818</v>
          </cell>
          <cell r="U294" t="str">
            <v>0</v>
          </cell>
          <cell r="W294">
            <v>0</v>
          </cell>
          <cell r="X294">
            <v>112454</v>
          </cell>
          <cell r="Y294">
            <v>114852</v>
          </cell>
        </row>
        <row r="295">
          <cell r="I295" t="str">
            <v>45146PLM3511R</v>
          </cell>
          <cell r="K295">
            <v>2000</v>
          </cell>
          <cell r="L295">
            <v>0</v>
          </cell>
          <cell r="M295">
            <v>2.0750000000000001E-2</v>
          </cell>
          <cell r="N295">
            <v>0.08</v>
          </cell>
          <cell r="O295">
            <v>41.5</v>
          </cell>
          <cell r="P295">
            <v>0</v>
          </cell>
          <cell r="Q295">
            <v>41.5</v>
          </cell>
          <cell r="R295">
            <v>2537</v>
          </cell>
          <cell r="S295">
            <v>3291</v>
          </cell>
          <cell r="T295">
            <v>754</v>
          </cell>
          <cell r="U295" t="str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I296" t="str">
            <v>79456MR</v>
          </cell>
          <cell r="K296">
            <v>6000</v>
          </cell>
          <cell r="L296">
            <v>0</v>
          </cell>
          <cell r="M296">
            <v>2.0750000000000001E-2</v>
          </cell>
          <cell r="N296">
            <v>0.08</v>
          </cell>
          <cell r="O296">
            <v>124.5</v>
          </cell>
          <cell r="P296">
            <v>0</v>
          </cell>
          <cell r="Q296">
            <v>124.5</v>
          </cell>
          <cell r="R296">
            <v>517536</v>
          </cell>
          <cell r="S296">
            <v>524750</v>
          </cell>
          <cell r="T296">
            <v>7214</v>
          </cell>
          <cell r="U296">
            <v>1214</v>
          </cell>
          <cell r="W296">
            <v>25.1905</v>
          </cell>
          <cell r="X296">
            <v>0</v>
          </cell>
          <cell r="Y296">
            <v>0</v>
          </cell>
        </row>
        <row r="297">
          <cell r="I297" t="str">
            <v>79G25VB</v>
          </cell>
          <cell r="K297">
            <v>0</v>
          </cell>
          <cell r="L297">
            <v>0</v>
          </cell>
          <cell r="M297">
            <v>1.9970000000000002E-2</v>
          </cell>
          <cell r="N297">
            <v>0.08</v>
          </cell>
          <cell r="O297">
            <v>0</v>
          </cell>
          <cell r="P297">
            <v>0</v>
          </cell>
          <cell r="Q297" t="str">
            <v>CPC</v>
          </cell>
          <cell r="R297">
            <v>418912</v>
          </cell>
          <cell r="S297">
            <v>424724</v>
          </cell>
          <cell r="T297">
            <v>5812</v>
          </cell>
          <cell r="V297">
            <v>5812</v>
          </cell>
          <cell r="W297">
            <v>116.06564000000002</v>
          </cell>
          <cell r="X297">
            <v>0</v>
          </cell>
          <cell r="Y297">
            <v>0</v>
          </cell>
        </row>
        <row r="298">
          <cell r="I298" t="str">
            <v>79G2057</v>
          </cell>
          <cell r="K298">
            <v>0</v>
          </cell>
          <cell r="L298">
            <v>0</v>
          </cell>
          <cell r="M298">
            <v>1.9970000000000002E-2</v>
          </cell>
          <cell r="N298">
            <v>0.08</v>
          </cell>
          <cell r="O298">
            <v>0</v>
          </cell>
          <cell r="P298">
            <v>0</v>
          </cell>
          <cell r="Q298" t="str">
            <v>CPC</v>
          </cell>
          <cell r="R298">
            <v>322814</v>
          </cell>
          <cell r="S298">
            <v>328123</v>
          </cell>
          <cell r="T298">
            <v>5309</v>
          </cell>
          <cell r="V298">
            <v>5309</v>
          </cell>
          <cell r="W298">
            <v>106.02073000000001</v>
          </cell>
          <cell r="X298">
            <v>0</v>
          </cell>
          <cell r="Y298">
            <v>0</v>
          </cell>
        </row>
        <row r="299">
          <cell r="I299" t="str">
            <v>79G209K</v>
          </cell>
          <cell r="K299">
            <v>0</v>
          </cell>
          <cell r="L299">
            <v>0</v>
          </cell>
          <cell r="M299">
            <v>1.9970000000000002E-2</v>
          </cell>
          <cell r="N299">
            <v>0.08</v>
          </cell>
          <cell r="O299">
            <v>0</v>
          </cell>
          <cell r="P299">
            <v>0</v>
          </cell>
          <cell r="Q299" t="str">
            <v>CPC</v>
          </cell>
          <cell r="R299">
            <v>195553</v>
          </cell>
          <cell r="S299">
            <v>197789</v>
          </cell>
          <cell r="T299">
            <v>2236</v>
          </cell>
          <cell r="V299">
            <v>2236</v>
          </cell>
          <cell r="W299">
            <v>44.652920000000002</v>
          </cell>
          <cell r="X299">
            <v>0</v>
          </cell>
          <cell r="Y299">
            <v>0</v>
          </cell>
        </row>
        <row r="300">
          <cell r="I300" t="str">
            <v>7942LL5</v>
          </cell>
          <cell r="K300">
            <v>0</v>
          </cell>
          <cell r="L300">
            <v>0</v>
          </cell>
          <cell r="M300">
            <v>1.9970000000000002E-2</v>
          </cell>
          <cell r="N300">
            <v>0.08</v>
          </cell>
          <cell r="O300">
            <v>0</v>
          </cell>
          <cell r="P300">
            <v>0</v>
          </cell>
          <cell r="Q300" t="str">
            <v>CPC</v>
          </cell>
          <cell r="R300">
            <v>346039</v>
          </cell>
          <cell r="S300">
            <v>350194</v>
          </cell>
          <cell r="T300">
            <v>4155</v>
          </cell>
          <cell r="V300">
            <v>4155</v>
          </cell>
          <cell r="W300">
            <v>82.975350000000006</v>
          </cell>
          <cell r="X300">
            <v>0</v>
          </cell>
          <cell r="Y300">
            <v>0</v>
          </cell>
        </row>
        <row r="301">
          <cell r="I301" t="str">
            <v>W792P501910</v>
          </cell>
          <cell r="J301" t="str">
            <v>C28007427</v>
          </cell>
          <cell r="K301">
            <v>0</v>
          </cell>
          <cell r="L301">
            <v>0</v>
          </cell>
          <cell r="M301">
            <v>1.9970000000000002E-2</v>
          </cell>
          <cell r="N301">
            <v>0.08</v>
          </cell>
          <cell r="O301">
            <v>0</v>
          </cell>
          <cell r="P301">
            <v>0</v>
          </cell>
          <cell r="Q301" t="str">
            <v>CPC</v>
          </cell>
          <cell r="R301">
            <v>36372</v>
          </cell>
          <cell r="S301">
            <v>36554</v>
          </cell>
          <cell r="T301">
            <v>182</v>
          </cell>
          <cell r="V301">
            <v>182</v>
          </cell>
          <cell r="W301">
            <v>3.6345400000000003</v>
          </cell>
          <cell r="X301">
            <v>8464</v>
          </cell>
          <cell r="Y301">
            <v>8719</v>
          </cell>
        </row>
        <row r="302">
          <cell r="I302" t="str">
            <v>W492L801658</v>
          </cell>
          <cell r="J302" t="str">
            <v>C28007439</v>
          </cell>
          <cell r="K302">
            <v>0</v>
          </cell>
          <cell r="L302">
            <v>0</v>
          </cell>
          <cell r="M302">
            <v>1.9970000000000002E-2</v>
          </cell>
          <cell r="N302">
            <v>0.08</v>
          </cell>
          <cell r="O302">
            <v>0</v>
          </cell>
          <cell r="P302">
            <v>0</v>
          </cell>
          <cell r="Q302" t="str">
            <v>CPC</v>
          </cell>
          <cell r="R302">
            <v>329977</v>
          </cell>
          <cell r="S302">
            <v>332267</v>
          </cell>
          <cell r="T302">
            <v>2290</v>
          </cell>
          <cell r="V302">
            <v>2290</v>
          </cell>
          <cell r="W302">
            <v>45.731300000000005</v>
          </cell>
          <cell r="X302">
            <v>187173</v>
          </cell>
          <cell r="Y302">
            <v>190363</v>
          </cell>
        </row>
        <row r="303">
          <cell r="I303" t="str">
            <v>752620944045B</v>
          </cell>
          <cell r="K303">
            <v>0</v>
          </cell>
          <cell r="L303">
            <v>0</v>
          </cell>
          <cell r="M303">
            <v>1.9970000000000002E-2</v>
          </cell>
          <cell r="N303">
            <v>0.08</v>
          </cell>
          <cell r="O303">
            <v>0</v>
          </cell>
          <cell r="P303">
            <v>0</v>
          </cell>
          <cell r="Q303" t="str">
            <v>CPC</v>
          </cell>
          <cell r="R303">
            <v>68133</v>
          </cell>
          <cell r="S303">
            <v>68757</v>
          </cell>
          <cell r="T303">
            <v>624</v>
          </cell>
          <cell r="V303">
            <v>624</v>
          </cell>
          <cell r="W303">
            <v>12.46128</v>
          </cell>
          <cell r="X303">
            <v>59768</v>
          </cell>
          <cell r="Y303">
            <v>60719</v>
          </cell>
        </row>
        <row r="304">
          <cell r="I304" t="str">
            <v>791BCMW</v>
          </cell>
          <cell r="K304">
            <v>0</v>
          </cell>
          <cell r="L304">
            <v>0</v>
          </cell>
          <cell r="M304">
            <v>1.9970000000000002E-2</v>
          </cell>
          <cell r="N304">
            <v>0.08</v>
          </cell>
          <cell r="O304">
            <v>0</v>
          </cell>
          <cell r="P304">
            <v>0</v>
          </cell>
          <cell r="Q304" t="str">
            <v>CPC</v>
          </cell>
          <cell r="R304">
            <v>165813</v>
          </cell>
          <cell r="S304">
            <v>166694</v>
          </cell>
          <cell r="T304">
            <v>881</v>
          </cell>
          <cell r="V304">
            <v>881</v>
          </cell>
          <cell r="W304">
            <v>17.59357</v>
          </cell>
          <cell r="X304">
            <v>0</v>
          </cell>
          <cell r="Y304">
            <v>0</v>
          </cell>
        </row>
        <row r="305">
          <cell r="I305" t="str">
            <v>791BBY9</v>
          </cell>
          <cell r="K305">
            <v>0</v>
          </cell>
          <cell r="L305">
            <v>0</v>
          </cell>
          <cell r="M305">
            <v>1.9970000000000002E-2</v>
          </cell>
          <cell r="N305">
            <v>0.08</v>
          </cell>
          <cell r="O305">
            <v>0</v>
          </cell>
          <cell r="P305">
            <v>0</v>
          </cell>
          <cell r="Q305" t="str">
            <v>CPC</v>
          </cell>
          <cell r="R305">
            <v>50731</v>
          </cell>
          <cell r="S305">
            <v>51086</v>
          </cell>
          <cell r="T305">
            <v>355</v>
          </cell>
          <cell r="V305">
            <v>355</v>
          </cell>
          <cell r="W305">
            <v>7.0893500000000005</v>
          </cell>
          <cell r="X305">
            <v>0</v>
          </cell>
          <cell r="Y305">
            <v>0</v>
          </cell>
        </row>
        <row r="306">
          <cell r="I306" t="str">
            <v>9434V9W</v>
          </cell>
          <cell r="K306">
            <v>0</v>
          </cell>
          <cell r="L306">
            <v>0</v>
          </cell>
          <cell r="M306">
            <v>1.9970000000000002E-2</v>
          </cell>
          <cell r="N306">
            <v>0.08</v>
          </cell>
          <cell r="O306">
            <v>0</v>
          </cell>
          <cell r="P306">
            <v>0</v>
          </cell>
          <cell r="Q306" t="str">
            <v>CPC</v>
          </cell>
          <cell r="R306">
            <v>109140</v>
          </cell>
          <cell r="S306">
            <v>110210</v>
          </cell>
          <cell r="T306">
            <v>1070</v>
          </cell>
          <cell r="V306">
            <v>1070</v>
          </cell>
          <cell r="W306">
            <v>21.367900000000002</v>
          </cell>
          <cell r="X306">
            <v>74469</v>
          </cell>
          <cell r="Y306">
            <v>74469</v>
          </cell>
        </row>
        <row r="307">
          <cell r="I307" t="str">
            <v>752744945025Z</v>
          </cell>
          <cell r="K307">
            <v>0</v>
          </cell>
          <cell r="L307">
            <v>0</v>
          </cell>
          <cell r="M307">
            <v>1.9970000000000002E-2</v>
          </cell>
          <cell r="N307">
            <v>0.08</v>
          </cell>
          <cell r="O307">
            <v>0</v>
          </cell>
          <cell r="P307">
            <v>0</v>
          </cell>
          <cell r="Q307" t="str">
            <v>CPC</v>
          </cell>
          <cell r="R307">
            <v>8428</v>
          </cell>
          <cell r="S307">
            <v>8609</v>
          </cell>
          <cell r="T307">
            <v>181</v>
          </cell>
          <cell r="V307">
            <v>181</v>
          </cell>
          <cell r="W307">
            <v>3.6145700000000005</v>
          </cell>
          <cell r="X307">
            <v>6683</v>
          </cell>
          <cell r="Y307">
            <v>6854</v>
          </cell>
        </row>
        <row r="308">
          <cell r="I308" t="str">
            <v>W863L800554</v>
          </cell>
          <cell r="J308" t="str">
            <v>C84040077</v>
          </cell>
          <cell r="K308">
            <v>0</v>
          </cell>
          <cell r="L308">
            <v>0</v>
          </cell>
          <cell r="M308">
            <v>1.9970000000000002E-2</v>
          </cell>
          <cell r="N308">
            <v>0.08</v>
          </cell>
          <cell r="O308">
            <v>0</v>
          </cell>
          <cell r="P308">
            <v>0</v>
          </cell>
          <cell r="Q308" t="str">
            <v>CPC</v>
          </cell>
          <cell r="R308">
            <v>384244</v>
          </cell>
          <cell r="S308">
            <v>391008</v>
          </cell>
          <cell r="T308">
            <v>6764</v>
          </cell>
          <cell r="V308">
            <v>6764</v>
          </cell>
          <cell r="W308">
            <v>135.07708000000002</v>
          </cell>
          <cell r="X308">
            <v>0</v>
          </cell>
          <cell r="Y308">
            <v>0</v>
          </cell>
        </row>
        <row r="309">
          <cell r="I309" t="str">
            <v>4063369908L7M</v>
          </cell>
          <cell r="K309">
            <v>4000</v>
          </cell>
          <cell r="L309">
            <v>0</v>
          </cell>
          <cell r="M309">
            <v>2.0750000000000001E-2</v>
          </cell>
          <cell r="N309">
            <v>0.08</v>
          </cell>
          <cell r="O309">
            <v>83</v>
          </cell>
          <cell r="P309">
            <v>0</v>
          </cell>
          <cell r="Q309">
            <v>83</v>
          </cell>
          <cell r="R309">
            <v>51201</v>
          </cell>
          <cell r="S309">
            <v>53445</v>
          </cell>
          <cell r="T309">
            <v>2244</v>
          </cell>
          <cell r="U309" t="str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I310" t="str">
            <v>752706946410R</v>
          </cell>
          <cell r="K310">
            <v>0</v>
          </cell>
          <cell r="L310">
            <v>0</v>
          </cell>
          <cell r="M310">
            <v>1.9970000000000002E-2</v>
          </cell>
          <cell r="N310">
            <v>0.08</v>
          </cell>
          <cell r="O310">
            <v>0</v>
          </cell>
          <cell r="P310">
            <v>0</v>
          </cell>
          <cell r="Q310" t="str">
            <v>CPC</v>
          </cell>
          <cell r="R310">
            <v>15250</v>
          </cell>
          <cell r="S310">
            <v>15817</v>
          </cell>
          <cell r="T310">
            <v>567</v>
          </cell>
          <cell r="V310">
            <v>567</v>
          </cell>
          <cell r="W310">
            <v>11.322990000000001</v>
          </cell>
          <cell r="X310">
            <v>14090</v>
          </cell>
          <cell r="Y310">
            <v>14714</v>
          </cell>
        </row>
        <row r="311">
          <cell r="I311" t="str">
            <v>406336990DTNY</v>
          </cell>
          <cell r="K311">
            <v>4000</v>
          </cell>
          <cell r="L311">
            <v>0</v>
          </cell>
          <cell r="M311">
            <v>2.0750000000000001E-2</v>
          </cell>
          <cell r="N311">
            <v>0.08</v>
          </cell>
          <cell r="O311">
            <v>83</v>
          </cell>
          <cell r="P311">
            <v>0</v>
          </cell>
          <cell r="Q311">
            <v>83</v>
          </cell>
          <cell r="R311">
            <v>114400</v>
          </cell>
          <cell r="S311">
            <v>117387</v>
          </cell>
          <cell r="T311">
            <v>2987</v>
          </cell>
          <cell r="U311" t="str">
            <v>0</v>
          </cell>
          <cell r="W311">
            <v>0</v>
          </cell>
          <cell r="X311">
            <v>0</v>
          </cell>
          <cell r="Y311">
            <v>0</v>
          </cell>
        </row>
        <row r="312">
          <cell r="I312" t="str">
            <v>74634C660003D</v>
          </cell>
          <cell r="K312">
            <v>6000</v>
          </cell>
          <cell r="L312">
            <v>0</v>
          </cell>
          <cell r="M312">
            <v>2.0750000000000001E-2</v>
          </cell>
          <cell r="N312">
            <v>0.08</v>
          </cell>
          <cell r="O312">
            <v>124.5</v>
          </cell>
          <cell r="P312">
            <v>0</v>
          </cell>
          <cell r="Q312">
            <v>124.5</v>
          </cell>
          <cell r="R312">
            <v>44130</v>
          </cell>
          <cell r="S312">
            <v>45077</v>
          </cell>
          <cell r="T312">
            <v>947</v>
          </cell>
          <cell r="U312" t="str">
            <v>0</v>
          </cell>
          <cell r="W312">
            <v>0</v>
          </cell>
          <cell r="X312">
            <v>0</v>
          </cell>
          <cell r="Y312">
            <v>0</v>
          </cell>
        </row>
        <row r="313">
          <cell r="I313" t="str">
            <v>40635C6600640</v>
          </cell>
          <cell r="K313">
            <v>0</v>
          </cell>
          <cell r="L313">
            <v>0</v>
          </cell>
          <cell r="M313">
            <v>1.9970000000000002E-2</v>
          </cell>
          <cell r="N313">
            <v>0.08</v>
          </cell>
          <cell r="O313">
            <v>0</v>
          </cell>
          <cell r="P313">
            <v>0</v>
          </cell>
          <cell r="Q313" t="str">
            <v>CPC</v>
          </cell>
          <cell r="R313">
            <v>49669</v>
          </cell>
          <cell r="S313">
            <v>51581</v>
          </cell>
          <cell r="T313">
            <v>1912</v>
          </cell>
          <cell r="V313">
            <v>1912</v>
          </cell>
          <cell r="W313">
            <v>38.182640000000006</v>
          </cell>
          <cell r="X313">
            <v>0</v>
          </cell>
          <cell r="Y313">
            <v>0</v>
          </cell>
        </row>
        <row r="314">
          <cell r="I314" t="str">
            <v>75274294G68G6</v>
          </cell>
          <cell r="K314">
            <v>0</v>
          </cell>
          <cell r="L314">
            <v>0</v>
          </cell>
          <cell r="M314">
            <v>1.9970000000000002E-2</v>
          </cell>
          <cell r="N314">
            <v>0.08</v>
          </cell>
          <cell r="O314">
            <v>0</v>
          </cell>
          <cell r="P314">
            <v>0</v>
          </cell>
          <cell r="Q314" t="str">
            <v>CPC</v>
          </cell>
          <cell r="R314">
            <v>34859</v>
          </cell>
          <cell r="S314">
            <v>35427</v>
          </cell>
          <cell r="T314">
            <v>568</v>
          </cell>
          <cell r="V314">
            <v>568</v>
          </cell>
          <cell r="W314">
            <v>11.342960000000001</v>
          </cell>
          <cell r="X314">
            <v>17211</v>
          </cell>
          <cell r="Y314">
            <v>17555</v>
          </cell>
        </row>
        <row r="315">
          <cell r="I315" t="str">
            <v>406336990D9FX</v>
          </cell>
          <cell r="K315">
            <v>4000</v>
          </cell>
          <cell r="L315">
            <v>0</v>
          </cell>
          <cell r="M315">
            <v>2.0750000000000001E-2</v>
          </cell>
          <cell r="N315">
            <v>0.08</v>
          </cell>
          <cell r="O315">
            <v>83</v>
          </cell>
          <cell r="P315">
            <v>0</v>
          </cell>
          <cell r="Q315">
            <v>83</v>
          </cell>
          <cell r="R315">
            <v>19238</v>
          </cell>
          <cell r="S315">
            <v>20045</v>
          </cell>
          <cell r="T315">
            <v>807</v>
          </cell>
          <cell r="U315" t="str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I316" t="str">
            <v>7958ZH6</v>
          </cell>
          <cell r="K316">
            <v>0</v>
          </cell>
          <cell r="L316">
            <v>0</v>
          </cell>
          <cell r="M316">
            <v>1.9970000000000002E-2</v>
          </cell>
          <cell r="N316">
            <v>0.08</v>
          </cell>
          <cell r="O316">
            <v>0</v>
          </cell>
          <cell r="P316">
            <v>0</v>
          </cell>
          <cell r="Q316" t="str">
            <v>CPC</v>
          </cell>
          <cell r="R316">
            <v>109892</v>
          </cell>
          <cell r="S316">
            <v>111292</v>
          </cell>
          <cell r="T316">
            <v>1400</v>
          </cell>
          <cell r="V316">
            <v>1400</v>
          </cell>
          <cell r="W316">
            <v>27.958000000000002</v>
          </cell>
          <cell r="X316">
            <v>0</v>
          </cell>
          <cell r="Y316">
            <v>0</v>
          </cell>
        </row>
        <row r="317">
          <cell r="I317" t="str">
            <v>40636C6602G62</v>
          </cell>
          <cell r="K317">
            <v>0</v>
          </cell>
          <cell r="L317">
            <v>0</v>
          </cell>
          <cell r="M317">
            <v>1.9970000000000002E-2</v>
          </cell>
          <cell r="N317">
            <v>0.08</v>
          </cell>
          <cell r="O317">
            <v>0</v>
          </cell>
          <cell r="P317">
            <v>0</v>
          </cell>
          <cell r="Q317" t="str">
            <v>CPC</v>
          </cell>
          <cell r="R317">
            <v>91505</v>
          </cell>
          <cell r="S317">
            <v>100224</v>
          </cell>
          <cell r="T317">
            <v>8719</v>
          </cell>
          <cell r="V317">
            <v>8719</v>
          </cell>
          <cell r="W317">
            <v>174.11843000000002</v>
          </cell>
          <cell r="X317">
            <v>0</v>
          </cell>
          <cell r="Y317">
            <v>0</v>
          </cell>
        </row>
        <row r="318">
          <cell r="I318" t="str">
            <v>942488H</v>
          </cell>
          <cell r="K318">
            <v>1000</v>
          </cell>
          <cell r="L318">
            <v>1000</v>
          </cell>
          <cell r="M318">
            <v>2.0750000000000001E-2</v>
          </cell>
          <cell r="N318">
            <v>0.08</v>
          </cell>
          <cell r="O318">
            <v>20.75</v>
          </cell>
          <cell r="P318">
            <v>80</v>
          </cell>
          <cell r="Q318">
            <v>100.75</v>
          </cell>
          <cell r="R318">
            <v>14245</v>
          </cell>
          <cell r="S318">
            <v>14276</v>
          </cell>
          <cell r="T318">
            <v>31</v>
          </cell>
          <cell r="U318" t="str">
            <v>0</v>
          </cell>
          <cell r="W318">
            <v>0</v>
          </cell>
          <cell r="X318">
            <v>13654</v>
          </cell>
          <cell r="Y318">
            <v>13689</v>
          </cell>
        </row>
        <row r="319">
          <cell r="I319" t="str">
            <v>9434V8G</v>
          </cell>
          <cell r="K319">
            <v>6000</v>
          </cell>
          <cell r="L319">
            <v>100</v>
          </cell>
          <cell r="M319">
            <v>2.0750000000000001E-2</v>
          </cell>
          <cell r="N319">
            <v>0.08</v>
          </cell>
          <cell r="O319">
            <v>124.5</v>
          </cell>
          <cell r="P319">
            <v>8</v>
          </cell>
          <cell r="Q319">
            <v>132.5</v>
          </cell>
          <cell r="R319">
            <v>104348</v>
          </cell>
          <cell r="S319">
            <v>104955</v>
          </cell>
          <cell r="T319">
            <v>607</v>
          </cell>
          <cell r="U319" t="str">
            <v>0</v>
          </cell>
          <cell r="W319">
            <v>0</v>
          </cell>
          <cell r="X319">
            <v>59200</v>
          </cell>
          <cell r="Y319">
            <v>59645</v>
          </cell>
        </row>
        <row r="320">
          <cell r="I320" t="str">
            <v>9435WP2</v>
          </cell>
          <cell r="K320">
            <v>6000</v>
          </cell>
          <cell r="L320">
            <v>100</v>
          </cell>
          <cell r="M320">
            <v>2.0750000000000001E-2</v>
          </cell>
          <cell r="N320">
            <v>0.08</v>
          </cell>
          <cell r="O320">
            <v>124.5</v>
          </cell>
          <cell r="P320">
            <v>8</v>
          </cell>
          <cell r="Q320">
            <v>132.5</v>
          </cell>
          <cell r="R320">
            <v>245976</v>
          </cell>
          <cell r="S320">
            <v>248603</v>
          </cell>
          <cell r="T320">
            <v>2627</v>
          </cell>
          <cell r="U320" t="str">
            <v>0</v>
          </cell>
          <cell r="W320">
            <v>0</v>
          </cell>
          <cell r="X320">
            <v>154047</v>
          </cell>
          <cell r="Y320">
            <v>156928</v>
          </cell>
        </row>
        <row r="321">
          <cell r="I321" t="str">
            <v>35P68W0</v>
          </cell>
          <cell r="K321">
            <v>4000</v>
          </cell>
          <cell r="L321">
            <v>0</v>
          </cell>
          <cell r="M321">
            <v>2.0750000000000001E-2</v>
          </cell>
          <cell r="N321">
            <v>0.08</v>
          </cell>
          <cell r="O321">
            <v>83</v>
          </cell>
          <cell r="P321">
            <v>0</v>
          </cell>
          <cell r="Q321">
            <v>83</v>
          </cell>
          <cell r="R321">
            <v>165000</v>
          </cell>
          <cell r="S321" t="e">
            <v>#N/A</v>
          </cell>
          <cell r="T321" t="e">
            <v>#N/A</v>
          </cell>
          <cell r="U321" t="e">
            <v>#N/A</v>
          </cell>
          <cell r="W321" t="e">
            <v>#N/A</v>
          </cell>
          <cell r="X321">
            <v>0</v>
          </cell>
          <cell r="Y321" t="e">
            <v>#N/A</v>
          </cell>
        </row>
        <row r="322">
          <cell r="I322" t="str">
            <v>V6925000166</v>
          </cell>
          <cell r="J322" t="str">
            <v>C28003651</v>
          </cell>
          <cell r="K322">
            <v>14000</v>
          </cell>
          <cell r="L322">
            <v>0</v>
          </cell>
          <cell r="M322">
            <v>2.0750000000000001E-2</v>
          </cell>
          <cell r="N322">
            <v>0.08</v>
          </cell>
          <cell r="O322">
            <v>290.5</v>
          </cell>
          <cell r="P322">
            <v>0</v>
          </cell>
          <cell r="Q322">
            <v>290.5</v>
          </cell>
          <cell r="R322">
            <v>756451</v>
          </cell>
          <cell r="S322">
            <v>772644</v>
          </cell>
          <cell r="T322">
            <v>16193</v>
          </cell>
          <cell r="U322">
            <v>2193</v>
          </cell>
          <cell r="W322">
            <v>45.504750000000001</v>
          </cell>
          <cell r="X322">
            <v>0</v>
          </cell>
          <cell r="Y322">
            <v>0</v>
          </cell>
        </row>
        <row r="323">
          <cell r="I323" t="str">
            <v>4063369906C9R</v>
          </cell>
          <cell r="K323">
            <v>4000</v>
          </cell>
          <cell r="L323">
            <v>0</v>
          </cell>
          <cell r="M323">
            <v>2.0750000000000001E-2</v>
          </cell>
          <cell r="N323">
            <v>0.08</v>
          </cell>
          <cell r="O323">
            <v>83</v>
          </cell>
          <cell r="P323">
            <v>0</v>
          </cell>
          <cell r="Q323">
            <v>83</v>
          </cell>
          <cell r="R323">
            <v>511381</v>
          </cell>
          <cell r="S323">
            <v>524418</v>
          </cell>
          <cell r="T323">
            <v>13037</v>
          </cell>
          <cell r="U323">
            <v>9037</v>
          </cell>
          <cell r="W323">
            <v>187.51775000000001</v>
          </cell>
          <cell r="X323">
            <v>0</v>
          </cell>
          <cell r="Y323">
            <v>0</v>
          </cell>
        </row>
        <row r="324">
          <cell r="I324" t="str">
            <v>502631942263R</v>
          </cell>
          <cell r="K324">
            <v>1000</v>
          </cell>
          <cell r="L324">
            <v>1000</v>
          </cell>
          <cell r="M324">
            <v>2.0750000000000001E-2</v>
          </cell>
          <cell r="N324">
            <v>0.08</v>
          </cell>
          <cell r="O324">
            <v>20.75</v>
          </cell>
          <cell r="P324">
            <v>80</v>
          </cell>
          <cell r="Q324">
            <v>100.75</v>
          </cell>
          <cell r="R324">
            <v>48</v>
          </cell>
          <cell r="S324">
            <v>48</v>
          </cell>
          <cell r="T324">
            <v>0</v>
          </cell>
          <cell r="U324" t="str">
            <v>0</v>
          </cell>
          <cell r="W324">
            <v>0</v>
          </cell>
          <cell r="X324">
            <v>2349</v>
          </cell>
          <cell r="Y324">
            <v>2349</v>
          </cell>
        </row>
        <row r="325">
          <cell r="I325" t="str">
            <v>752613944274H</v>
          </cell>
          <cell r="K325">
            <v>6000</v>
          </cell>
          <cell r="L325">
            <v>100</v>
          </cell>
          <cell r="M325">
            <v>2.0750000000000001E-2</v>
          </cell>
          <cell r="N325">
            <v>0.08</v>
          </cell>
          <cell r="O325">
            <v>124.5</v>
          </cell>
          <cell r="P325">
            <v>8</v>
          </cell>
          <cell r="Q325">
            <v>132.5</v>
          </cell>
          <cell r="R325">
            <v>30022</v>
          </cell>
          <cell r="S325">
            <v>31532</v>
          </cell>
          <cell r="T325">
            <v>1510</v>
          </cell>
          <cell r="U325" t="str">
            <v>0</v>
          </cell>
          <cell r="W325">
            <v>0</v>
          </cell>
          <cell r="X325">
            <v>23833</v>
          </cell>
          <cell r="Y325">
            <v>24444</v>
          </cell>
        </row>
        <row r="326">
          <cell r="I326" t="str">
            <v>7527089467W5F</v>
          </cell>
          <cell r="K326">
            <v>4000</v>
          </cell>
          <cell r="L326">
            <v>100</v>
          </cell>
          <cell r="M326">
            <v>2.0750000000000001E-2</v>
          </cell>
          <cell r="N326">
            <v>0.08</v>
          </cell>
          <cell r="O326">
            <v>83</v>
          </cell>
          <cell r="P326">
            <v>8</v>
          </cell>
          <cell r="Q326">
            <v>91</v>
          </cell>
          <cell r="R326">
            <v>7081</v>
          </cell>
          <cell r="S326">
            <v>7835</v>
          </cell>
          <cell r="T326">
            <v>754</v>
          </cell>
          <cell r="U326" t="str">
            <v>0</v>
          </cell>
          <cell r="W326">
            <v>0</v>
          </cell>
          <cell r="X326">
            <v>21833</v>
          </cell>
          <cell r="Y326">
            <v>22813</v>
          </cell>
        </row>
        <row r="327">
          <cell r="I327" t="str">
            <v>V8015300070</v>
          </cell>
          <cell r="J327" t="str">
            <v>C24068285</v>
          </cell>
          <cell r="K327">
            <v>0</v>
          </cell>
          <cell r="L327">
            <v>0</v>
          </cell>
          <cell r="M327">
            <v>1.9970000000000002E-2</v>
          </cell>
          <cell r="N327">
            <v>0.08</v>
          </cell>
          <cell r="O327">
            <v>0</v>
          </cell>
          <cell r="P327">
            <v>0</v>
          </cell>
          <cell r="Q327" t="str">
            <v>CPC</v>
          </cell>
          <cell r="R327">
            <v>134333</v>
          </cell>
          <cell r="S327">
            <v>141631</v>
          </cell>
          <cell r="T327">
            <v>7298</v>
          </cell>
          <cell r="V327">
            <v>7298</v>
          </cell>
          <cell r="W327">
            <v>145.74106</v>
          </cell>
          <cell r="X327">
            <v>0</v>
          </cell>
          <cell r="Y327">
            <v>0</v>
          </cell>
        </row>
        <row r="328">
          <cell r="I328" t="str">
            <v>V8015200761</v>
          </cell>
          <cell r="J328" t="str">
            <v>C24068286</v>
          </cell>
          <cell r="K328">
            <v>0</v>
          </cell>
          <cell r="L328">
            <v>0</v>
          </cell>
          <cell r="M328">
            <v>1.9970000000000002E-2</v>
          </cell>
          <cell r="N328">
            <v>0.08</v>
          </cell>
          <cell r="O328">
            <v>0</v>
          </cell>
          <cell r="P328">
            <v>0</v>
          </cell>
          <cell r="Q328" t="str">
            <v>CPC</v>
          </cell>
          <cell r="R328">
            <v>144862</v>
          </cell>
          <cell r="S328">
            <v>149738</v>
          </cell>
          <cell r="T328">
            <v>4876</v>
          </cell>
          <cell r="V328">
            <v>4876</v>
          </cell>
          <cell r="W328">
            <v>97.373720000000006</v>
          </cell>
          <cell r="X328">
            <v>0</v>
          </cell>
          <cell r="Y328">
            <v>0</v>
          </cell>
        </row>
        <row r="329">
          <cell r="I329" t="str">
            <v>V6915400441</v>
          </cell>
          <cell r="J329" t="str">
            <v>C24068605</v>
          </cell>
          <cell r="K329">
            <v>0</v>
          </cell>
          <cell r="L329">
            <v>0</v>
          </cell>
          <cell r="M329">
            <v>1.9970000000000002E-2</v>
          </cell>
          <cell r="N329">
            <v>0.08</v>
          </cell>
          <cell r="O329">
            <v>0</v>
          </cell>
          <cell r="P329">
            <v>0</v>
          </cell>
          <cell r="Q329" t="str">
            <v>CPC</v>
          </cell>
          <cell r="R329">
            <v>305972</v>
          </cell>
          <cell r="S329">
            <v>309496</v>
          </cell>
          <cell r="T329">
            <v>3524</v>
          </cell>
          <cell r="V329">
            <v>3524</v>
          </cell>
          <cell r="W329">
            <v>70.374279999999999</v>
          </cell>
          <cell r="X329">
            <v>0</v>
          </cell>
          <cell r="Y329">
            <v>0</v>
          </cell>
        </row>
        <row r="330">
          <cell r="I330" t="str">
            <v>E204R300247</v>
          </cell>
          <cell r="J330" t="str">
            <v>C84067736</v>
          </cell>
          <cell r="K330">
            <v>0</v>
          </cell>
          <cell r="L330">
            <v>0</v>
          </cell>
          <cell r="M330">
            <v>1.9970000000000002E-2</v>
          </cell>
          <cell r="N330">
            <v>0.08</v>
          </cell>
          <cell r="O330">
            <v>0</v>
          </cell>
          <cell r="P330">
            <v>0</v>
          </cell>
          <cell r="Q330" t="str">
            <v>CPC</v>
          </cell>
          <cell r="R330">
            <v>62505</v>
          </cell>
          <cell r="S330">
            <v>63600</v>
          </cell>
          <cell r="T330">
            <v>1095</v>
          </cell>
          <cell r="V330">
            <v>1095</v>
          </cell>
          <cell r="W330">
            <v>21.867150000000002</v>
          </cell>
          <cell r="X330">
            <v>29768</v>
          </cell>
          <cell r="Y330">
            <v>30475</v>
          </cell>
        </row>
        <row r="331">
          <cell r="I331" t="str">
            <v>79318DT</v>
          </cell>
          <cell r="K331">
            <v>0</v>
          </cell>
          <cell r="L331">
            <v>0</v>
          </cell>
          <cell r="M331">
            <v>1.9970000000000002E-2</v>
          </cell>
          <cell r="N331">
            <v>0.08</v>
          </cell>
          <cell r="O331">
            <v>0</v>
          </cell>
          <cell r="P331">
            <v>0</v>
          </cell>
          <cell r="Q331" t="str">
            <v>CPC</v>
          </cell>
          <cell r="R331">
            <v>72809</v>
          </cell>
          <cell r="S331">
            <v>73279</v>
          </cell>
          <cell r="T331">
            <v>470</v>
          </cell>
          <cell r="V331">
            <v>470</v>
          </cell>
          <cell r="W331">
            <v>9.3859000000000012</v>
          </cell>
          <cell r="X331">
            <v>0</v>
          </cell>
          <cell r="Y331">
            <v>0</v>
          </cell>
        </row>
        <row r="332">
          <cell r="I332" t="str">
            <v>35022CF</v>
          </cell>
          <cell r="K332">
            <v>0</v>
          </cell>
          <cell r="L332">
            <v>0</v>
          </cell>
          <cell r="M332">
            <v>1.9970000000000002E-2</v>
          </cell>
          <cell r="N332">
            <v>0.08</v>
          </cell>
          <cell r="O332">
            <v>0</v>
          </cell>
          <cell r="P332">
            <v>0</v>
          </cell>
          <cell r="Q332" t="str">
            <v>CPC</v>
          </cell>
          <cell r="R332">
            <v>56042</v>
          </cell>
          <cell r="S332">
            <v>56315</v>
          </cell>
          <cell r="T332">
            <v>273</v>
          </cell>
          <cell r="V332">
            <v>273</v>
          </cell>
          <cell r="W332">
            <v>5.45181</v>
          </cell>
          <cell r="X332">
            <v>0</v>
          </cell>
          <cell r="Y332">
            <v>0</v>
          </cell>
        </row>
        <row r="333">
          <cell r="I333" t="str">
            <v>35090LP</v>
          </cell>
          <cell r="K333">
            <v>0</v>
          </cell>
          <cell r="L333">
            <v>0</v>
          </cell>
          <cell r="M333">
            <v>1.9970000000000002E-2</v>
          </cell>
          <cell r="N333">
            <v>0.08</v>
          </cell>
          <cell r="O333">
            <v>0</v>
          </cell>
          <cell r="P333">
            <v>0</v>
          </cell>
          <cell r="Q333" t="str">
            <v>CPC</v>
          </cell>
          <cell r="R333">
            <v>16555</v>
          </cell>
          <cell r="S333">
            <v>16683</v>
          </cell>
          <cell r="T333">
            <v>128</v>
          </cell>
          <cell r="V333">
            <v>128</v>
          </cell>
          <cell r="W333">
            <v>2.5561600000000002</v>
          </cell>
          <cell r="X333">
            <v>0</v>
          </cell>
          <cell r="Y333">
            <v>0</v>
          </cell>
        </row>
        <row r="334">
          <cell r="I334" t="str">
            <v>72N32R2</v>
          </cell>
          <cell r="K334">
            <v>0</v>
          </cell>
          <cell r="L334">
            <v>0</v>
          </cell>
          <cell r="M334">
            <v>1.9970000000000002E-2</v>
          </cell>
          <cell r="N334">
            <v>0.08</v>
          </cell>
          <cell r="O334">
            <v>0</v>
          </cell>
          <cell r="P334">
            <v>0</v>
          </cell>
          <cell r="Q334" t="str">
            <v>CPC</v>
          </cell>
          <cell r="R334">
            <v>41600</v>
          </cell>
          <cell r="S334" t="e">
            <v>#N/A</v>
          </cell>
          <cell r="T334" t="e">
            <v>#N/A</v>
          </cell>
          <cell r="V334" t="e">
            <v>#N/A</v>
          </cell>
          <cell r="W334" t="e">
            <v>#N/A</v>
          </cell>
          <cell r="X334">
            <v>0</v>
          </cell>
          <cell r="Y334" t="e">
            <v>#N/A</v>
          </cell>
        </row>
        <row r="335">
          <cell r="I335" t="str">
            <v>7525009460B6C</v>
          </cell>
          <cell r="K335">
            <v>0</v>
          </cell>
          <cell r="L335">
            <v>0</v>
          </cell>
          <cell r="M335">
            <v>1.9970000000000002E-2</v>
          </cell>
          <cell r="N335">
            <v>0.08</v>
          </cell>
          <cell r="O335">
            <v>0</v>
          </cell>
          <cell r="P335">
            <v>0</v>
          </cell>
          <cell r="Q335" t="str">
            <v>CPC</v>
          </cell>
          <cell r="R335">
            <v>3686</v>
          </cell>
          <cell r="S335">
            <v>3742</v>
          </cell>
          <cell r="T335">
            <v>56</v>
          </cell>
          <cell r="V335">
            <v>56</v>
          </cell>
          <cell r="W335">
            <v>1.1183200000000002</v>
          </cell>
          <cell r="X335">
            <v>6208</v>
          </cell>
          <cell r="Y335">
            <v>6244</v>
          </cell>
        </row>
        <row r="336">
          <cell r="I336" t="str">
            <v>V9825001126</v>
          </cell>
          <cell r="J336" t="str">
            <v>C28005383</v>
          </cell>
          <cell r="K336">
            <v>0</v>
          </cell>
          <cell r="L336">
            <v>0</v>
          </cell>
          <cell r="M336">
            <v>1.9970000000000002E-2</v>
          </cell>
          <cell r="N336">
            <v>0.08</v>
          </cell>
          <cell r="O336">
            <v>0</v>
          </cell>
          <cell r="P336">
            <v>0</v>
          </cell>
          <cell r="Q336" t="str">
            <v>CPC</v>
          </cell>
          <cell r="R336">
            <v>95047</v>
          </cell>
          <cell r="S336">
            <v>95489</v>
          </cell>
          <cell r="T336">
            <v>442</v>
          </cell>
          <cell r="V336">
            <v>442</v>
          </cell>
          <cell r="W336">
            <v>8.8267400000000009</v>
          </cell>
          <cell r="X336">
            <v>67766</v>
          </cell>
          <cell r="Y336">
            <v>68269</v>
          </cell>
        </row>
        <row r="338">
          <cell r="I338" t="str">
            <v>50261694204M2</v>
          </cell>
          <cell r="K338">
            <v>0</v>
          </cell>
          <cell r="L338">
            <v>0</v>
          </cell>
          <cell r="M338">
            <v>1.9970000000000002E-2</v>
          </cell>
          <cell r="N338">
            <v>0.08</v>
          </cell>
          <cell r="O338">
            <v>0</v>
          </cell>
          <cell r="P338">
            <v>0</v>
          </cell>
          <cell r="Q338" t="str">
            <v>CPC</v>
          </cell>
          <cell r="R338">
            <v>74466</v>
          </cell>
          <cell r="S338">
            <v>74816</v>
          </cell>
          <cell r="T338">
            <v>350</v>
          </cell>
          <cell r="V338">
            <v>350</v>
          </cell>
          <cell r="W338">
            <v>6.9895000000000005</v>
          </cell>
          <cell r="X338">
            <v>42080</v>
          </cell>
          <cell r="Y338">
            <v>42792</v>
          </cell>
        </row>
        <row r="340">
          <cell r="I340" t="str">
            <v>CNDF219173</v>
          </cell>
          <cell r="K340">
            <v>0</v>
          </cell>
          <cell r="L340">
            <v>0</v>
          </cell>
          <cell r="M340">
            <v>1.9970000000000002E-2</v>
          </cell>
          <cell r="N340">
            <v>0.08</v>
          </cell>
          <cell r="O340">
            <v>0</v>
          </cell>
          <cell r="P340">
            <v>0</v>
          </cell>
          <cell r="Q340" t="str">
            <v>CPC</v>
          </cell>
          <cell r="R340">
            <v>9683</v>
          </cell>
          <cell r="S340">
            <v>9684</v>
          </cell>
          <cell r="T340">
            <v>1</v>
          </cell>
          <cell r="V340">
            <v>1</v>
          </cell>
          <cell r="W340">
            <v>1.9970000000000002E-2</v>
          </cell>
          <cell r="X340">
            <v>58236</v>
          </cell>
          <cell r="Y340">
            <v>58249</v>
          </cell>
        </row>
        <row r="341">
          <cell r="I341" t="str">
            <v>752705946BX8C</v>
          </cell>
          <cell r="K341">
            <v>0</v>
          </cell>
          <cell r="L341">
            <v>0</v>
          </cell>
          <cell r="M341">
            <v>1.9970000000000002E-2</v>
          </cell>
          <cell r="N341">
            <v>0.08</v>
          </cell>
          <cell r="O341">
            <v>0</v>
          </cell>
          <cell r="P341">
            <v>0</v>
          </cell>
          <cell r="Q341" t="str">
            <v>CPC</v>
          </cell>
          <cell r="R341">
            <v>13830</v>
          </cell>
          <cell r="S341">
            <v>14466</v>
          </cell>
          <cell r="T341">
            <v>636</v>
          </cell>
          <cell r="V341">
            <v>636</v>
          </cell>
          <cell r="W341">
            <v>12.700920000000002</v>
          </cell>
          <cell r="X341">
            <v>11496</v>
          </cell>
          <cell r="Y341">
            <v>11984</v>
          </cell>
        </row>
        <row r="343">
          <cell r="I343" t="str">
            <v>G716MA60638</v>
          </cell>
          <cell r="J343" t="str">
            <v>C84188314</v>
          </cell>
          <cell r="K343">
            <v>0</v>
          </cell>
          <cell r="L343">
            <v>0</v>
          </cell>
          <cell r="M343">
            <v>1.9970000000000002E-2</v>
          </cell>
          <cell r="N343">
            <v>0.08</v>
          </cell>
          <cell r="O343">
            <v>0</v>
          </cell>
          <cell r="P343">
            <v>0</v>
          </cell>
          <cell r="Q343" t="str">
            <v>CPC</v>
          </cell>
          <cell r="R343">
            <v>10648</v>
          </cell>
          <cell r="S343">
            <v>16794</v>
          </cell>
          <cell r="T343">
            <v>6146</v>
          </cell>
          <cell r="V343">
            <v>6146</v>
          </cell>
          <cell r="W343">
            <v>122.73562000000001</v>
          </cell>
          <cell r="X343">
            <v>11411</v>
          </cell>
          <cell r="Y343">
            <v>17010</v>
          </cell>
        </row>
        <row r="345">
          <cell r="I345" t="str">
            <v>V8015200786</v>
          </cell>
          <cell r="J345" t="str">
            <v>C24068468</v>
          </cell>
          <cell r="K345">
            <v>0</v>
          </cell>
          <cell r="L345">
            <v>0</v>
          </cell>
          <cell r="M345">
            <v>1.9970000000000002E-2</v>
          </cell>
          <cell r="N345">
            <v>0.08</v>
          </cell>
          <cell r="O345">
            <v>0</v>
          </cell>
          <cell r="P345">
            <v>0</v>
          </cell>
          <cell r="Q345" t="str">
            <v>CPC</v>
          </cell>
          <cell r="R345">
            <v>304802</v>
          </cell>
          <cell r="S345">
            <v>309828</v>
          </cell>
          <cell r="T345">
            <v>5026</v>
          </cell>
          <cell r="V345">
            <v>5026</v>
          </cell>
          <cell r="W345">
            <v>100.36922000000001</v>
          </cell>
          <cell r="X345">
            <v>0</v>
          </cell>
          <cell r="Y345">
            <v>0</v>
          </cell>
        </row>
        <row r="346">
          <cell r="I346" t="str">
            <v>72N2LT7</v>
          </cell>
          <cell r="K346">
            <v>0</v>
          </cell>
          <cell r="L346">
            <v>0</v>
          </cell>
          <cell r="M346">
            <v>1.9970000000000002E-2</v>
          </cell>
          <cell r="N346">
            <v>0.08</v>
          </cell>
          <cell r="O346">
            <v>0</v>
          </cell>
          <cell r="P346">
            <v>0</v>
          </cell>
          <cell r="Q346" t="str">
            <v>CPC</v>
          </cell>
          <cell r="R346">
            <v>14608</v>
          </cell>
          <cell r="S346">
            <v>14781</v>
          </cell>
          <cell r="T346">
            <v>173</v>
          </cell>
          <cell r="V346">
            <v>173</v>
          </cell>
          <cell r="W346">
            <v>3.4548100000000002</v>
          </cell>
          <cell r="X346">
            <v>0</v>
          </cell>
          <cell r="Y346">
            <v>0</v>
          </cell>
        </row>
        <row r="347">
          <cell r="I347" t="str">
            <v>W532L600532</v>
          </cell>
          <cell r="J347" t="str">
            <v>C28004826</v>
          </cell>
          <cell r="K347">
            <v>0</v>
          </cell>
          <cell r="L347">
            <v>0</v>
          </cell>
          <cell r="M347">
            <v>1.9970000000000002E-2</v>
          </cell>
          <cell r="N347">
            <v>0.08</v>
          </cell>
          <cell r="O347">
            <v>0</v>
          </cell>
          <cell r="P347">
            <v>0</v>
          </cell>
          <cell r="Q347" t="str">
            <v>CPC</v>
          </cell>
          <cell r="R347">
            <v>105803</v>
          </cell>
          <cell r="S347">
            <v>106726</v>
          </cell>
          <cell r="T347">
            <v>923</v>
          </cell>
          <cell r="V347">
            <v>923</v>
          </cell>
          <cell r="W347">
            <v>18.432310000000001</v>
          </cell>
          <cell r="X347">
            <v>0</v>
          </cell>
          <cell r="Y347">
            <v>0</v>
          </cell>
        </row>
        <row r="348">
          <cell r="I348" t="str">
            <v>72MXPH0</v>
          </cell>
          <cell r="K348">
            <v>0</v>
          </cell>
          <cell r="L348">
            <v>0</v>
          </cell>
          <cell r="M348">
            <v>1.9970000000000002E-2</v>
          </cell>
          <cell r="N348">
            <v>0.08</v>
          </cell>
          <cell r="O348">
            <v>0</v>
          </cell>
          <cell r="P348">
            <v>0</v>
          </cell>
          <cell r="Q348" t="str">
            <v>CPC</v>
          </cell>
          <cell r="R348">
            <v>9347</v>
          </cell>
          <cell r="S348">
            <v>9457</v>
          </cell>
          <cell r="T348">
            <v>110</v>
          </cell>
          <cell r="V348">
            <v>110</v>
          </cell>
          <cell r="W348">
            <v>2.1967000000000003</v>
          </cell>
          <cell r="X348">
            <v>0</v>
          </cell>
          <cell r="Y348">
            <v>0</v>
          </cell>
        </row>
        <row r="349">
          <cell r="I349" t="str">
            <v>72N5CCH</v>
          </cell>
          <cell r="K349">
            <v>0</v>
          </cell>
          <cell r="L349">
            <v>0</v>
          </cell>
          <cell r="M349">
            <v>1.9970000000000002E-2</v>
          </cell>
          <cell r="N349">
            <v>0.08</v>
          </cell>
          <cell r="O349">
            <v>0</v>
          </cell>
          <cell r="P349">
            <v>0</v>
          </cell>
          <cell r="Q349" t="str">
            <v>CPC</v>
          </cell>
          <cell r="R349">
            <v>7751</v>
          </cell>
          <cell r="S349" t="e">
            <v>#N/A</v>
          </cell>
          <cell r="T349" t="e">
            <v>#N/A</v>
          </cell>
          <cell r="V349" t="e">
            <v>#N/A</v>
          </cell>
          <cell r="W349" t="e">
            <v>#N/A</v>
          </cell>
          <cell r="X349">
            <v>0</v>
          </cell>
          <cell r="Y349" t="e">
            <v>#N/A</v>
          </cell>
        </row>
        <row r="350">
          <cell r="I350" t="str">
            <v>72N5CC1</v>
          </cell>
          <cell r="K350">
            <v>0</v>
          </cell>
          <cell r="L350">
            <v>0</v>
          </cell>
          <cell r="M350">
            <v>1.9970000000000002E-2</v>
          </cell>
          <cell r="N350">
            <v>0.08</v>
          </cell>
          <cell r="O350">
            <v>0</v>
          </cell>
          <cell r="P350">
            <v>0</v>
          </cell>
          <cell r="Q350" t="str">
            <v>CPC</v>
          </cell>
          <cell r="R350">
            <v>5314</v>
          </cell>
          <cell r="S350">
            <v>5517</v>
          </cell>
          <cell r="T350">
            <v>203</v>
          </cell>
          <cell r="V350">
            <v>203</v>
          </cell>
          <cell r="W350">
            <v>4.0539100000000001</v>
          </cell>
          <cell r="X350">
            <v>0</v>
          </cell>
          <cell r="Y350">
            <v>0</v>
          </cell>
        </row>
        <row r="351">
          <cell r="I351" t="str">
            <v>W532L300640</v>
          </cell>
          <cell r="J351" t="str">
            <v>C28002196</v>
          </cell>
          <cell r="K351">
            <v>0</v>
          </cell>
          <cell r="L351">
            <v>0</v>
          </cell>
          <cell r="M351">
            <v>1.9970000000000002E-2</v>
          </cell>
          <cell r="N351">
            <v>0.08</v>
          </cell>
          <cell r="O351">
            <v>0</v>
          </cell>
          <cell r="P351">
            <v>0</v>
          </cell>
          <cell r="Q351" t="str">
            <v>CPC</v>
          </cell>
          <cell r="R351">
            <v>295634</v>
          </cell>
          <cell r="S351">
            <v>297949</v>
          </cell>
          <cell r="T351">
            <v>2315</v>
          </cell>
          <cell r="V351">
            <v>2315</v>
          </cell>
          <cell r="W351">
            <v>46.230550000000001</v>
          </cell>
          <cell r="X351">
            <v>0</v>
          </cell>
          <cell r="Y351">
            <v>0</v>
          </cell>
        </row>
        <row r="352">
          <cell r="I352" t="str">
            <v>35PBMV4</v>
          </cell>
          <cell r="K352">
            <v>0</v>
          </cell>
          <cell r="L352">
            <v>0</v>
          </cell>
          <cell r="M352">
            <v>1.9970000000000002E-2</v>
          </cell>
          <cell r="N352">
            <v>0.08</v>
          </cell>
          <cell r="O352">
            <v>0</v>
          </cell>
          <cell r="P352">
            <v>0</v>
          </cell>
          <cell r="Q352" t="str">
            <v>CPC</v>
          </cell>
          <cell r="R352">
            <v>9596</v>
          </cell>
          <cell r="S352">
            <v>9599</v>
          </cell>
          <cell r="T352">
            <v>3</v>
          </cell>
          <cell r="V352">
            <v>3</v>
          </cell>
          <cell r="W352">
            <v>5.9910000000000005E-2</v>
          </cell>
          <cell r="X352">
            <v>0</v>
          </cell>
          <cell r="Y352">
            <v>0</v>
          </cell>
        </row>
        <row r="353">
          <cell r="I353" t="str">
            <v>72N5CH9</v>
          </cell>
          <cell r="K353">
            <v>0</v>
          </cell>
          <cell r="L353">
            <v>0</v>
          </cell>
          <cell r="M353">
            <v>1.9970000000000002E-2</v>
          </cell>
          <cell r="N353">
            <v>0.08</v>
          </cell>
          <cell r="O353">
            <v>0</v>
          </cell>
          <cell r="P353">
            <v>0</v>
          </cell>
          <cell r="Q353" t="str">
            <v>CPC</v>
          </cell>
          <cell r="R353">
            <v>15944</v>
          </cell>
          <cell r="S353">
            <v>16180</v>
          </cell>
          <cell r="T353">
            <v>236</v>
          </cell>
          <cell r="V353">
            <v>236</v>
          </cell>
          <cell r="W353">
            <v>4.7129200000000004</v>
          </cell>
          <cell r="X353">
            <v>0</v>
          </cell>
          <cell r="Y353">
            <v>0</v>
          </cell>
        </row>
        <row r="354">
          <cell r="I354" t="str">
            <v>72N5D4Y</v>
          </cell>
          <cell r="K354">
            <v>0</v>
          </cell>
          <cell r="L354">
            <v>0</v>
          </cell>
          <cell r="M354">
            <v>1.9970000000000002E-2</v>
          </cell>
          <cell r="N354">
            <v>0.08</v>
          </cell>
          <cell r="O354">
            <v>0</v>
          </cell>
          <cell r="P354">
            <v>0</v>
          </cell>
          <cell r="Q354" t="str">
            <v>CPC</v>
          </cell>
          <cell r="R354">
            <v>8550</v>
          </cell>
          <cell r="S354">
            <v>8642</v>
          </cell>
          <cell r="T354">
            <v>92</v>
          </cell>
          <cell r="V354">
            <v>92</v>
          </cell>
          <cell r="W354">
            <v>1.8372400000000002</v>
          </cell>
          <cell r="X354">
            <v>0</v>
          </cell>
          <cell r="Y354">
            <v>0</v>
          </cell>
        </row>
        <row r="355">
          <cell r="I355" t="str">
            <v>35PBMW2</v>
          </cell>
          <cell r="K355">
            <v>0</v>
          </cell>
          <cell r="L355">
            <v>0</v>
          </cell>
          <cell r="M355">
            <v>1.9970000000000002E-2</v>
          </cell>
          <cell r="N355">
            <v>0.08</v>
          </cell>
          <cell r="O355">
            <v>0</v>
          </cell>
          <cell r="P355">
            <v>0</v>
          </cell>
          <cell r="Q355" t="str">
            <v>CPC</v>
          </cell>
          <cell r="R355">
            <v>14433</v>
          </cell>
          <cell r="S355">
            <v>14607</v>
          </cell>
          <cell r="T355">
            <v>174</v>
          </cell>
          <cell r="V355">
            <v>174</v>
          </cell>
          <cell r="W355">
            <v>3.4747800000000004</v>
          </cell>
          <cell r="X355">
            <v>0</v>
          </cell>
          <cell r="Y355">
            <v>0</v>
          </cell>
        </row>
        <row r="356">
          <cell r="I356" t="str">
            <v>72MXPH2</v>
          </cell>
          <cell r="K356">
            <v>0</v>
          </cell>
          <cell r="L356">
            <v>0</v>
          </cell>
          <cell r="M356">
            <v>1.9970000000000002E-2</v>
          </cell>
          <cell r="N356">
            <v>0.08</v>
          </cell>
          <cell r="O356">
            <v>0</v>
          </cell>
          <cell r="P356">
            <v>0</v>
          </cell>
          <cell r="Q356" t="str">
            <v>CPC</v>
          </cell>
          <cell r="R356">
            <v>17419</v>
          </cell>
          <cell r="S356">
            <v>17442</v>
          </cell>
          <cell r="T356">
            <v>23</v>
          </cell>
          <cell r="V356">
            <v>23</v>
          </cell>
          <cell r="W356">
            <v>0.45931000000000005</v>
          </cell>
          <cell r="X356">
            <v>0</v>
          </cell>
          <cell r="Y356">
            <v>0</v>
          </cell>
        </row>
        <row r="357">
          <cell r="I357" t="str">
            <v>795CMTP</v>
          </cell>
          <cell r="K357">
            <v>0</v>
          </cell>
          <cell r="L357">
            <v>0</v>
          </cell>
          <cell r="M357">
            <v>1.9970000000000002E-2</v>
          </cell>
          <cell r="N357">
            <v>0.08</v>
          </cell>
          <cell r="O357">
            <v>0</v>
          </cell>
          <cell r="P357">
            <v>0</v>
          </cell>
          <cell r="Q357" t="str">
            <v>CPC</v>
          </cell>
          <cell r="R357">
            <v>98831</v>
          </cell>
          <cell r="S357">
            <v>99373</v>
          </cell>
          <cell r="T357">
            <v>542</v>
          </cell>
          <cell r="V357">
            <v>542</v>
          </cell>
          <cell r="W357">
            <v>10.823740000000001</v>
          </cell>
          <cell r="X357">
            <v>0</v>
          </cell>
          <cell r="Y357">
            <v>0</v>
          </cell>
        </row>
        <row r="358">
          <cell r="I358" t="str">
            <v>451420LM01WN9</v>
          </cell>
          <cell r="K358">
            <v>2000</v>
          </cell>
          <cell r="L358">
            <v>0</v>
          </cell>
          <cell r="M358">
            <v>2.0750000000000001E-2</v>
          </cell>
          <cell r="N358">
            <v>0.08</v>
          </cell>
          <cell r="O358">
            <v>41.5</v>
          </cell>
          <cell r="P358">
            <v>0</v>
          </cell>
          <cell r="Q358">
            <v>41.5</v>
          </cell>
          <cell r="R358">
            <v>11220</v>
          </cell>
          <cell r="S358">
            <v>11509</v>
          </cell>
          <cell r="T358">
            <v>289</v>
          </cell>
          <cell r="U358" t="str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I359" t="str">
            <v>451420LM01X3R</v>
          </cell>
          <cell r="K359">
            <v>0</v>
          </cell>
          <cell r="L359">
            <v>0</v>
          </cell>
          <cell r="M359">
            <v>1.9970000000000002E-2</v>
          </cell>
          <cell r="N359">
            <v>0.08</v>
          </cell>
          <cell r="O359">
            <v>0</v>
          </cell>
          <cell r="P359">
            <v>0</v>
          </cell>
          <cell r="Q359" t="str">
            <v>CPC</v>
          </cell>
          <cell r="R359">
            <v>2773</v>
          </cell>
          <cell r="S359">
            <v>2790</v>
          </cell>
          <cell r="T359">
            <v>17</v>
          </cell>
          <cell r="V359">
            <v>17</v>
          </cell>
          <cell r="W359">
            <v>0.33949000000000001</v>
          </cell>
          <cell r="X359">
            <v>0</v>
          </cell>
          <cell r="Y359">
            <v>0</v>
          </cell>
        </row>
        <row r="360">
          <cell r="I360" t="str">
            <v>451430LM07HMK</v>
          </cell>
          <cell r="K360">
            <v>0</v>
          </cell>
          <cell r="L360">
            <v>0</v>
          </cell>
          <cell r="M360">
            <v>1.9970000000000002E-2</v>
          </cell>
          <cell r="N360">
            <v>0.08</v>
          </cell>
          <cell r="O360">
            <v>0</v>
          </cell>
          <cell r="P360">
            <v>0</v>
          </cell>
          <cell r="Q360" t="str">
            <v>CPC</v>
          </cell>
          <cell r="R360">
            <v>18544</v>
          </cell>
          <cell r="S360">
            <v>18822</v>
          </cell>
          <cell r="T360">
            <v>278</v>
          </cell>
          <cell r="V360">
            <v>278</v>
          </cell>
          <cell r="W360">
            <v>5.55166</v>
          </cell>
          <cell r="X360">
            <v>0</v>
          </cell>
          <cell r="Y360">
            <v>0</v>
          </cell>
        </row>
        <row r="361">
          <cell r="I361" t="str">
            <v>451430LM07HMT</v>
          </cell>
          <cell r="K361">
            <v>0</v>
          </cell>
          <cell r="L361">
            <v>0</v>
          </cell>
          <cell r="M361">
            <v>1.9970000000000002E-2</v>
          </cell>
          <cell r="N361">
            <v>0.08</v>
          </cell>
          <cell r="O361">
            <v>0</v>
          </cell>
          <cell r="P361">
            <v>0</v>
          </cell>
          <cell r="Q361" t="str">
            <v>CPC</v>
          </cell>
          <cell r="R361">
            <v>57775</v>
          </cell>
          <cell r="S361">
            <v>58501</v>
          </cell>
          <cell r="T361">
            <v>726</v>
          </cell>
          <cell r="V361">
            <v>726</v>
          </cell>
          <cell r="W361">
            <v>14.498220000000002</v>
          </cell>
          <cell r="X361">
            <v>0</v>
          </cell>
          <cell r="Y361">
            <v>0</v>
          </cell>
        </row>
        <row r="362">
          <cell r="I362" t="str">
            <v>S9239200053</v>
          </cell>
          <cell r="J362" t="str">
            <v>C84040561</v>
          </cell>
          <cell r="K362">
            <v>0</v>
          </cell>
          <cell r="L362">
            <v>0</v>
          </cell>
          <cell r="M362">
            <v>1.9970000000000002E-2</v>
          </cell>
          <cell r="N362">
            <v>0.08</v>
          </cell>
          <cell r="O362">
            <v>0</v>
          </cell>
          <cell r="P362">
            <v>0</v>
          </cell>
          <cell r="Q362" t="str">
            <v>CPC</v>
          </cell>
          <cell r="R362">
            <v>40140</v>
          </cell>
          <cell r="S362">
            <v>40949</v>
          </cell>
          <cell r="T362">
            <v>809</v>
          </cell>
          <cell r="V362">
            <v>809</v>
          </cell>
          <cell r="W362">
            <v>16.155730000000002</v>
          </cell>
          <cell r="X362">
            <v>0</v>
          </cell>
          <cell r="Y362">
            <v>0</v>
          </cell>
        </row>
        <row r="363">
          <cell r="I363" t="str">
            <v>W433L700150</v>
          </cell>
          <cell r="J363" t="str">
            <v>C84040263</v>
          </cell>
          <cell r="K363">
            <v>0</v>
          </cell>
          <cell r="L363">
            <v>0</v>
          </cell>
          <cell r="M363">
            <v>1.9970000000000002E-2</v>
          </cell>
          <cell r="N363">
            <v>0.08</v>
          </cell>
          <cell r="O363">
            <v>0</v>
          </cell>
          <cell r="P363">
            <v>0</v>
          </cell>
          <cell r="Q363" t="str">
            <v>CPC</v>
          </cell>
          <cell r="R363">
            <v>83641</v>
          </cell>
          <cell r="S363">
            <v>84852</v>
          </cell>
          <cell r="T363">
            <v>1211</v>
          </cell>
          <cell r="V363">
            <v>1211</v>
          </cell>
          <cell r="W363">
            <v>24.183670000000003</v>
          </cell>
          <cell r="X363">
            <v>0</v>
          </cell>
          <cell r="Y363">
            <v>0</v>
          </cell>
        </row>
        <row r="364">
          <cell r="I364" t="str">
            <v>W873L700007</v>
          </cell>
          <cell r="J364" t="str">
            <v>C84040269</v>
          </cell>
          <cell r="K364">
            <v>0</v>
          </cell>
          <cell r="L364">
            <v>0</v>
          </cell>
          <cell r="M364">
            <v>1.9970000000000002E-2</v>
          </cell>
          <cell r="N364">
            <v>0.08</v>
          </cell>
          <cell r="O364">
            <v>0</v>
          </cell>
          <cell r="P364">
            <v>0</v>
          </cell>
          <cell r="Q364" t="str">
            <v>CPC</v>
          </cell>
          <cell r="R364">
            <v>589783</v>
          </cell>
          <cell r="S364">
            <v>602088</v>
          </cell>
          <cell r="T364">
            <v>12305</v>
          </cell>
          <cell r="V364">
            <v>12305</v>
          </cell>
          <cell r="W364">
            <v>245.73085000000003</v>
          </cell>
          <cell r="X364">
            <v>0</v>
          </cell>
          <cell r="Y364">
            <v>0</v>
          </cell>
        </row>
        <row r="365">
          <cell r="I365" t="str">
            <v>72MXPHN</v>
          </cell>
          <cell r="K365">
            <v>0</v>
          </cell>
          <cell r="L365">
            <v>0</v>
          </cell>
          <cell r="M365">
            <v>1.9970000000000002E-2</v>
          </cell>
          <cell r="N365">
            <v>0.08</v>
          </cell>
          <cell r="O365">
            <v>0</v>
          </cell>
          <cell r="P365">
            <v>0</v>
          </cell>
          <cell r="Q365" t="str">
            <v>CPC</v>
          </cell>
          <cell r="R365">
            <v>18913</v>
          </cell>
          <cell r="S365">
            <v>19008</v>
          </cell>
          <cell r="T365">
            <v>95</v>
          </cell>
          <cell r="V365">
            <v>95</v>
          </cell>
          <cell r="W365">
            <v>1.8971500000000001</v>
          </cell>
          <cell r="X365">
            <v>0</v>
          </cell>
          <cell r="Y365">
            <v>0</v>
          </cell>
        </row>
        <row r="366">
          <cell r="I366" t="str">
            <v>40635C6601R68</v>
          </cell>
          <cell r="K366">
            <v>4000</v>
          </cell>
          <cell r="L366">
            <v>0</v>
          </cell>
          <cell r="M366">
            <v>2.0750000000000001E-2</v>
          </cell>
          <cell r="N366">
            <v>0.08</v>
          </cell>
          <cell r="O366">
            <v>83</v>
          </cell>
          <cell r="P366">
            <v>0</v>
          </cell>
          <cell r="Q366">
            <v>83</v>
          </cell>
          <cell r="R366">
            <v>22876</v>
          </cell>
          <cell r="S366">
            <v>23987</v>
          </cell>
          <cell r="T366">
            <v>1111</v>
          </cell>
          <cell r="U366" t="str">
            <v>0</v>
          </cell>
          <cell r="W366">
            <v>0</v>
          </cell>
          <cell r="X366">
            <v>0</v>
          </cell>
          <cell r="Y366">
            <v>0</v>
          </cell>
        </row>
        <row r="367">
          <cell r="I367" t="str">
            <v>E175M961617</v>
          </cell>
          <cell r="J367" t="str">
            <v>C84135486</v>
          </cell>
          <cell r="K367">
            <v>0</v>
          </cell>
          <cell r="L367">
            <v>0</v>
          </cell>
          <cell r="M367">
            <v>1.9970000000000002E-2</v>
          </cell>
          <cell r="N367">
            <v>0.08</v>
          </cell>
          <cell r="O367">
            <v>0</v>
          </cell>
          <cell r="P367">
            <v>0</v>
          </cell>
          <cell r="Q367" t="str">
            <v>CPC</v>
          </cell>
          <cell r="R367">
            <v>51547</v>
          </cell>
          <cell r="S367">
            <v>54544</v>
          </cell>
          <cell r="T367">
            <v>2997</v>
          </cell>
          <cell r="V367">
            <v>2997</v>
          </cell>
          <cell r="W367">
            <v>59.850090000000002</v>
          </cell>
          <cell r="X367">
            <v>86506</v>
          </cell>
          <cell r="Y367">
            <v>91292</v>
          </cell>
        </row>
        <row r="368">
          <cell r="I368" t="str">
            <v>7527249468ZW8</v>
          </cell>
          <cell r="K368">
            <v>0</v>
          </cell>
          <cell r="L368">
            <v>0</v>
          </cell>
          <cell r="M368">
            <v>1.9970000000000002E-2</v>
          </cell>
          <cell r="N368">
            <v>0.08</v>
          </cell>
          <cell r="O368">
            <v>0</v>
          </cell>
          <cell r="P368">
            <v>0</v>
          </cell>
          <cell r="Q368" t="str">
            <v>CPC</v>
          </cell>
          <cell r="R368">
            <v>498</v>
          </cell>
          <cell r="S368">
            <v>503</v>
          </cell>
          <cell r="T368">
            <v>5</v>
          </cell>
          <cell r="V368">
            <v>5</v>
          </cell>
          <cell r="W368">
            <v>9.9850000000000008E-2</v>
          </cell>
          <cell r="X368">
            <v>4593</v>
          </cell>
          <cell r="Y368">
            <v>4796</v>
          </cell>
        </row>
        <row r="369">
          <cell r="I369" t="str">
            <v>W792P502860</v>
          </cell>
          <cell r="J369" t="str">
            <v>C28007383</v>
          </cell>
          <cell r="K369">
            <v>0</v>
          </cell>
          <cell r="L369">
            <v>0</v>
          </cell>
          <cell r="M369">
            <v>1.9970000000000002E-2</v>
          </cell>
          <cell r="N369">
            <v>0.08</v>
          </cell>
          <cell r="O369">
            <v>0</v>
          </cell>
          <cell r="P369">
            <v>0</v>
          </cell>
          <cell r="Q369" t="str">
            <v>CPC</v>
          </cell>
          <cell r="R369">
            <v>73365</v>
          </cell>
          <cell r="S369">
            <v>76248</v>
          </cell>
          <cell r="T369">
            <v>2883</v>
          </cell>
          <cell r="V369">
            <v>2883</v>
          </cell>
          <cell r="W369">
            <v>57.573510000000006</v>
          </cell>
          <cell r="X369">
            <v>59354</v>
          </cell>
          <cell r="Y369">
            <v>60448</v>
          </cell>
        </row>
        <row r="370">
          <cell r="I370" t="str">
            <v>V9815300444</v>
          </cell>
          <cell r="J370" t="str">
            <v>C24068549</v>
          </cell>
          <cell r="K370">
            <v>4000</v>
          </cell>
          <cell r="L370">
            <v>1000</v>
          </cell>
          <cell r="M370">
            <v>2.0750000000000001E-2</v>
          </cell>
          <cell r="N370">
            <v>0.08</v>
          </cell>
          <cell r="O370">
            <v>83</v>
          </cell>
          <cell r="P370">
            <v>80</v>
          </cell>
          <cell r="Q370">
            <v>163</v>
          </cell>
          <cell r="R370">
            <v>449926</v>
          </cell>
          <cell r="S370">
            <v>454185</v>
          </cell>
          <cell r="T370">
            <v>4259</v>
          </cell>
          <cell r="U370">
            <v>259</v>
          </cell>
          <cell r="W370">
            <v>5.37425</v>
          </cell>
          <cell r="X370">
            <v>270717</v>
          </cell>
          <cell r="Y370">
            <v>271852</v>
          </cell>
        </row>
        <row r="371">
          <cell r="I371" t="str">
            <v>V9615401018</v>
          </cell>
          <cell r="J371" t="str">
            <v>C24068852</v>
          </cell>
          <cell r="K371">
            <v>0</v>
          </cell>
          <cell r="L371">
            <v>0</v>
          </cell>
          <cell r="M371">
            <v>1.9970000000000002E-2</v>
          </cell>
          <cell r="N371">
            <v>0.08</v>
          </cell>
          <cell r="O371">
            <v>0</v>
          </cell>
          <cell r="P371">
            <v>0</v>
          </cell>
          <cell r="Q371" t="str">
            <v>CPC</v>
          </cell>
          <cell r="R371">
            <v>359900</v>
          </cell>
          <cell r="S371">
            <v>362997</v>
          </cell>
          <cell r="T371">
            <v>3097</v>
          </cell>
          <cell r="V371">
            <v>3097</v>
          </cell>
          <cell r="W371">
            <v>61.847090000000009</v>
          </cell>
          <cell r="X371">
            <v>179407</v>
          </cell>
          <cell r="Y371">
            <v>187003</v>
          </cell>
        </row>
        <row r="372">
          <cell r="I372" t="str">
            <v>W422L200483</v>
          </cell>
          <cell r="J372" t="str">
            <v>C28001405</v>
          </cell>
          <cell r="K372">
            <v>0</v>
          </cell>
          <cell r="L372">
            <v>0</v>
          </cell>
          <cell r="M372">
            <v>1.9970000000000002E-2</v>
          </cell>
          <cell r="N372">
            <v>0.08</v>
          </cell>
          <cell r="O372">
            <v>0</v>
          </cell>
          <cell r="P372">
            <v>0</v>
          </cell>
          <cell r="Q372" t="str">
            <v>CPC</v>
          </cell>
          <cell r="R372">
            <v>180598</v>
          </cell>
          <cell r="S372">
            <v>182983</v>
          </cell>
          <cell r="T372">
            <v>2385</v>
          </cell>
          <cell r="V372">
            <v>2385</v>
          </cell>
          <cell r="W372">
            <v>47.628450000000001</v>
          </cell>
          <cell r="X372">
            <v>0</v>
          </cell>
          <cell r="Y372">
            <v>0</v>
          </cell>
        </row>
        <row r="373">
          <cell r="I373" t="str">
            <v>S9219200065</v>
          </cell>
          <cell r="J373" t="str">
            <v>C28001972</v>
          </cell>
          <cell r="K373">
            <v>0</v>
          </cell>
          <cell r="L373">
            <v>0</v>
          </cell>
          <cell r="M373">
            <v>1.9970000000000002E-2</v>
          </cell>
          <cell r="N373">
            <v>0.08</v>
          </cell>
          <cell r="O373">
            <v>0</v>
          </cell>
          <cell r="P373">
            <v>0</v>
          </cell>
          <cell r="Q373" t="str">
            <v>CPC</v>
          </cell>
          <cell r="R373">
            <v>156250</v>
          </cell>
          <cell r="S373">
            <v>158365</v>
          </cell>
          <cell r="T373">
            <v>2115</v>
          </cell>
          <cell r="V373">
            <v>2115</v>
          </cell>
          <cell r="W373">
            <v>42.236550000000001</v>
          </cell>
          <cell r="X373">
            <v>0</v>
          </cell>
          <cell r="Y373">
            <v>0</v>
          </cell>
        </row>
        <row r="374">
          <cell r="I374" t="str">
            <v>S9219100035</v>
          </cell>
          <cell r="J374" t="str">
            <v>C28002005</v>
          </cell>
          <cell r="K374">
            <v>0</v>
          </cell>
          <cell r="L374">
            <v>0</v>
          </cell>
          <cell r="M374">
            <v>1.9970000000000002E-2</v>
          </cell>
          <cell r="N374">
            <v>0.08</v>
          </cell>
          <cell r="O374">
            <v>0</v>
          </cell>
          <cell r="P374">
            <v>0</v>
          </cell>
          <cell r="Q374" t="str">
            <v>CPC</v>
          </cell>
          <cell r="R374">
            <v>11365</v>
          </cell>
          <cell r="S374">
            <v>11406</v>
          </cell>
          <cell r="T374">
            <v>41</v>
          </cell>
          <cell r="V374">
            <v>41</v>
          </cell>
          <cell r="W374">
            <v>0.81877000000000011</v>
          </cell>
          <cell r="X374">
            <v>0</v>
          </cell>
          <cell r="Y374">
            <v>0</v>
          </cell>
        </row>
        <row r="375">
          <cell r="I375" t="str">
            <v>S7324900343</v>
          </cell>
          <cell r="J375" t="str">
            <v>C28001975</v>
          </cell>
          <cell r="K375">
            <v>0</v>
          </cell>
          <cell r="L375">
            <v>0</v>
          </cell>
          <cell r="M375">
            <v>1.9970000000000002E-2</v>
          </cell>
          <cell r="N375">
            <v>0.08</v>
          </cell>
          <cell r="O375">
            <v>0</v>
          </cell>
          <cell r="P375">
            <v>0</v>
          </cell>
          <cell r="Q375" t="str">
            <v>CPC</v>
          </cell>
          <cell r="R375">
            <v>96312</v>
          </cell>
          <cell r="S375">
            <v>97974</v>
          </cell>
          <cell r="T375">
            <v>1662</v>
          </cell>
          <cell r="V375">
            <v>1662</v>
          </cell>
          <cell r="W375">
            <v>33.19014</v>
          </cell>
          <cell r="X375">
            <v>50301</v>
          </cell>
          <cell r="Y375">
            <v>52935</v>
          </cell>
        </row>
        <row r="376">
          <cell r="I376" t="str">
            <v>W523L201007</v>
          </cell>
          <cell r="J376" t="str">
            <v>C84021331</v>
          </cell>
          <cell r="K376">
            <v>0</v>
          </cell>
          <cell r="L376">
            <v>0</v>
          </cell>
          <cell r="M376">
            <v>1.9970000000000002E-2</v>
          </cell>
          <cell r="N376">
            <v>0.08</v>
          </cell>
          <cell r="O376">
            <v>0</v>
          </cell>
          <cell r="P376">
            <v>0</v>
          </cell>
          <cell r="Q376" t="str">
            <v>CPC</v>
          </cell>
          <cell r="R376">
            <v>372122</v>
          </cell>
          <cell r="S376">
            <v>373514</v>
          </cell>
          <cell r="T376">
            <v>1392</v>
          </cell>
          <cell r="V376">
            <v>1392</v>
          </cell>
          <cell r="W376">
            <v>27.798240000000003</v>
          </cell>
          <cell r="X376">
            <v>0</v>
          </cell>
          <cell r="Y376">
            <v>0</v>
          </cell>
        </row>
        <row r="377">
          <cell r="I377" t="str">
            <v>V9324900304</v>
          </cell>
          <cell r="J377" t="str">
            <v>C28001481</v>
          </cell>
          <cell r="K377">
            <v>0</v>
          </cell>
          <cell r="L377">
            <v>0</v>
          </cell>
          <cell r="M377">
            <v>1.9970000000000002E-2</v>
          </cell>
          <cell r="N377">
            <v>0.08</v>
          </cell>
          <cell r="O377">
            <v>0</v>
          </cell>
          <cell r="P377">
            <v>0</v>
          </cell>
          <cell r="Q377" t="str">
            <v>CPC</v>
          </cell>
          <cell r="R377">
            <v>124712</v>
          </cell>
          <cell r="S377">
            <v>125805</v>
          </cell>
          <cell r="T377">
            <v>1093</v>
          </cell>
          <cell r="V377">
            <v>1093</v>
          </cell>
          <cell r="W377">
            <v>21.827210000000001</v>
          </cell>
          <cell r="X377">
            <v>79916</v>
          </cell>
          <cell r="Y377">
            <v>81097</v>
          </cell>
        </row>
        <row r="378">
          <cell r="I378" t="str">
            <v>7945NBD</v>
          </cell>
          <cell r="K378">
            <v>0</v>
          </cell>
          <cell r="L378">
            <v>0</v>
          </cell>
          <cell r="M378">
            <v>1.9970000000000002E-2</v>
          </cell>
          <cell r="N378">
            <v>0.08</v>
          </cell>
          <cell r="O378">
            <v>0</v>
          </cell>
          <cell r="P378">
            <v>0</v>
          </cell>
          <cell r="Q378" t="str">
            <v>CPC</v>
          </cell>
          <cell r="R378">
            <v>121150</v>
          </cell>
          <cell r="S378" t="e">
            <v>#N/A</v>
          </cell>
          <cell r="T378" t="e">
            <v>#N/A</v>
          </cell>
          <cell r="V378" t="e">
            <v>#N/A</v>
          </cell>
          <cell r="W378" t="e">
            <v>#N/A</v>
          </cell>
          <cell r="X378">
            <v>0</v>
          </cell>
          <cell r="Y378" t="e">
            <v>#N/A</v>
          </cell>
        </row>
        <row r="379">
          <cell r="I379" t="str">
            <v>CNGXK08767</v>
          </cell>
          <cell r="K379">
            <v>0</v>
          </cell>
          <cell r="L379">
            <v>0</v>
          </cell>
          <cell r="M379">
            <v>1.9970000000000002E-2</v>
          </cell>
          <cell r="N379">
            <v>0.08</v>
          </cell>
          <cell r="O379">
            <v>0</v>
          </cell>
          <cell r="P379">
            <v>0</v>
          </cell>
          <cell r="Q379" t="str">
            <v>CPC</v>
          </cell>
          <cell r="R379">
            <v>101020</v>
          </cell>
          <cell r="S379">
            <v>101120</v>
          </cell>
          <cell r="T379">
            <v>100</v>
          </cell>
          <cell r="V379">
            <v>100</v>
          </cell>
          <cell r="W379">
            <v>1.9970000000000001</v>
          </cell>
          <cell r="X379">
            <v>0</v>
          </cell>
          <cell r="Y379">
            <v>0</v>
          </cell>
        </row>
        <row r="380">
          <cell r="I380" t="str">
            <v>CNRXS03019</v>
          </cell>
          <cell r="K380">
            <v>0</v>
          </cell>
          <cell r="L380">
            <v>0</v>
          </cell>
          <cell r="M380">
            <v>1.9970000000000002E-2</v>
          </cell>
          <cell r="N380">
            <v>0.08</v>
          </cell>
          <cell r="O380">
            <v>0</v>
          </cell>
          <cell r="P380">
            <v>0</v>
          </cell>
          <cell r="Q380" t="str">
            <v>CPC</v>
          </cell>
          <cell r="R380">
            <v>69310</v>
          </cell>
          <cell r="S380">
            <v>69371</v>
          </cell>
          <cell r="T380">
            <v>61</v>
          </cell>
          <cell r="V380">
            <v>61</v>
          </cell>
          <cell r="W380">
            <v>1.2181700000000002</v>
          </cell>
          <cell r="X380">
            <v>0</v>
          </cell>
          <cell r="Y380">
            <v>0</v>
          </cell>
        </row>
        <row r="381">
          <cell r="I381" t="str">
            <v>W422L401012</v>
          </cell>
          <cell r="J381" t="str">
            <v>C28003850</v>
          </cell>
          <cell r="K381">
            <v>0</v>
          </cell>
          <cell r="L381">
            <v>0</v>
          </cell>
          <cell r="M381">
            <v>1.9970000000000002E-2</v>
          </cell>
          <cell r="N381">
            <v>0.08</v>
          </cell>
          <cell r="O381">
            <v>0</v>
          </cell>
          <cell r="P381">
            <v>0</v>
          </cell>
          <cell r="Q381" t="str">
            <v>CPC</v>
          </cell>
          <cell r="R381">
            <v>148897</v>
          </cell>
          <cell r="S381">
            <v>153508</v>
          </cell>
          <cell r="T381">
            <v>4611</v>
          </cell>
          <cell r="V381">
            <v>4611</v>
          </cell>
          <cell r="W381">
            <v>92.081670000000003</v>
          </cell>
          <cell r="X381">
            <v>0</v>
          </cell>
          <cell r="Y381">
            <v>0</v>
          </cell>
        </row>
        <row r="382">
          <cell r="I382" t="str">
            <v>7528629010G7B</v>
          </cell>
          <cell r="K382">
            <v>0</v>
          </cell>
          <cell r="L382">
            <v>0</v>
          </cell>
          <cell r="M382">
            <v>1.9970000000000002E-2</v>
          </cell>
          <cell r="N382">
            <v>0.08</v>
          </cell>
          <cell r="O382">
            <v>0</v>
          </cell>
          <cell r="P382">
            <v>0</v>
          </cell>
          <cell r="Q382" t="str">
            <v>CPC</v>
          </cell>
          <cell r="R382">
            <v>1919</v>
          </cell>
          <cell r="S382">
            <v>3511</v>
          </cell>
          <cell r="T382">
            <v>1592</v>
          </cell>
          <cell r="V382">
            <v>1592</v>
          </cell>
          <cell r="W382">
            <v>31.792240000000003</v>
          </cell>
          <cell r="X382">
            <v>6049</v>
          </cell>
          <cell r="Y382">
            <v>11764</v>
          </cell>
        </row>
        <row r="383">
          <cell r="I383" t="str">
            <v>G736MA60055</v>
          </cell>
          <cell r="J383" t="str">
            <v>C84187012</v>
          </cell>
          <cell r="K383">
            <v>0</v>
          </cell>
          <cell r="L383">
            <v>0</v>
          </cell>
          <cell r="M383">
            <v>1.9970000000000002E-2</v>
          </cell>
          <cell r="N383">
            <v>0.08</v>
          </cell>
          <cell r="O383">
            <v>0</v>
          </cell>
          <cell r="P383">
            <v>0</v>
          </cell>
          <cell r="Q383" t="str">
            <v>CPC</v>
          </cell>
          <cell r="R383">
            <v>28558</v>
          </cell>
          <cell r="S383">
            <v>43360</v>
          </cell>
          <cell r="T383">
            <v>14802</v>
          </cell>
          <cell r="V383">
            <v>14802</v>
          </cell>
          <cell r="W383">
            <v>295.59594000000004</v>
          </cell>
          <cell r="X383">
            <v>2833</v>
          </cell>
          <cell r="Y383">
            <v>3806</v>
          </cell>
        </row>
        <row r="384">
          <cell r="I384" t="str">
            <v>V9415400496</v>
          </cell>
          <cell r="J384" t="str">
            <v>C24068769</v>
          </cell>
          <cell r="K384">
            <v>8000</v>
          </cell>
          <cell r="L384">
            <v>1500</v>
          </cell>
          <cell r="M384">
            <v>2.0750000000000001E-2</v>
          </cell>
          <cell r="N384">
            <v>0.08</v>
          </cell>
          <cell r="O384">
            <v>166</v>
          </cell>
          <cell r="P384">
            <v>120</v>
          </cell>
          <cell r="Q384">
            <v>286</v>
          </cell>
          <cell r="R384">
            <v>117601</v>
          </cell>
          <cell r="S384">
            <v>118904</v>
          </cell>
          <cell r="T384">
            <v>1303</v>
          </cell>
          <cell r="U384" t="str">
            <v>0</v>
          </cell>
          <cell r="W384">
            <v>0</v>
          </cell>
          <cell r="X384">
            <v>134313</v>
          </cell>
          <cell r="Y384">
            <v>136437</v>
          </cell>
        </row>
        <row r="385">
          <cell r="I385" t="str">
            <v>V9415400505</v>
          </cell>
          <cell r="J385" t="str">
            <v>C24068780</v>
          </cell>
          <cell r="K385">
            <v>5000</v>
          </cell>
          <cell r="L385">
            <v>500</v>
          </cell>
          <cell r="M385">
            <v>2.0750000000000001E-2</v>
          </cell>
          <cell r="N385">
            <v>0.08</v>
          </cell>
          <cell r="O385">
            <v>103.75</v>
          </cell>
          <cell r="P385">
            <v>40</v>
          </cell>
          <cell r="Q385">
            <v>143.75</v>
          </cell>
          <cell r="R385">
            <v>52498</v>
          </cell>
          <cell r="S385">
            <v>52535</v>
          </cell>
          <cell r="T385">
            <v>37</v>
          </cell>
          <cell r="U385" t="str">
            <v>0</v>
          </cell>
          <cell r="W385">
            <v>0</v>
          </cell>
          <cell r="X385">
            <v>67008</v>
          </cell>
          <cell r="Y385">
            <v>67092</v>
          </cell>
        </row>
        <row r="386">
          <cell r="I386" t="str">
            <v>79G061V</v>
          </cell>
          <cell r="K386">
            <v>6000</v>
          </cell>
          <cell r="L386">
            <v>0</v>
          </cell>
          <cell r="M386">
            <v>2.0750000000000001E-2</v>
          </cell>
          <cell r="N386">
            <v>0.08</v>
          </cell>
          <cell r="O386">
            <v>124.5</v>
          </cell>
          <cell r="P386">
            <v>0</v>
          </cell>
          <cell r="Q386">
            <v>124.5</v>
          </cell>
          <cell r="R386">
            <v>54611</v>
          </cell>
          <cell r="S386">
            <v>55068</v>
          </cell>
          <cell r="T386">
            <v>457</v>
          </cell>
          <cell r="U386" t="str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I387" t="str">
            <v>9435WFF</v>
          </cell>
          <cell r="K387">
            <v>6000</v>
          </cell>
          <cell r="L387">
            <v>100</v>
          </cell>
          <cell r="M387">
            <v>2.0750000000000001E-2</v>
          </cell>
          <cell r="N387">
            <v>0.08</v>
          </cell>
          <cell r="O387">
            <v>124.5</v>
          </cell>
          <cell r="P387">
            <v>8</v>
          </cell>
          <cell r="Q387">
            <v>132.5</v>
          </cell>
          <cell r="R387">
            <v>73097</v>
          </cell>
          <cell r="S387">
            <v>74190</v>
          </cell>
          <cell r="T387">
            <v>1093</v>
          </cell>
          <cell r="U387" t="str">
            <v>0</v>
          </cell>
          <cell r="W387">
            <v>0</v>
          </cell>
          <cell r="X387">
            <v>83445</v>
          </cell>
          <cell r="Y387">
            <v>85935</v>
          </cell>
        </row>
        <row r="388">
          <cell r="I388" t="str">
            <v>7528629010G5Z</v>
          </cell>
          <cell r="K388">
            <v>6000</v>
          </cell>
          <cell r="L388">
            <v>100</v>
          </cell>
          <cell r="M388">
            <v>2.0750000000000001E-2</v>
          </cell>
          <cell r="N388">
            <v>0.08</v>
          </cell>
          <cell r="O388">
            <v>124.5</v>
          </cell>
          <cell r="P388">
            <v>8</v>
          </cell>
          <cell r="Q388">
            <v>132.5</v>
          </cell>
          <cell r="R388">
            <v>7791</v>
          </cell>
          <cell r="S388">
            <v>8930</v>
          </cell>
          <cell r="T388">
            <v>1139</v>
          </cell>
          <cell r="U388" t="str">
            <v>0</v>
          </cell>
          <cell r="W388">
            <v>0</v>
          </cell>
          <cell r="X388">
            <v>17713</v>
          </cell>
          <cell r="Y388">
            <v>19670</v>
          </cell>
        </row>
        <row r="389">
          <cell r="I389" t="str">
            <v>V9315400892</v>
          </cell>
          <cell r="J389" t="str">
            <v>C24069055</v>
          </cell>
          <cell r="K389">
            <v>0</v>
          </cell>
          <cell r="L389">
            <v>0</v>
          </cell>
          <cell r="M389">
            <v>1.9970000000000002E-2</v>
          </cell>
          <cell r="N389">
            <v>0.08</v>
          </cell>
          <cell r="O389">
            <v>0</v>
          </cell>
          <cell r="P389">
            <v>0</v>
          </cell>
          <cell r="Q389" t="str">
            <v>CPC</v>
          </cell>
          <cell r="R389">
            <v>142701</v>
          </cell>
          <cell r="S389">
            <v>144359</v>
          </cell>
          <cell r="T389">
            <v>1658</v>
          </cell>
          <cell r="V389">
            <v>1658</v>
          </cell>
          <cell r="W389">
            <v>33.110260000000004</v>
          </cell>
          <cell r="X389">
            <v>80641</v>
          </cell>
          <cell r="Y389">
            <v>81037</v>
          </cell>
        </row>
        <row r="390">
          <cell r="I390" t="str">
            <v>V9315601840</v>
          </cell>
          <cell r="J390" t="str">
            <v>C24071327</v>
          </cell>
          <cell r="K390">
            <v>0</v>
          </cell>
          <cell r="L390">
            <v>0</v>
          </cell>
          <cell r="M390">
            <v>1.9970000000000002E-2</v>
          </cell>
          <cell r="N390">
            <v>0.08</v>
          </cell>
          <cell r="O390">
            <v>0</v>
          </cell>
          <cell r="P390">
            <v>0</v>
          </cell>
          <cell r="Q390" t="str">
            <v>CPC</v>
          </cell>
          <cell r="R390">
            <v>595287</v>
          </cell>
          <cell r="S390">
            <v>600244</v>
          </cell>
          <cell r="T390">
            <v>4957</v>
          </cell>
          <cell r="V390">
            <v>4957</v>
          </cell>
          <cell r="W390">
            <v>98.991290000000006</v>
          </cell>
          <cell r="X390">
            <v>164337</v>
          </cell>
          <cell r="Y390">
            <v>165945</v>
          </cell>
        </row>
        <row r="391">
          <cell r="I391" t="str">
            <v>V9315300428</v>
          </cell>
          <cell r="J391" t="str">
            <v>C24068121</v>
          </cell>
          <cell r="K391">
            <v>0</v>
          </cell>
          <cell r="L391">
            <v>0</v>
          </cell>
          <cell r="M391">
            <v>1.9970000000000002E-2</v>
          </cell>
          <cell r="N391">
            <v>0.08</v>
          </cell>
          <cell r="O391">
            <v>0</v>
          </cell>
          <cell r="P391">
            <v>0</v>
          </cell>
          <cell r="Q391" t="str">
            <v>CPC</v>
          </cell>
          <cell r="R391">
            <v>602160</v>
          </cell>
          <cell r="S391">
            <v>607840</v>
          </cell>
          <cell r="T391">
            <v>5680</v>
          </cell>
          <cell r="V391">
            <v>5680</v>
          </cell>
          <cell r="W391">
            <v>113.42960000000001</v>
          </cell>
          <cell r="X391">
            <v>167472</v>
          </cell>
          <cell r="Y391">
            <v>168238</v>
          </cell>
        </row>
        <row r="392">
          <cell r="I392" t="str">
            <v>V9315300063</v>
          </cell>
          <cell r="J392" t="str">
            <v>C24067985</v>
          </cell>
          <cell r="K392">
            <v>0</v>
          </cell>
          <cell r="L392">
            <v>0</v>
          </cell>
          <cell r="M392">
            <v>1.9970000000000002E-2</v>
          </cell>
          <cell r="N392">
            <v>0.08</v>
          </cell>
          <cell r="O392">
            <v>0</v>
          </cell>
          <cell r="P392">
            <v>0</v>
          </cell>
          <cell r="Q392" t="str">
            <v>CPC</v>
          </cell>
          <cell r="R392">
            <v>255602</v>
          </cell>
          <cell r="S392">
            <v>256757</v>
          </cell>
          <cell r="T392">
            <v>1155</v>
          </cell>
          <cell r="V392">
            <v>1155</v>
          </cell>
          <cell r="W392">
            <v>23.065350000000002</v>
          </cell>
          <cell r="X392">
            <v>30828</v>
          </cell>
          <cell r="Y392">
            <v>31119</v>
          </cell>
        </row>
        <row r="393">
          <cell r="I393" t="str">
            <v>V9315300050</v>
          </cell>
          <cell r="J393" t="str">
            <v>C24067984</v>
          </cell>
          <cell r="K393">
            <v>0</v>
          </cell>
          <cell r="L393">
            <v>0</v>
          </cell>
          <cell r="M393">
            <v>1.9970000000000002E-2</v>
          </cell>
          <cell r="N393">
            <v>0.08</v>
          </cell>
          <cell r="O393">
            <v>0</v>
          </cell>
          <cell r="P393">
            <v>0</v>
          </cell>
          <cell r="Q393" t="str">
            <v>CPC</v>
          </cell>
          <cell r="R393">
            <v>411375</v>
          </cell>
          <cell r="S393">
            <v>418306</v>
          </cell>
          <cell r="T393">
            <v>6931</v>
          </cell>
          <cell r="V393">
            <v>6931</v>
          </cell>
          <cell r="W393">
            <v>138.41207</v>
          </cell>
          <cell r="X393">
            <v>308681</v>
          </cell>
          <cell r="Y393">
            <v>310548</v>
          </cell>
        </row>
        <row r="394">
          <cell r="I394" t="str">
            <v>W492L400584</v>
          </cell>
          <cell r="J394" t="str">
            <v>C28003630</v>
          </cell>
          <cell r="K394">
            <v>0</v>
          </cell>
          <cell r="L394">
            <v>0</v>
          </cell>
          <cell r="M394">
            <v>1.9970000000000002E-2</v>
          </cell>
          <cell r="N394">
            <v>0.08</v>
          </cell>
          <cell r="O394">
            <v>0</v>
          </cell>
          <cell r="P394">
            <v>0</v>
          </cell>
          <cell r="Q394" t="str">
            <v>CPC</v>
          </cell>
          <cell r="R394">
            <v>255020</v>
          </cell>
          <cell r="S394">
            <v>257385</v>
          </cell>
          <cell r="T394">
            <v>2365</v>
          </cell>
          <cell r="V394">
            <v>2365</v>
          </cell>
          <cell r="W394">
            <v>47.229050000000001</v>
          </cell>
          <cell r="X394">
            <v>44843</v>
          </cell>
          <cell r="Y394">
            <v>46252</v>
          </cell>
        </row>
        <row r="395">
          <cell r="I395" t="str">
            <v>V9315800702</v>
          </cell>
          <cell r="J395" t="str">
            <v>C24073119</v>
          </cell>
          <cell r="K395">
            <v>0</v>
          </cell>
          <cell r="L395">
            <v>0</v>
          </cell>
          <cell r="M395">
            <v>1.9970000000000002E-2</v>
          </cell>
          <cell r="N395">
            <v>0.08</v>
          </cell>
          <cell r="O395">
            <v>0</v>
          </cell>
          <cell r="P395">
            <v>0</v>
          </cell>
          <cell r="Q395" t="str">
            <v>CPC</v>
          </cell>
          <cell r="R395">
            <v>251525</v>
          </cell>
          <cell r="S395">
            <v>254519</v>
          </cell>
          <cell r="T395">
            <v>2994</v>
          </cell>
          <cell r="V395">
            <v>2994</v>
          </cell>
          <cell r="W395">
            <v>59.790180000000007</v>
          </cell>
          <cell r="X395">
            <v>135389</v>
          </cell>
          <cell r="Y395">
            <v>138352</v>
          </cell>
        </row>
        <row r="396">
          <cell r="I396" t="str">
            <v>V9315701038</v>
          </cell>
          <cell r="J396" t="str">
            <v>C24073087</v>
          </cell>
          <cell r="K396">
            <v>0</v>
          </cell>
          <cell r="L396">
            <v>0</v>
          </cell>
          <cell r="M396">
            <v>1.9970000000000002E-2</v>
          </cell>
          <cell r="N396">
            <v>0.08</v>
          </cell>
          <cell r="O396">
            <v>0</v>
          </cell>
          <cell r="P396">
            <v>0</v>
          </cell>
          <cell r="Q396" t="str">
            <v>CPC</v>
          </cell>
          <cell r="R396">
            <v>178154</v>
          </cell>
          <cell r="S396">
            <v>179855</v>
          </cell>
          <cell r="T396">
            <v>1701</v>
          </cell>
          <cell r="V396">
            <v>1701</v>
          </cell>
          <cell r="W396">
            <v>33.968970000000006</v>
          </cell>
          <cell r="X396">
            <v>113067</v>
          </cell>
          <cell r="Y396">
            <v>113826</v>
          </cell>
        </row>
        <row r="397">
          <cell r="I397" t="str">
            <v>V9315800896</v>
          </cell>
          <cell r="J397" t="str">
            <v>C24073346</v>
          </cell>
          <cell r="K397">
            <v>0</v>
          </cell>
          <cell r="L397">
            <v>0</v>
          </cell>
          <cell r="M397">
            <v>1.9970000000000002E-2</v>
          </cell>
          <cell r="N397">
            <v>0.08</v>
          </cell>
          <cell r="O397">
            <v>0</v>
          </cell>
          <cell r="P397">
            <v>0</v>
          </cell>
          <cell r="Q397" t="str">
            <v>CPC</v>
          </cell>
          <cell r="R397">
            <v>102243</v>
          </cell>
          <cell r="S397">
            <v>102793</v>
          </cell>
          <cell r="T397">
            <v>550</v>
          </cell>
          <cell r="V397">
            <v>550</v>
          </cell>
          <cell r="W397">
            <v>10.983500000000001</v>
          </cell>
          <cell r="X397">
            <v>57380</v>
          </cell>
          <cell r="Y397">
            <v>58074</v>
          </cell>
        </row>
        <row r="398">
          <cell r="I398" t="str">
            <v>V9315000567</v>
          </cell>
          <cell r="J398" t="str">
            <v>C24065520</v>
          </cell>
          <cell r="K398">
            <v>0</v>
          </cell>
          <cell r="L398">
            <v>0</v>
          </cell>
          <cell r="M398">
            <v>1.9970000000000002E-2</v>
          </cell>
          <cell r="N398">
            <v>0.08</v>
          </cell>
          <cell r="O398">
            <v>0</v>
          </cell>
          <cell r="P398">
            <v>0</v>
          </cell>
          <cell r="Q398" t="str">
            <v>CPC</v>
          </cell>
          <cell r="R398">
            <v>173924</v>
          </cell>
          <cell r="S398">
            <v>175071</v>
          </cell>
          <cell r="T398">
            <v>1147</v>
          </cell>
          <cell r="V398">
            <v>1147</v>
          </cell>
          <cell r="W398">
            <v>22.90559</v>
          </cell>
          <cell r="X398">
            <v>127224</v>
          </cell>
          <cell r="Y398">
            <v>127419</v>
          </cell>
        </row>
        <row r="399">
          <cell r="I399" t="str">
            <v>V9315600979</v>
          </cell>
          <cell r="J399" t="str">
            <v>C24073086</v>
          </cell>
          <cell r="K399">
            <v>0</v>
          </cell>
          <cell r="L399">
            <v>0</v>
          </cell>
          <cell r="M399">
            <v>1.9970000000000002E-2</v>
          </cell>
          <cell r="N399">
            <v>0.08</v>
          </cell>
          <cell r="O399">
            <v>0</v>
          </cell>
          <cell r="P399">
            <v>0</v>
          </cell>
          <cell r="Q399" t="str">
            <v>CPC</v>
          </cell>
          <cell r="R399">
            <v>391418</v>
          </cell>
          <cell r="S399">
            <v>396936</v>
          </cell>
          <cell r="T399">
            <v>5518</v>
          </cell>
          <cell r="V399">
            <v>5518</v>
          </cell>
          <cell r="W399">
            <v>110.19446000000001</v>
          </cell>
          <cell r="X399">
            <v>105544</v>
          </cell>
          <cell r="Y399">
            <v>106747</v>
          </cell>
        </row>
        <row r="400">
          <cell r="I400" t="str">
            <v>V9324900282</v>
          </cell>
          <cell r="J400" t="str">
            <v>C28001480</v>
          </cell>
          <cell r="K400">
            <v>0</v>
          </cell>
          <cell r="L400">
            <v>0</v>
          </cell>
          <cell r="M400">
            <v>1.9970000000000002E-2</v>
          </cell>
          <cell r="N400">
            <v>0.08</v>
          </cell>
          <cell r="O400">
            <v>0</v>
          </cell>
          <cell r="P400">
            <v>0</v>
          </cell>
          <cell r="Q400" t="str">
            <v>CPC</v>
          </cell>
          <cell r="R400">
            <v>195535</v>
          </cell>
          <cell r="S400">
            <v>198910</v>
          </cell>
          <cell r="T400">
            <v>3375</v>
          </cell>
          <cell r="V400">
            <v>3375</v>
          </cell>
          <cell r="W400">
            <v>67.398750000000007</v>
          </cell>
          <cell r="X400">
            <v>79458</v>
          </cell>
          <cell r="Y400">
            <v>80200</v>
          </cell>
        </row>
        <row r="401">
          <cell r="I401" t="str">
            <v>W492L200850</v>
          </cell>
          <cell r="J401" t="str">
            <v>C28003381</v>
          </cell>
          <cell r="K401">
            <v>0</v>
          </cell>
          <cell r="L401">
            <v>0</v>
          </cell>
          <cell r="M401">
            <v>1.9970000000000002E-2</v>
          </cell>
          <cell r="N401">
            <v>0.08</v>
          </cell>
          <cell r="O401">
            <v>0</v>
          </cell>
          <cell r="P401">
            <v>0</v>
          </cell>
          <cell r="Q401" t="str">
            <v>CPC</v>
          </cell>
          <cell r="R401">
            <v>390383</v>
          </cell>
          <cell r="S401">
            <v>395609</v>
          </cell>
          <cell r="T401">
            <v>5226</v>
          </cell>
          <cell r="V401">
            <v>5226</v>
          </cell>
          <cell r="W401">
            <v>104.36322000000001</v>
          </cell>
          <cell r="X401">
            <v>118631</v>
          </cell>
          <cell r="Y401">
            <v>119619</v>
          </cell>
        </row>
        <row r="402">
          <cell r="I402" t="str">
            <v>451445LM25NW9</v>
          </cell>
          <cell r="K402">
            <v>0</v>
          </cell>
          <cell r="L402">
            <v>0</v>
          </cell>
          <cell r="M402">
            <v>1.9970000000000002E-2</v>
          </cell>
          <cell r="N402">
            <v>0.08</v>
          </cell>
          <cell r="O402">
            <v>0</v>
          </cell>
          <cell r="P402">
            <v>0</v>
          </cell>
          <cell r="Q402" t="str">
            <v>CPC</v>
          </cell>
          <cell r="R402">
            <v>18182</v>
          </cell>
          <cell r="S402">
            <v>20607</v>
          </cell>
          <cell r="T402">
            <v>2425</v>
          </cell>
          <cell r="V402">
            <v>2425</v>
          </cell>
          <cell r="W402">
            <v>48.427250000000001</v>
          </cell>
          <cell r="X402">
            <v>0</v>
          </cell>
          <cell r="Y402">
            <v>0</v>
          </cell>
        </row>
        <row r="403">
          <cell r="I403" t="str">
            <v>35PC47K</v>
          </cell>
          <cell r="K403">
            <v>0</v>
          </cell>
          <cell r="L403">
            <v>0</v>
          </cell>
          <cell r="M403">
            <v>1.9970000000000002E-2</v>
          </cell>
          <cell r="N403">
            <v>0.08</v>
          </cell>
          <cell r="O403">
            <v>0</v>
          </cell>
          <cell r="P403">
            <v>0</v>
          </cell>
          <cell r="Q403" t="str">
            <v>CPC</v>
          </cell>
          <cell r="R403">
            <v>51510</v>
          </cell>
          <cell r="S403">
            <v>52159</v>
          </cell>
          <cell r="T403">
            <v>649</v>
          </cell>
          <cell r="V403">
            <v>649</v>
          </cell>
          <cell r="W403">
            <v>12.96053</v>
          </cell>
          <cell r="X403">
            <v>0</v>
          </cell>
          <cell r="Y403">
            <v>0</v>
          </cell>
        </row>
        <row r="404">
          <cell r="I404" t="str">
            <v>G706M560004</v>
          </cell>
          <cell r="J404" t="str">
            <v>C84167071</v>
          </cell>
          <cell r="K404">
            <v>0</v>
          </cell>
          <cell r="L404">
            <v>0</v>
          </cell>
          <cell r="M404">
            <v>1.9970000000000002E-2</v>
          </cell>
          <cell r="N404">
            <v>0.08</v>
          </cell>
          <cell r="O404">
            <v>0</v>
          </cell>
          <cell r="P404">
            <v>0</v>
          </cell>
          <cell r="Q404" t="str">
            <v>CPC</v>
          </cell>
          <cell r="R404">
            <v>54570</v>
          </cell>
          <cell r="S404">
            <v>60136</v>
          </cell>
          <cell r="T404">
            <v>5566</v>
          </cell>
          <cell r="V404">
            <v>5566</v>
          </cell>
          <cell r="W404">
            <v>111.15302000000001</v>
          </cell>
          <cell r="X404">
            <v>14500</v>
          </cell>
          <cell r="Y404">
            <v>17017</v>
          </cell>
        </row>
        <row r="405">
          <cell r="I405" t="str">
            <v>9432MTK</v>
          </cell>
          <cell r="K405">
            <v>0</v>
          </cell>
          <cell r="L405">
            <v>0</v>
          </cell>
          <cell r="M405">
            <v>1.9970000000000002E-2</v>
          </cell>
          <cell r="N405">
            <v>0.08</v>
          </cell>
          <cell r="O405">
            <v>0</v>
          </cell>
          <cell r="P405">
            <v>0</v>
          </cell>
          <cell r="Q405" t="str">
            <v>CPC</v>
          </cell>
          <cell r="R405">
            <v>154161</v>
          </cell>
          <cell r="S405">
            <v>157387</v>
          </cell>
          <cell r="T405">
            <v>3226</v>
          </cell>
          <cell r="V405">
            <v>3226</v>
          </cell>
          <cell r="W405">
            <v>64.423220000000001</v>
          </cell>
          <cell r="X405">
            <v>54446</v>
          </cell>
          <cell r="Y405">
            <v>54864</v>
          </cell>
        </row>
        <row r="406">
          <cell r="I406" t="str">
            <v>9432TKY</v>
          </cell>
          <cell r="K406">
            <v>0</v>
          </cell>
          <cell r="L406">
            <v>0</v>
          </cell>
          <cell r="M406">
            <v>1.9970000000000002E-2</v>
          </cell>
          <cell r="N406">
            <v>0.08</v>
          </cell>
          <cell r="O406">
            <v>0</v>
          </cell>
          <cell r="P406">
            <v>0</v>
          </cell>
          <cell r="Q406" t="str">
            <v>CPC</v>
          </cell>
          <cell r="R406">
            <v>83761</v>
          </cell>
          <cell r="S406">
            <v>84426</v>
          </cell>
          <cell r="T406">
            <v>665</v>
          </cell>
          <cell r="V406">
            <v>665</v>
          </cell>
          <cell r="W406">
            <v>13.280050000000001</v>
          </cell>
          <cell r="X406">
            <v>16362</v>
          </cell>
          <cell r="Y406">
            <v>16592</v>
          </cell>
        </row>
        <row r="407">
          <cell r="I407" t="str">
            <v>9432XV2</v>
          </cell>
          <cell r="K407">
            <v>0</v>
          </cell>
          <cell r="L407">
            <v>0</v>
          </cell>
          <cell r="M407">
            <v>1.9970000000000002E-2</v>
          </cell>
          <cell r="N407">
            <v>0.08</v>
          </cell>
          <cell r="O407">
            <v>0</v>
          </cell>
          <cell r="P407">
            <v>0</v>
          </cell>
          <cell r="Q407" t="str">
            <v>CPC</v>
          </cell>
          <cell r="R407">
            <v>78807</v>
          </cell>
          <cell r="S407">
            <v>79372</v>
          </cell>
          <cell r="T407">
            <v>565</v>
          </cell>
          <cell r="V407">
            <v>565</v>
          </cell>
          <cell r="W407">
            <v>11.283050000000001</v>
          </cell>
          <cell r="X407">
            <v>279</v>
          </cell>
          <cell r="Y407">
            <v>279</v>
          </cell>
        </row>
        <row r="408">
          <cell r="I408" t="str">
            <v>9432MV6</v>
          </cell>
          <cell r="K408">
            <v>0</v>
          </cell>
          <cell r="L408">
            <v>0</v>
          </cell>
          <cell r="M408">
            <v>1.9970000000000002E-2</v>
          </cell>
          <cell r="N408">
            <v>0.08</v>
          </cell>
          <cell r="O408">
            <v>0</v>
          </cell>
          <cell r="P408">
            <v>0</v>
          </cell>
          <cell r="Q408" t="str">
            <v>CPC</v>
          </cell>
          <cell r="R408">
            <v>63109</v>
          </cell>
          <cell r="S408">
            <v>64696</v>
          </cell>
          <cell r="T408">
            <v>1587</v>
          </cell>
          <cell r="V408">
            <v>1587</v>
          </cell>
          <cell r="W408">
            <v>31.692390000000003</v>
          </cell>
          <cell r="X408">
            <v>12098</v>
          </cell>
          <cell r="Y408">
            <v>12136</v>
          </cell>
        </row>
        <row r="409">
          <cell r="I409" t="str">
            <v>9432XPR</v>
          </cell>
          <cell r="K409">
            <v>0</v>
          </cell>
          <cell r="L409">
            <v>0</v>
          </cell>
          <cell r="M409">
            <v>1.9970000000000002E-2</v>
          </cell>
          <cell r="N409">
            <v>0.08</v>
          </cell>
          <cell r="O409">
            <v>0</v>
          </cell>
          <cell r="P409">
            <v>0</v>
          </cell>
          <cell r="Q409" t="str">
            <v>CPC</v>
          </cell>
          <cell r="R409">
            <v>44069</v>
          </cell>
          <cell r="S409">
            <v>44308</v>
          </cell>
          <cell r="T409">
            <v>239</v>
          </cell>
          <cell r="V409">
            <v>239</v>
          </cell>
          <cell r="W409">
            <v>4.7728300000000008</v>
          </cell>
          <cell r="X409">
            <v>3970</v>
          </cell>
          <cell r="Y409">
            <v>3987</v>
          </cell>
        </row>
        <row r="410">
          <cell r="I410" t="str">
            <v>9432MV0</v>
          </cell>
          <cell r="K410">
            <v>0</v>
          </cell>
          <cell r="L410">
            <v>0</v>
          </cell>
          <cell r="M410">
            <v>1.9970000000000002E-2</v>
          </cell>
          <cell r="N410">
            <v>0.08</v>
          </cell>
          <cell r="O410">
            <v>0</v>
          </cell>
          <cell r="P410">
            <v>0</v>
          </cell>
          <cell r="Q410" t="str">
            <v>CPC</v>
          </cell>
          <cell r="R410">
            <v>94368</v>
          </cell>
          <cell r="S410">
            <v>94946</v>
          </cell>
          <cell r="T410">
            <v>578</v>
          </cell>
          <cell r="V410">
            <v>578</v>
          </cell>
          <cell r="W410">
            <v>11.542660000000001</v>
          </cell>
          <cell r="X410">
            <v>12790</v>
          </cell>
          <cell r="Y410">
            <v>12831</v>
          </cell>
        </row>
        <row r="411">
          <cell r="I411" t="str">
            <v>942198D</v>
          </cell>
          <cell r="J411" t="str">
            <v>C24065412</v>
          </cell>
          <cell r="K411">
            <v>0</v>
          </cell>
          <cell r="L411">
            <v>0</v>
          </cell>
          <cell r="M411">
            <v>1.9970000000000002E-2</v>
          </cell>
          <cell r="N411">
            <v>0.08</v>
          </cell>
          <cell r="O411">
            <v>0</v>
          </cell>
          <cell r="P411">
            <v>0</v>
          </cell>
          <cell r="Q411" t="str">
            <v>CPC</v>
          </cell>
          <cell r="R411">
            <v>99505</v>
          </cell>
          <cell r="S411">
            <v>100202</v>
          </cell>
          <cell r="T411">
            <v>697</v>
          </cell>
          <cell r="V411">
            <v>697</v>
          </cell>
          <cell r="W411">
            <v>13.919090000000001</v>
          </cell>
          <cell r="X411">
            <v>20018</v>
          </cell>
          <cell r="Y411">
            <v>20214</v>
          </cell>
        </row>
        <row r="412">
          <cell r="I412" t="str">
            <v>9432XXG</v>
          </cell>
          <cell r="K412">
            <v>0</v>
          </cell>
          <cell r="L412">
            <v>0</v>
          </cell>
          <cell r="M412">
            <v>1.9970000000000002E-2</v>
          </cell>
          <cell r="N412">
            <v>0.08</v>
          </cell>
          <cell r="O412">
            <v>0</v>
          </cell>
          <cell r="P412">
            <v>0</v>
          </cell>
          <cell r="Q412" t="str">
            <v>CPC</v>
          </cell>
          <cell r="R412">
            <v>51743</v>
          </cell>
          <cell r="S412">
            <v>52424</v>
          </cell>
          <cell r="T412">
            <v>681</v>
          </cell>
          <cell r="V412">
            <v>681</v>
          </cell>
          <cell r="W412">
            <v>13.599570000000002</v>
          </cell>
          <cell r="X412">
            <v>4588</v>
          </cell>
          <cell r="Y412">
            <v>4590</v>
          </cell>
        </row>
        <row r="413">
          <cell r="I413" t="str">
            <v>9432XZ2</v>
          </cell>
          <cell r="K413">
            <v>0</v>
          </cell>
          <cell r="L413">
            <v>0</v>
          </cell>
          <cell r="M413">
            <v>1.9970000000000002E-2</v>
          </cell>
          <cell r="N413">
            <v>0.08</v>
          </cell>
          <cell r="O413">
            <v>0</v>
          </cell>
          <cell r="P413">
            <v>0</v>
          </cell>
          <cell r="Q413" t="str">
            <v>CPC</v>
          </cell>
          <cell r="R413">
            <v>97690</v>
          </cell>
          <cell r="S413">
            <v>98317</v>
          </cell>
          <cell r="T413">
            <v>627</v>
          </cell>
          <cell r="V413">
            <v>627</v>
          </cell>
          <cell r="W413">
            <v>12.521190000000001</v>
          </cell>
          <cell r="X413">
            <v>33251</v>
          </cell>
          <cell r="Y413">
            <v>33471</v>
          </cell>
        </row>
        <row r="414">
          <cell r="I414" t="str">
            <v>9432N0W</v>
          </cell>
          <cell r="K414">
            <v>0</v>
          </cell>
          <cell r="L414">
            <v>0</v>
          </cell>
          <cell r="M414">
            <v>1.9970000000000002E-2</v>
          </cell>
          <cell r="N414">
            <v>0.08</v>
          </cell>
          <cell r="O414">
            <v>0</v>
          </cell>
          <cell r="P414">
            <v>0</v>
          </cell>
          <cell r="Q414" t="str">
            <v>CPC</v>
          </cell>
          <cell r="R414">
            <v>216143</v>
          </cell>
          <cell r="S414">
            <v>218195</v>
          </cell>
          <cell r="T414">
            <v>2052</v>
          </cell>
          <cell r="V414">
            <v>2052</v>
          </cell>
          <cell r="W414">
            <v>40.978440000000006</v>
          </cell>
          <cell r="X414">
            <v>35268</v>
          </cell>
          <cell r="Y414">
            <v>35342</v>
          </cell>
        </row>
        <row r="415">
          <cell r="I415" t="str">
            <v>9432XVR</v>
          </cell>
          <cell r="K415">
            <v>0</v>
          </cell>
          <cell r="L415">
            <v>0</v>
          </cell>
          <cell r="M415">
            <v>1.9970000000000002E-2</v>
          </cell>
          <cell r="N415">
            <v>0.08</v>
          </cell>
          <cell r="O415">
            <v>0</v>
          </cell>
          <cell r="P415">
            <v>0</v>
          </cell>
          <cell r="Q415" t="str">
            <v>CPC</v>
          </cell>
          <cell r="R415">
            <v>198938</v>
          </cell>
          <cell r="S415">
            <v>200310</v>
          </cell>
          <cell r="T415">
            <v>1372</v>
          </cell>
          <cell r="V415">
            <v>1372</v>
          </cell>
          <cell r="W415">
            <v>27.398840000000003</v>
          </cell>
          <cell r="X415">
            <v>32717</v>
          </cell>
          <cell r="Y415">
            <v>33207</v>
          </cell>
        </row>
        <row r="416">
          <cell r="I416" t="str">
            <v>9432N59</v>
          </cell>
          <cell r="K416">
            <v>0</v>
          </cell>
          <cell r="L416">
            <v>0</v>
          </cell>
          <cell r="M416">
            <v>1.9970000000000002E-2</v>
          </cell>
          <cell r="N416">
            <v>0.08</v>
          </cell>
          <cell r="O416">
            <v>0</v>
          </cell>
          <cell r="P416">
            <v>0</v>
          </cell>
          <cell r="Q416" t="str">
            <v>CPC</v>
          </cell>
          <cell r="R416">
            <v>39065</v>
          </cell>
          <cell r="S416">
            <v>39200</v>
          </cell>
          <cell r="T416">
            <v>135</v>
          </cell>
          <cell r="V416">
            <v>135</v>
          </cell>
          <cell r="W416">
            <v>2.6959500000000003</v>
          </cell>
          <cell r="X416">
            <v>1825</v>
          </cell>
          <cell r="Y416">
            <v>1825</v>
          </cell>
        </row>
        <row r="417">
          <cell r="I417" t="str">
            <v>9432XTX</v>
          </cell>
          <cell r="K417">
            <v>0</v>
          </cell>
          <cell r="L417">
            <v>0</v>
          </cell>
          <cell r="M417">
            <v>1.9970000000000002E-2</v>
          </cell>
          <cell r="N417">
            <v>0.08</v>
          </cell>
          <cell r="O417">
            <v>0</v>
          </cell>
          <cell r="P417">
            <v>0</v>
          </cell>
          <cell r="Q417" t="str">
            <v>CPC</v>
          </cell>
          <cell r="R417">
            <v>238175</v>
          </cell>
          <cell r="S417">
            <v>239112</v>
          </cell>
          <cell r="T417">
            <v>937</v>
          </cell>
          <cell r="V417">
            <v>937</v>
          </cell>
          <cell r="W417">
            <v>18.71189</v>
          </cell>
          <cell r="X417">
            <v>69150</v>
          </cell>
          <cell r="Y417">
            <v>69281</v>
          </cell>
        </row>
        <row r="418">
          <cell r="I418" t="str">
            <v>9432XYM</v>
          </cell>
          <cell r="K418">
            <v>0</v>
          </cell>
          <cell r="L418">
            <v>0</v>
          </cell>
          <cell r="M418">
            <v>1.9970000000000002E-2</v>
          </cell>
          <cell r="N418">
            <v>0.08</v>
          </cell>
          <cell r="O418">
            <v>0</v>
          </cell>
          <cell r="P418">
            <v>0</v>
          </cell>
          <cell r="Q418" t="str">
            <v>CPC</v>
          </cell>
          <cell r="R418">
            <v>60210</v>
          </cell>
          <cell r="S418">
            <v>60950</v>
          </cell>
          <cell r="T418">
            <v>740</v>
          </cell>
          <cell r="V418">
            <v>740</v>
          </cell>
          <cell r="W418">
            <v>14.777800000000001</v>
          </cell>
          <cell r="X418">
            <v>14986</v>
          </cell>
          <cell r="Y418">
            <v>15627</v>
          </cell>
        </row>
        <row r="419">
          <cell r="I419" t="str">
            <v>V9315300430</v>
          </cell>
          <cell r="J419" t="str">
            <v>C24068115</v>
          </cell>
          <cell r="K419">
            <v>0</v>
          </cell>
          <cell r="L419">
            <v>0</v>
          </cell>
          <cell r="M419">
            <v>1.9970000000000002E-2</v>
          </cell>
          <cell r="N419">
            <v>0.08</v>
          </cell>
          <cell r="O419">
            <v>0</v>
          </cell>
          <cell r="P419">
            <v>0</v>
          </cell>
          <cell r="Q419" t="str">
            <v>CPC</v>
          </cell>
          <cell r="R419">
            <v>241852</v>
          </cell>
          <cell r="S419">
            <v>243397</v>
          </cell>
          <cell r="T419">
            <v>1545</v>
          </cell>
          <cell r="V419">
            <v>1545</v>
          </cell>
          <cell r="W419">
            <v>30.853650000000002</v>
          </cell>
          <cell r="X419">
            <v>68843</v>
          </cell>
          <cell r="Y419">
            <v>70571</v>
          </cell>
        </row>
        <row r="420">
          <cell r="I420" t="str">
            <v>V9415300051</v>
          </cell>
          <cell r="J420" t="str">
            <v>C24067927</v>
          </cell>
          <cell r="K420">
            <v>0</v>
          </cell>
          <cell r="L420">
            <v>0</v>
          </cell>
          <cell r="M420">
            <v>1.9970000000000002E-2</v>
          </cell>
          <cell r="N420">
            <v>0.08</v>
          </cell>
          <cell r="O420">
            <v>0</v>
          </cell>
          <cell r="P420">
            <v>0</v>
          </cell>
          <cell r="Q420" t="str">
            <v>CPC</v>
          </cell>
          <cell r="R420">
            <v>178235</v>
          </cell>
          <cell r="S420">
            <v>179376</v>
          </cell>
          <cell r="T420">
            <v>1141</v>
          </cell>
          <cell r="V420">
            <v>1141</v>
          </cell>
          <cell r="W420">
            <v>22.785770000000003</v>
          </cell>
          <cell r="X420">
            <v>111772</v>
          </cell>
          <cell r="Y420">
            <v>112877</v>
          </cell>
        </row>
        <row r="421">
          <cell r="I421" t="str">
            <v>V9415300055</v>
          </cell>
          <cell r="J421" t="str">
            <v>C24067928</v>
          </cell>
          <cell r="K421">
            <v>0</v>
          </cell>
          <cell r="L421">
            <v>0</v>
          </cell>
          <cell r="M421">
            <v>1.9970000000000002E-2</v>
          </cell>
          <cell r="N421">
            <v>0.08</v>
          </cell>
          <cell r="O421">
            <v>0</v>
          </cell>
          <cell r="P421">
            <v>0</v>
          </cell>
          <cell r="Q421" t="str">
            <v>CPC</v>
          </cell>
          <cell r="R421">
            <v>256342</v>
          </cell>
          <cell r="S421">
            <v>258421</v>
          </cell>
          <cell r="T421">
            <v>2079</v>
          </cell>
          <cell r="V421">
            <v>2079</v>
          </cell>
          <cell r="W421">
            <v>41.517630000000004</v>
          </cell>
          <cell r="X421">
            <v>151020</v>
          </cell>
          <cell r="Y421">
            <v>152445</v>
          </cell>
        </row>
        <row r="422">
          <cell r="I422" t="str">
            <v>V9515301250</v>
          </cell>
          <cell r="J422" t="str">
            <v>C24068193</v>
          </cell>
          <cell r="K422">
            <v>0</v>
          </cell>
          <cell r="L422">
            <v>0</v>
          </cell>
          <cell r="M422">
            <v>1.9970000000000002E-2</v>
          </cell>
          <cell r="N422">
            <v>0.08</v>
          </cell>
          <cell r="O422">
            <v>0</v>
          </cell>
          <cell r="P422">
            <v>0</v>
          </cell>
          <cell r="Q422" t="str">
            <v>CPC</v>
          </cell>
          <cell r="R422">
            <v>273392</v>
          </cell>
          <cell r="S422">
            <v>275498</v>
          </cell>
          <cell r="T422">
            <v>2106</v>
          </cell>
          <cell r="V422">
            <v>2106</v>
          </cell>
          <cell r="W422">
            <v>42.056820000000002</v>
          </cell>
          <cell r="X422">
            <v>175421</v>
          </cell>
          <cell r="Y422">
            <v>177593</v>
          </cell>
        </row>
        <row r="423">
          <cell r="I423" t="str">
            <v>V9615300485</v>
          </cell>
          <cell r="J423" t="str">
            <v>C24068022</v>
          </cell>
          <cell r="K423">
            <v>0</v>
          </cell>
          <cell r="L423">
            <v>0</v>
          </cell>
          <cell r="M423">
            <v>1.9970000000000002E-2</v>
          </cell>
          <cell r="N423">
            <v>0.08</v>
          </cell>
          <cell r="O423">
            <v>0</v>
          </cell>
          <cell r="P423">
            <v>0</v>
          </cell>
          <cell r="Q423" t="str">
            <v>CPC</v>
          </cell>
          <cell r="R423">
            <v>218883</v>
          </cell>
          <cell r="S423">
            <v>219170</v>
          </cell>
          <cell r="T423">
            <v>287</v>
          </cell>
          <cell r="V423">
            <v>287</v>
          </cell>
          <cell r="W423">
            <v>5.7313900000000002</v>
          </cell>
          <cell r="X423">
            <v>109546</v>
          </cell>
          <cell r="Y423">
            <v>111040</v>
          </cell>
        </row>
        <row r="424">
          <cell r="I424" t="str">
            <v>991YV8W</v>
          </cell>
          <cell r="K424">
            <v>0</v>
          </cell>
          <cell r="L424">
            <v>0</v>
          </cell>
          <cell r="M424">
            <v>1.9970000000000002E-2</v>
          </cell>
          <cell r="N424">
            <v>0.08</v>
          </cell>
          <cell r="O424">
            <v>0</v>
          </cell>
          <cell r="P424">
            <v>0</v>
          </cell>
          <cell r="Q424" t="str">
            <v>CPC</v>
          </cell>
          <cell r="R424">
            <v>181408</v>
          </cell>
          <cell r="S424">
            <v>183050</v>
          </cell>
          <cell r="T424">
            <v>1642</v>
          </cell>
          <cell r="V424">
            <v>1642</v>
          </cell>
          <cell r="W424">
            <v>32.79074</v>
          </cell>
          <cell r="X424">
            <v>0</v>
          </cell>
          <cell r="Y424">
            <v>0</v>
          </cell>
        </row>
        <row r="425">
          <cell r="I425" t="str">
            <v>991YV89</v>
          </cell>
          <cell r="K425">
            <v>0</v>
          </cell>
          <cell r="L425">
            <v>0</v>
          </cell>
          <cell r="M425">
            <v>1.9970000000000002E-2</v>
          </cell>
          <cell r="N425">
            <v>0.08</v>
          </cell>
          <cell r="O425">
            <v>0</v>
          </cell>
          <cell r="P425">
            <v>0</v>
          </cell>
          <cell r="Q425" t="str">
            <v>CPC</v>
          </cell>
          <cell r="R425">
            <v>141424</v>
          </cell>
          <cell r="S425">
            <v>142473</v>
          </cell>
          <cell r="T425">
            <v>1049</v>
          </cell>
          <cell r="V425">
            <v>1049</v>
          </cell>
          <cell r="W425">
            <v>20.948530000000002</v>
          </cell>
          <cell r="X425">
            <v>0</v>
          </cell>
          <cell r="Y425">
            <v>0</v>
          </cell>
        </row>
        <row r="426">
          <cell r="I426" t="str">
            <v>942196Z</v>
          </cell>
          <cell r="K426">
            <v>0</v>
          </cell>
          <cell r="L426">
            <v>0</v>
          </cell>
          <cell r="M426">
            <v>1.9970000000000002E-2</v>
          </cell>
          <cell r="N426">
            <v>0.08</v>
          </cell>
          <cell r="O426">
            <v>0</v>
          </cell>
          <cell r="P426">
            <v>0</v>
          </cell>
          <cell r="Q426" t="str">
            <v>CPC</v>
          </cell>
          <cell r="R426">
            <v>51757</v>
          </cell>
          <cell r="S426">
            <v>52520</v>
          </cell>
          <cell r="T426">
            <v>763</v>
          </cell>
          <cell r="V426">
            <v>763</v>
          </cell>
          <cell r="W426">
            <v>15.237110000000001</v>
          </cell>
          <cell r="X426">
            <v>50689</v>
          </cell>
          <cell r="Y426">
            <v>53072</v>
          </cell>
        </row>
        <row r="427">
          <cell r="I427" t="str">
            <v>5026169421T48</v>
          </cell>
          <cell r="K427">
            <v>0</v>
          </cell>
          <cell r="L427">
            <v>0</v>
          </cell>
          <cell r="M427">
            <v>1.9970000000000002E-2</v>
          </cell>
          <cell r="N427">
            <v>0.08</v>
          </cell>
          <cell r="O427">
            <v>0</v>
          </cell>
          <cell r="P427">
            <v>0</v>
          </cell>
          <cell r="Q427" t="str">
            <v>CPC</v>
          </cell>
          <cell r="R427">
            <v>66613</v>
          </cell>
          <cell r="S427">
            <v>67586</v>
          </cell>
          <cell r="T427">
            <v>973</v>
          </cell>
          <cell r="V427">
            <v>973</v>
          </cell>
          <cell r="W427">
            <v>19.430810000000001</v>
          </cell>
          <cell r="X427">
            <v>8763</v>
          </cell>
          <cell r="Y427">
            <v>8858</v>
          </cell>
        </row>
        <row r="428">
          <cell r="I428" t="str">
            <v>S9029100348</v>
          </cell>
          <cell r="J428" t="str">
            <v>C84024448</v>
          </cell>
          <cell r="K428">
            <v>0</v>
          </cell>
          <cell r="L428">
            <v>0</v>
          </cell>
          <cell r="M428">
            <v>1.9970000000000002E-2</v>
          </cell>
          <cell r="N428">
            <v>0.08</v>
          </cell>
          <cell r="O428">
            <v>0</v>
          </cell>
          <cell r="P428">
            <v>0</v>
          </cell>
          <cell r="Q428" t="str">
            <v>CPC</v>
          </cell>
          <cell r="R428">
            <v>7526</v>
          </cell>
          <cell r="S428">
            <v>7618</v>
          </cell>
          <cell r="T428">
            <v>92</v>
          </cell>
          <cell r="V428">
            <v>92</v>
          </cell>
          <cell r="W428">
            <v>1.8372400000000002</v>
          </cell>
          <cell r="X428">
            <v>0</v>
          </cell>
          <cell r="Y428">
            <v>0</v>
          </cell>
        </row>
        <row r="429">
          <cell r="I429" t="str">
            <v>W492L200906</v>
          </cell>
          <cell r="J429" t="str">
            <v>C28003641</v>
          </cell>
          <cell r="K429">
            <v>0</v>
          </cell>
          <cell r="L429">
            <v>0</v>
          </cell>
          <cell r="M429">
            <v>1.9970000000000002E-2</v>
          </cell>
          <cell r="N429">
            <v>0.08</v>
          </cell>
          <cell r="O429">
            <v>0</v>
          </cell>
          <cell r="P429">
            <v>0</v>
          </cell>
          <cell r="Q429" t="str">
            <v>CPC</v>
          </cell>
          <cell r="R429">
            <v>119612</v>
          </cell>
          <cell r="S429">
            <v>121739</v>
          </cell>
          <cell r="T429">
            <v>2127</v>
          </cell>
          <cell r="V429">
            <v>2127</v>
          </cell>
          <cell r="W429">
            <v>42.476190000000003</v>
          </cell>
          <cell r="X429">
            <v>121397</v>
          </cell>
          <cell r="Y429">
            <v>125237</v>
          </cell>
        </row>
        <row r="430">
          <cell r="I430" t="str">
            <v>7959MYK</v>
          </cell>
          <cell r="K430">
            <v>0</v>
          </cell>
          <cell r="L430">
            <v>0</v>
          </cell>
          <cell r="M430">
            <v>1.9970000000000002E-2</v>
          </cell>
          <cell r="N430">
            <v>0.08</v>
          </cell>
          <cell r="O430">
            <v>0</v>
          </cell>
          <cell r="P430">
            <v>0</v>
          </cell>
          <cell r="Q430" t="str">
            <v>CPC</v>
          </cell>
          <cell r="R430">
            <v>10191</v>
          </cell>
          <cell r="S430">
            <v>10485</v>
          </cell>
          <cell r="T430">
            <v>294</v>
          </cell>
          <cell r="V430">
            <v>294</v>
          </cell>
          <cell r="W430">
            <v>5.8711800000000007</v>
          </cell>
          <cell r="X430">
            <v>0</v>
          </cell>
          <cell r="Y430">
            <v>0</v>
          </cell>
        </row>
        <row r="431">
          <cell r="I431" t="str">
            <v>E215M560686</v>
          </cell>
          <cell r="J431" t="str">
            <v>C84122192</v>
          </cell>
          <cell r="K431">
            <v>2500</v>
          </cell>
          <cell r="L431">
            <v>2500</v>
          </cell>
          <cell r="M431">
            <v>2.0750000000000001E-2</v>
          </cell>
          <cell r="N431">
            <v>0.08</v>
          </cell>
          <cell r="O431">
            <v>51.875</v>
          </cell>
          <cell r="P431">
            <v>200</v>
          </cell>
          <cell r="Q431">
            <v>251.875</v>
          </cell>
          <cell r="R431">
            <v>50343</v>
          </cell>
          <cell r="S431">
            <v>52156</v>
          </cell>
          <cell r="T431">
            <v>1813</v>
          </cell>
          <cell r="U431" t="str">
            <v>0</v>
          </cell>
          <cell r="W431">
            <v>0</v>
          </cell>
          <cell r="X431">
            <v>57213</v>
          </cell>
          <cell r="Y431">
            <v>58366</v>
          </cell>
        </row>
        <row r="433">
          <cell r="I433" t="str">
            <v>40635C6601R21</v>
          </cell>
          <cell r="K433">
            <v>0</v>
          </cell>
          <cell r="L433">
            <v>0</v>
          </cell>
          <cell r="M433">
            <v>1.9970000000000002E-2</v>
          </cell>
          <cell r="N433">
            <v>0.08</v>
          </cell>
          <cell r="O433">
            <v>0</v>
          </cell>
          <cell r="P433">
            <v>0</v>
          </cell>
          <cell r="Q433" t="str">
            <v>CPC</v>
          </cell>
          <cell r="R433">
            <v>34207</v>
          </cell>
          <cell r="S433">
            <v>35681</v>
          </cell>
          <cell r="T433">
            <v>1474</v>
          </cell>
          <cell r="V433">
            <v>1474</v>
          </cell>
          <cell r="W433">
            <v>29.435780000000001</v>
          </cell>
          <cell r="X433">
            <v>0</v>
          </cell>
          <cell r="Y433">
            <v>0</v>
          </cell>
        </row>
        <row r="434">
          <cell r="I434" t="str">
            <v>75273094699DW</v>
          </cell>
          <cell r="K434">
            <v>0</v>
          </cell>
          <cell r="L434">
            <v>0</v>
          </cell>
          <cell r="M434">
            <v>1.9970000000000002E-2</v>
          </cell>
          <cell r="N434">
            <v>0.08</v>
          </cell>
          <cell r="O434">
            <v>0</v>
          </cell>
          <cell r="P434">
            <v>0</v>
          </cell>
          <cell r="Q434" t="str">
            <v>CPC</v>
          </cell>
          <cell r="R434">
            <v>5530</v>
          </cell>
          <cell r="S434">
            <v>6095</v>
          </cell>
          <cell r="T434">
            <v>565</v>
          </cell>
          <cell r="V434">
            <v>565</v>
          </cell>
          <cell r="W434">
            <v>11.283050000000001</v>
          </cell>
          <cell r="X434">
            <v>8040</v>
          </cell>
          <cell r="Y434">
            <v>8617</v>
          </cell>
        </row>
        <row r="435">
          <cell r="I435" t="str">
            <v>V9825600007</v>
          </cell>
          <cell r="J435" t="str">
            <v>C28005883</v>
          </cell>
          <cell r="K435">
            <v>0</v>
          </cell>
          <cell r="L435">
            <v>0</v>
          </cell>
          <cell r="M435">
            <v>1.9970000000000002E-2</v>
          </cell>
          <cell r="N435">
            <v>0.08</v>
          </cell>
          <cell r="O435">
            <v>0</v>
          </cell>
          <cell r="P435">
            <v>0</v>
          </cell>
          <cell r="Q435" t="str">
            <v>CPC</v>
          </cell>
          <cell r="R435">
            <v>89990</v>
          </cell>
          <cell r="S435">
            <v>90738</v>
          </cell>
          <cell r="T435">
            <v>748</v>
          </cell>
          <cell r="V435">
            <v>748</v>
          </cell>
          <cell r="W435">
            <v>14.937560000000001</v>
          </cell>
          <cell r="X435">
            <v>23011</v>
          </cell>
          <cell r="Y435">
            <v>23965</v>
          </cell>
        </row>
        <row r="436">
          <cell r="I436" t="str">
            <v>W543L600513</v>
          </cell>
          <cell r="K436">
            <v>0</v>
          </cell>
          <cell r="L436">
            <v>0</v>
          </cell>
          <cell r="M436">
            <v>1.9970000000000002E-2</v>
          </cell>
          <cell r="N436">
            <v>0.08</v>
          </cell>
          <cell r="O436">
            <v>0</v>
          </cell>
          <cell r="P436">
            <v>0</v>
          </cell>
          <cell r="Q436" t="str">
            <v>CPC</v>
          </cell>
          <cell r="R436">
            <v>176945</v>
          </cell>
          <cell r="S436">
            <v>178763</v>
          </cell>
          <cell r="T436">
            <v>1818</v>
          </cell>
          <cell r="V436">
            <v>1818</v>
          </cell>
          <cell r="W436">
            <v>36.305460000000004</v>
          </cell>
          <cell r="X436">
            <v>186368</v>
          </cell>
          <cell r="Y436">
            <v>190392</v>
          </cell>
        </row>
        <row r="437">
          <cell r="I437" t="str">
            <v>451445LM25P2G</v>
          </cell>
          <cell r="K437">
            <v>2000</v>
          </cell>
          <cell r="L437">
            <v>0</v>
          </cell>
          <cell r="M437">
            <v>2.0750000000000001E-2</v>
          </cell>
          <cell r="N437">
            <v>0.08</v>
          </cell>
          <cell r="O437">
            <v>41.5</v>
          </cell>
          <cell r="P437">
            <v>0</v>
          </cell>
          <cell r="Q437">
            <v>41.5</v>
          </cell>
          <cell r="R437">
            <v>5354</v>
          </cell>
          <cell r="S437">
            <v>5356</v>
          </cell>
          <cell r="T437">
            <v>2</v>
          </cell>
          <cell r="U437" t="str">
            <v>0</v>
          </cell>
          <cell r="W437">
            <v>0</v>
          </cell>
          <cell r="X437">
            <v>0</v>
          </cell>
          <cell r="Y437">
            <v>0</v>
          </cell>
        </row>
        <row r="438">
          <cell r="I438" t="str">
            <v>9432XWV</v>
          </cell>
          <cell r="K438">
            <v>0</v>
          </cell>
          <cell r="L438">
            <v>0</v>
          </cell>
          <cell r="M438">
            <v>1.9970000000000002E-2</v>
          </cell>
          <cell r="N438">
            <v>0.08</v>
          </cell>
          <cell r="O438">
            <v>0</v>
          </cell>
          <cell r="P438">
            <v>0</v>
          </cell>
          <cell r="Q438" t="str">
            <v>CPC</v>
          </cell>
          <cell r="R438">
            <v>11192</v>
          </cell>
          <cell r="S438">
            <v>11693</v>
          </cell>
          <cell r="T438">
            <v>501</v>
          </cell>
          <cell r="V438">
            <v>501</v>
          </cell>
          <cell r="W438">
            <v>10.00497</v>
          </cell>
          <cell r="X438">
            <v>3214</v>
          </cell>
          <cell r="Y438">
            <v>3615</v>
          </cell>
        </row>
        <row r="439">
          <cell r="I439" t="str">
            <v>G696M910733</v>
          </cell>
          <cell r="J439" t="str">
            <v>C84183194</v>
          </cell>
          <cell r="K439">
            <v>5000</v>
          </cell>
          <cell r="L439">
            <v>3000</v>
          </cell>
          <cell r="M439">
            <v>2.0750000000000001E-2</v>
          </cell>
          <cell r="N439">
            <v>0.08</v>
          </cell>
          <cell r="O439">
            <v>103.75</v>
          </cell>
          <cell r="P439">
            <v>240</v>
          </cell>
          <cell r="Q439">
            <v>343.75</v>
          </cell>
          <cell r="R439">
            <v>576</v>
          </cell>
          <cell r="S439">
            <v>1048</v>
          </cell>
          <cell r="T439">
            <v>472</v>
          </cell>
          <cell r="U439" t="str">
            <v>0</v>
          </cell>
          <cell r="W439">
            <v>0</v>
          </cell>
          <cell r="X439">
            <v>1671</v>
          </cell>
          <cell r="Y439">
            <v>2335</v>
          </cell>
        </row>
        <row r="440">
          <cell r="I440" t="str">
            <v>793FZ31</v>
          </cell>
          <cell r="K440">
            <v>0</v>
          </cell>
          <cell r="L440">
            <v>0</v>
          </cell>
          <cell r="M440">
            <v>1.9970000000000002E-2</v>
          </cell>
          <cell r="N440">
            <v>0.08</v>
          </cell>
          <cell r="O440">
            <v>0</v>
          </cell>
          <cell r="P440">
            <v>0</v>
          </cell>
          <cell r="Q440" t="str">
            <v>CPC</v>
          </cell>
          <cell r="R440">
            <v>51277</v>
          </cell>
          <cell r="S440">
            <v>51579</v>
          </cell>
          <cell r="T440">
            <v>302</v>
          </cell>
          <cell r="V440">
            <v>302</v>
          </cell>
          <cell r="W440">
            <v>6.0309400000000002</v>
          </cell>
          <cell r="X440">
            <v>0</v>
          </cell>
          <cell r="Y440">
            <v>0</v>
          </cell>
        </row>
        <row r="441">
          <cell r="I441" t="str">
            <v>V9815300752</v>
          </cell>
          <cell r="J441" t="str">
            <v>C24069155</v>
          </cell>
          <cell r="K441">
            <v>0</v>
          </cell>
          <cell r="L441">
            <v>0</v>
          </cell>
          <cell r="M441">
            <v>1.9970000000000002E-2</v>
          </cell>
          <cell r="N441">
            <v>0.08</v>
          </cell>
          <cell r="O441">
            <v>0</v>
          </cell>
          <cell r="P441">
            <v>0</v>
          </cell>
          <cell r="Q441" t="str">
            <v>CPC</v>
          </cell>
          <cell r="R441">
            <v>18909</v>
          </cell>
          <cell r="S441">
            <v>18909</v>
          </cell>
          <cell r="T441">
            <v>0</v>
          </cell>
          <cell r="V441" t="str">
            <v>0</v>
          </cell>
          <cell r="W441">
            <v>0</v>
          </cell>
          <cell r="X441">
            <v>21783</v>
          </cell>
          <cell r="Y441">
            <v>21786</v>
          </cell>
        </row>
        <row r="442">
          <cell r="I442" t="str">
            <v>V9815300754</v>
          </cell>
          <cell r="J442" t="str">
            <v>C24069156</v>
          </cell>
          <cell r="K442">
            <v>0</v>
          </cell>
          <cell r="L442">
            <v>0</v>
          </cell>
          <cell r="M442">
            <v>1.9970000000000002E-2</v>
          </cell>
          <cell r="N442">
            <v>0.08</v>
          </cell>
          <cell r="O442">
            <v>0</v>
          </cell>
          <cell r="P442">
            <v>0</v>
          </cell>
          <cell r="Q442" t="str">
            <v>CPC</v>
          </cell>
          <cell r="R442">
            <v>48761</v>
          </cell>
          <cell r="S442">
            <v>49010</v>
          </cell>
          <cell r="T442">
            <v>249</v>
          </cell>
          <cell r="V442">
            <v>249</v>
          </cell>
          <cell r="W442">
            <v>4.9725300000000008</v>
          </cell>
          <cell r="X442">
            <v>75560</v>
          </cell>
          <cell r="Y442">
            <v>76170</v>
          </cell>
        </row>
        <row r="443">
          <cell r="I443" t="str">
            <v>793GRDR</v>
          </cell>
          <cell r="K443">
            <v>0</v>
          </cell>
          <cell r="L443">
            <v>0</v>
          </cell>
          <cell r="M443">
            <v>1.9970000000000002E-2</v>
          </cell>
          <cell r="N443">
            <v>0.08</v>
          </cell>
          <cell r="O443">
            <v>0</v>
          </cell>
          <cell r="P443">
            <v>0</v>
          </cell>
          <cell r="Q443" t="str">
            <v>CPC</v>
          </cell>
          <cell r="R443">
            <v>89367</v>
          </cell>
          <cell r="S443">
            <v>89718</v>
          </cell>
          <cell r="T443">
            <v>351</v>
          </cell>
          <cell r="V443">
            <v>351</v>
          </cell>
          <cell r="W443">
            <v>7.0094700000000003</v>
          </cell>
          <cell r="X443">
            <v>0</v>
          </cell>
          <cell r="Y443">
            <v>0</v>
          </cell>
        </row>
        <row r="444">
          <cell r="I444" t="str">
            <v>793FZ4N</v>
          </cell>
          <cell r="K444">
            <v>0</v>
          </cell>
          <cell r="L444">
            <v>0</v>
          </cell>
          <cell r="M444">
            <v>1.9970000000000002E-2</v>
          </cell>
          <cell r="N444">
            <v>0.08</v>
          </cell>
          <cell r="O444">
            <v>0</v>
          </cell>
          <cell r="P444">
            <v>0</v>
          </cell>
          <cell r="Q444" t="str">
            <v>CPC</v>
          </cell>
          <cell r="R444">
            <v>58830</v>
          </cell>
          <cell r="S444">
            <v>59532</v>
          </cell>
          <cell r="T444">
            <v>702</v>
          </cell>
          <cell r="V444">
            <v>702</v>
          </cell>
          <cell r="W444">
            <v>14.018940000000001</v>
          </cell>
          <cell r="X444">
            <v>0</v>
          </cell>
          <cell r="Y444">
            <v>0</v>
          </cell>
        </row>
        <row r="445">
          <cell r="I445" t="str">
            <v>790YVWD</v>
          </cell>
          <cell r="K445">
            <v>0</v>
          </cell>
          <cell r="L445">
            <v>0</v>
          </cell>
          <cell r="M445">
            <v>1.9970000000000002E-2</v>
          </cell>
          <cell r="N445">
            <v>0.08</v>
          </cell>
          <cell r="O445">
            <v>0</v>
          </cell>
          <cell r="P445">
            <v>0</v>
          </cell>
          <cell r="Q445" t="str">
            <v>CPC</v>
          </cell>
          <cell r="R445">
            <v>26684</v>
          </cell>
          <cell r="S445" t="e">
            <v>#N/A</v>
          </cell>
          <cell r="T445" t="e">
            <v>#N/A</v>
          </cell>
          <cell r="V445" t="e">
            <v>#N/A</v>
          </cell>
          <cell r="W445" t="e">
            <v>#N/A</v>
          </cell>
          <cell r="X445">
            <v>0</v>
          </cell>
          <cell r="Y445" t="e">
            <v>#N/A</v>
          </cell>
        </row>
        <row r="446">
          <cell r="I446" t="str">
            <v>790YVWG</v>
          </cell>
          <cell r="K446">
            <v>0</v>
          </cell>
          <cell r="L446">
            <v>0</v>
          </cell>
          <cell r="M446">
            <v>1.9970000000000002E-2</v>
          </cell>
          <cell r="N446">
            <v>0.08</v>
          </cell>
          <cell r="O446">
            <v>0</v>
          </cell>
          <cell r="P446">
            <v>0</v>
          </cell>
          <cell r="Q446" t="str">
            <v>CPC</v>
          </cell>
          <cell r="R446">
            <v>304280</v>
          </cell>
          <cell r="S446" t="e">
            <v>#N/A</v>
          </cell>
          <cell r="T446" t="e">
            <v>#N/A</v>
          </cell>
          <cell r="V446" t="e">
            <v>#N/A</v>
          </cell>
          <cell r="W446" t="e">
            <v>#N/A</v>
          </cell>
          <cell r="X446">
            <v>0</v>
          </cell>
          <cell r="Y446" t="e">
            <v>#N/A</v>
          </cell>
        </row>
        <row r="447">
          <cell r="I447" t="str">
            <v>790YVW4</v>
          </cell>
          <cell r="K447">
            <v>0</v>
          </cell>
          <cell r="L447">
            <v>0</v>
          </cell>
          <cell r="M447">
            <v>1.9970000000000002E-2</v>
          </cell>
          <cell r="N447">
            <v>0.08</v>
          </cell>
          <cell r="O447">
            <v>0</v>
          </cell>
          <cell r="P447">
            <v>0</v>
          </cell>
          <cell r="Q447" t="str">
            <v>CPC</v>
          </cell>
          <cell r="R447">
            <v>566485</v>
          </cell>
          <cell r="S447">
            <v>566783</v>
          </cell>
          <cell r="T447">
            <v>298</v>
          </cell>
          <cell r="V447">
            <v>298</v>
          </cell>
          <cell r="W447">
            <v>5.9510600000000009</v>
          </cell>
          <cell r="X447">
            <v>0</v>
          </cell>
          <cell r="Y447">
            <v>0</v>
          </cell>
        </row>
        <row r="448">
          <cell r="I448" t="str">
            <v>790YVLY</v>
          </cell>
          <cell r="K448">
            <v>0</v>
          </cell>
          <cell r="L448">
            <v>0</v>
          </cell>
          <cell r="M448">
            <v>1.9970000000000002E-2</v>
          </cell>
          <cell r="N448">
            <v>0.08</v>
          </cell>
          <cell r="O448">
            <v>0</v>
          </cell>
          <cell r="P448">
            <v>0</v>
          </cell>
          <cell r="Q448" t="str">
            <v>CPC</v>
          </cell>
          <cell r="R448">
            <v>173637</v>
          </cell>
          <cell r="S448">
            <v>173772</v>
          </cell>
          <cell r="T448">
            <v>135</v>
          </cell>
          <cell r="V448">
            <v>135</v>
          </cell>
          <cell r="W448">
            <v>2.6959500000000003</v>
          </cell>
          <cell r="X448">
            <v>0</v>
          </cell>
          <cell r="Y448">
            <v>0</v>
          </cell>
        </row>
        <row r="449">
          <cell r="I449" t="str">
            <v>790YVLH</v>
          </cell>
          <cell r="K449">
            <v>0</v>
          </cell>
          <cell r="L449">
            <v>0</v>
          </cell>
          <cell r="M449">
            <v>1.9970000000000002E-2</v>
          </cell>
          <cell r="N449">
            <v>0.08</v>
          </cell>
          <cell r="O449">
            <v>0</v>
          </cell>
          <cell r="P449">
            <v>0</v>
          </cell>
          <cell r="Q449" t="str">
            <v>CPC</v>
          </cell>
          <cell r="R449">
            <v>173155</v>
          </cell>
          <cell r="S449">
            <v>173234</v>
          </cell>
          <cell r="T449">
            <v>79</v>
          </cell>
          <cell r="V449">
            <v>79</v>
          </cell>
          <cell r="W449">
            <v>1.5776300000000001</v>
          </cell>
          <cell r="X449">
            <v>0</v>
          </cell>
          <cell r="Y449">
            <v>0</v>
          </cell>
        </row>
        <row r="450">
          <cell r="I450" t="str">
            <v>CNB9094832</v>
          </cell>
          <cell r="K450">
            <v>0</v>
          </cell>
          <cell r="L450">
            <v>0</v>
          </cell>
          <cell r="M450">
            <v>1.9970000000000002E-2</v>
          </cell>
          <cell r="N450">
            <v>0.08</v>
          </cell>
          <cell r="O450">
            <v>0</v>
          </cell>
          <cell r="P450">
            <v>0</v>
          </cell>
          <cell r="Q450" t="str">
            <v>CPC</v>
          </cell>
          <cell r="R450">
            <v>29548</v>
          </cell>
          <cell r="S450" t="e">
            <v>#N/A</v>
          </cell>
          <cell r="T450" t="e">
            <v>#N/A</v>
          </cell>
          <cell r="V450" t="e">
            <v>#N/A</v>
          </cell>
          <cell r="W450" t="e">
            <v>#N/A</v>
          </cell>
          <cell r="X450">
            <v>0</v>
          </cell>
          <cell r="Y450" t="e">
            <v>#N/A</v>
          </cell>
        </row>
        <row r="451">
          <cell r="I451" t="str">
            <v>32104JT</v>
          </cell>
          <cell r="K451">
            <v>0</v>
          </cell>
          <cell r="L451">
            <v>0</v>
          </cell>
          <cell r="M451">
            <v>1.9970000000000002E-2</v>
          </cell>
          <cell r="N451">
            <v>0.08</v>
          </cell>
          <cell r="O451">
            <v>0</v>
          </cell>
          <cell r="P451">
            <v>0</v>
          </cell>
          <cell r="Q451" t="str">
            <v>CPC</v>
          </cell>
          <cell r="R451">
            <v>50070</v>
          </cell>
          <cell r="S451">
            <v>50076</v>
          </cell>
          <cell r="T451">
            <v>6</v>
          </cell>
          <cell r="V451">
            <v>6</v>
          </cell>
          <cell r="W451">
            <v>0.11982000000000001</v>
          </cell>
          <cell r="X451">
            <v>0</v>
          </cell>
          <cell r="Y451">
            <v>0</v>
          </cell>
        </row>
        <row r="452">
          <cell r="I452" t="str">
            <v>7906X48</v>
          </cell>
          <cell r="K452">
            <v>0</v>
          </cell>
          <cell r="L452">
            <v>0</v>
          </cell>
          <cell r="M452">
            <v>1.9970000000000002E-2</v>
          </cell>
          <cell r="N452">
            <v>0.08</v>
          </cell>
          <cell r="O452">
            <v>0</v>
          </cell>
          <cell r="P452">
            <v>0</v>
          </cell>
          <cell r="Q452" t="str">
            <v>CPC</v>
          </cell>
          <cell r="R452">
            <v>9217</v>
          </cell>
          <cell r="S452" t="e">
            <v>#N/A</v>
          </cell>
          <cell r="T452" t="e">
            <v>#N/A</v>
          </cell>
          <cell r="V452" t="e">
            <v>#N/A</v>
          </cell>
          <cell r="W452" t="e">
            <v>#N/A</v>
          </cell>
          <cell r="X452">
            <v>0</v>
          </cell>
          <cell r="Y452" t="e">
            <v>#N/A</v>
          </cell>
        </row>
        <row r="453">
          <cell r="I453">
            <v>927168033</v>
          </cell>
          <cell r="K453">
            <v>0</v>
          </cell>
          <cell r="L453">
            <v>0</v>
          </cell>
          <cell r="M453">
            <v>1.9970000000000002E-2</v>
          </cell>
          <cell r="N453">
            <v>0.08</v>
          </cell>
          <cell r="O453">
            <v>0</v>
          </cell>
          <cell r="P453">
            <v>0</v>
          </cell>
          <cell r="Q453" t="str">
            <v>CPC</v>
          </cell>
          <cell r="R453">
            <v>8512</v>
          </cell>
          <cell r="S453" t="e">
            <v>#N/A</v>
          </cell>
          <cell r="T453" t="e">
            <v>#N/A</v>
          </cell>
          <cell r="V453" t="e">
            <v>#N/A</v>
          </cell>
          <cell r="W453" t="e">
            <v>#N/A</v>
          </cell>
          <cell r="X453">
            <v>8951</v>
          </cell>
          <cell r="Y453" t="e">
            <v>#N/A</v>
          </cell>
        </row>
        <row r="454">
          <cell r="I454" t="str">
            <v>793GRC7</v>
          </cell>
          <cell r="K454">
            <v>0</v>
          </cell>
          <cell r="L454">
            <v>0</v>
          </cell>
          <cell r="M454">
            <v>1.9970000000000002E-2</v>
          </cell>
          <cell r="N454">
            <v>0.08</v>
          </cell>
          <cell r="O454">
            <v>0</v>
          </cell>
          <cell r="P454">
            <v>0</v>
          </cell>
          <cell r="Q454" t="str">
            <v>CPC</v>
          </cell>
          <cell r="R454">
            <v>44859</v>
          </cell>
          <cell r="S454">
            <v>45687</v>
          </cell>
          <cell r="T454">
            <v>828</v>
          </cell>
          <cell r="V454">
            <v>828</v>
          </cell>
          <cell r="W454">
            <v>16.535160000000001</v>
          </cell>
          <cell r="X454">
            <v>0</v>
          </cell>
          <cell r="Y454">
            <v>0</v>
          </cell>
        </row>
        <row r="455">
          <cell r="I455" t="str">
            <v>V9615401183</v>
          </cell>
          <cell r="J455" t="str">
            <v>C24069197</v>
          </cell>
          <cell r="K455">
            <v>0</v>
          </cell>
          <cell r="L455">
            <v>0</v>
          </cell>
          <cell r="M455">
            <v>1.9970000000000002E-2</v>
          </cell>
          <cell r="N455">
            <v>0.08</v>
          </cell>
          <cell r="O455">
            <v>0</v>
          </cell>
          <cell r="P455">
            <v>0</v>
          </cell>
          <cell r="Q455" t="str">
            <v>CPC</v>
          </cell>
          <cell r="R455">
            <v>362203</v>
          </cell>
          <cell r="S455">
            <v>364063</v>
          </cell>
          <cell r="T455">
            <v>1860</v>
          </cell>
          <cell r="V455">
            <v>1860</v>
          </cell>
          <cell r="W455">
            <v>37.144200000000005</v>
          </cell>
          <cell r="X455">
            <v>121868</v>
          </cell>
          <cell r="Y455">
            <v>123086</v>
          </cell>
        </row>
        <row r="456">
          <cell r="I456" t="str">
            <v>790XMM2</v>
          </cell>
          <cell r="K456">
            <v>0</v>
          </cell>
          <cell r="L456">
            <v>0</v>
          </cell>
          <cell r="M456">
            <v>1.9970000000000002E-2</v>
          </cell>
          <cell r="N456">
            <v>0.08</v>
          </cell>
          <cell r="O456">
            <v>0</v>
          </cell>
          <cell r="P456">
            <v>0</v>
          </cell>
          <cell r="Q456" t="str">
            <v>CPC</v>
          </cell>
          <cell r="R456">
            <v>72600</v>
          </cell>
          <cell r="S456">
            <v>72701</v>
          </cell>
          <cell r="T456">
            <v>101</v>
          </cell>
          <cell r="V456">
            <v>101</v>
          </cell>
          <cell r="W456">
            <v>2.0169700000000002</v>
          </cell>
          <cell r="X456">
            <v>0</v>
          </cell>
          <cell r="Y456">
            <v>0</v>
          </cell>
        </row>
        <row r="457">
          <cell r="I457" t="str">
            <v>V9315101171</v>
          </cell>
          <cell r="J457" t="str">
            <v>C24067029</v>
          </cell>
          <cell r="K457">
            <v>0</v>
          </cell>
          <cell r="L457">
            <v>0</v>
          </cell>
          <cell r="M457">
            <v>1.9970000000000002E-2</v>
          </cell>
          <cell r="N457">
            <v>0.08</v>
          </cell>
          <cell r="O457">
            <v>0</v>
          </cell>
          <cell r="P457">
            <v>0</v>
          </cell>
          <cell r="Q457" t="str">
            <v>CPC</v>
          </cell>
          <cell r="R457">
            <v>209121</v>
          </cell>
          <cell r="S457">
            <v>210945</v>
          </cell>
          <cell r="T457">
            <v>1824</v>
          </cell>
          <cell r="V457">
            <v>1824</v>
          </cell>
          <cell r="W457">
            <v>36.425280000000001</v>
          </cell>
          <cell r="X457">
            <v>262831</v>
          </cell>
          <cell r="Y457">
            <v>266592</v>
          </cell>
        </row>
        <row r="458">
          <cell r="I458" t="str">
            <v>35P6VNM</v>
          </cell>
          <cell r="K458">
            <v>0</v>
          </cell>
          <cell r="L458">
            <v>0</v>
          </cell>
          <cell r="M458">
            <v>1.9970000000000002E-2</v>
          </cell>
          <cell r="N458">
            <v>0.08</v>
          </cell>
          <cell r="O458">
            <v>0</v>
          </cell>
          <cell r="P458">
            <v>0</v>
          </cell>
          <cell r="Q458" t="str">
            <v>CPC</v>
          </cell>
          <cell r="R458">
            <v>8720</v>
          </cell>
          <cell r="S458" t="e">
            <v>#N/A</v>
          </cell>
          <cell r="T458" t="e">
            <v>#N/A</v>
          </cell>
          <cell r="V458" t="e">
            <v>#N/A</v>
          </cell>
          <cell r="W458" t="e">
            <v>#N/A</v>
          </cell>
          <cell r="X458">
            <v>0</v>
          </cell>
          <cell r="Y458" t="e">
            <v>#N/A</v>
          </cell>
        </row>
        <row r="459">
          <cell r="I459" t="str">
            <v>35P6VZM</v>
          </cell>
          <cell r="K459">
            <v>0</v>
          </cell>
          <cell r="L459">
            <v>0</v>
          </cell>
          <cell r="M459">
            <v>1.9970000000000002E-2</v>
          </cell>
          <cell r="N459">
            <v>0.08</v>
          </cell>
          <cell r="O459">
            <v>0</v>
          </cell>
          <cell r="P459">
            <v>0</v>
          </cell>
          <cell r="Q459" t="str">
            <v>CPC</v>
          </cell>
          <cell r="R459">
            <v>19910</v>
          </cell>
          <cell r="S459">
            <v>20133</v>
          </cell>
          <cell r="T459">
            <v>223</v>
          </cell>
          <cell r="V459">
            <v>223</v>
          </cell>
          <cell r="W459">
            <v>4.4533100000000001</v>
          </cell>
          <cell r="X459">
            <v>0</v>
          </cell>
          <cell r="Y459">
            <v>0</v>
          </cell>
        </row>
        <row r="460">
          <cell r="I460" t="str">
            <v>35P6W01</v>
          </cell>
          <cell r="K460">
            <v>0</v>
          </cell>
          <cell r="L460">
            <v>0</v>
          </cell>
          <cell r="M460">
            <v>1.9970000000000002E-2</v>
          </cell>
          <cell r="N460">
            <v>0.08</v>
          </cell>
          <cell r="O460">
            <v>0</v>
          </cell>
          <cell r="P460">
            <v>0</v>
          </cell>
          <cell r="Q460" t="str">
            <v>CPC</v>
          </cell>
          <cell r="R460">
            <v>22125</v>
          </cell>
          <cell r="S460" t="e">
            <v>#N/A</v>
          </cell>
          <cell r="T460" t="e">
            <v>#N/A</v>
          </cell>
          <cell r="V460" t="e">
            <v>#N/A</v>
          </cell>
          <cell r="W460" t="e">
            <v>#N/A</v>
          </cell>
          <cell r="X460">
            <v>0</v>
          </cell>
          <cell r="Y460" t="e">
            <v>#N/A</v>
          </cell>
        </row>
        <row r="461">
          <cell r="I461" t="str">
            <v>W412L700548</v>
          </cell>
          <cell r="J461" t="str">
            <v>C28005960</v>
          </cell>
          <cell r="K461">
            <v>0</v>
          </cell>
          <cell r="L461">
            <v>0</v>
          </cell>
          <cell r="M461">
            <v>1.9970000000000002E-2</v>
          </cell>
          <cell r="N461">
            <v>0.08</v>
          </cell>
          <cell r="O461">
            <v>0</v>
          </cell>
          <cell r="P461">
            <v>0</v>
          </cell>
          <cell r="Q461" t="str">
            <v>CPC</v>
          </cell>
          <cell r="R461">
            <v>77252</v>
          </cell>
          <cell r="S461">
            <v>78642</v>
          </cell>
          <cell r="T461">
            <v>1390</v>
          </cell>
          <cell r="V461">
            <v>1390</v>
          </cell>
          <cell r="W461">
            <v>27.758300000000002</v>
          </cell>
          <cell r="X461">
            <v>0</v>
          </cell>
          <cell r="Y461">
            <v>0</v>
          </cell>
        </row>
        <row r="462">
          <cell r="I462" t="str">
            <v>793FZ68</v>
          </cell>
          <cell r="K462">
            <v>0</v>
          </cell>
          <cell r="L462">
            <v>0</v>
          </cell>
          <cell r="M462">
            <v>1.9970000000000002E-2</v>
          </cell>
          <cell r="N462">
            <v>0.08</v>
          </cell>
          <cell r="O462">
            <v>0</v>
          </cell>
          <cell r="P462">
            <v>0</v>
          </cell>
          <cell r="Q462" t="str">
            <v>CPC</v>
          </cell>
          <cell r="R462">
            <v>59224</v>
          </cell>
          <cell r="S462">
            <v>59776</v>
          </cell>
          <cell r="T462">
            <v>552</v>
          </cell>
          <cell r="V462">
            <v>552</v>
          </cell>
          <cell r="W462">
            <v>11.023440000000001</v>
          </cell>
          <cell r="X462">
            <v>0</v>
          </cell>
          <cell r="Y462">
            <v>0</v>
          </cell>
        </row>
        <row r="463">
          <cell r="I463" t="str">
            <v>W493L400308</v>
          </cell>
          <cell r="J463" t="str">
            <v>C84024028</v>
          </cell>
          <cell r="K463">
            <v>0</v>
          </cell>
          <cell r="L463">
            <v>0</v>
          </cell>
          <cell r="M463">
            <v>1.9970000000000002E-2</v>
          </cell>
          <cell r="N463">
            <v>0.08</v>
          </cell>
          <cell r="O463">
            <v>0</v>
          </cell>
          <cell r="P463">
            <v>0</v>
          </cell>
          <cell r="Q463" t="str">
            <v>CPC</v>
          </cell>
          <cell r="R463">
            <v>89698</v>
          </cell>
          <cell r="S463">
            <v>91426</v>
          </cell>
          <cell r="T463">
            <v>1728</v>
          </cell>
          <cell r="V463">
            <v>1728</v>
          </cell>
          <cell r="W463">
            <v>34.508160000000004</v>
          </cell>
          <cell r="X463">
            <v>127883</v>
          </cell>
          <cell r="Y463">
            <v>129460</v>
          </cell>
        </row>
        <row r="464">
          <cell r="I464" t="str">
            <v>W513L400887</v>
          </cell>
          <cell r="J464" t="str">
            <v>C84024747</v>
          </cell>
          <cell r="K464">
            <v>0</v>
          </cell>
          <cell r="L464">
            <v>0</v>
          </cell>
          <cell r="M464">
            <v>1.9970000000000002E-2</v>
          </cell>
          <cell r="N464">
            <v>0.08</v>
          </cell>
          <cell r="O464">
            <v>0</v>
          </cell>
          <cell r="P464">
            <v>0</v>
          </cell>
          <cell r="Q464" t="str">
            <v>CPC</v>
          </cell>
          <cell r="R464">
            <v>67493</v>
          </cell>
          <cell r="S464">
            <v>68469</v>
          </cell>
          <cell r="T464">
            <v>976</v>
          </cell>
          <cell r="V464">
            <v>976</v>
          </cell>
          <cell r="W464">
            <v>19.490720000000003</v>
          </cell>
          <cell r="X464">
            <v>94628</v>
          </cell>
          <cell r="Y464">
            <v>97512</v>
          </cell>
        </row>
        <row r="465">
          <cell r="I465" t="str">
            <v>79G54GY</v>
          </cell>
          <cell r="K465">
            <v>0</v>
          </cell>
          <cell r="L465">
            <v>0</v>
          </cell>
          <cell r="M465">
            <v>1.9970000000000002E-2</v>
          </cell>
          <cell r="N465">
            <v>0.08</v>
          </cell>
          <cell r="O465">
            <v>0</v>
          </cell>
          <cell r="P465">
            <v>0</v>
          </cell>
          <cell r="Q465" t="str">
            <v>CPC</v>
          </cell>
          <cell r="R465">
            <v>12439</v>
          </cell>
          <cell r="S465">
            <v>12678</v>
          </cell>
          <cell r="T465">
            <v>239</v>
          </cell>
          <cell r="V465">
            <v>239</v>
          </cell>
          <cell r="W465">
            <v>4.7728300000000008</v>
          </cell>
          <cell r="X465">
            <v>0</v>
          </cell>
          <cell r="Y465">
            <v>0</v>
          </cell>
        </row>
        <row r="466">
          <cell r="I466" t="str">
            <v>NPIBD8760</v>
          </cell>
          <cell r="K466">
            <v>0</v>
          </cell>
          <cell r="L466">
            <v>0</v>
          </cell>
          <cell r="M466">
            <v>1.9970000000000002E-2</v>
          </cell>
          <cell r="N466">
            <v>0.08</v>
          </cell>
          <cell r="O466">
            <v>0</v>
          </cell>
          <cell r="P466">
            <v>0</v>
          </cell>
          <cell r="Q466" t="str">
            <v>CPC</v>
          </cell>
          <cell r="R466">
            <v>4321</v>
          </cell>
          <cell r="S466">
            <v>4415</v>
          </cell>
          <cell r="T466">
            <v>94</v>
          </cell>
          <cell r="V466">
            <v>94</v>
          </cell>
          <cell r="W466">
            <v>1.8771800000000001</v>
          </cell>
          <cell r="X466">
            <v>0</v>
          </cell>
          <cell r="Y466">
            <v>0</v>
          </cell>
        </row>
        <row r="467">
          <cell r="I467" t="str">
            <v>70156PHH16F77</v>
          </cell>
          <cell r="K467">
            <v>0</v>
          </cell>
          <cell r="L467">
            <v>0</v>
          </cell>
          <cell r="M467">
            <v>1.9970000000000002E-2</v>
          </cell>
          <cell r="N467">
            <v>0.08</v>
          </cell>
          <cell r="O467">
            <v>0</v>
          </cell>
          <cell r="P467">
            <v>0</v>
          </cell>
          <cell r="Q467" t="str">
            <v>CPC</v>
          </cell>
          <cell r="R467">
            <v>6358</v>
          </cell>
          <cell r="S467">
            <v>7495</v>
          </cell>
          <cell r="T467">
            <v>1137</v>
          </cell>
          <cell r="V467">
            <v>1137</v>
          </cell>
          <cell r="W467">
            <v>22.70589</v>
          </cell>
          <cell r="X467">
            <v>0</v>
          </cell>
          <cell r="Y467">
            <v>0</v>
          </cell>
        </row>
        <row r="468">
          <cell r="I468" t="str">
            <v>V8315500056</v>
          </cell>
          <cell r="J468" t="str">
            <v>C24070633</v>
          </cell>
          <cell r="K468">
            <v>8000</v>
          </cell>
          <cell r="L468">
            <v>0</v>
          </cell>
          <cell r="M468">
            <v>2.0750000000000001E-2</v>
          </cell>
          <cell r="N468">
            <v>0.08</v>
          </cell>
          <cell r="O468">
            <v>166</v>
          </cell>
          <cell r="P468">
            <v>0</v>
          </cell>
          <cell r="Q468">
            <v>166</v>
          </cell>
          <cell r="R468">
            <v>495663</v>
          </cell>
          <cell r="S468">
            <v>502545</v>
          </cell>
          <cell r="T468">
            <v>6882</v>
          </cell>
          <cell r="U468" t="str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I469" t="str">
            <v>7942LVW</v>
          </cell>
          <cell r="K469">
            <v>0</v>
          </cell>
          <cell r="L469">
            <v>0</v>
          </cell>
          <cell r="M469">
            <v>1.9970000000000002E-2</v>
          </cell>
          <cell r="N469">
            <v>0.08</v>
          </cell>
          <cell r="O469">
            <v>0</v>
          </cell>
          <cell r="P469">
            <v>0</v>
          </cell>
          <cell r="Q469" t="str">
            <v>CPC</v>
          </cell>
          <cell r="R469">
            <v>378631</v>
          </cell>
          <cell r="S469">
            <v>384827</v>
          </cell>
          <cell r="T469">
            <v>6196</v>
          </cell>
          <cell r="V469">
            <v>6196</v>
          </cell>
          <cell r="W469">
            <v>123.73412</v>
          </cell>
          <cell r="X469">
            <v>0</v>
          </cell>
          <cell r="Y469">
            <v>0</v>
          </cell>
        </row>
        <row r="470">
          <cell r="I470" t="str">
            <v>4063369906C8L</v>
          </cell>
          <cell r="K470">
            <v>4000</v>
          </cell>
          <cell r="L470">
            <v>0</v>
          </cell>
          <cell r="M470">
            <v>2.0750000000000001E-2</v>
          </cell>
          <cell r="N470">
            <v>0.08</v>
          </cell>
          <cell r="O470">
            <v>83</v>
          </cell>
          <cell r="P470">
            <v>0</v>
          </cell>
          <cell r="Q470">
            <v>83</v>
          </cell>
          <cell r="R470">
            <v>95010</v>
          </cell>
          <cell r="S470">
            <v>96936</v>
          </cell>
          <cell r="T470">
            <v>1926</v>
          </cell>
          <cell r="U470" t="str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I471" t="str">
            <v>4063369908L7F</v>
          </cell>
          <cell r="K471">
            <v>4000</v>
          </cell>
          <cell r="L471">
            <v>0</v>
          </cell>
          <cell r="M471">
            <v>2.0750000000000001E-2</v>
          </cell>
          <cell r="N471">
            <v>0.08</v>
          </cell>
          <cell r="O471">
            <v>83</v>
          </cell>
          <cell r="P471">
            <v>0</v>
          </cell>
          <cell r="Q471">
            <v>83</v>
          </cell>
          <cell r="R471">
            <v>65590</v>
          </cell>
          <cell r="S471">
            <v>67534</v>
          </cell>
          <cell r="T471">
            <v>1944</v>
          </cell>
          <cell r="U471" t="str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I472" t="str">
            <v>4063369908L7C</v>
          </cell>
          <cell r="K472">
            <v>0</v>
          </cell>
          <cell r="L472">
            <v>0</v>
          </cell>
          <cell r="M472">
            <v>1.9970000000000002E-2</v>
          </cell>
          <cell r="N472">
            <v>0.08</v>
          </cell>
          <cell r="O472">
            <v>0</v>
          </cell>
          <cell r="P472">
            <v>0</v>
          </cell>
          <cell r="Q472" t="str">
            <v>CPC</v>
          </cell>
          <cell r="R472">
            <v>239241</v>
          </cell>
          <cell r="S472">
            <v>245247</v>
          </cell>
          <cell r="T472">
            <v>6006</v>
          </cell>
          <cell r="V472">
            <v>6006</v>
          </cell>
          <cell r="W472">
            <v>119.93982000000001</v>
          </cell>
          <cell r="X472">
            <v>0</v>
          </cell>
          <cell r="Y472">
            <v>0</v>
          </cell>
        </row>
        <row r="473">
          <cell r="I473" t="str">
            <v>794DZM0</v>
          </cell>
          <cell r="K473">
            <v>4000</v>
          </cell>
          <cell r="L473">
            <v>0</v>
          </cell>
          <cell r="M473">
            <v>2.0750000000000001E-2</v>
          </cell>
          <cell r="N473">
            <v>0.08</v>
          </cell>
          <cell r="O473">
            <v>83</v>
          </cell>
          <cell r="P473">
            <v>0</v>
          </cell>
          <cell r="Q473">
            <v>83</v>
          </cell>
          <cell r="R473">
            <v>248557</v>
          </cell>
          <cell r="S473">
            <v>251427</v>
          </cell>
          <cell r="T473">
            <v>2870</v>
          </cell>
          <cell r="U473" t="str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I474" t="str">
            <v>4063369908R6R</v>
          </cell>
          <cell r="K474">
            <v>4000</v>
          </cell>
          <cell r="L474">
            <v>0</v>
          </cell>
          <cell r="M474">
            <v>2.0750000000000001E-2</v>
          </cell>
          <cell r="N474">
            <v>0.08</v>
          </cell>
          <cell r="O474">
            <v>83</v>
          </cell>
          <cell r="P474">
            <v>0</v>
          </cell>
          <cell r="Q474">
            <v>83</v>
          </cell>
          <cell r="R474">
            <v>189171</v>
          </cell>
          <cell r="S474">
            <v>194529</v>
          </cell>
          <cell r="T474">
            <v>5358</v>
          </cell>
          <cell r="U474">
            <v>1358</v>
          </cell>
          <cell r="W474">
            <v>28.178500000000003</v>
          </cell>
          <cell r="X474">
            <v>0</v>
          </cell>
          <cell r="Y474">
            <v>0</v>
          </cell>
        </row>
        <row r="475">
          <cell r="I475" t="str">
            <v>74636C6601L97</v>
          </cell>
          <cell r="K475">
            <v>0</v>
          </cell>
          <cell r="L475">
            <v>0</v>
          </cell>
          <cell r="M475">
            <v>1.9970000000000002E-2</v>
          </cell>
          <cell r="N475">
            <v>0.08</v>
          </cell>
          <cell r="O475">
            <v>0</v>
          </cell>
          <cell r="P475">
            <v>0</v>
          </cell>
          <cell r="Q475" t="str">
            <v>CPC</v>
          </cell>
          <cell r="R475">
            <v>18770</v>
          </cell>
          <cell r="S475">
            <v>24454</v>
          </cell>
          <cell r="T475">
            <v>5684</v>
          </cell>
          <cell r="V475">
            <v>5684</v>
          </cell>
          <cell r="W475">
            <v>113.50948000000001</v>
          </cell>
          <cell r="X475">
            <v>0</v>
          </cell>
          <cell r="Y475">
            <v>0</v>
          </cell>
        </row>
        <row r="476">
          <cell r="I476" t="str">
            <v>G756RA10397</v>
          </cell>
          <cell r="J476" t="str">
            <v>C84184828</v>
          </cell>
          <cell r="K476">
            <v>2500</v>
          </cell>
          <cell r="L476">
            <v>2500</v>
          </cell>
          <cell r="M476">
            <v>2.0750000000000001E-2</v>
          </cell>
          <cell r="N476">
            <v>0.08</v>
          </cell>
          <cell r="O476">
            <v>51.875</v>
          </cell>
          <cell r="P476">
            <v>200</v>
          </cell>
          <cell r="Q476">
            <v>251.875</v>
          </cell>
          <cell r="R476">
            <v>2094</v>
          </cell>
          <cell r="S476">
            <v>3051</v>
          </cell>
          <cell r="T476">
            <v>957</v>
          </cell>
          <cell r="U476" t="str">
            <v>0</v>
          </cell>
          <cell r="W476">
            <v>0</v>
          </cell>
          <cell r="X476">
            <v>4331</v>
          </cell>
          <cell r="Y476">
            <v>11061</v>
          </cell>
        </row>
        <row r="477">
          <cell r="I477" t="str">
            <v>794HZHN</v>
          </cell>
          <cell r="K477">
            <v>0</v>
          </cell>
          <cell r="L477">
            <v>0</v>
          </cell>
          <cell r="M477">
            <v>1.9970000000000002E-2</v>
          </cell>
          <cell r="N477">
            <v>0.08</v>
          </cell>
          <cell r="O477">
            <v>0</v>
          </cell>
          <cell r="P477">
            <v>0</v>
          </cell>
          <cell r="Q477" t="str">
            <v>CPC</v>
          </cell>
          <cell r="R477">
            <v>1122868</v>
          </cell>
          <cell r="S477">
            <v>1143328</v>
          </cell>
          <cell r="T477">
            <v>20460</v>
          </cell>
          <cell r="V477">
            <v>20460</v>
          </cell>
          <cell r="W477">
            <v>408.58620000000002</v>
          </cell>
          <cell r="X477">
            <v>0</v>
          </cell>
          <cell r="Y477">
            <v>0</v>
          </cell>
        </row>
        <row r="478">
          <cell r="I478" t="str">
            <v>794HZNV</v>
          </cell>
          <cell r="K478">
            <v>0</v>
          </cell>
          <cell r="L478">
            <v>0</v>
          </cell>
          <cell r="M478">
            <v>1.9970000000000002E-2</v>
          </cell>
          <cell r="N478">
            <v>0.08</v>
          </cell>
          <cell r="O478">
            <v>0</v>
          </cell>
          <cell r="P478">
            <v>0</v>
          </cell>
          <cell r="Q478" t="str">
            <v>CPC</v>
          </cell>
          <cell r="R478">
            <v>279454</v>
          </cell>
          <cell r="S478">
            <v>282406</v>
          </cell>
          <cell r="T478">
            <v>2952</v>
          </cell>
          <cell r="V478">
            <v>2952</v>
          </cell>
          <cell r="W478">
            <v>58.951440000000005</v>
          </cell>
          <cell r="X478">
            <v>0</v>
          </cell>
          <cell r="Y478">
            <v>0</v>
          </cell>
        </row>
        <row r="479">
          <cell r="I479" t="str">
            <v>9424XGP</v>
          </cell>
          <cell r="K479">
            <v>0</v>
          </cell>
          <cell r="L479">
            <v>0</v>
          </cell>
          <cell r="M479">
            <v>1.9970000000000002E-2</v>
          </cell>
          <cell r="N479">
            <v>0.08</v>
          </cell>
          <cell r="O479">
            <v>0</v>
          </cell>
          <cell r="P479">
            <v>0</v>
          </cell>
          <cell r="Q479" t="str">
            <v>CPC</v>
          </cell>
          <cell r="R479">
            <v>14838</v>
          </cell>
          <cell r="S479">
            <v>15088</v>
          </cell>
          <cell r="T479">
            <v>250</v>
          </cell>
          <cell r="V479">
            <v>250</v>
          </cell>
          <cell r="W479">
            <v>4.9925000000000006</v>
          </cell>
          <cell r="X479">
            <v>35882</v>
          </cell>
          <cell r="Y479">
            <v>36376</v>
          </cell>
        </row>
        <row r="480">
          <cell r="I480" t="str">
            <v>794C7X5</v>
          </cell>
          <cell r="K480">
            <v>0</v>
          </cell>
          <cell r="L480">
            <v>0</v>
          </cell>
          <cell r="M480">
            <v>1.9970000000000002E-2</v>
          </cell>
          <cell r="N480">
            <v>0.08</v>
          </cell>
          <cell r="O480">
            <v>0</v>
          </cell>
          <cell r="P480">
            <v>0</v>
          </cell>
          <cell r="Q480" t="str">
            <v>CPC</v>
          </cell>
          <cell r="R480">
            <v>426444</v>
          </cell>
          <cell r="S480">
            <v>432920</v>
          </cell>
          <cell r="T480">
            <v>6476</v>
          </cell>
          <cell r="V480">
            <v>6476</v>
          </cell>
          <cell r="W480">
            <v>129.32572000000002</v>
          </cell>
          <cell r="X480">
            <v>0</v>
          </cell>
          <cell r="Y480">
            <v>0</v>
          </cell>
        </row>
        <row r="481">
          <cell r="I481" t="str">
            <v>794C7WF</v>
          </cell>
          <cell r="K481">
            <v>0</v>
          </cell>
          <cell r="L481">
            <v>0</v>
          </cell>
          <cell r="M481">
            <v>1.9970000000000002E-2</v>
          </cell>
          <cell r="N481">
            <v>0.08</v>
          </cell>
          <cell r="O481">
            <v>0</v>
          </cell>
          <cell r="P481">
            <v>0</v>
          </cell>
          <cell r="Q481" t="str">
            <v>CPC</v>
          </cell>
          <cell r="R481">
            <v>716017</v>
          </cell>
          <cell r="S481">
            <v>724630</v>
          </cell>
          <cell r="T481">
            <v>8613</v>
          </cell>
          <cell r="V481">
            <v>8613</v>
          </cell>
          <cell r="W481">
            <v>172.00161000000003</v>
          </cell>
          <cell r="X481">
            <v>0</v>
          </cell>
          <cell r="Y481">
            <v>0</v>
          </cell>
        </row>
        <row r="482">
          <cell r="I482" t="str">
            <v>9424GVT</v>
          </cell>
          <cell r="K482">
            <v>0</v>
          </cell>
          <cell r="L482">
            <v>0</v>
          </cell>
          <cell r="M482">
            <v>1.9970000000000002E-2</v>
          </cell>
          <cell r="N482">
            <v>0.08</v>
          </cell>
          <cell r="O482">
            <v>0</v>
          </cell>
          <cell r="P482">
            <v>0</v>
          </cell>
          <cell r="Q482" t="str">
            <v>CPC</v>
          </cell>
          <cell r="R482">
            <v>20841</v>
          </cell>
          <cell r="S482">
            <v>21247</v>
          </cell>
          <cell r="T482">
            <v>406</v>
          </cell>
          <cell r="V482">
            <v>406</v>
          </cell>
          <cell r="W482">
            <v>8.1078200000000002</v>
          </cell>
          <cell r="X482">
            <v>48983</v>
          </cell>
          <cell r="Y482">
            <v>49742</v>
          </cell>
        </row>
        <row r="483">
          <cell r="I483" t="str">
            <v>794DZR1</v>
          </cell>
          <cell r="K483">
            <v>0</v>
          </cell>
          <cell r="L483">
            <v>0</v>
          </cell>
          <cell r="M483">
            <v>1.9970000000000002E-2</v>
          </cell>
          <cell r="N483">
            <v>0.08</v>
          </cell>
          <cell r="O483">
            <v>0</v>
          </cell>
          <cell r="P483">
            <v>0</v>
          </cell>
          <cell r="Q483" t="str">
            <v>CPC</v>
          </cell>
          <cell r="R483">
            <v>51708</v>
          </cell>
          <cell r="S483">
            <v>52148</v>
          </cell>
          <cell r="T483">
            <v>440</v>
          </cell>
          <cell r="V483">
            <v>440</v>
          </cell>
          <cell r="W483">
            <v>8.7868000000000013</v>
          </cell>
          <cell r="X483">
            <v>0</v>
          </cell>
          <cell r="Y483">
            <v>0</v>
          </cell>
        </row>
        <row r="484">
          <cell r="I484" t="str">
            <v>794C6KD</v>
          </cell>
          <cell r="K484">
            <v>0</v>
          </cell>
          <cell r="L484">
            <v>0</v>
          </cell>
          <cell r="M484">
            <v>1.9970000000000002E-2</v>
          </cell>
          <cell r="N484">
            <v>0.08</v>
          </cell>
          <cell r="O484">
            <v>0</v>
          </cell>
          <cell r="P484">
            <v>0</v>
          </cell>
          <cell r="Q484" t="str">
            <v>CPC</v>
          </cell>
          <cell r="R484">
            <v>297493</v>
          </cell>
          <cell r="S484">
            <v>300451</v>
          </cell>
          <cell r="T484">
            <v>2958</v>
          </cell>
          <cell r="V484">
            <v>2958</v>
          </cell>
          <cell r="W484">
            <v>59.071260000000002</v>
          </cell>
          <cell r="X484">
            <v>0</v>
          </cell>
          <cell r="Y484">
            <v>0</v>
          </cell>
        </row>
        <row r="485">
          <cell r="I485" t="str">
            <v>794C6C4</v>
          </cell>
          <cell r="K485">
            <v>0</v>
          </cell>
          <cell r="L485">
            <v>0</v>
          </cell>
          <cell r="M485">
            <v>1.9970000000000002E-2</v>
          </cell>
          <cell r="N485">
            <v>0.08</v>
          </cell>
          <cell r="O485">
            <v>0</v>
          </cell>
          <cell r="P485">
            <v>0</v>
          </cell>
          <cell r="Q485" t="str">
            <v>CPC</v>
          </cell>
          <cell r="R485">
            <v>483455</v>
          </cell>
          <cell r="S485">
            <v>490418</v>
          </cell>
          <cell r="T485">
            <v>6963</v>
          </cell>
          <cell r="V485">
            <v>6963</v>
          </cell>
          <cell r="W485">
            <v>139.05111000000002</v>
          </cell>
          <cell r="X485">
            <v>0</v>
          </cell>
          <cell r="Y485">
            <v>0</v>
          </cell>
        </row>
        <row r="486">
          <cell r="I486" t="str">
            <v>9424DW1</v>
          </cell>
          <cell r="K486">
            <v>0</v>
          </cell>
          <cell r="L486">
            <v>0</v>
          </cell>
          <cell r="M486">
            <v>1.9970000000000002E-2</v>
          </cell>
          <cell r="N486">
            <v>0.08</v>
          </cell>
          <cell r="O486">
            <v>0</v>
          </cell>
          <cell r="P486">
            <v>0</v>
          </cell>
          <cell r="Q486" t="str">
            <v>CPC</v>
          </cell>
          <cell r="R486">
            <v>8716</v>
          </cell>
          <cell r="S486">
            <v>8821</v>
          </cell>
          <cell r="T486">
            <v>105</v>
          </cell>
          <cell r="V486">
            <v>105</v>
          </cell>
          <cell r="W486">
            <v>2.0968500000000003</v>
          </cell>
          <cell r="X486">
            <v>26030</v>
          </cell>
          <cell r="Y486">
            <v>26410</v>
          </cell>
        </row>
        <row r="487">
          <cell r="I487" t="str">
            <v>794C7YF</v>
          </cell>
          <cell r="K487">
            <v>0</v>
          </cell>
          <cell r="L487">
            <v>0</v>
          </cell>
          <cell r="M487">
            <v>1.9970000000000002E-2</v>
          </cell>
          <cell r="N487">
            <v>0.08</v>
          </cell>
          <cell r="O487">
            <v>0</v>
          </cell>
          <cell r="P487">
            <v>0</v>
          </cell>
          <cell r="Q487" t="str">
            <v>CPC</v>
          </cell>
          <cell r="R487">
            <v>403427</v>
          </cell>
          <cell r="S487">
            <v>406511</v>
          </cell>
          <cell r="T487">
            <v>3084</v>
          </cell>
          <cell r="V487">
            <v>3084</v>
          </cell>
          <cell r="W487">
            <v>61.587480000000006</v>
          </cell>
          <cell r="X487">
            <v>0</v>
          </cell>
          <cell r="Y487">
            <v>0</v>
          </cell>
        </row>
        <row r="488">
          <cell r="I488" t="str">
            <v>794C6B4</v>
          </cell>
          <cell r="K488">
            <v>0</v>
          </cell>
          <cell r="L488">
            <v>0</v>
          </cell>
          <cell r="M488">
            <v>1.9970000000000002E-2</v>
          </cell>
          <cell r="N488">
            <v>0.08</v>
          </cell>
          <cell r="O488">
            <v>0</v>
          </cell>
          <cell r="P488">
            <v>0</v>
          </cell>
          <cell r="Q488" t="str">
            <v>CPC</v>
          </cell>
          <cell r="R488">
            <v>1055052</v>
          </cell>
          <cell r="S488">
            <v>1072807</v>
          </cell>
          <cell r="T488">
            <v>17755</v>
          </cell>
          <cell r="V488">
            <v>17755</v>
          </cell>
          <cell r="W488">
            <v>354.56735000000003</v>
          </cell>
          <cell r="X488">
            <v>0</v>
          </cell>
          <cell r="Y488">
            <v>0</v>
          </cell>
        </row>
        <row r="489">
          <cell r="I489" t="str">
            <v>9424X8H</v>
          </cell>
          <cell r="K489">
            <v>0</v>
          </cell>
          <cell r="L489">
            <v>0</v>
          </cell>
          <cell r="M489">
            <v>1.9970000000000002E-2</v>
          </cell>
          <cell r="N489">
            <v>0.08</v>
          </cell>
          <cell r="O489">
            <v>0</v>
          </cell>
          <cell r="P489">
            <v>0</v>
          </cell>
          <cell r="Q489" t="str">
            <v>CPC</v>
          </cell>
          <cell r="R489">
            <v>3635</v>
          </cell>
          <cell r="S489">
            <v>3642</v>
          </cell>
          <cell r="T489">
            <v>7</v>
          </cell>
          <cell r="V489">
            <v>7</v>
          </cell>
          <cell r="W489">
            <v>0.13979000000000003</v>
          </cell>
          <cell r="X489">
            <v>6271</v>
          </cell>
          <cell r="Y489">
            <v>6360</v>
          </cell>
        </row>
        <row r="490">
          <cell r="I490" t="str">
            <v>79G05XN</v>
          </cell>
          <cell r="K490">
            <v>0</v>
          </cell>
          <cell r="L490">
            <v>0</v>
          </cell>
          <cell r="M490">
            <v>1.9970000000000002E-2</v>
          </cell>
          <cell r="N490">
            <v>0.08</v>
          </cell>
          <cell r="O490">
            <v>0</v>
          </cell>
          <cell r="P490">
            <v>0</v>
          </cell>
          <cell r="Q490" t="str">
            <v>CPC</v>
          </cell>
          <cell r="R490">
            <v>455043</v>
          </cell>
          <cell r="S490">
            <v>460114</v>
          </cell>
          <cell r="T490">
            <v>5071</v>
          </cell>
          <cell r="V490">
            <v>5071</v>
          </cell>
          <cell r="W490">
            <v>101.26787</v>
          </cell>
          <cell r="X490">
            <v>0</v>
          </cell>
          <cell r="Y490">
            <v>0</v>
          </cell>
        </row>
        <row r="491">
          <cell r="I491" t="str">
            <v>79G063F</v>
          </cell>
          <cell r="K491">
            <v>0</v>
          </cell>
          <cell r="L491">
            <v>0</v>
          </cell>
          <cell r="M491">
            <v>1.9970000000000002E-2</v>
          </cell>
          <cell r="N491">
            <v>0.08</v>
          </cell>
          <cell r="O491">
            <v>0</v>
          </cell>
          <cell r="P491">
            <v>0</v>
          </cell>
          <cell r="Q491" t="str">
            <v>CPC</v>
          </cell>
          <cell r="R491">
            <v>386997</v>
          </cell>
          <cell r="S491">
            <v>392283</v>
          </cell>
          <cell r="T491">
            <v>5286</v>
          </cell>
          <cell r="V491">
            <v>5286</v>
          </cell>
          <cell r="W491">
            <v>105.56142000000001</v>
          </cell>
          <cell r="X491">
            <v>0</v>
          </cell>
          <cell r="Y491">
            <v>0</v>
          </cell>
        </row>
        <row r="492">
          <cell r="I492" t="str">
            <v>94248BK</v>
          </cell>
          <cell r="K492">
            <v>0</v>
          </cell>
          <cell r="L492">
            <v>0</v>
          </cell>
          <cell r="M492">
            <v>1.9970000000000002E-2</v>
          </cell>
          <cell r="N492">
            <v>0.08</v>
          </cell>
          <cell r="O492">
            <v>0</v>
          </cell>
          <cell r="P492">
            <v>0</v>
          </cell>
          <cell r="Q492" t="str">
            <v>CPC</v>
          </cell>
          <cell r="R492">
            <v>5277</v>
          </cell>
          <cell r="S492">
            <v>5419</v>
          </cell>
          <cell r="T492">
            <v>142</v>
          </cell>
          <cell r="V492">
            <v>142</v>
          </cell>
          <cell r="W492">
            <v>2.8357400000000004</v>
          </cell>
          <cell r="X492">
            <v>11766</v>
          </cell>
          <cell r="Y492">
            <v>12021</v>
          </cell>
        </row>
        <row r="493">
          <cell r="I493" t="str">
            <v>794HK2N</v>
          </cell>
          <cell r="K493">
            <v>0</v>
          </cell>
          <cell r="L493">
            <v>0</v>
          </cell>
          <cell r="M493">
            <v>1.9970000000000002E-2</v>
          </cell>
          <cell r="N493">
            <v>0.08</v>
          </cell>
          <cell r="O493">
            <v>0</v>
          </cell>
          <cell r="P493">
            <v>0</v>
          </cell>
          <cell r="Q493" t="str">
            <v>CPC</v>
          </cell>
          <cell r="R493">
            <v>531855</v>
          </cell>
          <cell r="S493">
            <v>538025</v>
          </cell>
          <cell r="T493">
            <v>6170</v>
          </cell>
          <cell r="V493">
            <v>6170</v>
          </cell>
          <cell r="W493">
            <v>123.21490000000001</v>
          </cell>
          <cell r="X493">
            <v>0</v>
          </cell>
          <cell r="Y493">
            <v>0</v>
          </cell>
        </row>
        <row r="494">
          <cell r="I494" t="str">
            <v>9424GVW</v>
          </cell>
          <cell r="K494">
            <v>0</v>
          </cell>
          <cell r="L494">
            <v>0</v>
          </cell>
          <cell r="M494">
            <v>1.9970000000000002E-2</v>
          </cell>
          <cell r="N494">
            <v>0.08</v>
          </cell>
          <cell r="O494">
            <v>0</v>
          </cell>
          <cell r="P494">
            <v>0</v>
          </cell>
          <cell r="Q494" t="str">
            <v>CPC</v>
          </cell>
          <cell r="R494">
            <v>30676</v>
          </cell>
          <cell r="S494">
            <v>31266</v>
          </cell>
          <cell r="T494">
            <v>590</v>
          </cell>
          <cell r="V494">
            <v>590</v>
          </cell>
          <cell r="W494">
            <v>11.782300000000001</v>
          </cell>
          <cell r="X494">
            <v>65912</v>
          </cell>
          <cell r="Y494">
            <v>67065</v>
          </cell>
        </row>
        <row r="495">
          <cell r="I495" t="str">
            <v>7942LXB</v>
          </cell>
          <cell r="K495">
            <v>0</v>
          </cell>
          <cell r="L495">
            <v>0</v>
          </cell>
          <cell r="M495">
            <v>1.9970000000000002E-2</v>
          </cell>
          <cell r="N495">
            <v>0.08</v>
          </cell>
          <cell r="O495">
            <v>0</v>
          </cell>
          <cell r="P495">
            <v>0</v>
          </cell>
          <cell r="Q495" t="str">
            <v>CPC</v>
          </cell>
          <cell r="R495">
            <v>217952</v>
          </cell>
          <cell r="S495">
            <v>221821</v>
          </cell>
          <cell r="T495">
            <v>3869</v>
          </cell>
          <cell r="V495">
            <v>3869</v>
          </cell>
          <cell r="W495">
            <v>77.263930000000002</v>
          </cell>
          <cell r="X495">
            <v>0</v>
          </cell>
          <cell r="Y495">
            <v>0</v>
          </cell>
        </row>
        <row r="496">
          <cell r="I496" t="str">
            <v>794DZ92</v>
          </cell>
          <cell r="K496">
            <v>0</v>
          </cell>
          <cell r="L496">
            <v>0</v>
          </cell>
          <cell r="M496">
            <v>1.9970000000000002E-2</v>
          </cell>
          <cell r="N496">
            <v>0.08</v>
          </cell>
          <cell r="O496">
            <v>0</v>
          </cell>
          <cell r="P496">
            <v>0</v>
          </cell>
          <cell r="Q496" t="str">
            <v>CPC</v>
          </cell>
          <cell r="R496">
            <v>43791</v>
          </cell>
          <cell r="S496">
            <v>44571</v>
          </cell>
          <cell r="T496">
            <v>780</v>
          </cell>
          <cell r="V496">
            <v>780</v>
          </cell>
          <cell r="W496">
            <v>15.576600000000001</v>
          </cell>
          <cell r="X496">
            <v>0</v>
          </cell>
          <cell r="Y496">
            <v>0</v>
          </cell>
        </row>
        <row r="497">
          <cell r="I497" t="str">
            <v>794C7WH</v>
          </cell>
          <cell r="K497">
            <v>0</v>
          </cell>
          <cell r="L497">
            <v>0</v>
          </cell>
          <cell r="M497">
            <v>1.9970000000000002E-2</v>
          </cell>
          <cell r="N497">
            <v>0.08</v>
          </cell>
          <cell r="O497">
            <v>0</v>
          </cell>
          <cell r="P497">
            <v>0</v>
          </cell>
          <cell r="Q497" t="str">
            <v>CPC</v>
          </cell>
          <cell r="R497">
            <v>316160</v>
          </cell>
          <cell r="S497">
            <v>320700</v>
          </cell>
          <cell r="T497">
            <v>4540</v>
          </cell>
          <cell r="V497">
            <v>4540</v>
          </cell>
          <cell r="W497">
            <v>90.663800000000009</v>
          </cell>
          <cell r="X497">
            <v>0</v>
          </cell>
          <cell r="Y497">
            <v>0</v>
          </cell>
        </row>
        <row r="498">
          <cell r="I498" t="str">
            <v>79G0618</v>
          </cell>
          <cell r="K498">
            <v>0</v>
          </cell>
          <cell r="L498">
            <v>0</v>
          </cell>
          <cell r="M498">
            <v>1.9970000000000002E-2</v>
          </cell>
          <cell r="N498">
            <v>0.08</v>
          </cell>
          <cell r="O498">
            <v>0</v>
          </cell>
          <cell r="P498">
            <v>0</v>
          </cell>
          <cell r="Q498" t="str">
            <v>CPC</v>
          </cell>
          <cell r="R498">
            <v>326684</v>
          </cell>
          <cell r="S498">
            <v>330450</v>
          </cell>
          <cell r="T498">
            <v>3766</v>
          </cell>
          <cell r="V498">
            <v>3766</v>
          </cell>
          <cell r="W498">
            <v>75.20702</v>
          </cell>
          <cell r="X498">
            <v>0</v>
          </cell>
          <cell r="Y498">
            <v>0</v>
          </cell>
        </row>
        <row r="499">
          <cell r="I499" t="str">
            <v>9424XFN</v>
          </cell>
          <cell r="K499">
            <v>0</v>
          </cell>
          <cell r="L499">
            <v>0</v>
          </cell>
          <cell r="M499">
            <v>1.9970000000000002E-2</v>
          </cell>
          <cell r="N499">
            <v>0.08</v>
          </cell>
          <cell r="O499">
            <v>0</v>
          </cell>
          <cell r="P499">
            <v>0</v>
          </cell>
          <cell r="Q499" t="str">
            <v>CPC</v>
          </cell>
          <cell r="R499">
            <v>9122</v>
          </cell>
          <cell r="S499">
            <v>9137</v>
          </cell>
          <cell r="T499">
            <v>15</v>
          </cell>
          <cell r="V499">
            <v>15</v>
          </cell>
          <cell r="W499">
            <v>0.29955000000000004</v>
          </cell>
          <cell r="X499">
            <v>19185</v>
          </cell>
          <cell r="Y499">
            <v>19243</v>
          </cell>
        </row>
        <row r="500">
          <cell r="I500" t="str">
            <v>794C6HR</v>
          </cell>
          <cell r="K500">
            <v>0</v>
          </cell>
          <cell r="L500">
            <v>0</v>
          </cell>
          <cell r="M500">
            <v>1.9970000000000002E-2</v>
          </cell>
          <cell r="N500">
            <v>0.08</v>
          </cell>
          <cell r="O500">
            <v>0</v>
          </cell>
          <cell r="P500">
            <v>0</v>
          </cell>
          <cell r="Q500" t="str">
            <v>CPC</v>
          </cell>
          <cell r="R500">
            <v>343576</v>
          </cell>
          <cell r="S500">
            <v>347212</v>
          </cell>
          <cell r="T500">
            <v>3636</v>
          </cell>
          <cell r="V500">
            <v>3636</v>
          </cell>
          <cell r="W500">
            <v>72.610920000000007</v>
          </cell>
          <cell r="X500">
            <v>0</v>
          </cell>
          <cell r="Y500">
            <v>0</v>
          </cell>
        </row>
        <row r="501">
          <cell r="I501" t="str">
            <v>79G05Y8</v>
          </cell>
          <cell r="K501">
            <v>0</v>
          </cell>
          <cell r="L501">
            <v>0</v>
          </cell>
          <cell r="M501">
            <v>1.9970000000000002E-2</v>
          </cell>
          <cell r="N501">
            <v>0.08</v>
          </cell>
          <cell r="O501">
            <v>0</v>
          </cell>
          <cell r="P501">
            <v>0</v>
          </cell>
          <cell r="Q501" t="str">
            <v>CPC</v>
          </cell>
          <cell r="R501">
            <v>918810</v>
          </cell>
          <cell r="S501">
            <v>933886</v>
          </cell>
          <cell r="T501">
            <v>15076</v>
          </cell>
          <cell r="V501">
            <v>15076</v>
          </cell>
          <cell r="W501">
            <v>301.06772000000001</v>
          </cell>
          <cell r="X501">
            <v>0</v>
          </cell>
          <cell r="Y501">
            <v>0</v>
          </cell>
        </row>
        <row r="502">
          <cell r="I502" t="str">
            <v>9424XF4</v>
          </cell>
          <cell r="K502">
            <v>0</v>
          </cell>
          <cell r="L502">
            <v>0</v>
          </cell>
          <cell r="M502">
            <v>1.9970000000000002E-2</v>
          </cell>
          <cell r="N502">
            <v>0.08</v>
          </cell>
          <cell r="O502">
            <v>0</v>
          </cell>
          <cell r="P502">
            <v>0</v>
          </cell>
          <cell r="Q502" t="str">
            <v>CPC</v>
          </cell>
          <cell r="R502">
            <v>7179</v>
          </cell>
          <cell r="S502">
            <v>7221</v>
          </cell>
          <cell r="T502">
            <v>42</v>
          </cell>
          <cell r="V502">
            <v>42</v>
          </cell>
          <cell r="W502">
            <v>0.83874000000000004</v>
          </cell>
          <cell r="X502">
            <v>16232</v>
          </cell>
          <cell r="Y502">
            <v>16458</v>
          </cell>
        </row>
        <row r="503">
          <cell r="I503" t="str">
            <v>7463479906LWH</v>
          </cell>
          <cell r="K503">
            <v>0</v>
          </cell>
          <cell r="L503">
            <v>0</v>
          </cell>
          <cell r="M503">
            <v>1.9970000000000002E-2</v>
          </cell>
          <cell r="N503">
            <v>0.08</v>
          </cell>
          <cell r="O503">
            <v>0</v>
          </cell>
          <cell r="P503">
            <v>0</v>
          </cell>
          <cell r="Q503" t="str">
            <v>CPC</v>
          </cell>
          <cell r="R503">
            <v>156314</v>
          </cell>
          <cell r="S503">
            <v>161686</v>
          </cell>
          <cell r="T503">
            <v>5372</v>
          </cell>
          <cell r="V503">
            <v>5372</v>
          </cell>
          <cell r="W503">
            <v>107.27884</v>
          </cell>
          <cell r="X503">
            <v>0</v>
          </cell>
          <cell r="Y503">
            <v>0</v>
          </cell>
        </row>
        <row r="504">
          <cell r="I504" t="str">
            <v>7463479906LW2</v>
          </cell>
          <cell r="K504">
            <v>0</v>
          </cell>
          <cell r="L504">
            <v>0</v>
          </cell>
          <cell r="M504">
            <v>1.9970000000000002E-2</v>
          </cell>
          <cell r="N504">
            <v>0.08</v>
          </cell>
          <cell r="O504">
            <v>0</v>
          </cell>
          <cell r="P504">
            <v>0</v>
          </cell>
          <cell r="Q504" t="str">
            <v>CPC</v>
          </cell>
          <cell r="R504">
            <v>433751</v>
          </cell>
          <cell r="S504">
            <v>446966</v>
          </cell>
          <cell r="T504">
            <v>13215</v>
          </cell>
          <cell r="V504">
            <v>13215</v>
          </cell>
          <cell r="W504">
            <v>263.90355</v>
          </cell>
          <cell r="X504">
            <v>0</v>
          </cell>
          <cell r="Y504">
            <v>0</v>
          </cell>
        </row>
        <row r="505">
          <cell r="I505" t="str">
            <v>7463479906B6X</v>
          </cell>
          <cell r="K505">
            <v>0</v>
          </cell>
          <cell r="L505">
            <v>0</v>
          </cell>
          <cell r="M505">
            <v>1.9970000000000002E-2</v>
          </cell>
          <cell r="N505">
            <v>0.08</v>
          </cell>
          <cell r="O505">
            <v>0</v>
          </cell>
          <cell r="P505">
            <v>0</v>
          </cell>
          <cell r="Q505" t="str">
            <v>CPC</v>
          </cell>
          <cell r="R505">
            <v>312422</v>
          </cell>
          <cell r="S505">
            <v>324029</v>
          </cell>
          <cell r="T505">
            <v>11607</v>
          </cell>
          <cell r="V505">
            <v>11607</v>
          </cell>
          <cell r="W505">
            <v>231.79179000000002</v>
          </cell>
          <cell r="X505">
            <v>0</v>
          </cell>
          <cell r="Y505">
            <v>0</v>
          </cell>
        </row>
        <row r="506">
          <cell r="I506" t="str">
            <v>7463479906LRF</v>
          </cell>
          <cell r="K506">
            <v>0</v>
          </cell>
          <cell r="L506">
            <v>0</v>
          </cell>
          <cell r="M506">
            <v>1.9970000000000002E-2</v>
          </cell>
          <cell r="N506">
            <v>0.08</v>
          </cell>
          <cell r="O506">
            <v>0</v>
          </cell>
          <cell r="P506">
            <v>0</v>
          </cell>
          <cell r="Q506" t="str">
            <v>CPC</v>
          </cell>
          <cell r="R506">
            <v>411669</v>
          </cell>
          <cell r="S506">
            <v>426503</v>
          </cell>
          <cell r="T506">
            <v>14834</v>
          </cell>
          <cell r="V506">
            <v>14834</v>
          </cell>
          <cell r="W506">
            <v>296.23498000000001</v>
          </cell>
          <cell r="X506">
            <v>0</v>
          </cell>
          <cell r="Y506">
            <v>0</v>
          </cell>
        </row>
        <row r="507">
          <cell r="I507" t="str">
            <v>7463479906NLR</v>
          </cell>
          <cell r="K507">
            <v>0</v>
          </cell>
          <cell r="L507">
            <v>0</v>
          </cell>
          <cell r="M507">
            <v>1.9970000000000002E-2</v>
          </cell>
          <cell r="N507">
            <v>0.08</v>
          </cell>
          <cell r="O507">
            <v>0</v>
          </cell>
          <cell r="P507">
            <v>0</v>
          </cell>
          <cell r="Q507" t="str">
            <v>CPC</v>
          </cell>
          <cell r="R507">
            <v>435709</v>
          </cell>
          <cell r="S507">
            <v>446026</v>
          </cell>
          <cell r="T507">
            <v>10317</v>
          </cell>
          <cell r="V507">
            <v>10317</v>
          </cell>
          <cell r="W507">
            <v>206.03049000000001</v>
          </cell>
          <cell r="X507">
            <v>0</v>
          </cell>
          <cell r="Y507">
            <v>0</v>
          </cell>
        </row>
        <row r="508">
          <cell r="I508" t="str">
            <v>7463479906LVH</v>
          </cell>
          <cell r="K508">
            <v>0</v>
          </cell>
          <cell r="L508">
            <v>0</v>
          </cell>
          <cell r="M508">
            <v>1.9970000000000002E-2</v>
          </cell>
          <cell r="N508">
            <v>0.08</v>
          </cell>
          <cell r="O508">
            <v>0</v>
          </cell>
          <cell r="P508">
            <v>0</v>
          </cell>
          <cell r="Q508" t="str">
            <v>CPC</v>
          </cell>
          <cell r="R508">
            <v>311615</v>
          </cell>
          <cell r="S508">
            <v>320726</v>
          </cell>
          <cell r="T508">
            <v>9111</v>
          </cell>
          <cell r="V508">
            <v>9111</v>
          </cell>
          <cell r="W508">
            <v>181.94667000000001</v>
          </cell>
          <cell r="X508">
            <v>0</v>
          </cell>
          <cell r="Y508">
            <v>0</v>
          </cell>
        </row>
        <row r="509">
          <cell r="I509" t="str">
            <v>7463479906LRG</v>
          </cell>
          <cell r="K509">
            <v>0</v>
          </cell>
          <cell r="L509">
            <v>0</v>
          </cell>
          <cell r="M509">
            <v>1.9970000000000002E-2</v>
          </cell>
          <cell r="N509">
            <v>0.08</v>
          </cell>
          <cell r="O509">
            <v>0</v>
          </cell>
          <cell r="P509">
            <v>0</v>
          </cell>
          <cell r="Q509" t="str">
            <v>CPC</v>
          </cell>
          <cell r="R509">
            <v>86931</v>
          </cell>
          <cell r="S509">
            <v>88797</v>
          </cell>
          <cell r="T509">
            <v>1866</v>
          </cell>
          <cell r="V509">
            <v>1866</v>
          </cell>
          <cell r="W509">
            <v>37.264020000000002</v>
          </cell>
          <cell r="X509">
            <v>0</v>
          </cell>
          <cell r="Y509">
            <v>0</v>
          </cell>
        </row>
        <row r="510">
          <cell r="I510" t="str">
            <v>7463479906NLT</v>
          </cell>
          <cell r="K510">
            <v>0</v>
          </cell>
          <cell r="L510">
            <v>0</v>
          </cell>
          <cell r="M510">
            <v>1.9970000000000002E-2</v>
          </cell>
          <cell r="N510">
            <v>0.08</v>
          </cell>
          <cell r="O510">
            <v>0</v>
          </cell>
          <cell r="P510">
            <v>0</v>
          </cell>
          <cell r="Q510" t="str">
            <v>CPC</v>
          </cell>
          <cell r="R510">
            <v>465079</v>
          </cell>
          <cell r="S510">
            <v>478484</v>
          </cell>
          <cell r="T510">
            <v>13405</v>
          </cell>
          <cell r="V510">
            <v>13405</v>
          </cell>
          <cell r="W510">
            <v>267.69785000000002</v>
          </cell>
          <cell r="X510">
            <v>0</v>
          </cell>
          <cell r="Y510">
            <v>0</v>
          </cell>
        </row>
        <row r="511">
          <cell r="I511" t="str">
            <v>7463479906LW9</v>
          </cell>
          <cell r="K511">
            <v>0</v>
          </cell>
          <cell r="L511">
            <v>0</v>
          </cell>
          <cell r="M511">
            <v>1.9970000000000002E-2</v>
          </cell>
          <cell r="N511">
            <v>0.08</v>
          </cell>
          <cell r="O511">
            <v>0</v>
          </cell>
          <cell r="P511">
            <v>0</v>
          </cell>
          <cell r="Q511" t="str">
            <v>CPC</v>
          </cell>
          <cell r="R511">
            <v>141992</v>
          </cell>
          <cell r="S511">
            <v>148002</v>
          </cell>
          <cell r="T511">
            <v>6010</v>
          </cell>
          <cell r="V511">
            <v>6010</v>
          </cell>
          <cell r="W511">
            <v>120.01970000000001</v>
          </cell>
          <cell r="X511">
            <v>0</v>
          </cell>
          <cell r="Y511">
            <v>0</v>
          </cell>
        </row>
        <row r="512">
          <cell r="I512" t="str">
            <v>406347990PB8C</v>
          </cell>
          <cell r="K512">
            <v>0</v>
          </cell>
          <cell r="L512">
            <v>0</v>
          </cell>
          <cell r="M512">
            <v>1.9970000000000002E-2</v>
          </cell>
          <cell r="N512">
            <v>0.08</v>
          </cell>
          <cell r="O512">
            <v>0</v>
          </cell>
          <cell r="P512">
            <v>0</v>
          </cell>
          <cell r="Q512" t="str">
            <v>CPC</v>
          </cell>
          <cell r="R512">
            <v>113375</v>
          </cell>
          <cell r="S512">
            <v>117290</v>
          </cell>
          <cell r="T512">
            <v>3915</v>
          </cell>
          <cell r="V512">
            <v>3915</v>
          </cell>
          <cell r="W512">
            <v>78.182550000000006</v>
          </cell>
          <cell r="X512">
            <v>0</v>
          </cell>
          <cell r="Y512">
            <v>0</v>
          </cell>
        </row>
        <row r="513">
          <cell r="I513" t="str">
            <v>406347990PB9G</v>
          </cell>
          <cell r="K513">
            <v>0</v>
          </cell>
          <cell r="L513">
            <v>0</v>
          </cell>
          <cell r="M513">
            <v>1.9970000000000002E-2</v>
          </cell>
          <cell r="N513">
            <v>0.08</v>
          </cell>
          <cell r="O513">
            <v>0</v>
          </cell>
          <cell r="P513">
            <v>0</v>
          </cell>
          <cell r="Q513" t="str">
            <v>CPC</v>
          </cell>
          <cell r="R513">
            <v>106184</v>
          </cell>
          <cell r="S513">
            <v>110898</v>
          </cell>
          <cell r="T513">
            <v>4714</v>
          </cell>
          <cell r="V513">
            <v>4714</v>
          </cell>
          <cell r="W513">
            <v>94.138580000000005</v>
          </cell>
          <cell r="X513">
            <v>0</v>
          </cell>
          <cell r="Y513">
            <v>0</v>
          </cell>
        </row>
        <row r="514">
          <cell r="I514" t="str">
            <v>701557HH0VH3W</v>
          </cell>
          <cell r="K514">
            <v>0</v>
          </cell>
          <cell r="L514">
            <v>0</v>
          </cell>
          <cell r="M514">
            <v>1.9970000000000002E-2</v>
          </cell>
          <cell r="N514">
            <v>0.08</v>
          </cell>
          <cell r="O514">
            <v>0</v>
          </cell>
          <cell r="P514">
            <v>0</v>
          </cell>
          <cell r="Q514" t="str">
            <v>CPC</v>
          </cell>
          <cell r="R514">
            <v>30630</v>
          </cell>
          <cell r="S514">
            <v>31901</v>
          </cell>
          <cell r="T514">
            <v>1271</v>
          </cell>
          <cell r="V514">
            <v>1271</v>
          </cell>
          <cell r="W514">
            <v>25.381870000000003</v>
          </cell>
          <cell r="X514">
            <v>0</v>
          </cell>
          <cell r="Y514">
            <v>0</v>
          </cell>
        </row>
        <row r="515">
          <cell r="I515" t="str">
            <v>40635C6606MFR</v>
          </cell>
          <cell r="K515">
            <v>0</v>
          </cell>
          <cell r="L515">
            <v>0</v>
          </cell>
          <cell r="M515">
            <v>1.9970000000000002E-2</v>
          </cell>
          <cell r="N515">
            <v>0.08</v>
          </cell>
          <cell r="O515">
            <v>0</v>
          </cell>
          <cell r="P515">
            <v>0</v>
          </cell>
          <cell r="Q515" t="str">
            <v>CPC</v>
          </cell>
          <cell r="R515">
            <v>29605</v>
          </cell>
          <cell r="S515">
            <v>31841</v>
          </cell>
          <cell r="T515">
            <v>2236</v>
          </cell>
          <cell r="V515">
            <v>2236</v>
          </cell>
          <cell r="W515">
            <v>44.652920000000002</v>
          </cell>
          <cell r="X515">
            <v>0</v>
          </cell>
          <cell r="Y515">
            <v>0</v>
          </cell>
        </row>
        <row r="516">
          <cell r="I516" t="str">
            <v>74635C6602YDP</v>
          </cell>
          <cell r="K516">
            <v>0</v>
          </cell>
          <cell r="L516">
            <v>0</v>
          </cell>
          <cell r="M516">
            <v>1.9970000000000002E-2</v>
          </cell>
          <cell r="N516">
            <v>0.08</v>
          </cell>
          <cell r="O516">
            <v>0</v>
          </cell>
          <cell r="P516">
            <v>0</v>
          </cell>
          <cell r="Q516" t="str">
            <v>CPC</v>
          </cell>
          <cell r="R516">
            <v>35427</v>
          </cell>
          <cell r="S516">
            <v>38023</v>
          </cell>
          <cell r="T516">
            <v>2596</v>
          </cell>
          <cell r="V516">
            <v>2596</v>
          </cell>
          <cell r="W516">
            <v>51.842120000000001</v>
          </cell>
          <cell r="X516">
            <v>0</v>
          </cell>
          <cell r="Y516">
            <v>0</v>
          </cell>
        </row>
        <row r="517">
          <cell r="I517" t="str">
            <v>7463369902H8X</v>
          </cell>
          <cell r="K517">
            <v>0</v>
          </cell>
          <cell r="L517">
            <v>0</v>
          </cell>
          <cell r="M517">
            <v>1.9970000000000002E-2</v>
          </cell>
          <cell r="N517">
            <v>0.08</v>
          </cell>
          <cell r="O517">
            <v>0</v>
          </cell>
          <cell r="P517">
            <v>0</v>
          </cell>
          <cell r="Q517" t="str">
            <v>CPC</v>
          </cell>
          <cell r="R517">
            <v>345705</v>
          </cell>
          <cell r="S517">
            <v>357885</v>
          </cell>
          <cell r="T517">
            <v>12180</v>
          </cell>
          <cell r="V517">
            <v>12180</v>
          </cell>
          <cell r="W517">
            <v>243.23460000000003</v>
          </cell>
          <cell r="X517">
            <v>0</v>
          </cell>
          <cell r="Y517">
            <v>0</v>
          </cell>
        </row>
        <row r="518">
          <cell r="I518" t="str">
            <v>40635C6606MDX</v>
          </cell>
          <cell r="K518">
            <v>0</v>
          </cell>
          <cell r="L518">
            <v>0</v>
          </cell>
          <cell r="M518">
            <v>1.9970000000000002E-2</v>
          </cell>
          <cell r="N518">
            <v>0.08</v>
          </cell>
          <cell r="O518">
            <v>0</v>
          </cell>
          <cell r="P518">
            <v>0</v>
          </cell>
          <cell r="Q518" t="str">
            <v>CPC</v>
          </cell>
          <cell r="R518">
            <v>46194</v>
          </cell>
          <cell r="S518">
            <v>50360</v>
          </cell>
          <cell r="T518">
            <v>4166</v>
          </cell>
          <cell r="V518">
            <v>4166</v>
          </cell>
          <cell r="W518">
            <v>83.195020000000014</v>
          </cell>
          <cell r="X518">
            <v>0</v>
          </cell>
          <cell r="Y518">
            <v>0</v>
          </cell>
        </row>
        <row r="519">
          <cell r="I519" t="str">
            <v>40635C6606MK4</v>
          </cell>
          <cell r="K519">
            <v>0</v>
          </cell>
          <cell r="L519">
            <v>0</v>
          </cell>
          <cell r="M519">
            <v>1.9970000000000002E-2</v>
          </cell>
          <cell r="N519">
            <v>0.08</v>
          </cell>
          <cell r="O519">
            <v>0</v>
          </cell>
          <cell r="P519">
            <v>0</v>
          </cell>
          <cell r="Q519" t="str">
            <v>CPC</v>
          </cell>
          <cell r="R519">
            <v>24797</v>
          </cell>
          <cell r="S519">
            <v>26167</v>
          </cell>
          <cell r="T519">
            <v>1370</v>
          </cell>
          <cell r="V519">
            <v>1370</v>
          </cell>
          <cell r="W519">
            <v>27.358900000000002</v>
          </cell>
          <cell r="X519">
            <v>0</v>
          </cell>
          <cell r="Y519">
            <v>0</v>
          </cell>
        </row>
        <row r="520">
          <cell r="I520" t="str">
            <v>7463369903FD3</v>
          </cell>
          <cell r="K520">
            <v>0</v>
          </cell>
          <cell r="L520">
            <v>0</v>
          </cell>
          <cell r="M520">
            <v>1.9970000000000002E-2</v>
          </cell>
          <cell r="N520">
            <v>0.08</v>
          </cell>
          <cell r="O520">
            <v>0</v>
          </cell>
          <cell r="P520">
            <v>0</v>
          </cell>
          <cell r="Q520" t="str">
            <v>CPC</v>
          </cell>
          <cell r="R520">
            <v>336006</v>
          </cell>
          <cell r="S520">
            <v>346028</v>
          </cell>
          <cell r="T520">
            <v>10022</v>
          </cell>
          <cell r="V520">
            <v>10022</v>
          </cell>
          <cell r="W520">
            <v>200.13934</v>
          </cell>
          <cell r="X520">
            <v>0</v>
          </cell>
          <cell r="Y520">
            <v>0</v>
          </cell>
        </row>
        <row r="521">
          <cell r="I521" t="str">
            <v>40635C6606MXT</v>
          </cell>
          <cell r="K521">
            <v>0</v>
          </cell>
          <cell r="L521">
            <v>0</v>
          </cell>
          <cell r="M521">
            <v>1.9970000000000002E-2</v>
          </cell>
          <cell r="N521">
            <v>0.08</v>
          </cell>
          <cell r="O521">
            <v>0</v>
          </cell>
          <cell r="P521">
            <v>0</v>
          </cell>
          <cell r="Q521" t="str">
            <v>CPC</v>
          </cell>
          <cell r="R521">
            <v>3977</v>
          </cell>
          <cell r="S521">
            <v>4281</v>
          </cell>
          <cell r="T521">
            <v>304</v>
          </cell>
          <cell r="V521">
            <v>304</v>
          </cell>
          <cell r="W521">
            <v>6.0708800000000007</v>
          </cell>
          <cell r="X521">
            <v>0</v>
          </cell>
          <cell r="Y521">
            <v>0</v>
          </cell>
        </row>
        <row r="522">
          <cell r="I522" t="str">
            <v>7463479906LRV</v>
          </cell>
          <cell r="K522">
            <v>0</v>
          </cell>
          <cell r="L522">
            <v>0</v>
          </cell>
          <cell r="M522">
            <v>1.9970000000000002E-2</v>
          </cell>
          <cell r="N522">
            <v>0.08</v>
          </cell>
          <cell r="O522">
            <v>0</v>
          </cell>
          <cell r="P522">
            <v>0</v>
          </cell>
          <cell r="Q522" t="str">
            <v>CPC</v>
          </cell>
          <cell r="R522">
            <v>299262</v>
          </cell>
          <cell r="S522">
            <v>311623</v>
          </cell>
          <cell r="T522">
            <v>12361</v>
          </cell>
          <cell r="V522">
            <v>12361</v>
          </cell>
          <cell r="W522">
            <v>246.84917000000002</v>
          </cell>
          <cell r="X522">
            <v>0</v>
          </cell>
          <cell r="Y522">
            <v>0</v>
          </cell>
        </row>
        <row r="523">
          <cell r="I523" t="str">
            <v>40635C6606MFZ</v>
          </cell>
          <cell r="K523">
            <v>0</v>
          </cell>
          <cell r="L523">
            <v>0</v>
          </cell>
          <cell r="M523">
            <v>1.9970000000000002E-2</v>
          </cell>
          <cell r="N523">
            <v>0.08</v>
          </cell>
          <cell r="O523">
            <v>0</v>
          </cell>
          <cell r="P523">
            <v>0</v>
          </cell>
          <cell r="Q523" t="str">
            <v>CPC</v>
          </cell>
          <cell r="R523">
            <v>74982</v>
          </cell>
          <cell r="S523">
            <v>80066</v>
          </cell>
          <cell r="T523">
            <v>5084</v>
          </cell>
          <cell r="V523">
            <v>5084</v>
          </cell>
          <cell r="W523">
            <v>101.52748000000001</v>
          </cell>
          <cell r="X523">
            <v>0</v>
          </cell>
          <cell r="Y523">
            <v>0</v>
          </cell>
        </row>
        <row r="524">
          <cell r="I524" t="str">
            <v>7463369903FCV</v>
          </cell>
          <cell r="K524">
            <v>0</v>
          </cell>
          <cell r="L524">
            <v>0</v>
          </cell>
          <cell r="M524">
            <v>1.9970000000000002E-2</v>
          </cell>
          <cell r="N524">
            <v>0.08</v>
          </cell>
          <cell r="O524">
            <v>0</v>
          </cell>
          <cell r="P524">
            <v>0</v>
          </cell>
          <cell r="Q524" t="str">
            <v>CPC</v>
          </cell>
          <cell r="R524">
            <v>468351</v>
          </cell>
          <cell r="S524">
            <v>469436</v>
          </cell>
          <cell r="T524">
            <v>1085</v>
          </cell>
          <cell r="V524">
            <v>1085</v>
          </cell>
          <cell r="W524">
            <v>21.667450000000002</v>
          </cell>
          <cell r="X524">
            <v>0</v>
          </cell>
          <cell r="Y524">
            <v>0</v>
          </cell>
        </row>
        <row r="525">
          <cell r="I525" t="str">
            <v>74635C6602WNM</v>
          </cell>
          <cell r="K525">
            <v>0</v>
          </cell>
          <cell r="L525">
            <v>0</v>
          </cell>
          <cell r="M525">
            <v>1.9970000000000002E-2</v>
          </cell>
          <cell r="N525">
            <v>0.08</v>
          </cell>
          <cell r="O525">
            <v>0</v>
          </cell>
          <cell r="P525">
            <v>0</v>
          </cell>
          <cell r="Q525" t="str">
            <v>CPC</v>
          </cell>
          <cell r="R525">
            <v>6575</v>
          </cell>
          <cell r="S525">
            <v>7028</v>
          </cell>
          <cell r="T525">
            <v>453</v>
          </cell>
          <cell r="V525">
            <v>453</v>
          </cell>
          <cell r="W525">
            <v>9.0464100000000016</v>
          </cell>
          <cell r="X525">
            <v>0</v>
          </cell>
          <cell r="Y525">
            <v>0</v>
          </cell>
        </row>
        <row r="526">
          <cell r="I526" t="str">
            <v>74635C66033K8</v>
          </cell>
          <cell r="K526">
            <v>0</v>
          </cell>
          <cell r="L526">
            <v>0</v>
          </cell>
          <cell r="M526">
            <v>1.9970000000000002E-2</v>
          </cell>
          <cell r="N526">
            <v>0.08</v>
          </cell>
          <cell r="O526">
            <v>0</v>
          </cell>
          <cell r="P526">
            <v>0</v>
          </cell>
          <cell r="Q526" t="str">
            <v>CPC</v>
          </cell>
          <cell r="R526">
            <v>130994</v>
          </cell>
          <cell r="S526">
            <v>140841</v>
          </cell>
          <cell r="T526">
            <v>9847</v>
          </cell>
          <cell r="V526">
            <v>9847</v>
          </cell>
          <cell r="W526">
            <v>196.64459000000002</v>
          </cell>
          <cell r="X526">
            <v>0</v>
          </cell>
          <cell r="Y526">
            <v>0</v>
          </cell>
        </row>
        <row r="527">
          <cell r="I527" t="str">
            <v>74635C66033FF</v>
          </cell>
          <cell r="K527">
            <v>0</v>
          </cell>
          <cell r="L527">
            <v>0</v>
          </cell>
          <cell r="M527">
            <v>1.9970000000000002E-2</v>
          </cell>
          <cell r="N527">
            <v>0.08</v>
          </cell>
          <cell r="O527">
            <v>0</v>
          </cell>
          <cell r="P527">
            <v>0</v>
          </cell>
          <cell r="Q527" t="str">
            <v>CPC</v>
          </cell>
          <cell r="R527">
            <v>34453</v>
          </cell>
          <cell r="S527">
            <v>37358</v>
          </cell>
          <cell r="T527">
            <v>2905</v>
          </cell>
          <cell r="V527">
            <v>2905</v>
          </cell>
          <cell r="W527">
            <v>58.012850000000007</v>
          </cell>
          <cell r="X527">
            <v>0</v>
          </cell>
          <cell r="Y527">
            <v>0</v>
          </cell>
        </row>
        <row r="528">
          <cell r="I528" t="str">
            <v>7463479906B3K</v>
          </cell>
          <cell r="K528">
            <v>0</v>
          </cell>
          <cell r="L528">
            <v>0</v>
          </cell>
          <cell r="M528">
            <v>1.9970000000000002E-2</v>
          </cell>
          <cell r="N528">
            <v>0.08</v>
          </cell>
          <cell r="O528">
            <v>0</v>
          </cell>
          <cell r="P528">
            <v>0</v>
          </cell>
          <cell r="Q528" t="str">
            <v>CPC</v>
          </cell>
          <cell r="R528">
            <v>104425</v>
          </cell>
          <cell r="S528">
            <v>105062</v>
          </cell>
          <cell r="T528">
            <v>637</v>
          </cell>
          <cell r="V528">
            <v>637</v>
          </cell>
          <cell r="W528">
            <v>12.720890000000001</v>
          </cell>
          <cell r="X528">
            <v>0</v>
          </cell>
          <cell r="Y528">
            <v>0</v>
          </cell>
        </row>
        <row r="529">
          <cell r="I529" t="str">
            <v>7463269902CZL</v>
          </cell>
          <cell r="K529">
            <v>0</v>
          </cell>
          <cell r="L529">
            <v>0</v>
          </cell>
          <cell r="M529">
            <v>1.9970000000000002E-2</v>
          </cell>
          <cell r="N529">
            <v>0.08</v>
          </cell>
          <cell r="O529">
            <v>0</v>
          </cell>
          <cell r="P529">
            <v>0</v>
          </cell>
          <cell r="Q529" t="str">
            <v>CPC</v>
          </cell>
          <cell r="R529">
            <v>462292</v>
          </cell>
          <cell r="S529">
            <v>469133</v>
          </cell>
          <cell r="T529">
            <v>6841</v>
          </cell>
          <cell r="V529">
            <v>6841</v>
          </cell>
          <cell r="W529">
            <v>136.61477000000002</v>
          </cell>
          <cell r="X529">
            <v>0</v>
          </cell>
          <cell r="Y529">
            <v>0</v>
          </cell>
        </row>
        <row r="530">
          <cell r="I530" t="str">
            <v>40636C66018TL</v>
          </cell>
          <cell r="K530">
            <v>0</v>
          </cell>
          <cell r="L530">
            <v>0</v>
          </cell>
          <cell r="M530">
            <v>1.9970000000000002E-2</v>
          </cell>
          <cell r="N530">
            <v>0.08</v>
          </cell>
          <cell r="O530">
            <v>0</v>
          </cell>
          <cell r="P530">
            <v>0</v>
          </cell>
          <cell r="Q530" t="str">
            <v>CPC</v>
          </cell>
          <cell r="R530">
            <v>3427</v>
          </cell>
          <cell r="S530">
            <v>3981</v>
          </cell>
          <cell r="T530">
            <v>554</v>
          </cell>
          <cell r="V530">
            <v>554</v>
          </cell>
          <cell r="W530">
            <v>11.06338</v>
          </cell>
          <cell r="X530">
            <v>0</v>
          </cell>
          <cell r="Y530">
            <v>0</v>
          </cell>
        </row>
        <row r="531">
          <cell r="I531" t="str">
            <v>40635C6608KVZ</v>
          </cell>
          <cell r="K531">
            <v>0</v>
          </cell>
          <cell r="L531">
            <v>0</v>
          </cell>
          <cell r="M531">
            <v>1.9970000000000002E-2</v>
          </cell>
          <cell r="N531">
            <v>0.08</v>
          </cell>
          <cell r="O531">
            <v>0</v>
          </cell>
          <cell r="P531">
            <v>0</v>
          </cell>
          <cell r="Q531" t="str">
            <v>CPC</v>
          </cell>
          <cell r="R531">
            <v>1396</v>
          </cell>
          <cell r="S531">
            <v>2047</v>
          </cell>
          <cell r="T531">
            <v>651</v>
          </cell>
          <cell r="V531">
            <v>651</v>
          </cell>
          <cell r="W531">
            <v>13.000470000000002</v>
          </cell>
          <cell r="X531">
            <v>0</v>
          </cell>
          <cell r="Y531">
            <v>0</v>
          </cell>
        </row>
        <row r="532">
          <cell r="I532" t="str">
            <v>40635C6608KY1</v>
          </cell>
          <cell r="K532">
            <v>0</v>
          </cell>
          <cell r="L532">
            <v>0</v>
          </cell>
          <cell r="M532">
            <v>1.9970000000000002E-2</v>
          </cell>
          <cell r="N532">
            <v>0.08</v>
          </cell>
          <cell r="O532">
            <v>0</v>
          </cell>
          <cell r="P532">
            <v>0</v>
          </cell>
          <cell r="Q532" t="str">
            <v>CPC</v>
          </cell>
          <cell r="R532">
            <v>25847</v>
          </cell>
          <cell r="S532">
            <v>27797</v>
          </cell>
          <cell r="T532">
            <v>1950</v>
          </cell>
          <cell r="V532">
            <v>1950</v>
          </cell>
          <cell r="W532">
            <v>38.941500000000005</v>
          </cell>
          <cell r="X532">
            <v>0</v>
          </cell>
          <cell r="Y532">
            <v>0</v>
          </cell>
        </row>
        <row r="533">
          <cell r="I533" t="str">
            <v>74632699021KM</v>
          </cell>
          <cell r="K533">
            <v>0</v>
          </cell>
          <cell r="L533">
            <v>0</v>
          </cell>
          <cell r="M533">
            <v>1.9970000000000002E-2</v>
          </cell>
          <cell r="N533">
            <v>0.08</v>
          </cell>
          <cell r="O533">
            <v>0</v>
          </cell>
          <cell r="P533">
            <v>0</v>
          </cell>
          <cell r="Q533" t="str">
            <v>CPC</v>
          </cell>
          <cell r="R533">
            <v>127180</v>
          </cell>
          <cell r="S533">
            <v>139145</v>
          </cell>
          <cell r="T533">
            <v>11965</v>
          </cell>
          <cell r="V533">
            <v>11965</v>
          </cell>
          <cell r="W533">
            <v>238.94105000000002</v>
          </cell>
          <cell r="X533">
            <v>0</v>
          </cell>
          <cell r="Y533">
            <v>0</v>
          </cell>
        </row>
        <row r="534">
          <cell r="I534">
            <v>7463479907094</v>
          </cell>
          <cell r="K534">
            <v>0</v>
          </cell>
          <cell r="L534">
            <v>0</v>
          </cell>
          <cell r="M534">
            <v>1.9970000000000002E-2</v>
          </cell>
          <cell r="N534">
            <v>0.08</v>
          </cell>
          <cell r="O534">
            <v>0</v>
          </cell>
          <cell r="P534">
            <v>0</v>
          </cell>
          <cell r="Q534" t="str">
            <v>CPC</v>
          </cell>
          <cell r="R534">
            <v>121728</v>
          </cell>
          <cell r="S534">
            <v>134363</v>
          </cell>
          <cell r="T534">
            <v>12635</v>
          </cell>
          <cell r="V534">
            <v>12635</v>
          </cell>
          <cell r="W534">
            <v>252.32095000000001</v>
          </cell>
          <cell r="X534">
            <v>0</v>
          </cell>
          <cell r="Y534">
            <v>0</v>
          </cell>
        </row>
        <row r="535">
          <cell r="I535" t="str">
            <v>7463269902CYF</v>
          </cell>
          <cell r="K535">
            <v>0</v>
          </cell>
          <cell r="L535">
            <v>0</v>
          </cell>
          <cell r="M535">
            <v>1.9970000000000002E-2</v>
          </cell>
          <cell r="N535">
            <v>0.08</v>
          </cell>
          <cell r="O535">
            <v>0</v>
          </cell>
          <cell r="P535">
            <v>0</v>
          </cell>
          <cell r="Q535" t="str">
            <v>CPC</v>
          </cell>
          <cell r="R535">
            <v>260308</v>
          </cell>
          <cell r="S535">
            <v>262479</v>
          </cell>
          <cell r="T535">
            <v>2171</v>
          </cell>
          <cell r="V535">
            <v>2171</v>
          </cell>
          <cell r="W535">
            <v>43.354870000000005</v>
          </cell>
          <cell r="X535">
            <v>0</v>
          </cell>
          <cell r="Y535">
            <v>0</v>
          </cell>
        </row>
        <row r="536">
          <cell r="I536" t="str">
            <v>40636C66018TV</v>
          </cell>
          <cell r="K536">
            <v>0</v>
          </cell>
          <cell r="L536">
            <v>0</v>
          </cell>
          <cell r="M536">
            <v>1.9970000000000002E-2</v>
          </cell>
          <cell r="N536">
            <v>0.08</v>
          </cell>
          <cell r="O536">
            <v>0</v>
          </cell>
          <cell r="P536">
            <v>0</v>
          </cell>
          <cell r="Q536" t="str">
            <v>CPC</v>
          </cell>
          <cell r="R536">
            <v>57887</v>
          </cell>
          <cell r="S536">
            <v>64383</v>
          </cell>
          <cell r="T536">
            <v>6496</v>
          </cell>
          <cell r="V536">
            <v>6496</v>
          </cell>
          <cell r="W536">
            <v>129.72512</v>
          </cell>
          <cell r="X536">
            <v>0</v>
          </cell>
          <cell r="Y536">
            <v>0</v>
          </cell>
        </row>
        <row r="537">
          <cell r="I537" t="str">
            <v>40635C660344W</v>
          </cell>
          <cell r="K537">
            <v>0</v>
          </cell>
          <cell r="L537">
            <v>0</v>
          </cell>
          <cell r="M537">
            <v>1.9970000000000002E-2</v>
          </cell>
          <cell r="N537">
            <v>0.08</v>
          </cell>
          <cell r="O537">
            <v>0</v>
          </cell>
          <cell r="P537">
            <v>0</v>
          </cell>
          <cell r="Q537" t="str">
            <v>CPC</v>
          </cell>
          <cell r="R537">
            <v>15954</v>
          </cell>
          <cell r="S537">
            <v>17148</v>
          </cell>
          <cell r="T537">
            <v>1194</v>
          </cell>
          <cell r="V537">
            <v>1194</v>
          </cell>
          <cell r="W537">
            <v>23.844180000000001</v>
          </cell>
          <cell r="X537">
            <v>0</v>
          </cell>
          <cell r="Y537">
            <v>0</v>
          </cell>
        </row>
        <row r="538">
          <cell r="I538" t="str">
            <v>74632699021F2</v>
          </cell>
          <cell r="K538">
            <v>0</v>
          </cell>
          <cell r="L538">
            <v>0</v>
          </cell>
          <cell r="M538">
            <v>1.9970000000000002E-2</v>
          </cell>
          <cell r="N538">
            <v>0.08</v>
          </cell>
          <cell r="O538">
            <v>0</v>
          </cell>
          <cell r="P538">
            <v>0</v>
          </cell>
          <cell r="Q538" t="str">
            <v>CPC</v>
          </cell>
          <cell r="R538">
            <v>332678</v>
          </cell>
          <cell r="S538">
            <v>342926</v>
          </cell>
          <cell r="T538">
            <v>10248</v>
          </cell>
          <cell r="V538">
            <v>10248</v>
          </cell>
          <cell r="W538">
            <v>204.65256000000002</v>
          </cell>
          <cell r="X538">
            <v>0</v>
          </cell>
          <cell r="Y538">
            <v>0</v>
          </cell>
        </row>
        <row r="539">
          <cell r="I539" t="str">
            <v>45145PLM2K535</v>
          </cell>
          <cell r="K539">
            <v>0</v>
          </cell>
          <cell r="L539">
            <v>0</v>
          </cell>
          <cell r="M539">
            <v>1.9970000000000002E-2</v>
          </cell>
          <cell r="N539">
            <v>0.08</v>
          </cell>
          <cell r="O539">
            <v>0</v>
          </cell>
          <cell r="P539">
            <v>0</v>
          </cell>
          <cell r="Q539" t="str">
            <v>CPC</v>
          </cell>
          <cell r="R539">
            <v>525</v>
          </cell>
          <cell r="S539">
            <v>603</v>
          </cell>
          <cell r="T539">
            <v>78</v>
          </cell>
          <cell r="V539">
            <v>78</v>
          </cell>
          <cell r="W539">
            <v>1.55766</v>
          </cell>
          <cell r="X539">
            <v>0</v>
          </cell>
          <cell r="Y539">
            <v>0</v>
          </cell>
        </row>
        <row r="540">
          <cell r="I540" t="str">
            <v>40635C6606MXX</v>
          </cell>
          <cell r="K540">
            <v>0</v>
          </cell>
          <cell r="L540">
            <v>0</v>
          </cell>
          <cell r="M540">
            <v>1.9970000000000002E-2</v>
          </cell>
          <cell r="N540">
            <v>0.08</v>
          </cell>
          <cell r="O540">
            <v>0</v>
          </cell>
          <cell r="P540">
            <v>0</v>
          </cell>
          <cell r="Q540" t="str">
            <v>CPC</v>
          </cell>
          <cell r="R540">
            <v>44054</v>
          </cell>
          <cell r="S540">
            <v>48231</v>
          </cell>
          <cell r="T540">
            <v>4177</v>
          </cell>
          <cell r="V540">
            <v>4177</v>
          </cell>
          <cell r="W540">
            <v>83.414690000000007</v>
          </cell>
          <cell r="X540">
            <v>0</v>
          </cell>
          <cell r="Y540">
            <v>0</v>
          </cell>
        </row>
        <row r="541">
          <cell r="I541" t="str">
            <v>74636C66008Y8</v>
          </cell>
          <cell r="K541">
            <v>0</v>
          </cell>
          <cell r="L541">
            <v>0</v>
          </cell>
          <cell r="M541">
            <v>1.9970000000000002E-2</v>
          </cell>
          <cell r="N541">
            <v>0.08</v>
          </cell>
          <cell r="O541">
            <v>0</v>
          </cell>
          <cell r="P541">
            <v>0</v>
          </cell>
          <cell r="Q541" t="str">
            <v>CPC</v>
          </cell>
          <cell r="R541">
            <v>44193</v>
          </cell>
          <cell r="S541">
            <v>46857</v>
          </cell>
          <cell r="T541">
            <v>2664</v>
          </cell>
          <cell r="V541">
            <v>2664</v>
          </cell>
          <cell r="W541">
            <v>53.200080000000007</v>
          </cell>
          <cell r="X541">
            <v>0</v>
          </cell>
          <cell r="Y541">
            <v>0</v>
          </cell>
        </row>
        <row r="542">
          <cell r="I542" t="str">
            <v>794DZGG</v>
          </cell>
          <cell r="K542">
            <v>0</v>
          </cell>
          <cell r="L542">
            <v>0</v>
          </cell>
          <cell r="M542">
            <v>1.9970000000000002E-2</v>
          </cell>
          <cell r="N542">
            <v>0.08</v>
          </cell>
          <cell r="O542">
            <v>0</v>
          </cell>
          <cell r="P542">
            <v>0</v>
          </cell>
          <cell r="Q542" t="str">
            <v>CPC</v>
          </cell>
          <cell r="R542">
            <v>407428</v>
          </cell>
          <cell r="S542">
            <v>416175</v>
          </cell>
          <cell r="T542">
            <v>8747</v>
          </cell>
          <cell r="V542">
            <v>8747</v>
          </cell>
          <cell r="W542">
            <v>174.67759000000001</v>
          </cell>
          <cell r="X542">
            <v>0</v>
          </cell>
          <cell r="Y542">
            <v>0</v>
          </cell>
        </row>
        <row r="543">
          <cell r="I543" t="str">
            <v>7463269902D1H</v>
          </cell>
          <cell r="K543">
            <v>0</v>
          </cell>
          <cell r="L543">
            <v>0</v>
          </cell>
          <cell r="M543">
            <v>1.9970000000000002E-2</v>
          </cell>
          <cell r="N543">
            <v>0.08</v>
          </cell>
          <cell r="O543">
            <v>0</v>
          </cell>
          <cell r="P543">
            <v>0</v>
          </cell>
          <cell r="Q543" t="str">
            <v>CPC</v>
          </cell>
          <cell r="R543">
            <v>222643</v>
          </cell>
          <cell r="S543">
            <v>237693</v>
          </cell>
          <cell r="T543">
            <v>15050</v>
          </cell>
          <cell r="V543">
            <v>15050</v>
          </cell>
          <cell r="W543">
            <v>300.54850000000005</v>
          </cell>
          <cell r="X543">
            <v>0</v>
          </cell>
          <cell r="Y543">
            <v>0</v>
          </cell>
        </row>
        <row r="544">
          <cell r="I544" t="str">
            <v>79G10LD</v>
          </cell>
          <cell r="K544">
            <v>6000</v>
          </cell>
          <cell r="L544">
            <v>0</v>
          </cell>
          <cell r="M544">
            <v>2.0750000000000001E-2</v>
          </cell>
          <cell r="N544">
            <v>0.08</v>
          </cell>
          <cell r="O544">
            <v>124.5</v>
          </cell>
          <cell r="P544">
            <v>0</v>
          </cell>
          <cell r="Q544">
            <v>124.5</v>
          </cell>
          <cell r="R544">
            <v>663194</v>
          </cell>
          <cell r="S544">
            <v>674971</v>
          </cell>
          <cell r="T544">
            <v>11777</v>
          </cell>
          <cell r="U544">
            <v>5777</v>
          </cell>
          <cell r="W544">
            <v>119.87275000000001</v>
          </cell>
          <cell r="X544">
            <v>0</v>
          </cell>
          <cell r="Y544">
            <v>0</v>
          </cell>
        </row>
        <row r="545">
          <cell r="I545" t="str">
            <v>79G25VP</v>
          </cell>
          <cell r="K545">
            <v>6000</v>
          </cell>
          <cell r="L545">
            <v>0</v>
          </cell>
          <cell r="M545">
            <v>2.0750000000000001E-2</v>
          </cell>
          <cell r="N545">
            <v>0.08</v>
          </cell>
          <cell r="O545">
            <v>124.5</v>
          </cell>
          <cell r="P545">
            <v>0</v>
          </cell>
          <cell r="Q545">
            <v>124.5</v>
          </cell>
          <cell r="R545">
            <v>648252</v>
          </cell>
          <cell r="S545">
            <v>658176</v>
          </cell>
          <cell r="T545">
            <v>9924</v>
          </cell>
          <cell r="U545">
            <v>3924</v>
          </cell>
          <cell r="W545">
            <v>81.423000000000002</v>
          </cell>
          <cell r="X545">
            <v>0</v>
          </cell>
          <cell r="Y545">
            <v>0</v>
          </cell>
        </row>
        <row r="546">
          <cell r="I546" t="str">
            <v>W412L301102</v>
          </cell>
          <cell r="J546" t="str">
            <v>C28003842</v>
          </cell>
          <cell r="K546">
            <v>6000</v>
          </cell>
          <cell r="L546">
            <v>0</v>
          </cell>
          <cell r="M546">
            <v>2.0750000000000001E-2</v>
          </cell>
          <cell r="N546">
            <v>0.08</v>
          </cell>
          <cell r="O546">
            <v>124.5</v>
          </cell>
          <cell r="P546">
            <v>0</v>
          </cell>
          <cell r="Q546">
            <v>124.5</v>
          </cell>
          <cell r="R546">
            <v>118681</v>
          </cell>
          <cell r="S546">
            <v>120335</v>
          </cell>
          <cell r="T546">
            <v>1654</v>
          </cell>
          <cell r="U546" t="str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I547" t="str">
            <v>G716M910655</v>
          </cell>
          <cell r="J547" t="str">
            <v>C84180278</v>
          </cell>
          <cell r="K547">
            <v>0</v>
          </cell>
          <cell r="L547">
            <v>0</v>
          </cell>
          <cell r="M547">
            <v>1.9970000000000002E-2</v>
          </cell>
          <cell r="N547">
            <v>0.08</v>
          </cell>
          <cell r="O547">
            <v>0</v>
          </cell>
          <cell r="P547">
            <v>0</v>
          </cell>
          <cell r="Q547" t="str">
            <v>CPC</v>
          </cell>
          <cell r="R547">
            <v>53675</v>
          </cell>
          <cell r="S547">
            <v>66751</v>
          </cell>
          <cell r="T547">
            <v>13076</v>
          </cell>
          <cell r="V547">
            <v>13076</v>
          </cell>
          <cell r="W547">
            <v>261.12772000000001</v>
          </cell>
          <cell r="X547">
            <v>29877</v>
          </cell>
          <cell r="Y547">
            <v>36511</v>
          </cell>
        </row>
        <row r="548">
          <cell r="I548" t="str">
            <v>V8215301832</v>
          </cell>
          <cell r="J548" t="str">
            <v>C24069021</v>
          </cell>
          <cell r="K548">
            <v>0</v>
          </cell>
          <cell r="L548">
            <v>0</v>
          </cell>
          <cell r="M548">
            <v>1.9970000000000002E-2</v>
          </cell>
          <cell r="N548">
            <v>0.08</v>
          </cell>
          <cell r="O548">
            <v>0</v>
          </cell>
          <cell r="P548">
            <v>0</v>
          </cell>
          <cell r="Q548" t="str">
            <v>CPC</v>
          </cell>
          <cell r="R548">
            <v>65468</v>
          </cell>
          <cell r="S548">
            <v>66250</v>
          </cell>
          <cell r="T548">
            <v>782</v>
          </cell>
          <cell r="V548">
            <v>782</v>
          </cell>
          <cell r="W548">
            <v>15.616540000000001</v>
          </cell>
          <cell r="X548">
            <v>0</v>
          </cell>
          <cell r="Y548">
            <v>0</v>
          </cell>
        </row>
        <row r="549">
          <cell r="I549" t="str">
            <v>V8315301041</v>
          </cell>
          <cell r="J549" t="str">
            <v>C24069053</v>
          </cell>
          <cell r="K549">
            <v>0</v>
          </cell>
          <cell r="L549">
            <v>0</v>
          </cell>
          <cell r="M549">
            <v>1.9970000000000002E-2</v>
          </cell>
          <cell r="N549">
            <v>0.08</v>
          </cell>
          <cell r="O549">
            <v>0</v>
          </cell>
          <cell r="P549">
            <v>0</v>
          </cell>
          <cell r="Q549" t="str">
            <v>CPC</v>
          </cell>
          <cell r="R549">
            <v>142538</v>
          </cell>
          <cell r="S549">
            <v>143562</v>
          </cell>
          <cell r="T549">
            <v>1024</v>
          </cell>
          <cell r="V549">
            <v>1024</v>
          </cell>
          <cell r="W549">
            <v>20.449280000000002</v>
          </cell>
          <cell r="X549">
            <v>0</v>
          </cell>
          <cell r="Y549">
            <v>0</v>
          </cell>
        </row>
        <row r="550">
          <cell r="I550" t="str">
            <v>V9815300378</v>
          </cell>
          <cell r="J550" t="str">
            <v>C24069050</v>
          </cell>
          <cell r="K550">
            <v>0</v>
          </cell>
          <cell r="L550">
            <v>0</v>
          </cell>
          <cell r="M550">
            <v>1.9970000000000002E-2</v>
          </cell>
          <cell r="N550">
            <v>0.08</v>
          </cell>
          <cell r="O550">
            <v>0</v>
          </cell>
          <cell r="P550">
            <v>0</v>
          </cell>
          <cell r="Q550" t="str">
            <v>CPC</v>
          </cell>
          <cell r="R550">
            <v>127695</v>
          </cell>
          <cell r="S550">
            <v>128447</v>
          </cell>
          <cell r="T550">
            <v>752</v>
          </cell>
          <cell r="V550">
            <v>752</v>
          </cell>
          <cell r="W550">
            <v>15.017440000000001</v>
          </cell>
          <cell r="X550">
            <v>95597</v>
          </cell>
          <cell r="Y550">
            <v>95954</v>
          </cell>
        </row>
        <row r="551">
          <cell r="I551" t="str">
            <v>V9815300375</v>
          </cell>
          <cell r="J551" t="str">
            <v>C24069051</v>
          </cell>
          <cell r="K551">
            <v>0</v>
          </cell>
          <cell r="L551">
            <v>0</v>
          </cell>
          <cell r="M551">
            <v>1.9970000000000002E-2</v>
          </cell>
          <cell r="N551">
            <v>0.08</v>
          </cell>
          <cell r="O551">
            <v>0</v>
          </cell>
          <cell r="P551">
            <v>0</v>
          </cell>
          <cell r="Q551" t="str">
            <v>CPC</v>
          </cell>
          <cell r="R551">
            <v>108270</v>
          </cell>
          <cell r="S551">
            <v>109327</v>
          </cell>
          <cell r="T551">
            <v>1057</v>
          </cell>
          <cell r="V551">
            <v>1057</v>
          </cell>
          <cell r="W551">
            <v>21.10829</v>
          </cell>
          <cell r="X551">
            <v>82594</v>
          </cell>
          <cell r="Y551">
            <v>84006</v>
          </cell>
        </row>
        <row r="552">
          <cell r="I552" t="str">
            <v>79G5C6W</v>
          </cell>
          <cell r="K552">
            <v>0</v>
          </cell>
          <cell r="L552">
            <v>0</v>
          </cell>
          <cell r="M552">
            <v>1.9970000000000002E-2</v>
          </cell>
          <cell r="N552">
            <v>0.08</v>
          </cell>
          <cell r="O552">
            <v>0</v>
          </cell>
          <cell r="P552">
            <v>0</v>
          </cell>
          <cell r="Q552" t="str">
            <v>CPC</v>
          </cell>
          <cell r="R552">
            <v>446645</v>
          </cell>
          <cell r="S552">
            <v>457847</v>
          </cell>
          <cell r="T552">
            <v>11202</v>
          </cell>
          <cell r="V552">
            <v>11202</v>
          </cell>
          <cell r="W552">
            <v>223.70394000000002</v>
          </cell>
          <cell r="X552">
            <v>0</v>
          </cell>
          <cell r="Y552">
            <v>0</v>
          </cell>
        </row>
        <row r="553">
          <cell r="I553" t="str">
            <v>W422L500667</v>
          </cell>
          <cell r="J553" t="str">
            <v>C28005632</v>
          </cell>
          <cell r="K553">
            <v>0</v>
          </cell>
          <cell r="L553">
            <v>0</v>
          </cell>
          <cell r="M553">
            <v>1.9970000000000002E-2</v>
          </cell>
          <cell r="N553">
            <v>0.08</v>
          </cell>
          <cell r="O553">
            <v>0</v>
          </cell>
          <cell r="P553">
            <v>0</v>
          </cell>
          <cell r="Q553" t="str">
            <v>CPC</v>
          </cell>
          <cell r="R553">
            <v>417907</v>
          </cell>
          <cell r="S553">
            <v>423595</v>
          </cell>
          <cell r="T553">
            <v>5688</v>
          </cell>
          <cell r="V553">
            <v>5688</v>
          </cell>
          <cell r="W553">
            <v>113.58936000000001</v>
          </cell>
          <cell r="X553">
            <v>0</v>
          </cell>
          <cell r="Y553">
            <v>0</v>
          </cell>
        </row>
        <row r="554">
          <cell r="I554" t="str">
            <v>406336990460K</v>
          </cell>
          <cell r="K554">
            <v>0</v>
          </cell>
          <cell r="L554">
            <v>0</v>
          </cell>
          <cell r="M554">
            <v>1.9970000000000002E-2</v>
          </cell>
          <cell r="N554">
            <v>0.08</v>
          </cell>
          <cell r="O554">
            <v>0</v>
          </cell>
          <cell r="P554">
            <v>0</v>
          </cell>
          <cell r="Q554" t="str">
            <v>CPC</v>
          </cell>
          <cell r="R554">
            <v>73176</v>
          </cell>
          <cell r="S554">
            <v>75220</v>
          </cell>
          <cell r="T554">
            <v>2044</v>
          </cell>
          <cell r="V554">
            <v>2044</v>
          </cell>
          <cell r="W554">
            <v>40.818680000000001</v>
          </cell>
          <cell r="X554">
            <v>0</v>
          </cell>
          <cell r="Y554">
            <v>0</v>
          </cell>
        </row>
        <row r="555">
          <cell r="I555" t="str">
            <v>4063369906C90</v>
          </cell>
          <cell r="K555">
            <v>0</v>
          </cell>
          <cell r="L555">
            <v>0</v>
          </cell>
          <cell r="M555">
            <v>1.9970000000000002E-2</v>
          </cell>
          <cell r="N555">
            <v>0.08</v>
          </cell>
          <cell r="O555">
            <v>0</v>
          </cell>
          <cell r="P555">
            <v>0</v>
          </cell>
          <cell r="Q555" t="str">
            <v>CPC</v>
          </cell>
          <cell r="R555">
            <v>306590</v>
          </cell>
          <cell r="S555">
            <v>310946</v>
          </cell>
          <cell r="T555">
            <v>4356</v>
          </cell>
          <cell r="V555">
            <v>4356</v>
          </cell>
          <cell r="W555">
            <v>86.989320000000006</v>
          </cell>
          <cell r="X555">
            <v>0</v>
          </cell>
          <cell r="Y555">
            <v>0</v>
          </cell>
        </row>
        <row r="556">
          <cell r="I556" t="str">
            <v>7942M21</v>
          </cell>
          <cell r="K556">
            <v>0</v>
          </cell>
          <cell r="L556">
            <v>0</v>
          </cell>
          <cell r="M556">
            <v>1.9970000000000002E-2</v>
          </cell>
          <cell r="N556">
            <v>0.08</v>
          </cell>
          <cell r="O556">
            <v>0</v>
          </cell>
          <cell r="P556">
            <v>0</v>
          </cell>
          <cell r="Q556" t="str">
            <v>CPC</v>
          </cell>
          <cell r="R556">
            <v>280965</v>
          </cell>
          <cell r="S556">
            <v>285184</v>
          </cell>
          <cell r="T556">
            <v>4219</v>
          </cell>
          <cell r="V556">
            <v>4219</v>
          </cell>
          <cell r="W556">
            <v>84.253430000000009</v>
          </cell>
          <cell r="X556">
            <v>0</v>
          </cell>
          <cell r="Y556">
            <v>0</v>
          </cell>
        </row>
        <row r="557">
          <cell r="I557" t="str">
            <v>701544HH0F555</v>
          </cell>
          <cell r="K557">
            <v>0</v>
          </cell>
          <cell r="L557">
            <v>0</v>
          </cell>
          <cell r="M557">
            <v>1.9970000000000002E-2</v>
          </cell>
          <cell r="N557">
            <v>0.08</v>
          </cell>
          <cell r="O557">
            <v>0</v>
          </cell>
          <cell r="P557">
            <v>0</v>
          </cell>
          <cell r="Q557" t="str">
            <v>CPC</v>
          </cell>
          <cell r="R557">
            <v>53791</v>
          </cell>
          <cell r="S557">
            <v>55358</v>
          </cell>
          <cell r="T557">
            <v>1567</v>
          </cell>
          <cell r="V557">
            <v>1567</v>
          </cell>
          <cell r="W557">
            <v>31.292990000000003</v>
          </cell>
          <cell r="X557">
            <v>0</v>
          </cell>
          <cell r="Y557">
            <v>0</v>
          </cell>
        </row>
        <row r="558">
          <cell r="I558" t="str">
            <v>752750946GGN0</v>
          </cell>
          <cell r="K558">
            <v>0</v>
          </cell>
          <cell r="L558">
            <v>0</v>
          </cell>
          <cell r="M558">
            <v>1.9970000000000002E-2</v>
          </cell>
          <cell r="N558">
            <v>0.08</v>
          </cell>
          <cell r="O558">
            <v>0</v>
          </cell>
          <cell r="P558">
            <v>0</v>
          </cell>
          <cell r="Q558" t="str">
            <v>CPC</v>
          </cell>
          <cell r="R558">
            <v>3</v>
          </cell>
          <cell r="S558">
            <v>148</v>
          </cell>
          <cell r="T558">
            <v>145</v>
          </cell>
          <cell r="V558">
            <v>145</v>
          </cell>
          <cell r="W558">
            <v>2.8956500000000003</v>
          </cell>
          <cell r="X558">
            <v>1</v>
          </cell>
          <cell r="Y558">
            <v>251</v>
          </cell>
        </row>
        <row r="559">
          <cell r="I559" t="str">
            <v>72MXPHZ</v>
          </cell>
          <cell r="K559">
            <v>2000</v>
          </cell>
          <cell r="L559">
            <v>0</v>
          </cell>
          <cell r="M559">
            <v>2.0750000000000001E-2</v>
          </cell>
          <cell r="N559">
            <v>0.08</v>
          </cell>
          <cell r="O559">
            <v>41.5</v>
          </cell>
          <cell r="P559">
            <v>0</v>
          </cell>
          <cell r="Q559">
            <v>41.5</v>
          </cell>
          <cell r="R559">
            <v>366</v>
          </cell>
          <cell r="S559" t="e">
            <v>#N/A</v>
          </cell>
          <cell r="T559" t="e">
            <v>#N/A</v>
          </cell>
          <cell r="U559" t="e">
            <v>#N/A</v>
          </cell>
          <cell r="W559" t="e">
            <v>#N/A</v>
          </cell>
          <cell r="X559">
            <v>0</v>
          </cell>
          <cell r="Y559" t="e">
            <v>#N/A</v>
          </cell>
        </row>
        <row r="560">
          <cell r="I560" t="str">
            <v>79G2F3K</v>
          </cell>
          <cell r="K560">
            <v>6000</v>
          </cell>
          <cell r="L560">
            <v>0</v>
          </cell>
          <cell r="M560">
            <v>2.0750000000000001E-2</v>
          </cell>
          <cell r="N560">
            <v>0.08</v>
          </cell>
          <cell r="O560">
            <v>124.5</v>
          </cell>
          <cell r="P560">
            <v>0</v>
          </cell>
          <cell r="Q560">
            <v>124.5</v>
          </cell>
          <cell r="R560">
            <v>62405</v>
          </cell>
          <cell r="S560">
            <v>62449</v>
          </cell>
          <cell r="T560">
            <v>44</v>
          </cell>
          <cell r="U560" t="str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I561" t="str">
            <v>9433NP5</v>
          </cell>
          <cell r="K561">
            <v>6000</v>
          </cell>
          <cell r="L561">
            <v>100</v>
          </cell>
          <cell r="M561">
            <v>2.0750000000000001E-2</v>
          </cell>
          <cell r="N561">
            <v>0.08</v>
          </cell>
          <cell r="O561">
            <v>124.5</v>
          </cell>
          <cell r="P561">
            <v>8</v>
          </cell>
          <cell r="Q561">
            <v>132.5</v>
          </cell>
          <cell r="R561">
            <v>38878</v>
          </cell>
          <cell r="S561">
            <v>38878</v>
          </cell>
          <cell r="T561">
            <v>0</v>
          </cell>
          <cell r="U561" t="str">
            <v>0</v>
          </cell>
          <cell r="W561">
            <v>0</v>
          </cell>
          <cell r="X561">
            <v>22288</v>
          </cell>
          <cell r="Y561">
            <v>22288</v>
          </cell>
        </row>
        <row r="562">
          <cell r="I562" t="str">
            <v>794YGXV</v>
          </cell>
          <cell r="K562">
            <v>4000</v>
          </cell>
          <cell r="L562">
            <v>0</v>
          </cell>
          <cell r="M562">
            <v>2.0750000000000001E-2</v>
          </cell>
          <cell r="N562">
            <v>0.08</v>
          </cell>
          <cell r="O562">
            <v>83</v>
          </cell>
          <cell r="P562">
            <v>0</v>
          </cell>
          <cell r="Q562">
            <v>83</v>
          </cell>
          <cell r="R562">
            <v>6462</v>
          </cell>
          <cell r="S562">
            <v>6464</v>
          </cell>
          <cell r="T562">
            <v>2</v>
          </cell>
          <cell r="U562" t="str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I563" t="str">
            <v>9445ZWR</v>
          </cell>
          <cell r="K563">
            <v>1000</v>
          </cell>
          <cell r="L563">
            <v>1000</v>
          </cell>
          <cell r="M563">
            <v>2.0750000000000001E-2</v>
          </cell>
          <cell r="N563">
            <v>0.08</v>
          </cell>
          <cell r="O563">
            <v>20.75</v>
          </cell>
          <cell r="P563">
            <v>80</v>
          </cell>
          <cell r="Q563">
            <v>100.75</v>
          </cell>
          <cell r="R563">
            <v>13507</v>
          </cell>
          <cell r="S563" t="e">
            <v>#N/A</v>
          </cell>
          <cell r="T563" t="e">
            <v>#N/A</v>
          </cell>
          <cell r="U563" t="e">
            <v>#N/A</v>
          </cell>
          <cell r="W563" t="e">
            <v>#N/A</v>
          </cell>
          <cell r="X563">
            <v>10185</v>
          </cell>
          <cell r="Y563" t="e">
            <v>#N/A</v>
          </cell>
        </row>
        <row r="564">
          <cell r="I564" t="str">
            <v>E163M660391</v>
          </cell>
          <cell r="J564" t="str">
            <v>C84037180</v>
          </cell>
          <cell r="K564">
            <v>6000</v>
          </cell>
          <cell r="L564">
            <v>3000</v>
          </cell>
          <cell r="M564">
            <v>2.0750000000000001E-2</v>
          </cell>
          <cell r="N564">
            <v>0.08</v>
          </cell>
          <cell r="O564">
            <v>124.5</v>
          </cell>
          <cell r="P564">
            <v>240</v>
          </cell>
          <cell r="Q564">
            <v>364.5</v>
          </cell>
          <cell r="R564">
            <v>32661</v>
          </cell>
          <cell r="S564">
            <v>33132</v>
          </cell>
          <cell r="T564">
            <v>471</v>
          </cell>
          <cell r="U564" t="str">
            <v>0</v>
          </cell>
          <cell r="W564">
            <v>0</v>
          </cell>
          <cell r="X564">
            <v>89442</v>
          </cell>
          <cell r="Y564">
            <v>91243</v>
          </cell>
        </row>
        <row r="565">
          <cell r="I565" t="str">
            <v>E183MB10276</v>
          </cell>
          <cell r="J565" t="str">
            <v>C84054777</v>
          </cell>
          <cell r="K565">
            <v>0</v>
          </cell>
          <cell r="L565">
            <v>0</v>
          </cell>
          <cell r="M565">
            <v>1.9970000000000002E-2</v>
          </cell>
          <cell r="N565">
            <v>0.08</v>
          </cell>
          <cell r="O565">
            <v>0</v>
          </cell>
          <cell r="P565">
            <v>0</v>
          </cell>
          <cell r="Q565" t="str">
            <v>CPC</v>
          </cell>
          <cell r="R565">
            <v>107031</v>
          </cell>
          <cell r="S565">
            <v>108395</v>
          </cell>
          <cell r="T565">
            <v>1364</v>
          </cell>
          <cell r="V565">
            <v>1364</v>
          </cell>
          <cell r="W565">
            <v>27.239080000000001</v>
          </cell>
          <cell r="X565">
            <v>190310</v>
          </cell>
          <cell r="Y565">
            <v>192685</v>
          </cell>
        </row>
        <row r="566">
          <cell r="I566" t="str">
            <v>40635C660345P</v>
          </cell>
          <cell r="K566">
            <v>4000</v>
          </cell>
          <cell r="L566">
            <v>0</v>
          </cell>
          <cell r="M566">
            <v>2.0750000000000001E-2</v>
          </cell>
          <cell r="N566">
            <v>0.08</v>
          </cell>
          <cell r="O566">
            <v>83</v>
          </cell>
          <cell r="P566">
            <v>0</v>
          </cell>
          <cell r="Q566">
            <v>83</v>
          </cell>
          <cell r="R566">
            <v>4654</v>
          </cell>
          <cell r="S566">
            <v>5059</v>
          </cell>
          <cell r="T566">
            <v>405</v>
          </cell>
          <cell r="U566" t="str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I567" t="str">
            <v>79G0PTG</v>
          </cell>
          <cell r="K567">
            <v>6000</v>
          </cell>
          <cell r="L567">
            <v>0</v>
          </cell>
          <cell r="M567">
            <v>2.0750000000000001E-2</v>
          </cell>
          <cell r="N567">
            <v>0.08</v>
          </cell>
          <cell r="O567">
            <v>124.5</v>
          </cell>
          <cell r="P567">
            <v>0</v>
          </cell>
          <cell r="Q567">
            <v>124.5</v>
          </cell>
          <cell r="R567">
            <v>451724</v>
          </cell>
          <cell r="S567">
            <v>458027</v>
          </cell>
          <cell r="T567">
            <v>6303</v>
          </cell>
          <cell r="U567">
            <v>303</v>
          </cell>
          <cell r="W567">
            <v>6.2872500000000002</v>
          </cell>
          <cell r="X567">
            <v>0</v>
          </cell>
          <cell r="Y567">
            <v>0</v>
          </cell>
        </row>
        <row r="568">
          <cell r="I568" t="str">
            <v>793550P</v>
          </cell>
          <cell r="K568">
            <v>0</v>
          </cell>
          <cell r="L568">
            <v>0</v>
          </cell>
          <cell r="M568">
            <v>1.9970000000000002E-2</v>
          </cell>
          <cell r="N568">
            <v>0.08</v>
          </cell>
          <cell r="O568">
            <v>0</v>
          </cell>
          <cell r="P568">
            <v>0</v>
          </cell>
          <cell r="Q568" t="str">
            <v>CPC</v>
          </cell>
          <cell r="R568">
            <v>140693</v>
          </cell>
          <cell r="S568">
            <v>142221</v>
          </cell>
          <cell r="T568">
            <v>1528</v>
          </cell>
          <cell r="V568">
            <v>1528</v>
          </cell>
          <cell r="W568">
            <v>30.514160000000004</v>
          </cell>
          <cell r="X568">
            <v>0</v>
          </cell>
          <cell r="Y568">
            <v>0</v>
          </cell>
        </row>
        <row r="569">
          <cell r="I569" t="str">
            <v>E153MA60382</v>
          </cell>
          <cell r="J569" t="str">
            <v>C84049762</v>
          </cell>
          <cell r="K569">
            <v>5000</v>
          </cell>
          <cell r="L569">
            <v>3000</v>
          </cell>
          <cell r="M569">
            <v>2.0750000000000001E-2</v>
          </cell>
          <cell r="N569">
            <v>0.08</v>
          </cell>
          <cell r="O569">
            <v>103.75</v>
          </cell>
          <cell r="P569">
            <v>240</v>
          </cell>
          <cell r="Q569">
            <v>343.75</v>
          </cell>
          <cell r="R569">
            <v>237395</v>
          </cell>
          <cell r="S569">
            <v>242315</v>
          </cell>
          <cell r="T569">
            <v>4920</v>
          </cell>
          <cell r="U569" t="str">
            <v>0</v>
          </cell>
          <cell r="W569">
            <v>0</v>
          </cell>
          <cell r="X569">
            <v>142019</v>
          </cell>
          <cell r="Y569">
            <v>146268</v>
          </cell>
        </row>
        <row r="570">
          <cell r="I570" t="str">
            <v>4063369908VVW</v>
          </cell>
          <cell r="K570">
            <v>4000</v>
          </cell>
          <cell r="L570">
            <v>0</v>
          </cell>
          <cell r="M570">
            <v>2.0750000000000001E-2</v>
          </cell>
          <cell r="N570">
            <v>0.08</v>
          </cell>
          <cell r="O570">
            <v>83</v>
          </cell>
          <cell r="P570">
            <v>0</v>
          </cell>
          <cell r="Q570">
            <v>83</v>
          </cell>
          <cell r="R570">
            <v>108605</v>
          </cell>
          <cell r="S570">
            <v>110304</v>
          </cell>
          <cell r="T570">
            <v>1699</v>
          </cell>
          <cell r="U570" t="str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I571" t="str">
            <v>79G5HM1</v>
          </cell>
          <cell r="K571">
            <v>0</v>
          </cell>
          <cell r="L571">
            <v>0</v>
          </cell>
          <cell r="M571">
            <v>1.9970000000000002E-2</v>
          </cell>
          <cell r="N571">
            <v>0.08</v>
          </cell>
          <cell r="O571">
            <v>0</v>
          </cell>
          <cell r="P571">
            <v>0</v>
          </cell>
          <cell r="Q571" t="str">
            <v>CPC</v>
          </cell>
          <cell r="R571">
            <v>75813</v>
          </cell>
          <cell r="S571">
            <v>77161</v>
          </cell>
          <cell r="T571">
            <v>1348</v>
          </cell>
          <cell r="V571">
            <v>1348</v>
          </cell>
          <cell r="W571">
            <v>26.919560000000001</v>
          </cell>
          <cell r="X571">
            <v>0</v>
          </cell>
          <cell r="Y571">
            <v>0</v>
          </cell>
        </row>
        <row r="572">
          <cell r="I572" t="str">
            <v>40636C6603D9F</v>
          </cell>
          <cell r="K572">
            <v>0</v>
          </cell>
          <cell r="L572">
            <v>0</v>
          </cell>
          <cell r="M572">
            <v>1.9970000000000002E-2</v>
          </cell>
          <cell r="N572">
            <v>0.08</v>
          </cell>
          <cell r="O572">
            <v>0</v>
          </cell>
          <cell r="P572">
            <v>0</v>
          </cell>
          <cell r="Q572" t="str">
            <v>CPC</v>
          </cell>
          <cell r="R572">
            <v>14276</v>
          </cell>
          <cell r="S572">
            <v>21064</v>
          </cell>
          <cell r="T572">
            <v>6788</v>
          </cell>
          <cell r="V572">
            <v>6788</v>
          </cell>
          <cell r="W572">
            <v>135.55636000000001</v>
          </cell>
          <cell r="X572">
            <v>0</v>
          </cell>
          <cell r="Y572">
            <v>0</v>
          </cell>
        </row>
        <row r="573">
          <cell r="I573" t="str">
            <v>79G0PTH</v>
          </cell>
          <cell r="K573">
            <v>6000</v>
          </cell>
          <cell r="L573">
            <v>0</v>
          </cell>
          <cell r="M573">
            <v>2.0750000000000001E-2</v>
          </cell>
          <cell r="N573">
            <v>0.08</v>
          </cell>
          <cell r="O573">
            <v>124.5</v>
          </cell>
          <cell r="P573">
            <v>0</v>
          </cell>
          <cell r="Q573">
            <v>124.5</v>
          </cell>
          <cell r="R573">
            <v>271483</v>
          </cell>
          <cell r="S573">
            <v>274754</v>
          </cell>
          <cell r="T573">
            <v>3271</v>
          </cell>
          <cell r="U573" t="str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I574" t="str">
            <v>72MXPH9</v>
          </cell>
          <cell r="K574">
            <v>0</v>
          </cell>
          <cell r="L574">
            <v>0</v>
          </cell>
          <cell r="M574">
            <v>1.9970000000000002E-2</v>
          </cell>
          <cell r="N574">
            <v>0.08</v>
          </cell>
          <cell r="O574">
            <v>0</v>
          </cell>
          <cell r="P574">
            <v>0</v>
          </cell>
          <cell r="Q574" t="str">
            <v>CPC</v>
          </cell>
          <cell r="R574">
            <v>23517</v>
          </cell>
          <cell r="S574" t="e">
            <v>#N/A</v>
          </cell>
          <cell r="T574" t="e">
            <v>#N/A</v>
          </cell>
          <cell r="V574" t="e">
            <v>#N/A</v>
          </cell>
          <cell r="W574" t="e">
            <v>#N/A</v>
          </cell>
          <cell r="X574">
            <v>0</v>
          </cell>
          <cell r="Y574" t="e">
            <v>#N/A</v>
          </cell>
        </row>
        <row r="575">
          <cell r="I575" t="str">
            <v>9433Z1C</v>
          </cell>
          <cell r="K575">
            <v>0</v>
          </cell>
          <cell r="L575">
            <v>0</v>
          </cell>
          <cell r="M575">
            <v>1.9970000000000002E-2</v>
          </cell>
          <cell r="N575">
            <v>0.08</v>
          </cell>
          <cell r="O575">
            <v>0</v>
          </cell>
          <cell r="P575">
            <v>0</v>
          </cell>
          <cell r="Q575" t="str">
            <v>CPC</v>
          </cell>
          <cell r="R575">
            <v>18201</v>
          </cell>
          <cell r="S575">
            <v>19355</v>
          </cell>
          <cell r="T575">
            <v>1154</v>
          </cell>
          <cell r="V575">
            <v>1154</v>
          </cell>
          <cell r="W575">
            <v>23.045380000000002</v>
          </cell>
          <cell r="X575">
            <v>24914</v>
          </cell>
          <cell r="Y575">
            <v>25890</v>
          </cell>
        </row>
        <row r="576">
          <cell r="I576" t="str">
            <v>9434HK1</v>
          </cell>
          <cell r="K576">
            <v>0</v>
          </cell>
          <cell r="L576">
            <v>0</v>
          </cell>
          <cell r="M576">
            <v>1.9970000000000002E-2</v>
          </cell>
          <cell r="N576">
            <v>0.08</v>
          </cell>
          <cell r="O576">
            <v>0</v>
          </cell>
          <cell r="P576">
            <v>0</v>
          </cell>
          <cell r="Q576" t="str">
            <v>CPC</v>
          </cell>
          <cell r="R576">
            <v>87790</v>
          </cell>
          <cell r="S576">
            <v>88001</v>
          </cell>
          <cell r="T576">
            <v>211</v>
          </cell>
          <cell r="V576">
            <v>211</v>
          </cell>
          <cell r="W576">
            <v>4.2136700000000005</v>
          </cell>
          <cell r="X576">
            <v>169598</v>
          </cell>
          <cell r="Y576">
            <v>170243</v>
          </cell>
        </row>
        <row r="577">
          <cell r="I577" t="str">
            <v>79G1WTC</v>
          </cell>
          <cell r="K577">
            <v>0</v>
          </cell>
          <cell r="L577">
            <v>0</v>
          </cell>
          <cell r="M577">
            <v>1.9970000000000002E-2</v>
          </cell>
          <cell r="N577">
            <v>0.08</v>
          </cell>
          <cell r="O577">
            <v>0</v>
          </cell>
          <cell r="P577">
            <v>0</v>
          </cell>
          <cell r="Q577" t="str">
            <v>CPC</v>
          </cell>
          <cell r="R577">
            <v>65697</v>
          </cell>
          <cell r="S577">
            <v>66712</v>
          </cell>
          <cell r="T577">
            <v>1015</v>
          </cell>
          <cell r="V577">
            <v>1015</v>
          </cell>
          <cell r="W577">
            <v>20.269550000000002</v>
          </cell>
          <cell r="X577">
            <v>0</v>
          </cell>
          <cell r="Y577">
            <v>0</v>
          </cell>
        </row>
        <row r="578">
          <cell r="I578" t="str">
            <v>35P68W2</v>
          </cell>
          <cell r="K578">
            <v>0</v>
          </cell>
          <cell r="L578">
            <v>0</v>
          </cell>
          <cell r="M578">
            <v>1.9970000000000002E-2</v>
          </cell>
          <cell r="N578">
            <v>0.08</v>
          </cell>
          <cell r="O578">
            <v>0</v>
          </cell>
          <cell r="P578">
            <v>0</v>
          </cell>
          <cell r="Q578" t="str">
            <v>CPC</v>
          </cell>
          <cell r="R578">
            <v>101139</v>
          </cell>
          <cell r="S578">
            <v>102085</v>
          </cell>
          <cell r="T578">
            <v>946</v>
          </cell>
          <cell r="V578">
            <v>946</v>
          </cell>
          <cell r="W578">
            <v>18.891620000000003</v>
          </cell>
          <cell r="X578">
            <v>0</v>
          </cell>
          <cell r="Y578">
            <v>0</v>
          </cell>
        </row>
        <row r="579">
          <cell r="I579" t="str">
            <v>35P68M7</v>
          </cell>
          <cell r="K579">
            <v>0</v>
          </cell>
          <cell r="L579">
            <v>0</v>
          </cell>
          <cell r="M579">
            <v>1.9970000000000002E-2</v>
          </cell>
          <cell r="N579">
            <v>0.08</v>
          </cell>
          <cell r="O579">
            <v>0</v>
          </cell>
          <cell r="P579">
            <v>0</v>
          </cell>
          <cell r="Q579" t="str">
            <v>CPC</v>
          </cell>
          <cell r="R579">
            <v>63609</v>
          </cell>
          <cell r="S579">
            <v>63674</v>
          </cell>
          <cell r="T579">
            <v>65</v>
          </cell>
          <cell r="V579">
            <v>65</v>
          </cell>
          <cell r="W579">
            <v>1.2980500000000001</v>
          </cell>
          <cell r="X579">
            <v>0</v>
          </cell>
          <cell r="Y579">
            <v>0</v>
          </cell>
        </row>
        <row r="580">
          <cell r="I580" t="str">
            <v>35P68VM</v>
          </cell>
          <cell r="K580">
            <v>0</v>
          </cell>
          <cell r="L580">
            <v>0</v>
          </cell>
          <cell r="M580">
            <v>1.9970000000000002E-2</v>
          </cell>
          <cell r="N580">
            <v>0.08</v>
          </cell>
          <cell r="O580">
            <v>0</v>
          </cell>
          <cell r="P580">
            <v>0</v>
          </cell>
          <cell r="Q580" t="str">
            <v>CPC</v>
          </cell>
          <cell r="R580">
            <v>38229</v>
          </cell>
          <cell r="S580">
            <v>38602</v>
          </cell>
          <cell r="T580">
            <v>373</v>
          </cell>
          <cell r="V580">
            <v>373</v>
          </cell>
          <cell r="W580">
            <v>7.4488100000000008</v>
          </cell>
          <cell r="X580">
            <v>0</v>
          </cell>
          <cell r="Y580">
            <v>0</v>
          </cell>
        </row>
        <row r="581">
          <cell r="I581" t="str">
            <v>V9315600855</v>
          </cell>
          <cell r="J581" t="str">
            <v>C24070221</v>
          </cell>
          <cell r="K581">
            <v>0</v>
          </cell>
          <cell r="L581">
            <v>0</v>
          </cell>
          <cell r="M581">
            <v>1.9970000000000002E-2</v>
          </cell>
          <cell r="N581">
            <v>0.08</v>
          </cell>
          <cell r="O581">
            <v>0</v>
          </cell>
          <cell r="P581">
            <v>0</v>
          </cell>
          <cell r="Q581" t="str">
            <v>CPC</v>
          </cell>
          <cell r="R581">
            <v>303953</v>
          </cell>
          <cell r="S581">
            <v>306416</v>
          </cell>
          <cell r="T581">
            <v>2463</v>
          </cell>
          <cell r="V581">
            <v>2463</v>
          </cell>
          <cell r="W581">
            <v>49.186110000000006</v>
          </cell>
          <cell r="X581">
            <v>285743</v>
          </cell>
          <cell r="Y581">
            <v>291311</v>
          </cell>
        </row>
        <row r="582">
          <cell r="I582" t="str">
            <v>9820D4D</v>
          </cell>
          <cell r="K582">
            <v>0</v>
          </cell>
          <cell r="L582">
            <v>0</v>
          </cell>
          <cell r="M582">
            <v>1.9970000000000002E-2</v>
          </cell>
          <cell r="N582">
            <v>0.08</v>
          </cell>
          <cell r="O582">
            <v>0</v>
          </cell>
          <cell r="P582">
            <v>0</v>
          </cell>
          <cell r="Q582" t="str">
            <v>CPC</v>
          </cell>
          <cell r="R582">
            <v>22801</v>
          </cell>
          <cell r="S582">
            <v>23040</v>
          </cell>
          <cell r="T582">
            <v>239</v>
          </cell>
          <cell r="V582">
            <v>239</v>
          </cell>
          <cell r="W582">
            <v>4.7728300000000008</v>
          </cell>
          <cell r="X582">
            <v>27801</v>
          </cell>
          <cell r="Y582">
            <v>27915</v>
          </cell>
        </row>
        <row r="583">
          <cell r="I583" t="str">
            <v>9820D5B</v>
          </cell>
          <cell r="K583">
            <v>0</v>
          </cell>
          <cell r="L583">
            <v>0</v>
          </cell>
          <cell r="M583">
            <v>1.9970000000000002E-2</v>
          </cell>
          <cell r="N583">
            <v>0.08</v>
          </cell>
          <cell r="O583">
            <v>0</v>
          </cell>
          <cell r="P583">
            <v>0</v>
          </cell>
          <cell r="Q583" t="str">
            <v>CPC</v>
          </cell>
          <cell r="R583">
            <v>4666</v>
          </cell>
          <cell r="S583">
            <v>4787</v>
          </cell>
          <cell r="T583">
            <v>121</v>
          </cell>
          <cell r="V583">
            <v>121</v>
          </cell>
          <cell r="W583">
            <v>2.4163700000000001</v>
          </cell>
          <cell r="X583">
            <v>6545</v>
          </cell>
          <cell r="Y583">
            <v>6704</v>
          </cell>
        </row>
        <row r="584">
          <cell r="I584" t="str">
            <v>9810X0N</v>
          </cell>
          <cell r="K584">
            <v>0</v>
          </cell>
          <cell r="L584">
            <v>0</v>
          </cell>
          <cell r="M584">
            <v>1.9970000000000002E-2</v>
          </cell>
          <cell r="N584">
            <v>0.08</v>
          </cell>
          <cell r="O584">
            <v>0</v>
          </cell>
          <cell r="P584">
            <v>0</v>
          </cell>
          <cell r="Q584" t="str">
            <v>CPC</v>
          </cell>
          <cell r="R584">
            <v>1078</v>
          </cell>
          <cell r="S584">
            <v>1078</v>
          </cell>
          <cell r="T584">
            <v>0</v>
          </cell>
          <cell r="V584" t="str">
            <v>0</v>
          </cell>
          <cell r="W584">
            <v>0</v>
          </cell>
          <cell r="X584">
            <v>1599</v>
          </cell>
          <cell r="Y584">
            <v>1599</v>
          </cell>
        </row>
        <row r="585">
          <cell r="I585" t="str">
            <v>W512L200635</v>
          </cell>
          <cell r="J585" t="str">
            <v>C28001688</v>
          </cell>
          <cell r="K585">
            <v>0</v>
          </cell>
          <cell r="L585">
            <v>0</v>
          </cell>
          <cell r="M585">
            <v>1.9970000000000002E-2</v>
          </cell>
          <cell r="N585">
            <v>0.08</v>
          </cell>
          <cell r="O585">
            <v>0</v>
          </cell>
          <cell r="P585">
            <v>0</v>
          </cell>
          <cell r="Q585" t="str">
            <v>CPC</v>
          </cell>
          <cell r="R585">
            <v>155428</v>
          </cell>
          <cell r="S585">
            <v>160737</v>
          </cell>
          <cell r="T585">
            <v>5309</v>
          </cell>
          <cell r="V585">
            <v>5309</v>
          </cell>
          <cell r="W585">
            <v>106.02073000000001</v>
          </cell>
          <cell r="X585">
            <v>127313</v>
          </cell>
          <cell r="Y585">
            <v>128987</v>
          </cell>
        </row>
        <row r="586">
          <cell r="I586" t="str">
            <v>70156PHH12W0P</v>
          </cell>
          <cell r="K586">
            <v>0</v>
          </cell>
          <cell r="L586">
            <v>0</v>
          </cell>
          <cell r="M586">
            <v>1.9970000000000002E-2</v>
          </cell>
          <cell r="N586">
            <v>0.08</v>
          </cell>
          <cell r="O586">
            <v>0</v>
          </cell>
          <cell r="P586">
            <v>0</v>
          </cell>
          <cell r="Q586" t="str">
            <v>CPC</v>
          </cell>
          <cell r="R586">
            <v>15447</v>
          </cell>
          <cell r="S586">
            <v>15816</v>
          </cell>
          <cell r="T586">
            <v>369</v>
          </cell>
          <cell r="V586">
            <v>369</v>
          </cell>
          <cell r="W586">
            <v>7.3689300000000006</v>
          </cell>
          <cell r="X586">
            <v>0</v>
          </cell>
          <cell r="Y586">
            <v>0</v>
          </cell>
        </row>
        <row r="587">
          <cell r="I587" t="str">
            <v>74636C66004ZL</v>
          </cell>
          <cell r="K587">
            <v>0</v>
          </cell>
          <cell r="L587">
            <v>0</v>
          </cell>
          <cell r="M587">
            <v>1.9970000000000002E-2</v>
          </cell>
          <cell r="N587">
            <v>0.08</v>
          </cell>
          <cell r="O587">
            <v>0</v>
          </cell>
          <cell r="P587">
            <v>0</v>
          </cell>
          <cell r="Q587" t="str">
            <v>CPC</v>
          </cell>
          <cell r="R587">
            <v>20629</v>
          </cell>
          <cell r="S587">
            <v>24290</v>
          </cell>
          <cell r="T587">
            <v>3661</v>
          </cell>
          <cell r="V587">
            <v>3661</v>
          </cell>
          <cell r="W587">
            <v>73.110170000000011</v>
          </cell>
          <cell r="X587">
            <v>0</v>
          </cell>
          <cell r="Y587">
            <v>0</v>
          </cell>
        </row>
        <row r="588">
          <cell r="I588" t="str">
            <v>74636C6600508</v>
          </cell>
          <cell r="K588">
            <v>0</v>
          </cell>
          <cell r="L588">
            <v>0</v>
          </cell>
          <cell r="M588">
            <v>1.9970000000000002E-2</v>
          </cell>
          <cell r="N588">
            <v>0.08</v>
          </cell>
          <cell r="O588">
            <v>0</v>
          </cell>
          <cell r="P588">
            <v>0</v>
          </cell>
          <cell r="Q588" t="str">
            <v>CPC</v>
          </cell>
          <cell r="R588">
            <v>8047</v>
          </cell>
          <cell r="S588">
            <v>10062</v>
          </cell>
          <cell r="T588">
            <v>2015</v>
          </cell>
          <cell r="V588">
            <v>2015</v>
          </cell>
          <cell r="W588">
            <v>40.239550000000001</v>
          </cell>
          <cell r="X588">
            <v>0</v>
          </cell>
          <cell r="Y588">
            <v>0</v>
          </cell>
        </row>
        <row r="589">
          <cell r="I589" t="str">
            <v>79G3WGR</v>
          </cell>
          <cell r="K589">
            <v>0</v>
          </cell>
          <cell r="L589">
            <v>0</v>
          </cell>
          <cell r="M589">
            <v>1.9970000000000002E-2</v>
          </cell>
          <cell r="N589">
            <v>0.08</v>
          </cell>
          <cell r="O589">
            <v>0</v>
          </cell>
          <cell r="P589">
            <v>0</v>
          </cell>
          <cell r="Q589" t="str">
            <v>CPC</v>
          </cell>
          <cell r="R589">
            <v>51268</v>
          </cell>
          <cell r="S589">
            <v>54386</v>
          </cell>
          <cell r="T589">
            <v>3118</v>
          </cell>
          <cell r="V589">
            <v>3118</v>
          </cell>
          <cell r="W589">
            <v>62.266460000000002</v>
          </cell>
          <cell r="X589">
            <v>0</v>
          </cell>
          <cell r="Y589">
            <v>0</v>
          </cell>
        </row>
        <row r="590">
          <cell r="I590" t="str">
            <v>79G2MKT</v>
          </cell>
          <cell r="K590">
            <v>0</v>
          </cell>
          <cell r="L590">
            <v>0</v>
          </cell>
          <cell r="M590">
            <v>1.9970000000000002E-2</v>
          </cell>
          <cell r="N590">
            <v>0.08</v>
          </cell>
          <cell r="O590">
            <v>0</v>
          </cell>
          <cell r="P590">
            <v>0</v>
          </cell>
          <cell r="Q590" t="str">
            <v>CPC</v>
          </cell>
          <cell r="R590">
            <v>390452</v>
          </cell>
          <cell r="S590">
            <v>394900</v>
          </cell>
          <cell r="T590">
            <v>4448</v>
          </cell>
          <cell r="V590">
            <v>4448</v>
          </cell>
          <cell r="W590">
            <v>88.826560000000001</v>
          </cell>
          <cell r="X590">
            <v>0</v>
          </cell>
          <cell r="Y590">
            <v>0</v>
          </cell>
        </row>
        <row r="591">
          <cell r="I591" t="str">
            <v>74636C6600Y70</v>
          </cell>
          <cell r="K591">
            <v>0</v>
          </cell>
          <cell r="L591">
            <v>0</v>
          </cell>
          <cell r="M591">
            <v>1.9970000000000002E-2</v>
          </cell>
          <cell r="N591">
            <v>0.08</v>
          </cell>
          <cell r="O591">
            <v>0</v>
          </cell>
          <cell r="P591">
            <v>0</v>
          </cell>
          <cell r="Q591" t="str">
            <v>CPC</v>
          </cell>
          <cell r="R591">
            <v>32314</v>
          </cell>
          <cell r="S591">
            <v>37315</v>
          </cell>
          <cell r="T591">
            <v>5001</v>
          </cell>
          <cell r="V591">
            <v>5001</v>
          </cell>
          <cell r="W591">
            <v>99.869970000000009</v>
          </cell>
          <cell r="X591">
            <v>0</v>
          </cell>
          <cell r="Y591">
            <v>0</v>
          </cell>
        </row>
        <row r="592">
          <cell r="I592" t="str">
            <v>5028624010B33</v>
          </cell>
          <cell r="K592">
            <v>0</v>
          </cell>
          <cell r="L592">
            <v>0</v>
          </cell>
          <cell r="M592">
            <v>1.9970000000000002E-2</v>
          </cell>
          <cell r="N592">
            <v>0.08</v>
          </cell>
          <cell r="O592">
            <v>0</v>
          </cell>
          <cell r="P592">
            <v>0</v>
          </cell>
          <cell r="Q592" t="str">
            <v>CPC</v>
          </cell>
          <cell r="R592">
            <v>1059</v>
          </cell>
          <cell r="S592">
            <v>1059</v>
          </cell>
          <cell r="T592">
            <v>0</v>
          </cell>
          <cell r="V592" t="str">
            <v>0</v>
          </cell>
          <cell r="W592">
            <v>0</v>
          </cell>
          <cell r="X592">
            <v>750</v>
          </cell>
          <cell r="Y592">
            <v>1114</v>
          </cell>
        </row>
        <row r="593">
          <cell r="I593" t="str">
            <v>45146PLM36R1H</v>
          </cell>
          <cell r="K593">
            <v>0</v>
          </cell>
          <cell r="L593">
            <v>0</v>
          </cell>
          <cell r="M593">
            <v>1.9970000000000002E-2</v>
          </cell>
          <cell r="N593">
            <v>0.08</v>
          </cell>
          <cell r="O593">
            <v>0</v>
          </cell>
          <cell r="P593">
            <v>0</v>
          </cell>
          <cell r="Q593" t="str">
            <v>CPC</v>
          </cell>
          <cell r="R593">
            <v>12806</v>
          </cell>
          <cell r="S593">
            <v>15640</v>
          </cell>
          <cell r="T593">
            <v>2834</v>
          </cell>
          <cell r="V593">
            <v>2834</v>
          </cell>
          <cell r="W593">
            <v>56.594980000000007</v>
          </cell>
          <cell r="X593">
            <v>0</v>
          </cell>
          <cell r="Y593">
            <v>0</v>
          </cell>
        </row>
        <row r="594">
          <cell r="I594" t="str">
            <v>752732946DY9Y</v>
          </cell>
          <cell r="K594">
            <v>0</v>
          </cell>
          <cell r="L594">
            <v>0</v>
          </cell>
          <cell r="M594">
            <v>1.9970000000000002E-2</v>
          </cell>
          <cell r="N594">
            <v>0.08</v>
          </cell>
          <cell r="O594">
            <v>0</v>
          </cell>
          <cell r="P594">
            <v>0</v>
          </cell>
          <cell r="Q594" t="str">
            <v>CPC</v>
          </cell>
          <cell r="R594">
            <v>2807</v>
          </cell>
          <cell r="S594">
            <v>4100</v>
          </cell>
          <cell r="T594">
            <v>1293</v>
          </cell>
          <cell r="V594">
            <v>1293</v>
          </cell>
          <cell r="W594">
            <v>25.821210000000001</v>
          </cell>
          <cell r="X594">
            <v>2839</v>
          </cell>
          <cell r="Y594">
            <v>4460</v>
          </cell>
        </row>
        <row r="595">
          <cell r="I595" t="str">
            <v>V9315600286</v>
          </cell>
          <cell r="J595" t="str">
            <v>C24070140</v>
          </cell>
          <cell r="K595">
            <v>0</v>
          </cell>
          <cell r="L595">
            <v>0</v>
          </cell>
          <cell r="M595">
            <v>1.9970000000000002E-2</v>
          </cell>
          <cell r="N595">
            <v>0.08</v>
          </cell>
          <cell r="O595">
            <v>0</v>
          </cell>
          <cell r="P595">
            <v>0</v>
          </cell>
          <cell r="Q595" t="str">
            <v>CPC</v>
          </cell>
          <cell r="R595">
            <v>243431</v>
          </cell>
          <cell r="S595">
            <v>244150</v>
          </cell>
          <cell r="T595">
            <v>719</v>
          </cell>
          <cell r="V595">
            <v>719</v>
          </cell>
          <cell r="W595">
            <v>14.358430000000002</v>
          </cell>
          <cell r="X595">
            <v>154128</v>
          </cell>
          <cell r="Y595">
            <v>157090</v>
          </cell>
        </row>
        <row r="596">
          <cell r="I596" t="str">
            <v>79G10KV</v>
          </cell>
          <cell r="K596">
            <v>0</v>
          </cell>
          <cell r="L596">
            <v>0</v>
          </cell>
          <cell r="M596">
            <v>1.9970000000000002E-2</v>
          </cell>
          <cell r="N596">
            <v>0.08</v>
          </cell>
          <cell r="O596">
            <v>0</v>
          </cell>
          <cell r="P596">
            <v>0</v>
          </cell>
          <cell r="Q596" t="str">
            <v>CPC</v>
          </cell>
          <cell r="R596">
            <v>310612</v>
          </cell>
          <cell r="S596">
            <v>317144</v>
          </cell>
          <cell r="T596">
            <v>6532</v>
          </cell>
          <cell r="V596">
            <v>6532</v>
          </cell>
          <cell r="W596">
            <v>130.44404</v>
          </cell>
          <cell r="X596">
            <v>0</v>
          </cell>
          <cell r="Y596">
            <v>0</v>
          </cell>
        </row>
        <row r="597">
          <cell r="I597" t="str">
            <v>9434W08</v>
          </cell>
          <cell r="K597">
            <v>0</v>
          </cell>
          <cell r="L597">
            <v>0</v>
          </cell>
          <cell r="M597">
            <v>1.9970000000000002E-2</v>
          </cell>
          <cell r="N597">
            <v>0.08</v>
          </cell>
          <cell r="O597">
            <v>0</v>
          </cell>
          <cell r="P597">
            <v>0</v>
          </cell>
          <cell r="Q597" t="str">
            <v>CPC</v>
          </cell>
          <cell r="R597">
            <v>68823</v>
          </cell>
          <cell r="S597">
            <v>69597</v>
          </cell>
          <cell r="T597">
            <v>774</v>
          </cell>
          <cell r="V597">
            <v>774</v>
          </cell>
          <cell r="W597">
            <v>15.456780000000002</v>
          </cell>
          <cell r="X597">
            <v>45505</v>
          </cell>
          <cell r="Y597">
            <v>47369</v>
          </cell>
        </row>
        <row r="598">
          <cell r="I598" t="str">
            <v>V9515800377</v>
          </cell>
          <cell r="J598" t="str">
            <v>C24073080</v>
          </cell>
          <cell r="K598">
            <v>0</v>
          </cell>
          <cell r="L598">
            <v>0</v>
          </cell>
          <cell r="M598">
            <v>1.9970000000000002E-2</v>
          </cell>
          <cell r="N598">
            <v>0.08</v>
          </cell>
          <cell r="O598">
            <v>0</v>
          </cell>
          <cell r="P598">
            <v>0</v>
          </cell>
          <cell r="Q598" t="str">
            <v>CPC</v>
          </cell>
          <cell r="R598">
            <v>444355</v>
          </cell>
          <cell r="S598">
            <v>447163</v>
          </cell>
          <cell r="T598">
            <v>2808</v>
          </cell>
          <cell r="V598">
            <v>2808</v>
          </cell>
          <cell r="W598">
            <v>56.075760000000002</v>
          </cell>
          <cell r="X598">
            <v>160874</v>
          </cell>
          <cell r="Y598">
            <v>162682</v>
          </cell>
        </row>
        <row r="599">
          <cell r="I599" t="str">
            <v>79G2MKN</v>
          </cell>
          <cell r="K599">
            <v>0</v>
          </cell>
          <cell r="L599">
            <v>0</v>
          </cell>
          <cell r="M599">
            <v>1.9970000000000002E-2</v>
          </cell>
          <cell r="N599">
            <v>0.08</v>
          </cell>
          <cell r="O599">
            <v>0</v>
          </cell>
          <cell r="P599">
            <v>0</v>
          </cell>
          <cell r="Q599" t="str">
            <v>CPC</v>
          </cell>
          <cell r="R599">
            <v>165349</v>
          </cell>
          <cell r="S599">
            <v>167632</v>
          </cell>
          <cell r="T599">
            <v>2283</v>
          </cell>
          <cell r="V599">
            <v>2283</v>
          </cell>
          <cell r="W599">
            <v>45.591510000000007</v>
          </cell>
          <cell r="X599">
            <v>0</v>
          </cell>
          <cell r="Y599">
            <v>0</v>
          </cell>
        </row>
        <row r="600">
          <cell r="I600" t="str">
            <v>W532L800475</v>
          </cell>
          <cell r="J600" t="str">
            <v>C28007001</v>
          </cell>
          <cell r="K600">
            <v>0</v>
          </cell>
          <cell r="L600">
            <v>0</v>
          </cell>
          <cell r="M600">
            <v>1.9970000000000002E-2</v>
          </cell>
          <cell r="N600">
            <v>0.08</v>
          </cell>
          <cell r="O600">
            <v>0</v>
          </cell>
          <cell r="P600">
            <v>0</v>
          </cell>
          <cell r="Q600" t="str">
            <v>CPC</v>
          </cell>
          <cell r="R600">
            <v>529962</v>
          </cell>
          <cell r="S600">
            <v>535462</v>
          </cell>
          <cell r="T600">
            <v>5500</v>
          </cell>
          <cell r="V600">
            <v>5500</v>
          </cell>
          <cell r="W600">
            <v>109.83500000000001</v>
          </cell>
          <cell r="X600">
            <v>0</v>
          </cell>
          <cell r="Y600">
            <v>0</v>
          </cell>
        </row>
        <row r="601">
          <cell r="I601" t="str">
            <v>79G54GT</v>
          </cell>
          <cell r="K601">
            <v>0</v>
          </cell>
          <cell r="L601">
            <v>0</v>
          </cell>
          <cell r="M601">
            <v>1.9970000000000002E-2</v>
          </cell>
          <cell r="N601">
            <v>0.08</v>
          </cell>
          <cell r="O601">
            <v>0</v>
          </cell>
          <cell r="P601">
            <v>0</v>
          </cell>
          <cell r="Q601" t="str">
            <v>CPC</v>
          </cell>
          <cell r="R601">
            <v>229016</v>
          </cell>
          <cell r="S601">
            <v>235097</v>
          </cell>
          <cell r="T601">
            <v>6081</v>
          </cell>
          <cell r="V601">
            <v>6081</v>
          </cell>
          <cell r="W601">
            <v>121.43757000000001</v>
          </cell>
          <cell r="X601">
            <v>0</v>
          </cell>
          <cell r="Y601">
            <v>0</v>
          </cell>
        </row>
        <row r="602">
          <cell r="I602" t="str">
            <v>9445ZWW</v>
          </cell>
          <cell r="K602">
            <v>0</v>
          </cell>
          <cell r="L602">
            <v>0</v>
          </cell>
          <cell r="M602">
            <v>1.9970000000000002E-2</v>
          </cell>
          <cell r="N602">
            <v>0.08</v>
          </cell>
          <cell r="O602">
            <v>0</v>
          </cell>
          <cell r="P602">
            <v>0</v>
          </cell>
          <cell r="Q602" t="str">
            <v>CPC</v>
          </cell>
          <cell r="R602">
            <v>28348</v>
          </cell>
          <cell r="S602">
            <v>28483</v>
          </cell>
          <cell r="T602">
            <v>135</v>
          </cell>
          <cell r="V602">
            <v>135</v>
          </cell>
          <cell r="W602">
            <v>2.6959500000000003</v>
          </cell>
          <cell r="X602">
            <v>36936</v>
          </cell>
          <cell r="Y602">
            <v>37402</v>
          </cell>
        </row>
        <row r="603">
          <cell r="I603" t="str">
            <v>793R0BL</v>
          </cell>
          <cell r="K603">
            <v>0</v>
          </cell>
          <cell r="L603">
            <v>0</v>
          </cell>
          <cell r="M603">
            <v>1.9970000000000002E-2</v>
          </cell>
          <cell r="N603">
            <v>0.08</v>
          </cell>
          <cell r="O603">
            <v>0</v>
          </cell>
          <cell r="P603">
            <v>0</v>
          </cell>
          <cell r="Q603" t="str">
            <v>CPC</v>
          </cell>
          <cell r="R603">
            <v>312643</v>
          </cell>
          <cell r="S603">
            <v>314524</v>
          </cell>
          <cell r="T603">
            <v>1881</v>
          </cell>
          <cell r="V603">
            <v>1881</v>
          </cell>
          <cell r="W603">
            <v>37.563570000000006</v>
          </cell>
          <cell r="X603">
            <v>0</v>
          </cell>
          <cell r="Y603">
            <v>0</v>
          </cell>
        </row>
        <row r="604">
          <cell r="I604" t="str">
            <v>35PCBXN</v>
          </cell>
          <cell r="K604">
            <v>0</v>
          </cell>
          <cell r="L604">
            <v>0</v>
          </cell>
          <cell r="M604">
            <v>1.9970000000000002E-2</v>
          </cell>
          <cell r="N604">
            <v>0.08</v>
          </cell>
          <cell r="O604">
            <v>0</v>
          </cell>
          <cell r="P604">
            <v>0</v>
          </cell>
          <cell r="Q604" t="str">
            <v>CPC</v>
          </cell>
          <cell r="R604">
            <v>82505</v>
          </cell>
          <cell r="S604">
            <v>84315</v>
          </cell>
          <cell r="T604">
            <v>1810</v>
          </cell>
          <cell r="V604">
            <v>1810</v>
          </cell>
          <cell r="W604">
            <v>36.145700000000005</v>
          </cell>
          <cell r="X604">
            <v>0</v>
          </cell>
          <cell r="Y604">
            <v>0</v>
          </cell>
        </row>
        <row r="605">
          <cell r="I605" t="str">
            <v>74632599016VM</v>
          </cell>
          <cell r="K605">
            <v>0</v>
          </cell>
          <cell r="L605">
            <v>0</v>
          </cell>
          <cell r="M605">
            <v>1.9970000000000002E-2</v>
          </cell>
          <cell r="N605">
            <v>0.08</v>
          </cell>
          <cell r="O605">
            <v>0</v>
          </cell>
          <cell r="P605">
            <v>0</v>
          </cell>
          <cell r="Q605" t="str">
            <v>CPC</v>
          </cell>
          <cell r="R605">
            <v>472053</v>
          </cell>
          <cell r="S605">
            <v>479825</v>
          </cell>
          <cell r="T605">
            <v>7772</v>
          </cell>
          <cell r="V605">
            <v>7772</v>
          </cell>
          <cell r="W605">
            <v>155.20684</v>
          </cell>
          <cell r="X605">
            <v>0</v>
          </cell>
          <cell r="Y605">
            <v>0</v>
          </cell>
        </row>
        <row r="606">
          <cell r="I606" t="str">
            <v>4063369906BW8</v>
          </cell>
          <cell r="K606">
            <v>0</v>
          </cell>
          <cell r="L606">
            <v>0</v>
          </cell>
          <cell r="M606">
            <v>1.9970000000000002E-2</v>
          </cell>
          <cell r="N606">
            <v>0.08</v>
          </cell>
          <cell r="O606">
            <v>0</v>
          </cell>
          <cell r="P606">
            <v>0</v>
          </cell>
          <cell r="Q606" t="str">
            <v>CPC</v>
          </cell>
          <cell r="R606">
            <v>3400</v>
          </cell>
          <cell r="S606">
            <v>3445</v>
          </cell>
          <cell r="T606">
            <v>45</v>
          </cell>
          <cell r="V606">
            <v>45</v>
          </cell>
          <cell r="W606">
            <v>0.89865000000000006</v>
          </cell>
          <cell r="X606">
            <v>0</v>
          </cell>
          <cell r="Y606">
            <v>0</v>
          </cell>
        </row>
        <row r="607">
          <cell r="I607" t="str">
            <v>CNDF219171</v>
          </cell>
          <cell r="K607">
            <v>0</v>
          </cell>
          <cell r="L607">
            <v>0</v>
          </cell>
          <cell r="M607">
            <v>1.9970000000000002E-2</v>
          </cell>
          <cell r="N607">
            <v>0.08</v>
          </cell>
          <cell r="O607">
            <v>0</v>
          </cell>
          <cell r="P607">
            <v>0</v>
          </cell>
          <cell r="Q607" t="str">
            <v>CPC</v>
          </cell>
          <cell r="R607">
            <v>911</v>
          </cell>
          <cell r="S607">
            <v>950</v>
          </cell>
          <cell r="T607">
            <v>39</v>
          </cell>
          <cell r="V607">
            <v>39</v>
          </cell>
          <cell r="W607">
            <v>0.77883000000000002</v>
          </cell>
          <cell r="X607">
            <v>6634</v>
          </cell>
          <cell r="Y607">
            <v>6848</v>
          </cell>
        </row>
        <row r="608">
          <cell r="I608" t="str">
            <v>CNDF219158</v>
          </cell>
          <cell r="K608">
            <v>0</v>
          </cell>
          <cell r="L608">
            <v>0</v>
          </cell>
          <cell r="M608">
            <v>1.9970000000000002E-2</v>
          </cell>
          <cell r="N608">
            <v>0.08</v>
          </cell>
          <cell r="O608">
            <v>0</v>
          </cell>
          <cell r="P608">
            <v>0</v>
          </cell>
          <cell r="Q608" t="str">
            <v>CPC</v>
          </cell>
          <cell r="R608">
            <v>47</v>
          </cell>
          <cell r="S608">
            <v>47</v>
          </cell>
          <cell r="T608">
            <v>0</v>
          </cell>
          <cell r="V608" t="str">
            <v>0</v>
          </cell>
          <cell r="W608">
            <v>0</v>
          </cell>
          <cell r="X608">
            <v>1197</v>
          </cell>
          <cell r="Y608">
            <v>1243</v>
          </cell>
        </row>
        <row r="609">
          <cell r="I609" t="str">
            <v>E164M460412</v>
          </cell>
          <cell r="J609" t="str">
            <v>C84069925</v>
          </cell>
          <cell r="K609">
            <v>6000</v>
          </cell>
          <cell r="L609">
            <v>3000</v>
          </cell>
          <cell r="M609">
            <v>2.0750000000000001E-2</v>
          </cell>
          <cell r="N609">
            <v>0.08</v>
          </cell>
          <cell r="O609">
            <v>124.5</v>
          </cell>
          <cell r="P609">
            <v>240</v>
          </cell>
          <cell r="Q609">
            <v>364.5</v>
          </cell>
          <cell r="R609">
            <v>168378</v>
          </cell>
          <cell r="S609">
            <v>170264</v>
          </cell>
          <cell r="T609">
            <v>1886</v>
          </cell>
          <cell r="U609" t="str">
            <v>0</v>
          </cell>
          <cell r="W609">
            <v>0</v>
          </cell>
          <cell r="X609">
            <v>118229</v>
          </cell>
          <cell r="Y609">
            <v>121686</v>
          </cell>
        </row>
        <row r="610">
          <cell r="I610" t="str">
            <v>406336990DTP8</v>
          </cell>
          <cell r="K610">
            <v>0</v>
          </cell>
          <cell r="L610">
            <v>0</v>
          </cell>
          <cell r="M610">
            <v>1.9970000000000002E-2</v>
          </cell>
          <cell r="N610">
            <v>0.08</v>
          </cell>
          <cell r="O610">
            <v>0</v>
          </cell>
          <cell r="P610">
            <v>0</v>
          </cell>
          <cell r="Q610" t="str">
            <v>CPC</v>
          </cell>
          <cell r="R610">
            <v>166457</v>
          </cell>
          <cell r="S610">
            <v>171523</v>
          </cell>
          <cell r="T610">
            <v>5066</v>
          </cell>
          <cell r="V610">
            <v>5066</v>
          </cell>
          <cell r="W610">
            <v>101.16802000000001</v>
          </cell>
          <cell r="X610">
            <v>0</v>
          </cell>
          <cell r="Y610">
            <v>0</v>
          </cell>
        </row>
        <row r="611">
          <cell r="I611" t="str">
            <v>7527199464MWB</v>
          </cell>
          <cell r="K611">
            <v>0</v>
          </cell>
          <cell r="L611">
            <v>0</v>
          </cell>
          <cell r="M611">
            <v>1.9970000000000002E-2</v>
          </cell>
          <cell r="N611">
            <v>0.08</v>
          </cell>
          <cell r="O611">
            <v>0</v>
          </cell>
          <cell r="P611">
            <v>0</v>
          </cell>
          <cell r="Q611" t="str">
            <v>CPC</v>
          </cell>
          <cell r="R611">
            <v>465</v>
          </cell>
          <cell r="S611">
            <v>465</v>
          </cell>
          <cell r="T611">
            <v>0</v>
          </cell>
          <cell r="V611" t="str">
            <v>0</v>
          </cell>
          <cell r="W611">
            <v>0</v>
          </cell>
          <cell r="X611">
            <v>1621</v>
          </cell>
          <cell r="Y611">
            <v>1621</v>
          </cell>
        </row>
        <row r="612">
          <cell r="I612" t="str">
            <v>7463479906NK3</v>
          </cell>
          <cell r="K612">
            <v>0</v>
          </cell>
          <cell r="L612">
            <v>0</v>
          </cell>
          <cell r="M612">
            <v>1.9970000000000002E-2</v>
          </cell>
          <cell r="N612">
            <v>0.08</v>
          </cell>
          <cell r="O612">
            <v>0</v>
          </cell>
          <cell r="P612">
            <v>0</v>
          </cell>
          <cell r="Q612" t="str">
            <v>CPC</v>
          </cell>
          <cell r="R612">
            <v>137062</v>
          </cell>
          <cell r="S612">
            <v>140680</v>
          </cell>
          <cell r="T612">
            <v>3618</v>
          </cell>
          <cell r="V612">
            <v>3618</v>
          </cell>
          <cell r="W612">
            <v>72.251460000000009</v>
          </cell>
          <cell r="X612">
            <v>0</v>
          </cell>
          <cell r="Y612">
            <v>0</v>
          </cell>
        </row>
        <row r="613">
          <cell r="I613" t="str">
            <v>7526159441C9H</v>
          </cell>
          <cell r="K613">
            <v>6000</v>
          </cell>
          <cell r="L613">
            <v>100</v>
          </cell>
          <cell r="M613">
            <v>2.0750000000000001E-2</v>
          </cell>
          <cell r="N613">
            <v>0.08</v>
          </cell>
          <cell r="O613">
            <v>124.5</v>
          </cell>
          <cell r="P613">
            <v>8</v>
          </cell>
          <cell r="Q613">
            <v>132.5</v>
          </cell>
          <cell r="R613">
            <v>6035</v>
          </cell>
          <cell r="S613">
            <v>6158</v>
          </cell>
          <cell r="T613">
            <v>123</v>
          </cell>
          <cell r="U613" t="str">
            <v>0</v>
          </cell>
          <cell r="W613">
            <v>0</v>
          </cell>
          <cell r="X613">
            <v>9629</v>
          </cell>
          <cell r="Y613">
            <v>10119</v>
          </cell>
        </row>
        <row r="614">
          <cell r="I614" t="str">
            <v>40634C6601343</v>
          </cell>
          <cell r="K614">
            <v>4000</v>
          </cell>
          <cell r="L614">
            <v>0</v>
          </cell>
          <cell r="M614">
            <v>2.0750000000000001E-2</v>
          </cell>
          <cell r="N614">
            <v>0.08</v>
          </cell>
          <cell r="O614">
            <v>83</v>
          </cell>
          <cell r="P614">
            <v>0</v>
          </cell>
          <cell r="Q614">
            <v>83</v>
          </cell>
          <cell r="R614">
            <v>11240</v>
          </cell>
          <cell r="S614">
            <v>11920</v>
          </cell>
          <cell r="T614">
            <v>680</v>
          </cell>
          <cell r="U614" t="str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I615" t="str">
            <v>74634C6601893</v>
          </cell>
          <cell r="K615">
            <v>6000</v>
          </cell>
          <cell r="L615">
            <v>0</v>
          </cell>
          <cell r="M615">
            <v>2.0750000000000001E-2</v>
          </cell>
          <cell r="N615">
            <v>0.08</v>
          </cell>
          <cell r="O615">
            <v>124.5</v>
          </cell>
          <cell r="P615">
            <v>0</v>
          </cell>
          <cell r="Q615">
            <v>124.5</v>
          </cell>
          <cell r="R615">
            <v>24615</v>
          </cell>
          <cell r="S615">
            <v>26344</v>
          </cell>
          <cell r="T615">
            <v>1729</v>
          </cell>
          <cell r="U615" t="str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I616" t="str">
            <v>74634C6601432</v>
          </cell>
          <cell r="K616">
            <v>0</v>
          </cell>
          <cell r="L616">
            <v>0</v>
          </cell>
          <cell r="M616">
            <v>1.9970000000000002E-2</v>
          </cell>
          <cell r="N616">
            <v>0.08</v>
          </cell>
          <cell r="O616">
            <v>0</v>
          </cell>
          <cell r="P616">
            <v>0</v>
          </cell>
          <cell r="Q616" t="str">
            <v>CPC</v>
          </cell>
          <cell r="R616">
            <v>79102</v>
          </cell>
          <cell r="S616">
            <v>82395</v>
          </cell>
          <cell r="T616">
            <v>3293</v>
          </cell>
          <cell r="V616">
            <v>3293</v>
          </cell>
          <cell r="W616">
            <v>65.761210000000005</v>
          </cell>
          <cell r="X616">
            <v>0</v>
          </cell>
          <cell r="Y616">
            <v>0</v>
          </cell>
        </row>
        <row r="617">
          <cell r="I617" t="str">
            <v>72MLX35</v>
          </cell>
          <cell r="K617">
            <v>0</v>
          </cell>
          <cell r="L617">
            <v>0</v>
          </cell>
          <cell r="M617">
            <v>1.9970000000000002E-2</v>
          </cell>
          <cell r="N617">
            <v>0.08</v>
          </cell>
          <cell r="O617">
            <v>0</v>
          </cell>
          <cell r="P617">
            <v>0</v>
          </cell>
          <cell r="Q617" t="str">
            <v>CPC</v>
          </cell>
          <cell r="R617">
            <v>45151</v>
          </cell>
          <cell r="S617">
            <v>46883</v>
          </cell>
          <cell r="T617">
            <v>1732</v>
          </cell>
          <cell r="V617">
            <v>1732</v>
          </cell>
          <cell r="W617">
            <v>34.588039999999999</v>
          </cell>
          <cell r="X617">
            <v>0</v>
          </cell>
          <cell r="Y617">
            <v>0</v>
          </cell>
        </row>
        <row r="618">
          <cell r="I618" t="str">
            <v>7527169468BHF</v>
          </cell>
          <cell r="K618">
            <v>0</v>
          </cell>
          <cell r="L618">
            <v>0</v>
          </cell>
          <cell r="M618">
            <v>1.9970000000000002E-2</v>
          </cell>
          <cell r="N618">
            <v>0.08</v>
          </cell>
          <cell r="O618">
            <v>0</v>
          </cell>
          <cell r="P618">
            <v>0</v>
          </cell>
          <cell r="Q618" t="str">
            <v>CPC</v>
          </cell>
          <cell r="R618">
            <v>10423</v>
          </cell>
          <cell r="S618">
            <v>10759</v>
          </cell>
          <cell r="T618">
            <v>336</v>
          </cell>
          <cell r="V618">
            <v>336</v>
          </cell>
          <cell r="W618">
            <v>6.7099200000000003</v>
          </cell>
          <cell r="X618">
            <v>17863</v>
          </cell>
          <cell r="Y618">
            <v>18504</v>
          </cell>
        </row>
        <row r="619">
          <cell r="I619" t="str">
            <v>G145R701461</v>
          </cell>
          <cell r="J619" t="str">
            <v>C84129338</v>
          </cell>
          <cell r="K619">
            <v>0</v>
          </cell>
          <cell r="L619">
            <v>0</v>
          </cell>
          <cell r="M619">
            <v>1.9970000000000002E-2</v>
          </cell>
          <cell r="N619">
            <v>0.08</v>
          </cell>
          <cell r="O619">
            <v>0</v>
          </cell>
          <cell r="P619">
            <v>0</v>
          </cell>
          <cell r="Q619" t="str">
            <v>CPC</v>
          </cell>
          <cell r="R619">
            <v>54834</v>
          </cell>
          <cell r="S619">
            <v>57440</v>
          </cell>
          <cell r="T619">
            <v>2606</v>
          </cell>
          <cell r="V619">
            <v>2606</v>
          </cell>
          <cell r="W619">
            <v>52.041820000000001</v>
          </cell>
          <cell r="X619">
            <v>0</v>
          </cell>
          <cell r="Y619">
            <v>0</v>
          </cell>
        </row>
        <row r="620">
          <cell r="I620" t="str">
            <v>7527439466CKP</v>
          </cell>
          <cell r="K620">
            <v>4000</v>
          </cell>
          <cell r="L620">
            <v>100</v>
          </cell>
          <cell r="M620">
            <v>2.0750000000000001E-2</v>
          </cell>
          <cell r="N620">
            <v>0.08</v>
          </cell>
          <cell r="O620">
            <v>83</v>
          </cell>
          <cell r="P620">
            <v>8</v>
          </cell>
          <cell r="Q620">
            <v>91</v>
          </cell>
          <cell r="R620">
            <v>35266</v>
          </cell>
          <cell r="S620">
            <v>36519</v>
          </cell>
          <cell r="T620">
            <v>1253</v>
          </cell>
          <cell r="U620" t="str">
            <v>0</v>
          </cell>
          <cell r="W620">
            <v>0</v>
          </cell>
          <cell r="X620">
            <v>9893</v>
          </cell>
          <cell r="Y620">
            <v>10224</v>
          </cell>
        </row>
        <row r="621">
          <cell r="I621" t="str">
            <v>70155PHH0YWH2</v>
          </cell>
          <cell r="K621">
            <v>4000</v>
          </cell>
          <cell r="L621">
            <v>0</v>
          </cell>
          <cell r="M621">
            <v>2.0750000000000001E-2</v>
          </cell>
          <cell r="N621">
            <v>0.08</v>
          </cell>
          <cell r="O621">
            <v>83</v>
          </cell>
          <cell r="P621">
            <v>0</v>
          </cell>
          <cell r="Q621">
            <v>83</v>
          </cell>
          <cell r="R621">
            <v>29428</v>
          </cell>
          <cell r="S621">
            <v>30962</v>
          </cell>
          <cell r="T621">
            <v>1534</v>
          </cell>
          <cell r="U621" t="str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I622" t="str">
            <v>V9415100960</v>
          </cell>
          <cell r="J622" t="str">
            <v>C24067160</v>
          </cell>
          <cell r="K622">
            <v>6000</v>
          </cell>
          <cell r="L622">
            <v>3000</v>
          </cell>
          <cell r="M622">
            <v>2.0750000000000001E-2</v>
          </cell>
          <cell r="N622">
            <v>0.08</v>
          </cell>
          <cell r="O622">
            <v>124.5</v>
          </cell>
          <cell r="P622">
            <v>240</v>
          </cell>
          <cell r="Q622">
            <v>364.5</v>
          </cell>
          <cell r="R622">
            <v>350455</v>
          </cell>
          <cell r="S622">
            <v>354144</v>
          </cell>
          <cell r="T622">
            <v>3689</v>
          </cell>
          <cell r="U622" t="str">
            <v>0</v>
          </cell>
          <cell r="W622">
            <v>0</v>
          </cell>
          <cell r="X622">
            <v>152164</v>
          </cell>
          <cell r="Y622">
            <v>158159</v>
          </cell>
        </row>
        <row r="623">
          <cell r="I623" t="str">
            <v>451445LM20FGH</v>
          </cell>
          <cell r="K623">
            <v>0</v>
          </cell>
          <cell r="L623">
            <v>0</v>
          </cell>
          <cell r="M623">
            <v>1.9970000000000002E-2</v>
          </cell>
          <cell r="N623">
            <v>0.08</v>
          </cell>
          <cell r="O623">
            <v>0</v>
          </cell>
          <cell r="P623">
            <v>0</v>
          </cell>
          <cell r="Q623" t="str">
            <v>CPC</v>
          </cell>
          <cell r="R623">
            <v>5964</v>
          </cell>
          <cell r="S623">
            <v>6092</v>
          </cell>
          <cell r="T623">
            <v>128</v>
          </cell>
          <cell r="V623">
            <v>128</v>
          </cell>
          <cell r="W623">
            <v>2.5561600000000002</v>
          </cell>
          <cell r="X623">
            <v>0</v>
          </cell>
          <cell r="Y623">
            <v>0</v>
          </cell>
        </row>
        <row r="624">
          <cell r="I624" t="str">
            <v>74635C6602WM6</v>
          </cell>
          <cell r="K624">
            <v>0</v>
          </cell>
          <cell r="L624">
            <v>0</v>
          </cell>
          <cell r="M624">
            <v>1.9970000000000002E-2</v>
          </cell>
          <cell r="N624">
            <v>0.08</v>
          </cell>
          <cell r="O624">
            <v>0</v>
          </cell>
          <cell r="P624">
            <v>0</v>
          </cell>
          <cell r="Q624" t="str">
            <v>CPC</v>
          </cell>
          <cell r="R624">
            <v>9812</v>
          </cell>
          <cell r="S624">
            <v>17547</v>
          </cell>
          <cell r="T624">
            <v>7735</v>
          </cell>
          <cell r="V624">
            <v>7735</v>
          </cell>
          <cell r="W624">
            <v>154.46795</v>
          </cell>
          <cell r="X624">
            <v>0</v>
          </cell>
          <cell r="Y624">
            <v>0</v>
          </cell>
        </row>
        <row r="625">
          <cell r="I625" t="str">
            <v>35PBMV5</v>
          </cell>
          <cell r="K625">
            <v>0</v>
          </cell>
          <cell r="L625">
            <v>0</v>
          </cell>
          <cell r="M625">
            <v>1.9970000000000002E-2</v>
          </cell>
          <cell r="N625">
            <v>0.08</v>
          </cell>
          <cell r="O625">
            <v>0</v>
          </cell>
          <cell r="P625">
            <v>0</v>
          </cell>
          <cell r="Q625" t="str">
            <v>CPC</v>
          </cell>
          <cell r="R625">
            <v>164490</v>
          </cell>
          <cell r="S625">
            <v>165016</v>
          </cell>
          <cell r="T625">
            <v>526</v>
          </cell>
          <cell r="V625">
            <v>526</v>
          </cell>
          <cell r="W625">
            <v>10.50422</v>
          </cell>
          <cell r="X625">
            <v>0</v>
          </cell>
          <cell r="Y625">
            <v>0</v>
          </cell>
        </row>
        <row r="626">
          <cell r="I626" t="str">
            <v>79G10HK</v>
          </cell>
          <cell r="K626">
            <v>0</v>
          </cell>
          <cell r="L626">
            <v>0</v>
          </cell>
          <cell r="M626">
            <v>1.9970000000000002E-2</v>
          </cell>
          <cell r="N626">
            <v>0.08</v>
          </cell>
          <cell r="O626">
            <v>0</v>
          </cell>
          <cell r="P626">
            <v>0</v>
          </cell>
          <cell r="Q626" t="str">
            <v>CPC</v>
          </cell>
          <cell r="R626">
            <v>213086</v>
          </cell>
          <cell r="S626">
            <v>215336</v>
          </cell>
          <cell r="T626">
            <v>2250</v>
          </cell>
          <cell r="V626">
            <v>2250</v>
          </cell>
          <cell r="W626">
            <v>44.932500000000005</v>
          </cell>
          <cell r="X626">
            <v>0</v>
          </cell>
          <cell r="Y626">
            <v>0</v>
          </cell>
        </row>
        <row r="627">
          <cell r="I627" t="str">
            <v>79G1WT9</v>
          </cell>
          <cell r="K627">
            <v>0</v>
          </cell>
          <cell r="L627">
            <v>0</v>
          </cell>
          <cell r="M627">
            <v>1.9970000000000002E-2</v>
          </cell>
          <cell r="N627">
            <v>0.08</v>
          </cell>
          <cell r="O627">
            <v>0</v>
          </cell>
          <cell r="P627">
            <v>0</v>
          </cell>
          <cell r="Q627" t="str">
            <v>CPC</v>
          </cell>
          <cell r="R627">
            <v>115355</v>
          </cell>
          <cell r="S627">
            <v>116337</v>
          </cell>
          <cell r="T627">
            <v>982</v>
          </cell>
          <cell r="V627">
            <v>982</v>
          </cell>
          <cell r="W627">
            <v>19.61054</v>
          </cell>
          <cell r="X627">
            <v>0</v>
          </cell>
          <cell r="Y627">
            <v>0</v>
          </cell>
        </row>
        <row r="628">
          <cell r="I628" t="str">
            <v>79G0W5F</v>
          </cell>
          <cell r="K628">
            <v>0</v>
          </cell>
          <cell r="L628">
            <v>0</v>
          </cell>
          <cell r="M628">
            <v>1.9970000000000002E-2</v>
          </cell>
          <cell r="N628">
            <v>0.08</v>
          </cell>
          <cell r="O628">
            <v>0</v>
          </cell>
          <cell r="P628">
            <v>0</v>
          </cell>
          <cell r="Q628" t="str">
            <v>CPC</v>
          </cell>
          <cell r="R628">
            <v>105838</v>
          </cell>
          <cell r="S628" t="e">
            <v>#N/A</v>
          </cell>
          <cell r="T628" t="e">
            <v>#N/A</v>
          </cell>
          <cell r="V628" t="e">
            <v>#N/A</v>
          </cell>
          <cell r="W628" t="e">
            <v>#N/A</v>
          </cell>
          <cell r="X628">
            <v>0</v>
          </cell>
          <cell r="Y628" t="e">
            <v>#N/A</v>
          </cell>
        </row>
        <row r="629">
          <cell r="I629" t="str">
            <v>35P68V5</v>
          </cell>
          <cell r="K629">
            <v>0</v>
          </cell>
          <cell r="L629">
            <v>0</v>
          </cell>
          <cell r="M629">
            <v>1.9970000000000002E-2</v>
          </cell>
          <cell r="N629">
            <v>0.08</v>
          </cell>
          <cell r="O629">
            <v>0</v>
          </cell>
          <cell r="P629">
            <v>0</v>
          </cell>
          <cell r="Q629" t="str">
            <v>CPC</v>
          </cell>
          <cell r="R629">
            <v>67145</v>
          </cell>
          <cell r="S629">
            <v>69402</v>
          </cell>
          <cell r="T629">
            <v>2257</v>
          </cell>
          <cell r="V629">
            <v>2257</v>
          </cell>
          <cell r="W629">
            <v>45.072290000000002</v>
          </cell>
          <cell r="X629">
            <v>0</v>
          </cell>
          <cell r="Y629">
            <v>0</v>
          </cell>
        </row>
        <row r="630">
          <cell r="I630" t="str">
            <v>72MXPH5</v>
          </cell>
          <cell r="K630">
            <v>0</v>
          </cell>
          <cell r="L630">
            <v>0</v>
          </cell>
          <cell r="M630">
            <v>1.9970000000000002E-2</v>
          </cell>
          <cell r="N630">
            <v>0.08</v>
          </cell>
          <cell r="O630">
            <v>0</v>
          </cell>
          <cell r="P630">
            <v>0</v>
          </cell>
          <cell r="Q630" t="str">
            <v>CPC</v>
          </cell>
          <cell r="R630">
            <v>42583</v>
          </cell>
          <cell r="S630">
            <v>42933</v>
          </cell>
          <cell r="T630">
            <v>350</v>
          </cell>
          <cell r="V630">
            <v>350</v>
          </cell>
          <cell r="W630">
            <v>6.9895000000000005</v>
          </cell>
          <cell r="X630">
            <v>0</v>
          </cell>
          <cell r="Y630">
            <v>0</v>
          </cell>
        </row>
        <row r="631">
          <cell r="I631" t="str">
            <v>72MXPHG</v>
          </cell>
          <cell r="K631">
            <v>0</v>
          </cell>
          <cell r="L631">
            <v>0</v>
          </cell>
          <cell r="M631">
            <v>1.9970000000000002E-2</v>
          </cell>
          <cell r="N631">
            <v>0.08</v>
          </cell>
          <cell r="O631">
            <v>0</v>
          </cell>
          <cell r="P631">
            <v>0</v>
          </cell>
          <cell r="Q631" t="str">
            <v>CPC</v>
          </cell>
          <cell r="R631">
            <v>5011</v>
          </cell>
          <cell r="S631">
            <v>5167</v>
          </cell>
          <cell r="T631">
            <v>156</v>
          </cell>
          <cell r="V631">
            <v>156</v>
          </cell>
          <cell r="W631">
            <v>3.1153200000000001</v>
          </cell>
          <cell r="X631">
            <v>0</v>
          </cell>
          <cell r="Y631">
            <v>0</v>
          </cell>
        </row>
        <row r="632">
          <cell r="I632" t="str">
            <v>72MXPHM</v>
          </cell>
          <cell r="K632">
            <v>0</v>
          </cell>
          <cell r="L632">
            <v>0</v>
          </cell>
          <cell r="M632">
            <v>1.9970000000000002E-2</v>
          </cell>
          <cell r="N632">
            <v>0.08</v>
          </cell>
          <cell r="O632">
            <v>0</v>
          </cell>
          <cell r="P632">
            <v>0</v>
          </cell>
          <cell r="Q632" t="str">
            <v>CPC</v>
          </cell>
          <cell r="R632">
            <v>7349</v>
          </cell>
          <cell r="S632">
            <v>7554</v>
          </cell>
          <cell r="T632">
            <v>205</v>
          </cell>
          <cell r="V632">
            <v>205</v>
          </cell>
          <cell r="W632">
            <v>4.0938500000000007</v>
          </cell>
          <cell r="X632">
            <v>0</v>
          </cell>
          <cell r="Y632">
            <v>0</v>
          </cell>
        </row>
        <row r="633">
          <cell r="I633" t="str">
            <v>V9315602186</v>
          </cell>
          <cell r="J633" t="str">
            <v>C24071401</v>
          </cell>
          <cell r="K633">
            <v>0</v>
          </cell>
          <cell r="L633">
            <v>0</v>
          </cell>
          <cell r="M633">
            <v>1.9970000000000002E-2</v>
          </cell>
          <cell r="N633">
            <v>0.08</v>
          </cell>
          <cell r="O633">
            <v>0</v>
          </cell>
          <cell r="P633">
            <v>0</v>
          </cell>
          <cell r="Q633" t="str">
            <v>CPC</v>
          </cell>
          <cell r="R633">
            <v>507003</v>
          </cell>
          <cell r="S633">
            <v>513486</v>
          </cell>
          <cell r="T633">
            <v>6483</v>
          </cell>
          <cell r="V633">
            <v>6483</v>
          </cell>
          <cell r="W633">
            <v>129.46551000000002</v>
          </cell>
          <cell r="X633">
            <v>37259</v>
          </cell>
          <cell r="Y633">
            <v>38643</v>
          </cell>
        </row>
        <row r="634">
          <cell r="I634" t="str">
            <v>72MXPHD</v>
          </cell>
          <cell r="K634">
            <v>0</v>
          </cell>
          <cell r="L634">
            <v>0</v>
          </cell>
          <cell r="M634">
            <v>1.9970000000000002E-2</v>
          </cell>
          <cell r="N634">
            <v>0.08</v>
          </cell>
          <cell r="O634">
            <v>0</v>
          </cell>
          <cell r="P634">
            <v>0</v>
          </cell>
          <cell r="Q634" t="str">
            <v>CPC</v>
          </cell>
          <cell r="R634">
            <v>23107</v>
          </cell>
          <cell r="S634" t="e">
            <v>#N/A</v>
          </cell>
          <cell r="T634" t="e">
            <v>#N/A</v>
          </cell>
          <cell r="V634" t="e">
            <v>#N/A</v>
          </cell>
          <cell r="W634" t="e">
            <v>#N/A</v>
          </cell>
          <cell r="X634">
            <v>0</v>
          </cell>
          <cell r="Y634" t="e">
            <v>#N/A</v>
          </cell>
        </row>
        <row r="635">
          <cell r="I635" t="str">
            <v>794DZR7</v>
          </cell>
          <cell r="K635">
            <v>0</v>
          </cell>
          <cell r="L635">
            <v>0</v>
          </cell>
          <cell r="M635">
            <v>1.9970000000000002E-2</v>
          </cell>
          <cell r="N635">
            <v>0.08</v>
          </cell>
          <cell r="O635">
            <v>0</v>
          </cell>
          <cell r="P635">
            <v>0</v>
          </cell>
          <cell r="Q635" t="str">
            <v>CPC</v>
          </cell>
          <cell r="R635">
            <v>43484</v>
          </cell>
          <cell r="S635">
            <v>43997</v>
          </cell>
          <cell r="T635">
            <v>513</v>
          </cell>
          <cell r="V635">
            <v>513</v>
          </cell>
          <cell r="W635">
            <v>10.244610000000002</v>
          </cell>
          <cell r="X635">
            <v>0</v>
          </cell>
          <cell r="Y635">
            <v>0</v>
          </cell>
        </row>
        <row r="636">
          <cell r="I636" t="str">
            <v>V9815600760</v>
          </cell>
          <cell r="J636" t="str">
            <v>C24071420</v>
          </cell>
          <cell r="K636">
            <v>0</v>
          </cell>
          <cell r="L636">
            <v>0</v>
          </cell>
          <cell r="M636">
            <v>1.9970000000000002E-2</v>
          </cell>
          <cell r="N636">
            <v>0.08</v>
          </cell>
          <cell r="O636">
            <v>0</v>
          </cell>
          <cell r="P636">
            <v>0</v>
          </cell>
          <cell r="Q636" t="str">
            <v>CPC</v>
          </cell>
          <cell r="R636">
            <v>126055</v>
          </cell>
          <cell r="S636">
            <v>127489</v>
          </cell>
          <cell r="T636">
            <v>1434</v>
          </cell>
          <cell r="V636">
            <v>1434</v>
          </cell>
          <cell r="W636">
            <v>28.636980000000001</v>
          </cell>
          <cell r="X636">
            <v>120197</v>
          </cell>
          <cell r="Y636">
            <v>121941</v>
          </cell>
        </row>
        <row r="637">
          <cell r="I637" t="str">
            <v>79G0W8Z</v>
          </cell>
          <cell r="K637">
            <v>0</v>
          </cell>
          <cell r="L637">
            <v>0</v>
          </cell>
          <cell r="M637">
            <v>1.9970000000000002E-2</v>
          </cell>
          <cell r="N637">
            <v>0.08</v>
          </cell>
          <cell r="O637">
            <v>0</v>
          </cell>
          <cell r="P637">
            <v>0</v>
          </cell>
          <cell r="Q637" t="str">
            <v>CPC</v>
          </cell>
          <cell r="R637">
            <v>290400</v>
          </cell>
          <cell r="S637">
            <v>295118</v>
          </cell>
          <cell r="T637">
            <v>4718</v>
          </cell>
          <cell r="V637">
            <v>4718</v>
          </cell>
          <cell r="W637">
            <v>94.218460000000007</v>
          </cell>
          <cell r="X637">
            <v>0</v>
          </cell>
          <cell r="Y637">
            <v>0</v>
          </cell>
        </row>
        <row r="638">
          <cell r="I638" t="str">
            <v>35P68V7</v>
          </cell>
          <cell r="K638">
            <v>0</v>
          </cell>
          <cell r="L638">
            <v>0</v>
          </cell>
          <cell r="M638">
            <v>1.9970000000000002E-2</v>
          </cell>
          <cell r="N638">
            <v>0.08</v>
          </cell>
          <cell r="O638">
            <v>0</v>
          </cell>
          <cell r="P638">
            <v>0</v>
          </cell>
          <cell r="Q638" t="str">
            <v>CPC</v>
          </cell>
          <cell r="R638">
            <v>24999</v>
          </cell>
          <cell r="S638">
            <v>25232</v>
          </cell>
          <cell r="T638">
            <v>233</v>
          </cell>
          <cell r="V638">
            <v>233</v>
          </cell>
          <cell r="W638">
            <v>4.6530100000000001</v>
          </cell>
          <cell r="X638">
            <v>0</v>
          </cell>
          <cell r="Y638">
            <v>0</v>
          </cell>
        </row>
        <row r="639">
          <cell r="I639" t="str">
            <v>35P6VZW</v>
          </cell>
          <cell r="K639">
            <v>0</v>
          </cell>
          <cell r="L639">
            <v>0</v>
          </cell>
          <cell r="M639">
            <v>1.9970000000000002E-2</v>
          </cell>
          <cell r="N639">
            <v>0.08</v>
          </cell>
          <cell r="O639">
            <v>0</v>
          </cell>
          <cell r="P639">
            <v>0</v>
          </cell>
          <cell r="Q639" t="str">
            <v>CPC</v>
          </cell>
          <cell r="R639">
            <v>35390</v>
          </cell>
          <cell r="S639">
            <v>35735</v>
          </cell>
          <cell r="T639">
            <v>345</v>
          </cell>
          <cell r="V639">
            <v>345</v>
          </cell>
          <cell r="W639">
            <v>6.8896500000000005</v>
          </cell>
          <cell r="X639">
            <v>0</v>
          </cell>
          <cell r="Y639">
            <v>0</v>
          </cell>
        </row>
        <row r="640">
          <cell r="I640" t="str">
            <v>79G10H7</v>
          </cell>
          <cell r="K640">
            <v>0</v>
          </cell>
          <cell r="L640">
            <v>0</v>
          </cell>
          <cell r="M640">
            <v>1.9970000000000002E-2</v>
          </cell>
          <cell r="N640">
            <v>0.08</v>
          </cell>
          <cell r="O640">
            <v>0</v>
          </cell>
          <cell r="P640">
            <v>0</v>
          </cell>
          <cell r="Q640" t="str">
            <v>CPC</v>
          </cell>
          <cell r="R640">
            <v>190368</v>
          </cell>
          <cell r="S640">
            <v>192975</v>
          </cell>
          <cell r="T640">
            <v>2607</v>
          </cell>
          <cell r="V640">
            <v>2607</v>
          </cell>
          <cell r="W640">
            <v>52.061790000000002</v>
          </cell>
          <cell r="X640">
            <v>0</v>
          </cell>
          <cell r="Y640">
            <v>0</v>
          </cell>
        </row>
        <row r="641">
          <cell r="I641" t="str">
            <v>V9315602189</v>
          </cell>
          <cell r="J641" t="str">
            <v>C24071399</v>
          </cell>
          <cell r="K641">
            <v>0</v>
          </cell>
          <cell r="L641">
            <v>0</v>
          </cell>
          <cell r="M641">
            <v>1.9970000000000002E-2</v>
          </cell>
          <cell r="N641">
            <v>0.08</v>
          </cell>
          <cell r="O641">
            <v>0</v>
          </cell>
          <cell r="P641">
            <v>0</v>
          </cell>
          <cell r="Q641" t="str">
            <v>CPC</v>
          </cell>
          <cell r="R641">
            <v>379355</v>
          </cell>
          <cell r="S641">
            <v>381388</v>
          </cell>
          <cell r="T641">
            <v>2033</v>
          </cell>
          <cell r="V641">
            <v>2033</v>
          </cell>
          <cell r="W641">
            <v>40.59901</v>
          </cell>
          <cell r="X641">
            <v>136443</v>
          </cell>
          <cell r="Y641">
            <v>137916</v>
          </cell>
        </row>
        <row r="642">
          <cell r="I642" t="str">
            <v>35P6W07</v>
          </cell>
          <cell r="K642">
            <v>0</v>
          </cell>
          <cell r="L642">
            <v>0</v>
          </cell>
          <cell r="M642">
            <v>1.9970000000000002E-2</v>
          </cell>
          <cell r="N642">
            <v>0.08</v>
          </cell>
          <cell r="O642">
            <v>0</v>
          </cell>
          <cell r="P642">
            <v>0</v>
          </cell>
          <cell r="Q642" t="str">
            <v>CPC</v>
          </cell>
          <cell r="R642">
            <v>26763</v>
          </cell>
          <cell r="S642">
            <v>27457</v>
          </cell>
          <cell r="T642">
            <v>694</v>
          </cell>
          <cell r="V642">
            <v>694</v>
          </cell>
          <cell r="W642">
            <v>13.85918</v>
          </cell>
          <cell r="X642">
            <v>0</v>
          </cell>
          <cell r="Y642">
            <v>0</v>
          </cell>
        </row>
        <row r="643">
          <cell r="I643" t="str">
            <v>72MXPHC</v>
          </cell>
          <cell r="K643">
            <v>0</v>
          </cell>
          <cell r="L643">
            <v>0</v>
          </cell>
          <cell r="M643">
            <v>1.9970000000000002E-2</v>
          </cell>
          <cell r="N643">
            <v>0.08</v>
          </cell>
          <cell r="O643">
            <v>0</v>
          </cell>
          <cell r="P643">
            <v>0</v>
          </cell>
          <cell r="Q643" t="str">
            <v>CPC</v>
          </cell>
          <cell r="R643">
            <v>18579</v>
          </cell>
          <cell r="S643">
            <v>18802</v>
          </cell>
          <cell r="T643">
            <v>223</v>
          </cell>
          <cell r="V643">
            <v>223</v>
          </cell>
          <cell r="W643">
            <v>4.4533100000000001</v>
          </cell>
          <cell r="X643">
            <v>0</v>
          </cell>
          <cell r="Y643">
            <v>0</v>
          </cell>
        </row>
        <row r="644">
          <cell r="I644" t="str">
            <v>72LP47M</v>
          </cell>
          <cell r="K644">
            <v>0</v>
          </cell>
          <cell r="L644">
            <v>0</v>
          </cell>
          <cell r="M644">
            <v>1.9970000000000002E-2</v>
          </cell>
          <cell r="N644">
            <v>0.08</v>
          </cell>
          <cell r="O644">
            <v>0</v>
          </cell>
          <cell r="P644">
            <v>0</v>
          </cell>
          <cell r="Q644" t="str">
            <v>CPC</v>
          </cell>
          <cell r="R644">
            <v>10990</v>
          </cell>
          <cell r="S644">
            <v>11247</v>
          </cell>
          <cell r="T644">
            <v>257</v>
          </cell>
          <cell r="V644">
            <v>257</v>
          </cell>
          <cell r="W644">
            <v>5.1322900000000002</v>
          </cell>
          <cell r="X644">
            <v>0</v>
          </cell>
          <cell r="Y644">
            <v>0</v>
          </cell>
        </row>
        <row r="645">
          <cell r="I645" t="str">
            <v>72LP499</v>
          </cell>
          <cell r="K645">
            <v>0</v>
          </cell>
          <cell r="L645">
            <v>0</v>
          </cell>
          <cell r="M645">
            <v>1.9970000000000002E-2</v>
          </cell>
          <cell r="N645">
            <v>0.08</v>
          </cell>
          <cell r="O645">
            <v>0</v>
          </cell>
          <cell r="P645">
            <v>0</v>
          </cell>
          <cell r="Q645" t="str">
            <v>CPC</v>
          </cell>
          <cell r="R645">
            <v>23488</v>
          </cell>
          <cell r="S645">
            <v>23888</v>
          </cell>
          <cell r="T645">
            <v>400</v>
          </cell>
          <cell r="V645">
            <v>400</v>
          </cell>
          <cell r="W645">
            <v>7.9880000000000004</v>
          </cell>
          <cell r="X645">
            <v>0</v>
          </cell>
          <cell r="Y645">
            <v>0</v>
          </cell>
        </row>
        <row r="646">
          <cell r="I646" t="str">
            <v>72NB4BB</v>
          </cell>
          <cell r="K646">
            <v>0</v>
          </cell>
          <cell r="L646">
            <v>0</v>
          </cell>
          <cell r="M646">
            <v>1.9970000000000002E-2</v>
          </cell>
          <cell r="N646">
            <v>0.08</v>
          </cell>
          <cell r="O646">
            <v>0</v>
          </cell>
          <cell r="P646">
            <v>0</v>
          </cell>
          <cell r="Q646" t="str">
            <v>CPC</v>
          </cell>
          <cell r="R646">
            <v>25225</v>
          </cell>
          <cell r="S646">
            <v>25832</v>
          </cell>
          <cell r="T646">
            <v>607</v>
          </cell>
          <cell r="V646">
            <v>607</v>
          </cell>
          <cell r="W646">
            <v>12.121790000000001</v>
          </cell>
          <cell r="X646">
            <v>0</v>
          </cell>
          <cell r="Y646">
            <v>0</v>
          </cell>
        </row>
        <row r="647">
          <cell r="I647" t="str">
            <v>72LP48D</v>
          </cell>
          <cell r="K647">
            <v>0</v>
          </cell>
          <cell r="L647">
            <v>0</v>
          </cell>
          <cell r="M647">
            <v>1.9970000000000002E-2</v>
          </cell>
          <cell r="N647">
            <v>0.08</v>
          </cell>
          <cell r="O647">
            <v>0</v>
          </cell>
          <cell r="P647">
            <v>0</v>
          </cell>
          <cell r="Q647" t="str">
            <v>CPC</v>
          </cell>
          <cell r="R647">
            <v>29363</v>
          </cell>
          <cell r="S647">
            <v>29844</v>
          </cell>
          <cell r="T647">
            <v>481</v>
          </cell>
          <cell r="V647">
            <v>481</v>
          </cell>
          <cell r="W647">
            <v>9.6055700000000002</v>
          </cell>
          <cell r="X647">
            <v>0</v>
          </cell>
          <cell r="Y647">
            <v>0</v>
          </cell>
        </row>
        <row r="648">
          <cell r="I648" t="str">
            <v>72LP45D</v>
          </cell>
          <cell r="K648">
            <v>0</v>
          </cell>
          <cell r="L648">
            <v>0</v>
          </cell>
          <cell r="M648">
            <v>1.9970000000000002E-2</v>
          </cell>
          <cell r="N648">
            <v>0.08</v>
          </cell>
          <cell r="O648">
            <v>0</v>
          </cell>
          <cell r="P648">
            <v>0</v>
          </cell>
          <cell r="Q648" t="str">
            <v>CPC</v>
          </cell>
          <cell r="R648">
            <v>7276</v>
          </cell>
          <cell r="S648">
            <v>7459</v>
          </cell>
          <cell r="T648">
            <v>183</v>
          </cell>
          <cell r="V648">
            <v>183</v>
          </cell>
          <cell r="W648">
            <v>3.6545100000000001</v>
          </cell>
          <cell r="X648">
            <v>0</v>
          </cell>
          <cell r="Y648">
            <v>0</v>
          </cell>
        </row>
        <row r="649">
          <cell r="I649" t="str">
            <v>72LP47L</v>
          </cell>
          <cell r="K649">
            <v>0</v>
          </cell>
          <cell r="L649">
            <v>0</v>
          </cell>
          <cell r="M649">
            <v>1.9970000000000002E-2</v>
          </cell>
          <cell r="N649">
            <v>0.08</v>
          </cell>
          <cell r="O649">
            <v>0</v>
          </cell>
          <cell r="P649">
            <v>0</v>
          </cell>
          <cell r="Q649" t="str">
            <v>CPC</v>
          </cell>
          <cell r="R649">
            <v>8746</v>
          </cell>
          <cell r="S649">
            <v>8892</v>
          </cell>
          <cell r="T649">
            <v>146</v>
          </cell>
          <cell r="V649">
            <v>146</v>
          </cell>
          <cell r="W649">
            <v>2.9156200000000001</v>
          </cell>
          <cell r="X649">
            <v>0</v>
          </cell>
          <cell r="Y649">
            <v>0</v>
          </cell>
        </row>
        <row r="650">
          <cell r="I650" t="str">
            <v>72LP47H</v>
          </cell>
          <cell r="K650">
            <v>0</v>
          </cell>
          <cell r="L650">
            <v>0</v>
          </cell>
          <cell r="M650">
            <v>1.9970000000000002E-2</v>
          </cell>
          <cell r="N650">
            <v>0.08</v>
          </cell>
          <cell r="O650">
            <v>0</v>
          </cell>
          <cell r="P650">
            <v>0</v>
          </cell>
          <cell r="Q650" t="str">
            <v>CPC</v>
          </cell>
          <cell r="R650">
            <v>10183</v>
          </cell>
          <cell r="S650">
            <v>10464</v>
          </cell>
          <cell r="T650">
            <v>281</v>
          </cell>
          <cell r="V650">
            <v>281</v>
          </cell>
          <cell r="W650">
            <v>5.6115700000000004</v>
          </cell>
          <cell r="X650">
            <v>0</v>
          </cell>
          <cell r="Y650">
            <v>0</v>
          </cell>
        </row>
        <row r="651">
          <cell r="I651" t="str">
            <v>72LP47W</v>
          </cell>
          <cell r="K651">
            <v>0</v>
          </cell>
          <cell r="L651">
            <v>0</v>
          </cell>
          <cell r="M651">
            <v>1.9970000000000002E-2</v>
          </cell>
          <cell r="N651">
            <v>0.08</v>
          </cell>
          <cell r="O651">
            <v>0</v>
          </cell>
          <cell r="P651">
            <v>0</v>
          </cell>
          <cell r="Q651" t="str">
            <v>CPC</v>
          </cell>
          <cell r="R651">
            <v>16359</v>
          </cell>
          <cell r="S651">
            <v>16845</v>
          </cell>
          <cell r="T651">
            <v>486</v>
          </cell>
          <cell r="V651">
            <v>486</v>
          </cell>
          <cell r="W651">
            <v>9.7054200000000002</v>
          </cell>
          <cell r="X651">
            <v>0</v>
          </cell>
          <cell r="Y651">
            <v>0</v>
          </cell>
        </row>
        <row r="652">
          <cell r="I652" t="str">
            <v>72LP4BM</v>
          </cell>
          <cell r="K652">
            <v>0</v>
          </cell>
          <cell r="L652">
            <v>0</v>
          </cell>
          <cell r="M652">
            <v>1.9970000000000002E-2</v>
          </cell>
          <cell r="N652">
            <v>0.08</v>
          </cell>
          <cell r="O652">
            <v>0</v>
          </cell>
          <cell r="P652">
            <v>0</v>
          </cell>
          <cell r="Q652" t="str">
            <v>CPC</v>
          </cell>
          <cell r="R652">
            <v>4557</v>
          </cell>
          <cell r="S652">
            <v>4691</v>
          </cell>
          <cell r="T652">
            <v>134</v>
          </cell>
          <cell r="V652">
            <v>134</v>
          </cell>
          <cell r="W652">
            <v>2.67598</v>
          </cell>
          <cell r="X652">
            <v>0</v>
          </cell>
          <cell r="Y652">
            <v>0</v>
          </cell>
        </row>
        <row r="653">
          <cell r="I653" t="str">
            <v>72LP48B</v>
          </cell>
          <cell r="K653">
            <v>0</v>
          </cell>
          <cell r="L653">
            <v>0</v>
          </cell>
          <cell r="M653">
            <v>1.9970000000000002E-2</v>
          </cell>
          <cell r="N653">
            <v>0.08</v>
          </cell>
          <cell r="O653">
            <v>0</v>
          </cell>
          <cell r="P653">
            <v>0</v>
          </cell>
          <cell r="Q653" t="str">
            <v>CPC</v>
          </cell>
          <cell r="R653">
            <v>33105</v>
          </cell>
          <cell r="S653">
            <v>33737</v>
          </cell>
          <cell r="T653">
            <v>632</v>
          </cell>
          <cell r="V653">
            <v>632</v>
          </cell>
          <cell r="W653">
            <v>12.621040000000001</v>
          </cell>
          <cell r="X653">
            <v>0</v>
          </cell>
          <cell r="Y653">
            <v>0</v>
          </cell>
        </row>
        <row r="654">
          <cell r="I654" t="str">
            <v>72LP45X</v>
          </cell>
          <cell r="K654">
            <v>0</v>
          </cell>
          <cell r="L654">
            <v>0</v>
          </cell>
          <cell r="M654">
            <v>1.9970000000000002E-2</v>
          </cell>
          <cell r="N654">
            <v>0.08</v>
          </cell>
          <cell r="O654">
            <v>0</v>
          </cell>
          <cell r="P654">
            <v>0</v>
          </cell>
          <cell r="Q654" t="str">
            <v>CPC</v>
          </cell>
          <cell r="R654">
            <v>16641</v>
          </cell>
          <cell r="S654">
            <v>16918</v>
          </cell>
          <cell r="T654">
            <v>277</v>
          </cell>
          <cell r="V654">
            <v>277</v>
          </cell>
          <cell r="W654">
            <v>5.5316900000000002</v>
          </cell>
          <cell r="X654">
            <v>0</v>
          </cell>
          <cell r="Y654">
            <v>0</v>
          </cell>
        </row>
        <row r="655">
          <cell r="I655" t="str">
            <v>72LP43G</v>
          </cell>
          <cell r="K655">
            <v>0</v>
          </cell>
          <cell r="L655">
            <v>0</v>
          </cell>
          <cell r="M655">
            <v>1.9970000000000002E-2</v>
          </cell>
          <cell r="N655">
            <v>0.08</v>
          </cell>
          <cell r="O655">
            <v>0</v>
          </cell>
          <cell r="P655">
            <v>0</v>
          </cell>
          <cell r="Q655" t="str">
            <v>CPC</v>
          </cell>
          <cell r="R655">
            <v>5759</v>
          </cell>
          <cell r="S655">
            <v>5989</v>
          </cell>
          <cell r="T655">
            <v>230</v>
          </cell>
          <cell r="V655">
            <v>230</v>
          </cell>
          <cell r="W655">
            <v>4.5931000000000006</v>
          </cell>
          <cell r="X655">
            <v>0</v>
          </cell>
          <cell r="Y655">
            <v>0</v>
          </cell>
        </row>
        <row r="656">
          <cell r="I656" t="str">
            <v>72LP47C</v>
          </cell>
          <cell r="K656">
            <v>0</v>
          </cell>
          <cell r="L656">
            <v>0</v>
          </cell>
          <cell r="M656">
            <v>1.9970000000000002E-2</v>
          </cell>
          <cell r="N656">
            <v>0.08</v>
          </cell>
          <cell r="O656">
            <v>0</v>
          </cell>
          <cell r="P656">
            <v>0</v>
          </cell>
          <cell r="Q656" t="str">
            <v>CPC</v>
          </cell>
          <cell r="R656">
            <v>16531</v>
          </cell>
          <cell r="S656">
            <v>16884</v>
          </cell>
          <cell r="T656">
            <v>353</v>
          </cell>
          <cell r="V656">
            <v>353</v>
          </cell>
          <cell r="W656">
            <v>7.0494100000000008</v>
          </cell>
          <cell r="X656">
            <v>0</v>
          </cell>
          <cell r="Y656">
            <v>0</v>
          </cell>
        </row>
        <row r="657">
          <cell r="I657" t="str">
            <v>72LP47G</v>
          </cell>
          <cell r="K657">
            <v>0</v>
          </cell>
          <cell r="L657">
            <v>0</v>
          </cell>
          <cell r="M657">
            <v>1.9970000000000002E-2</v>
          </cell>
          <cell r="N657">
            <v>0.08</v>
          </cell>
          <cell r="O657">
            <v>0</v>
          </cell>
          <cell r="P657">
            <v>0</v>
          </cell>
          <cell r="Q657" t="str">
            <v>CPC</v>
          </cell>
          <cell r="R657">
            <v>11193</v>
          </cell>
          <cell r="S657">
            <v>11463</v>
          </cell>
          <cell r="T657">
            <v>270</v>
          </cell>
          <cell r="V657">
            <v>270</v>
          </cell>
          <cell r="W657">
            <v>5.3919000000000006</v>
          </cell>
          <cell r="X657">
            <v>0</v>
          </cell>
          <cell r="Y657">
            <v>0</v>
          </cell>
        </row>
        <row r="658">
          <cell r="I658" t="str">
            <v>72LP47V</v>
          </cell>
          <cell r="K658">
            <v>0</v>
          </cell>
          <cell r="L658">
            <v>0</v>
          </cell>
          <cell r="M658">
            <v>1.9970000000000002E-2</v>
          </cell>
          <cell r="N658">
            <v>0.08</v>
          </cell>
          <cell r="O658">
            <v>0</v>
          </cell>
          <cell r="P658">
            <v>0</v>
          </cell>
          <cell r="Q658" t="str">
            <v>CPC</v>
          </cell>
          <cell r="R658">
            <v>10184</v>
          </cell>
          <cell r="S658">
            <v>10402</v>
          </cell>
          <cell r="T658">
            <v>218</v>
          </cell>
          <cell r="V658">
            <v>218</v>
          </cell>
          <cell r="W658">
            <v>4.3534600000000001</v>
          </cell>
          <cell r="X658">
            <v>0</v>
          </cell>
          <cell r="Y658">
            <v>0</v>
          </cell>
        </row>
        <row r="659">
          <cell r="I659" t="str">
            <v>72LP47R</v>
          </cell>
          <cell r="K659">
            <v>0</v>
          </cell>
          <cell r="L659">
            <v>0</v>
          </cell>
          <cell r="M659">
            <v>1.9970000000000002E-2</v>
          </cell>
          <cell r="N659">
            <v>0.08</v>
          </cell>
          <cell r="O659">
            <v>0</v>
          </cell>
          <cell r="P659">
            <v>0</v>
          </cell>
          <cell r="Q659" t="str">
            <v>CPC</v>
          </cell>
          <cell r="R659">
            <v>22954</v>
          </cell>
          <cell r="S659">
            <v>23286</v>
          </cell>
          <cell r="T659">
            <v>332</v>
          </cell>
          <cell r="V659">
            <v>332</v>
          </cell>
          <cell r="W659">
            <v>6.6300400000000002</v>
          </cell>
          <cell r="X659">
            <v>0</v>
          </cell>
          <cell r="Y659">
            <v>0</v>
          </cell>
        </row>
        <row r="660">
          <cell r="I660" t="str">
            <v>72LP4BW</v>
          </cell>
          <cell r="K660">
            <v>0</v>
          </cell>
          <cell r="L660">
            <v>0</v>
          </cell>
          <cell r="M660">
            <v>1.9970000000000002E-2</v>
          </cell>
          <cell r="N660">
            <v>0.08</v>
          </cell>
          <cell r="O660">
            <v>0</v>
          </cell>
          <cell r="P660">
            <v>0</v>
          </cell>
          <cell r="Q660" t="str">
            <v>CPC</v>
          </cell>
          <cell r="R660">
            <v>13846</v>
          </cell>
          <cell r="S660">
            <v>14060</v>
          </cell>
          <cell r="T660">
            <v>214</v>
          </cell>
          <cell r="V660">
            <v>214</v>
          </cell>
          <cell r="W660">
            <v>4.2735799999999999</v>
          </cell>
          <cell r="X660">
            <v>0</v>
          </cell>
          <cell r="Y660">
            <v>0</v>
          </cell>
        </row>
        <row r="661">
          <cell r="I661" t="str">
            <v>72LP45C</v>
          </cell>
          <cell r="K661">
            <v>0</v>
          </cell>
          <cell r="L661">
            <v>0</v>
          </cell>
          <cell r="M661">
            <v>1.9970000000000002E-2</v>
          </cell>
          <cell r="N661">
            <v>0.08</v>
          </cell>
          <cell r="O661">
            <v>0</v>
          </cell>
          <cell r="P661">
            <v>0</v>
          </cell>
          <cell r="Q661" t="str">
            <v>CPC</v>
          </cell>
          <cell r="R661">
            <v>18258</v>
          </cell>
          <cell r="S661">
            <v>18774</v>
          </cell>
          <cell r="T661">
            <v>516</v>
          </cell>
          <cell r="V661">
            <v>516</v>
          </cell>
          <cell r="W661">
            <v>10.30452</v>
          </cell>
          <cell r="X661">
            <v>0</v>
          </cell>
          <cell r="Y661">
            <v>0</v>
          </cell>
        </row>
        <row r="662">
          <cell r="I662" t="str">
            <v>72LP42P</v>
          </cell>
          <cell r="K662">
            <v>0</v>
          </cell>
          <cell r="L662">
            <v>0</v>
          </cell>
          <cell r="M662">
            <v>1.9970000000000002E-2</v>
          </cell>
          <cell r="N662">
            <v>0.08</v>
          </cell>
          <cell r="O662">
            <v>0</v>
          </cell>
          <cell r="P662">
            <v>0</v>
          </cell>
          <cell r="Q662" t="str">
            <v>CPC</v>
          </cell>
          <cell r="R662">
            <v>12398</v>
          </cell>
          <cell r="S662">
            <v>12750</v>
          </cell>
          <cell r="T662">
            <v>352</v>
          </cell>
          <cell r="V662">
            <v>352</v>
          </cell>
          <cell r="W662">
            <v>7.029440000000001</v>
          </cell>
          <cell r="X662">
            <v>0</v>
          </cell>
          <cell r="Y662">
            <v>0</v>
          </cell>
        </row>
        <row r="663">
          <cell r="I663" t="str">
            <v>72LP4BX</v>
          </cell>
          <cell r="K663">
            <v>0</v>
          </cell>
          <cell r="L663">
            <v>0</v>
          </cell>
          <cell r="M663">
            <v>1.9970000000000002E-2</v>
          </cell>
          <cell r="N663">
            <v>0.08</v>
          </cell>
          <cell r="O663">
            <v>0</v>
          </cell>
          <cell r="P663">
            <v>0</v>
          </cell>
          <cell r="Q663" t="str">
            <v>CPC</v>
          </cell>
          <cell r="R663">
            <v>24491</v>
          </cell>
          <cell r="S663">
            <v>24491</v>
          </cell>
          <cell r="T663">
            <v>0</v>
          </cell>
          <cell r="V663" t="str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I664" t="str">
            <v>72LP47K</v>
          </cell>
          <cell r="K664">
            <v>0</v>
          </cell>
          <cell r="L664">
            <v>0</v>
          </cell>
          <cell r="M664">
            <v>1.9970000000000002E-2</v>
          </cell>
          <cell r="N664">
            <v>0.08</v>
          </cell>
          <cell r="O664">
            <v>0</v>
          </cell>
          <cell r="P664">
            <v>0</v>
          </cell>
          <cell r="Q664" t="str">
            <v>CPC</v>
          </cell>
          <cell r="R664">
            <v>21377</v>
          </cell>
          <cell r="S664">
            <v>21714</v>
          </cell>
          <cell r="T664">
            <v>337</v>
          </cell>
          <cell r="V664">
            <v>337</v>
          </cell>
          <cell r="W664">
            <v>6.7298900000000001</v>
          </cell>
          <cell r="X664">
            <v>0</v>
          </cell>
          <cell r="Y664">
            <v>0</v>
          </cell>
        </row>
        <row r="665">
          <cell r="I665" t="str">
            <v>72LP47T</v>
          </cell>
          <cell r="K665">
            <v>0</v>
          </cell>
          <cell r="L665">
            <v>0</v>
          </cell>
          <cell r="M665">
            <v>1.9970000000000002E-2</v>
          </cell>
          <cell r="N665">
            <v>0.08</v>
          </cell>
          <cell r="O665">
            <v>0</v>
          </cell>
          <cell r="P665">
            <v>0</v>
          </cell>
          <cell r="Q665" t="str">
            <v>CPC</v>
          </cell>
          <cell r="R665">
            <v>15832</v>
          </cell>
          <cell r="S665">
            <v>16062</v>
          </cell>
          <cell r="T665">
            <v>230</v>
          </cell>
          <cell r="V665">
            <v>230</v>
          </cell>
          <cell r="W665">
            <v>4.5931000000000006</v>
          </cell>
          <cell r="X665">
            <v>0</v>
          </cell>
          <cell r="Y665">
            <v>0</v>
          </cell>
        </row>
        <row r="666">
          <cell r="I666" t="str">
            <v>72LP43B</v>
          </cell>
          <cell r="K666">
            <v>0</v>
          </cell>
          <cell r="L666">
            <v>0</v>
          </cell>
          <cell r="M666">
            <v>1.9970000000000002E-2</v>
          </cell>
          <cell r="N666">
            <v>0.08</v>
          </cell>
          <cell r="O666">
            <v>0</v>
          </cell>
          <cell r="P666">
            <v>0</v>
          </cell>
          <cell r="Q666" t="str">
            <v>CPC</v>
          </cell>
          <cell r="R666">
            <v>18661</v>
          </cell>
          <cell r="S666">
            <v>18880</v>
          </cell>
          <cell r="T666">
            <v>219</v>
          </cell>
          <cell r="V666">
            <v>219</v>
          </cell>
          <cell r="W666">
            <v>4.3734299999999999</v>
          </cell>
          <cell r="X666">
            <v>0</v>
          </cell>
          <cell r="Y666">
            <v>0</v>
          </cell>
        </row>
        <row r="667">
          <cell r="I667" t="str">
            <v>72LP4C0</v>
          </cell>
          <cell r="K667">
            <v>0</v>
          </cell>
          <cell r="L667">
            <v>0</v>
          </cell>
          <cell r="M667">
            <v>1.9970000000000002E-2</v>
          </cell>
          <cell r="N667">
            <v>0.08</v>
          </cell>
          <cell r="O667">
            <v>0</v>
          </cell>
          <cell r="P667">
            <v>0</v>
          </cell>
          <cell r="Q667" t="str">
            <v>CPC</v>
          </cell>
          <cell r="R667">
            <v>21367</v>
          </cell>
          <cell r="S667">
            <v>21881</v>
          </cell>
          <cell r="T667">
            <v>514</v>
          </cell>
          <cell r="V667">
            <v>514</v>
          </cell>
          <cell r="W667">
            <v>10.26458</v>
          </cell>
          <cell r="X667">
            <v>0</v>
          </cell>
          <cell r="Y667">
            <v>0</v>
          </cell>
        </row>
        <row r="668">
          <cell r="I668" t="str">
            <v>72LP47B</v>
          </cell>
          <cell r="K668">
            <v>0</v>
          </cell>
          <cell r="L668">
            <v>0</v>
          </cell>
          <cell r="M668">
            <v>1.9970000000000002E-2</v>
          </cell>
          <cell r="N668">
            <v>0.08</v>
          </cell>
          <cell r="O668">
            <v>0</v>
          </cell>
          <cell r="P668">
            <v>0</v>
          </cell>
          <cell r="Q668" t="str">
            <v>CPC</v>
          </cell>
          <cell r="R668">
            <v>13618</v>
          </cell>
          <cell r="S668">
            <v>13618</v>
          </cell>
          <cell r="T668">
            <v>0</v>
          </cell>
          <cell r="V668" t="str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I669" t="str">
            <v>9424XFR</v>
          </cell>
          <cell r="K669">
            <v>0</v>
          </cell>
          <cell r="L669">
            <v>0</v>
          </cell>
          <cell r="M669">
            <v>1.9970000000000002E-2</v>
          </cell>
          <cell r="N669">
            <v>0.08</v>
          </cell>
          <cell r="O669">
            <v>0</v>
          </cell>
          <cell r="P669">
            <v>0</v>
          </cell>
          <cell r="Q669" t="str">
            <v>CPC</v>
          </cell>
          <cell r="R669">
            <v>66997</v>
          </cell>
          <cell r="S669">
            <v>67958</v>
          </cell>
          <cell r="T669">
            <v>961</v>
          </cell>
          <cell r="V669">
            <v>961</v>
          </cell>
          <cell r="W669">
            <v>19.191170000000003</v>
          </cell>
          <cell r="X669">
            <v>65442</v>
          </cell>
          <cell r="Y669">
            <v>66875</v>
          </cell>
        </row>
        <row r="670">
          <cell r="I670" t="str">
            <v>72LP438</v>
          </cell>
          <cell r="K670">
            <v>0</v>
          </cell>
          <cell r="L670">
            <v>0</v>
          </cell>
          <cell r="M670">
            <v>1.9970000000000002E-2</v>
          </cell>
          <cell r="N670">
            <v>0.08</v>
          </cell>
          <cell r="O670">
            <v>0</v>
          </cell>
          <cell r="P670">
            <v>0</v>
          </cell>
          <cell r="Q670" t="str">
            <v>CPC</v>
          </cell>
          <cell r="R670">
            <v>2826</v>
          </cell>
          <cell r="S670">
            <v>2826</v>
          </cell>
          <cell r="T670">
            <v>0</v>
          </cell>
          <cell r="V670" t="str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I671" t="str">
            <v>35P9MF7</v>
          </cell>
          <cell r="K671">
            <v>0</v>
          </cell>
          <cell r="L671">
            <v>0</v>
          </cell>
          <cell r="M671">
            <v>1.9970000000000002E-2</v>
          </cell>
          <cell r="N671">
            <v>0.08</v>
          </cell>
          <cell r="O671">
            <v>0</v>
          </cell>
          <cell r="P671">
            <v>0</v>
          </cell>
          <cell r="Q671" t="str">
            <v>CPC</v>
          </cell>
          <cell r="R671">
            <v>36535</v>
          </cell>
          <cell r="S671">
            <v>36777</v>
          </cell>
          <cell r="T671">
            <v>242</v>
          </cell>
          <cell r="V671">
            <v>242</v>
          </cell>
          <cell r="W671">
            <v>4.8327400000000003</v>
          </cell>
          <cell r="X671">
            <v>0</v>
          </cell>
          <cell r="Y671">
            <v>0</v>
          </cell>
        </row>
        <row r="672">
          <cell r="I672" t="str">
            <v>9445YVW</v>
          </cell>
          <cell r="K672">
            <v>0</v>
          </cell>
          <cell r="L672">
            <v>0</v>
          </cell>
          <cell r="M672">
            <v>1.9970000000000002E-2</v>
          </cell>
          <cell r="N672">
            <v>0.08</v>
          </cell>
          <cell r="O672">
            <v>0</v>
          </cell>
          <cell r="P672">
            <v>0</v>
          </cell>
          <cell r="Q672" t="str">
            <v>CPC</v>
          </cell>
          <cell r="R672">
            <v>17606</v>
          </cell>
          <cell r="S672">
            <v>17762</v>
          </cell>
          <cell r="T672">
            <v>156</v>
          </cell>
          <cell r="V672">
            <v>156</v>
          </cell>
          <cell r="W672">
            <v>3.1153200000000001</v>
          </cell>
          <cell r="X672">
            <v>71522</v>
          </cell>
          <cell r="Y672">
            <v>72978</v>
          </cell>
        </row>
        <row r="673">
          <cell r="I673" t="str">
            <v>72N5CBZ</v>
          </cell>
          <cell r="K673">
            <v>0</v>
          </cell>
          <cell r="L673">
            <v>0</v>
          </cell>
          <cell r="M673">
            <v>1.9970000000000002E-2</v>
          </cell>
          <cell r="N673">
            <v>0.08</v>
          </cell>
          <cell r="O673">
            <v>0</v>
          </cell>
          <cell r="P673">
            <v>0</v>
          </cell>
          <cell r="Q673" t="str">
            <v>CPC</v>
          </cell>
          <cell r="R673">
            <v>38460</v>
          </cell>
          <cell r="S673">
            <v>39524</v>
          </cell>
          <cell r="T673">
            <v>1064</v>
          </cell>
          <cell r="V673">
            <v>1064</v>
          </cell>
          <cell r="W673">
            <v>21.248080000000002</v>
          </cell>
          <cell r="X673">
            <v>0</v>
          </cell>
          <cell r="Y673">
            <v>0</v>
          </cell>
        </row>
        <row r="674">
          <cell r="I674" t="str">
            <v>451432LM0PRDV</v>
          </cell>
          <cell r="K674">
            <v>0</v>
          </cell>
          <cell r="L674">
            <v>0</v>
          </cell>
          <cell r="M674">
            <v>1.9970000000000002E-2</v>
          </cell>
          <cell r="N674">
            <v>0.08</v>
          </cell>
          <cell r="O674">
            <v>0</v>
          </cell>
          <cell r="P674">
            <v>0</v>
          </cell>
          <cell r="Q674" t="str">
            <v>CPC</v>
          </cell>
          <cell r="R674">
            <v>6664</v>
          </cell>
          <cell r="S674">
            <v>6772</v>
          </cell>
          <cell r="T674">
            <v>108</v>
          </cell>
          <cell r="V674">
            <v>108</v>
          </cell>
          <cell r="W674">
            <v>2.1567600000000002</v>
          </cell>
          <cell r="X674">
            <v>0</v>
          </cell>
          <cell r="Y674">
            <v>0</v>
          </cell>
        </row>
        <row r="675">
          <cell r="I675" t="str">
            <v>451432LM0Z8H1</v>
          </cell>
          <cell r="K675">
            <v>0</v>
          </cell>
          <cell r="L675">
            <v>0</v>
          </cell>
          <cell r="M675">
            <v>1.9970000000000002E-2</v>
          </cell>
          <cell r="N675">
            <v>0.08</v>
          </cell>
          <cell r="O675">
            <v>0</v>
          </cell>
          <cell r="P675">
            <v>0</v>
          </cell>
          <cell r="Q675" t="str">
            <v>CPC</v>
          </cell>
          <cell r="R675">
            <v>26588</v>
          </cell>
          <cell r="S675">
            <v>27148</v>
          </cell>
          <cell r="T675">
            <v>560</v>
          </cell>
          <cell r="V675">
            <v>560</v>
          </cell>
          <cell r="W675">
            <v>11.183200000000001</v>
          </cell>
          <cell r="X675">
            <v>0</v>
          </cell>
          <cell r="Y675">
            <v>0</v>
          </cell>
        </row>
        <row r="676">
          <cell r="I676" t="str">
            <v>451432LM0Z8H6</v>
          </cell>
          <cell r="K676">
            <v>0</v>
          </cell>
          <cell r="L676">
            <v>0</v>
          </cell>
          <cell r="M676">
            <v>1.9970000000000002E-2</v>
          </cell>
          <cell r="N676">
            <v>0.08</v>
          </cell>
          <cell r="O676">
            <v>0</v>
          </cell>
          <cell r="P676">
            <v>0</v>
          </cell>
          <cell r="Q676" t="str">
            <v>CPC</v>
          </cell>
          <cell r="R676">
            <v>31025</v>
          </cell>
          <cell r="S676">
            <v>32284</v>
          </cell>
          <cell r="T676">
            <v>1259</v>
          </cell>
          <cell r="V676">
            <v>1259</v>
          </cell>
          <cell r="W676">
            <v>25.142230000000001</v>
          </cell>
          <cell r="X676">
            <v>0</v>
          </cell>
          <cell r="Y676">
            <v>0</v>
          </cell>
        </row>
        <row r="677">
          <cell r="I677" t="str">
            <v>72MXPHL</v>
          </cell>
          <cell r="K677">
            <v>0</v>
          </cell>
          <cell r="L677">
            <v>0</v>
          </cell>
          <cell r="M677">
            <v>1.9970000000000002E-2</v>
          </cell>
          <cell r="N677">
            <v>0.08</v>
          </cell>
          <cell r="O677">
            <v>0</v>
          </cell>
          <cell r="P677">
            <v>0</v>
          </cell>
          <cell r="Q677" t="str">
            <v>CPC</v>
          </cell>
          <cell r="R677">
            <v>34430</v>
          </cell>
          <cell r="S677" t="e">
            <v>#N/A</v>
          </cell>
          <cell r="T677" t="e">
            <v>#N/A</v>
          </cell>
          <cell r="V677" t="e">
            <v>#N/A</v>
          </cell>
          <cell r="W677" t="e">
            <v>#N/A</v>
          </cell>
          <cell r="X677">
            <v>0</v>
          </cell>
          <cell r="Y677" t="e">
            <v>#N/A</v>
          </cell>
        </row>
        <row r="678">
          <cell r="I678" t="str">
            <v>701544HH0H7KN</v>
          </cell>
          <cell r="K678">
            <v>0</v>
          </cell>
          <cell r="L678">
            <v>0</v>
          </cell>
          <cell r="M678">
            <v>1.9970000000000002E-2</v>
          </cell>
          <cell r="N678">
            <v>0.08</v>
          </cell>
          <cell r="O678">
            <v>0</v>
          </cell>
          <cell r="P678">
            <v>0</v>
          </cell>
          <cell r="Q678" t="str">
            <v>CPC</v>
          </cell>
          <cell r="R678">
            <v>48176</v>
          </cell>
          <cell r="S678">
            <v>49918</v>
          </cell>
          <cell r="T678">
            <v>1742</v>
          </cell>
          <cell r="V678">
            <v>1742</v>
          </cell>
          <cell r="W678">
            <v>34.787739999999999</v>
          </cell>
          <cell r="X678">
            <v>0</v>
          </cell>
          <cell r="Y678">
            <v>0</v>
          </cell>
        </row>
        <row r="679">
          <cell r="I679" t="str">
            <v>7527039463XFG</v>
          </cell>
          <cell r="K679">
            <v>0</v>
          </cell>
          <cell r="L679">
            <v>0</v>
          </cell>
          <cell r="M679">
            <v>1.9970000000000002E-2</v>
          </cell>
          <cell r="N679">
            <v>0.08</v>
          </cell>
          <cell r="O679">
            <v>0</v>
          </cell>
          <cell r="P679">
            <v>0</v>
          </cell>
          <cell r="Q679" t="str">
            <v>CPC</v>
          </cell>
          <cell r="R679">
            <v>20893</v>
          </cell>
          <cell r="S679">
            <v>20977</v>
          </cell>
          <cell r="T679">
            <v>84</v>
          </cell>
          <cell r="V679">
            <v>84</v>
          </cell>
          <cell r="W679">
            <v>1.6774800000000001</v>
          </cell>
          <cell r="X679">
            <v>21249</v>
          </cell>
          <cell r="Y679">
            <v>21381</v>
          </cell>
        </row>
        <row r="680">
          <cell r="I680" t="str">
            <v>5028627010D9M</v>
          </cell>
          <cell r="K680">
            <v>1000</v>
          </cell>
          <cell r="L680">
            <v>1000</v>
          </cell>
          <cell r="M680">
            <v>2.0750000000000001E-2</v>
          </cell>
          <cell r="N680">
            <v>0.08</v>
          </cell>
          <cell r="O680">
            <v>20.75</v>
          </cell>
          <cell r="P680">
            <v>80</v>
          </cell>
          <cell r="Q680">
            <v>100.75</v>
          </cell>
          <cell r="R680">
            <v>378</v>
          </cell>
          <cell r="S680">
            <v>676</v>
          </cell>
          <cell r="T680">
            <v>298</v>
          </cell>
          <cell r="U680" t="str">
            <v>0</v>
          </cell>
          <cell r="W680">
            <v>0</v>
          </cell>
          <cell r="X680">
            <v>1187</v>
          </cell>
          <cell r="Y680">
            <v>3571</v>
          </cell>
        </row>
        <row r="681">
          <cell r="I681" t="str">
            <v>752718946CVC2</v>
          </cell>
          <cell r="K681">
            <v>4000</v>
          </cell>
          <cell r="L681">
            <v>100</v>
          </cell>
          <cell r="M681">
            <v>2.0750000000000001E-2</v>
          </cell>
          <cell r="N681">
            <v>0.08</v>
          </cell>
          <cell r="O681">
            <v>83</v>
          </cell>
          <cell r="P681">
            <v>8</v>
          </cell>
          <cell r="Q681">
            <v>91</v>
          </cell>
          <cell r="R681">
            <v>664</v>
          </cell>
          <cell r="S681">
            <v>935</v>
          </cell>
          <cell r="T681">
            <v>271</v>
          </cell>
          <cell r="U681" t="str">
            <v>0</v>
          </cell>
          <cell r="W681">
            <v>0</v>
          </cell>
          <cell r="X681">
            <v>1023</v>
          </cell>
          <cell r="Y681">
            <v>2303</v>
          </cell>
        </row>
        <row r="682">
          <cell r="I682" t="str">
            <v>G446PA03909</v>
          </cell>
          <cell r="J682" t="str">
            <v>C84183137</v>
          </cell>
          <cell r="K682">
            <v>0</v>
          </cell>
          <cell r="L682">
            <v>0</v>
          </cell>
          <cell r="M682">
            <v>1.9970000000000002E-2</v>
          </cell>
          <cell r="N682">
            <v>0.08</v>
          </cell>
          <cell r="O682">
            <v>0</v>
          </cell>
          <cell r="P682">
            <v>0</v>
          </cell>
          <cell r="Q682" t="str">
            <v>CPC</v>
          </cell>
          <cell r="R682">
            <v>5463</v>
          </cell>
          <cell r="S682">
            <v>6811</v>
          </cell>
          <cell r="T682">
            <v>1348</v>
          </cell>
          <cell r="V682">
            <v>1348</v>
          </cell>
          <cell r="W682">
            <v>26.919560000000001</v>
          </cell>
          <cell r="X682">
            <v>1524</v>
          </cell>
          <cell r="Y682">
            <v>2003</v>
          </cell>
        </row>
        <row r="683">
          <cell r="I683" t="str">
            <v>V9515501116</v>
          </cell>
          <cell r="J683" t="str">
            <v>C24069687</v>
          </cell>
          <cell r="K683">
            <v>0</v>
          </cell>
          <cell r="L683">
            <v>0</v>
          </cell>
          <cell r="M683">
            <v>1.9970000000000002E-2</v>
          </cell>
          <cell r="N683">
            <v>0.08</v>
          </cell>
          <cell r="O683">
            <v>0</v>
          </cell>
          <cell r="P683">
            <v>0</v>
          </cell>
          <cell r="Q683" t="str">
            <v>CPC</v>
          </cell>
          <cell r="R683">
            <v>491298</v>
          </cell>
          <cell r="S683">
            <v>494892</v>
          </cell>
          <cell r="T683">
            <v>3594</v>
          </cell>
          <cell r="V683">
            <v>3594</v>
          </cell>
          <cell r="W683">
            <v>71.772180000000006</v>
          </cell>
          <cell r="X683">
            <v>299018</v>
          </cell>
          <cell r="Y683">
            <v>305919</v>
          </cell>
        </row>
        <row r="684">
          <cell r="I684" t="str">
            <v>JPGMC61083</v>
          </cell>
          <cell r="K684">
            <v>0</v>
          </cell>
          <cell r="L684">
            <v>0</v>
          </cell>
          <cell r="M684">
            <v>1.9970000000000002E-2</v>
          </cell>
          <cell r="N684">
            <v>0.08</v>
          </cell>
          <cell r="O684">
            <v>0</v>
          </cell>
          <cell r="P684">
            <v>0</v>
          </cell>
          <cell r="Q684" t="str">
            <v>CPC</v>
          </cell>
          <cell r="R684">
            <v>129425</v>
          </cell>
          <cell r="S684">
            <v>129669</v>
          </cell>
          <cell r="T684">
            <v>244</v>
          </cell>
          <cell r="V684">
            <v>244</v>
          </cell>
          <cell r="W684">
            <v>4.8726800000000008</v>
          </cell>
          <cell r="X684">
            <v>188680</v>
          </cell>
          <cell r="Y684">
            <v>189773</v>
          </cell>
        </row>
        <row r="685">
          <cell r="I685" t="str">
            <v>792VXR6</v>
          </cell>
          <cell r="K685">
            <v>0</v>
          </cell>
          <cell r="L685">
            <v>0</v>
          </cell>
          <cell r="M685">
            <v>1.9970000000000002E-2</v>
          </cell>
          <cell r="N685">
            <v>0.08</v>
          </cell>
          <cell r="O685">
            <v>0</v>
          </cell>
          <cell r="P685">
            <v>0</v>
          </cell>
          <cell r="Q685" t="str">
            <v>CPC</v>
          </cell>
          <cell r="R685">
            <v>151225</v>
          </cell>
          <cell r="S685" t="e">
            <v>#N/A</v>
          </cell>
          <cell r="T685" t="e">
            <v>#N/A</v>
          </cell>
          <cell r="V685" t="e">
            <v>#N/A</v>
          </cell>
          <cell r="W685" t="e">
            <v>#N/A</v>
          </cell>
          <cell r="X685">
            <v>0</v>
          </cell>
          <cell r="Y685" t="e">
            <v>#N/A</v>
          </cell>
        </row>
        <row r="686">
          <cell r="I686" t="str">
            <v>794CR8V</v>
          </cell>
          <cell r="K686">
            <v>0</v>
          </cell>
          <cell r="L686">
            <v>0</v>
          </cell>
          <cell r="M686">
            <v>1.9970000000000002E-2</v>
          </cell>
          <cell r="N686">
            <v>0.08</v>
          </cell>
          <cell r="O686">
            <v>0</v>
          </cell>
          <cell r="P686">
            <v>0</v>
          </cell>
          <cell r="Q686" t="str">
            <v>CPC</v>
          </cell>
          <cell r="R686">
            <v>495824</v>
          </cell>
          <cell r="S686">
            <v>504452</v>
          </cell>
          <cell r="T686">
            <v>8628</v>
          </cell>
          <cell r="V686">
            <v>8628</v>
          </cell>
          <cell r="W686">
            <v>172.30116000000001</v>
          </cell>
          <cell r="X686">
            <v>0</v>
          </cell>
          <cell r="Y686">
            <v>0</v>
          </cell>
        </row>
        <row r="687">
          <cell r="I687" t="str">
            <v>7948MVG</v>
          </cell>
          <cell r="K687">
            <v>0</v>
          </cell>
          <cell r="L687">
            <v>0</v>
          </cell>
          <cell r="M687">
            <v>1.9970000000000002E-2</v>
          </cell>
          <cell r="N687">
            <v>0.08</v>
          </cell>
          <cell r="O687">
            <v>0</v>
          </cell>
          <cell r="P687">
            <v>0</v>
          </cell>
          <cell r="Q687" t="str">
            <v>CPC</v>
          </cell>
          <cell r="R687">
            <v>322294</v>
          </cell>
          <cell r="S687">
            <v>323487</v>
          </cell>
          <cell r="T687">
            <v>1193</v>
          </cell>
          <cell r="V687">
            <v>1193</v>
          </cell>
          <cell r="W687">
            <v>23.824210000000001</v>
          </cell>
          <cell r="X687">
            <v>0</v>
          </cell>
          <cell r="Y687">
            <v>0</v>
          </cell>
        </row>
        <row r="688">
          <cell r="I688" t="str">
            <v>V9515501134</v>
          </cell>
          <cell r="J688" t="str">
            <v>C24069619</v>
          </cell>
          <cell r="K688">
            <v>0</v>
          </cell>
          <cell r="L688">
            <v>0</v>
          </cell>
          <cell r="M688">
            <v>1.9970000000000002E-2</v>
          </cell>
          <cell r="N688">
            <v>0.08</v>
          </cell>
          <cell r="O688">
            <v>0</v>
          </cell>
          <cell r="P688">
            <v>0</v>
          </cell>
          <cell r="Q688" t="str">
            <v>CPC</v>
          </cell>
          <cell r="R688">
            <v>404625</v>
          </cell>
          <cell r="S688">
            <v>407974</v>
          </cell>
          <cell r="T688">
            <v>3349</v>
          </cell>
          <cell r="V688">
            <v>3349</v>
          </cell>
          <cell r="W688">
            <v>66.879530000000003</v>
          </cell>
          <cell r="X688">
            <v>378950</v>
          </cell>
          <cell r="Y688">
            <v>383569</v>
          </cell>
        </row>
        <row r="689">
          <cell r="I689" t="str">
            <v>V9815400318</v>
          </cell>
          <cell r="J689" t="str">
            <v>C24069615</v>
          </cell>
          <cell r="K689">
            <v>0</v>
          </cell>
          <cell r="L689">
            <v>0</v>
          </cell>
          <cell r="M689">
            <v>1.9970000000000002E-2</v>
          </cell>
          <cell r="N689">
            <v>0.08</v>
          </cell>
          <cell r="O689">
            <v>0</v>
          </cell>
          <cell r="P689">
            <v>0</v>
          </cell>
          <cell r="Q689" t="str">
            <v>CPC</v>
          </cell>
          <cell r="R689">
            <v>198274</v>
          </cell>
          <cell r="S689">
            <v>199465</v>
          </cell>
          <cell r="T689">
            <v>1191</v>
          </cell>
          <cell r="V689">
            <v>1191</v>
          </cell>
          <cell r="W689">
            <v>23.784270000000003</v>
          </cell>
          <cell r="X689">
            <v>337991</v>
          </cell>
          <cell r="Y689">
            <v>343194</v>
          </cell>
        </row>
        <row r="690">
          <cell r="I690" t="str">
            <v>72N162F</v>
          </cell>
          <cell r="K690">
            <v>0</v>
          </cell>
          <cell r="L690">
            <v>0</v>
          </cell>
          <cell r="M690">
            <v>1.9970000000000002E-2</v>
          </cell>
          <cell r="N690">
            <v>0.08</v>
          </cell>
          <cell r="O690">
            <v>0</v>
          </cell>
          <cell r="P690">
            <v>0</v>
          </cell>
          <cell r="Q690" t="str">
            <v>CPC</v>
          </cell>
          <cell r="R690">
            <v>28635</v>
          </cell>
          <cell r="S690">
            <v>28843</v>
          </cell>
          <cell r="T690">
            <v>208</v>
          </cell>
          <cell r="V690">
            <v>208</v>
          </cell>
          <cell r="W690">
            <v>4.1537600000000001</v>
          </cell>
          <cell r="X690">
            <v>0</v>
          </cell>
          <cell r="Y690">
            <v>0</v>
          </cell>
        </row>
        <row r="691">
          <cell r="I691" t="str">
            <v>9425C0M</v>
          </cell>
          <cell r="K691">
            <v>0</v>
          </cell>
          <cell r="L691">
            <v>0</v>
          </cell>
          <cell r="M691">
            <v>1.9970000000000002E-2</v>
          </cell>
          <cell r="N691">
            <v>0.08</v>
          </cell>
          <cell r="O691">
            <v>0</v>
          </cell>
          <cell r="P691">
            <v>0</v>
          </cell>
          <cell r="Q691" t="str">
            <v>CPC</v>
          </cell>
          <cell r="R691">
            <v>30816</v>
          </cell>
          <cell r="S691">
            <v>30997</v>
          </cell>
          <cell r="T691">
            <v>181</v>
          </cell>
          <cell r="V691">
            <v>181</v>
          </cell>
          <cell r="W691">
            <v>3.6145700000000005</v>
          </cell>
          <cell r="X691">
            <v>68271</v>
          </cell>
          <cell r="Y691">
            <v>68740</v>
          </cell>
        </row>
        <row r="692">
          <cell r="I692" t="str">
            <v>9425BZW</v>
          </cell>
          <cell r="K692">
            <v>0</v>
          </cell>
          <cell r="L692">
            <v>0</v>
          </cell>
          <cell r="M692">
            <v>1.9970000000000002E-2</v>
          </cell>
          <cell r="N692">
            <v>0.08</v>
          </cell>
          <cell r="O692">
            <v>0</v>
          </cell>
          <cell r="P692">
            <v>0</v>
          </cell>
          <cell r="Q692" t="str">
            <v>CPC</v>
          </cell>
          <cell r="R692">
            <v>87888</v>
          </cell>
          <cell r="S692">
            <v>88611</v>
          </cell>
          <cell r="T692">
            <v>723</v>
          </cell>
          <cell r="V692">
            <v>723</v>
          </cell>
          <cell r="W692">
            <v>14.438310000000001</v>
          </cell>
          <cell r="X692">
            <v>266554</v>
          </cell>
          <cell r="Y692">
            <v>268651</v>
          </cell>
        </row>
        <row r="693">
          <cell r="I693" t="str">
            <v>9425BY4</v>
          </cell>
          <cell r="K693">
            <v>0</v>
          </cell>
          <cell r="L693">
            <v>0</v>
          </cell>
          <cell r="M693">
            <v>1.9970000000000002E-2</v>
          </cell>
          <cell r="N693">
            <v>0.08</v>
          </cell>
          <cell r="O693">
            <v>0</v>
          </cell>
          <cell r="P693">
            <v>0</v>
          </cell>
          <cell r="Q693" t="str">
            <v>CPC</v>
          </cell>
          <cell r="R693">
            <v>30519</v>
          </cell>
          <cell r="S693">
            <v>30633</v>
          </cell>
          <cell r="T693">
            <v>114</v>
          </cell>
          <cell r="V693">
            <v>114</v>
          </cell>
          <cell r="W693">
            <v>2.27658</v>
          </cell>
          <cell r="X693">
            <v>38902</v>
          </cell>
          <cell r="Y693">
            <v>39602</v>
          </cell>
        </row>
        <row r="694">
          <cell r="I694" t="str">
            <v>72N147C</v>
          </cell>
          <cell r="K694">
            <v>0</v>
          </cell>
          <cell r="L694">
            <v>0</v>
          </cell>
          <cell r="M694">
            <v>1.9970000000000002E-2</v>
          </cell>
          <cell r="N694">
            <v>0.08</v>
          </cell>
          <cell r="O694">
            <v>0</v>
          </cell>
          <cell r="P694">
            <v>0</v>
          </cell>
          <cell r="Q694" t="str">
            <v>CPC</v>
          </cell>
          <cell r="R694">
            <v>18453</v>
          </cell>
          <cell r="S694">
            <v>18453</v>
          </cell>
          <cell r="T694">
            <v>0</v>
          </cell>
          <cell r="V694" t="str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I695" t="str">
            <v>9434HH8</v>
          </cell>
          <cell r="K695">
            <v>0</v>
          </cell>
          <cell r="L695">
            <v>0</v>
          </cell>
          <cell r="M695">
            <v>1.9970000000000002E-2</v>
          </cell>
          <cell r="N695">
            <v>0.08</v>
          </cell>
          <cell r="O695">
            <v>0</v>
          </cell>
          <cell r="P695">
            <v>0</v>
          </cell>
          <cell r="Q695" t="str">
            <v>CPC</v>
          </cell>
          <cell r="R695">
            <v>55172</v>
          </cell>
          <cell r="S695">
            <v>56148</v>
          </cell>
          <cell r="T695">
            <v>976</v>
          </cell>
          <cell r="V695">
            <v>976</v>
          </cell>
          <cell r="W695">
            <v>19.490720000000003</v>
          </cell>
          <cell r="X695">
            <v>25339</v>
          </cell>
          <cell r="Y695">
            <v>26363</v>
          </cell>
        </row>
        <row r="696">
          <cell r="I696" t="str">
            <v>9435WFG</v>
          </cell>
          <cell r="K696">
            <v>0</v>
          </cell>
          <cell r="L696">
            <v>0</v>
          </cell>
          <cell r="M696">
            <v>1.9970000000000002E-2</v>
          </cell>
          <cell r="N696">
            <v>0.08</v>
          </cell>
          <cell r="O696">
            <v>0</v>
          </cell>
          <cell r="P696">
            <v>0</v>
          </cell>
          <cell r="Q696" t="str">
            <v>CPC</v>
          </cell>
          <cell r="R696">
            <v>124453</v>
          </cell>
          <cell r="S696">
            <v>126541</v>
          </cell>
          <cell r="T696">
            <v>2088</v>
          </cell>
          <cell r="V696">
            <v>2088</v>
          </cell>
          <cell r="W696">
            <v>41.697360000000003</v>
          </cell>
          <cell r="X696">
            <v>150087</v>
          </cell>
          <cell r="Y696">
            <v>153989</v>
          </cell>
        </row>
        <row r="697">
          <cell r="I697" t="str">
            <v>W792P302731</v>
          </cell>
          <cell r="J697" t="str">
            <v>C28004436</v>
          </cell>
          <cell r="K697">
            <v>0</v>
          </cell>
          <cell r="L697">
            <v>0</v>
          </cell>
          <cell r="M697">
            <v>1.9970000000000002E-2</v>
          </cell>
          <cell r="N697">
            <v>0.08</v>
          </cell>
          <cell r="O697">
            <v>0</v>
          </cell>
          <cell r="P697">
            <v>0</v>
          </cell>
          <cell r="Q697" t="str">
            <v>CPC</v>
          </cell>
          <cell r="R697">
            <v>5927</v>
          </cell>
          <cell r="S697">
            <v>6184</v>
          </cell>
          <cell r="T697">
            <v>257</v>
          </cell>
          <cell r="V697">
            <v>257</v>
          </cell>
          <cell r="W697">
            <v>5.1322900000000002</v>
          </cell>
          <cell r="X697">
            <v>3073</v>
          </cell>
          <cell r="Y697">
            <v>3345</v>
          </cell>
        </row>
        <row r="698">
          <cell r="I698" t="str">
            <v>E153M660517</v>
          </cell>
          <cell r="J698" t="str">
            <v>C84035338</v>
          </cell>
          <cell r="K698">
            <v>0</v>
          </cell>
          <cell r="L698">
            <v>0</v>
          </cell>
          <cell r="M698">
            <v>1.9970000000000002E-2</v>
          </cell>
          <cell r="N698">
            <v>0.08</v>
          </cell>
          <cell r="O698">
            <v>0</v>
          </cell>
          <cell r="P698">
            <v>0</v>
          </cell>
          <cell r="Q698" t="str">
            <v>CPC</v>
          </cell>
          <cell r="R698">
            <v>125989</v>
          </cell>
          <cell r="S698">
            <v>127555</v>
          </cell>
          <cell r="T698">
            <v>1566</v>
          </cell>
          <cell r="V698">
            <v>1566</v>
          </cell>
          <cell r="W698">
            <v>31.273020000000002</v>
          </cell>
          <cell r="X698">
            <v>131582</v>
          </cell>
          <cell r="Y698">
            <v>133290</v>
          </cell>
        </row>
        <row r="699">
          <cell r="I699" t="str">
            <v>E234CA00520</v>
          </cell>
          <cell r="J699" t="str">
            <v>C84102628</v>
          </cell>
          <cell r="K699">
            <v>0</v>
          </cell>
          <cell r="L699">
            <v>0</v>
          </cell>
          <cell r="M699">
            <v>1.9970000000000002E-2</v>
          </cell>
          <cell r="N699">
            <v>0.08</v>
          </cell>
          <cell r="O699">
            <v>0</v>
          </cell>
          <cell r="P699">
            <v>0</v>
          </cell>
          <cell r="Q699" t="str">
            <v>CPC</v>
          </cell>
          <cell r="R699">
            <v>750392</v>
          </cell>
          <cell r="S699">
            <v>768338</v>
          </cell>
          <cell r="T699">
            <v>17946</v>
          </cell>
          <cell r="V699">
            <v>17946</v>
          </cell>
          <cell r="W699">
            <v>358.38162000000005</v>
          </cell>
          <cell r="X699">
            <v>62509</v>
          </cell>
          <cell r="Y699">
            <v>65795</v>
          </cell>
        </row>
        <row r="700">
          <cell r="I700" t="str">
            <v>7527439466CKN</v>
          </cell>
          <cell r="K700">
            <v>0</v>
          </cell>
          <cell r="L700">
            <v>0</v>
          </cell>
          <cell r="M700">
            <v>1.9970000000000002E-2</v>
          </cell>
          <cell r="N700">
            <v>0.08</v>
          </cell>
          <cell r="O700">
            <v>0</v>
          </cell>
          <cell r="P700">
            <v>0</v>
          </cell>
          <cell r="Q700" t="str">
            <v>CPC</v>
          </cell>
          <cell r="R700">
            <v>17606</v>
          </cell>
          <cell r="S700">
            <v>18236</v>
          </cell>
          <cell r="T700">
            <v>630</v>
          </cell>
          <cell r="V700">
            <v>630</v>
          </cell>
          <cell r="W700">
            <v>12.581100000000001</v>
          </cell>
          <cell r="X700">
            <v>33219</v>
          </cell>
          <cell r="Y700">
            <v>34663</v>
          </cell>
        </row>
        <row r="701">
          <cell r="I701" t="str">
            <v>V7915600123</v>
          </cell>
          <cell r="J701" t="str">
            <v>C24070478</v>
          </cell>
          <cell r="K701">
            <v>0</v>
          </cell>
          <cell r="L701">
            <v>0</v>
          </cell>
          <cell r="M701">
            <v>1.9970000000000002E-2</v>
          </cell>
          <cell r="N701">
            <v>0.08</v>
          </cell>
          <cell r="O701">
            <v>0</v>
          </cell>
          <cell r="P701">
            <v>0</v>
          </cell>
          <cell r="Q701" t="str">
            <v>CPC</v>
          </cell>
          <cell r="R701">
            <v>450407</v>
          </cell>
          <cell r="S701">
            <v>453294</v>
          </cell>
          <cell r="T701">
            <v>2887</v>
          </cell>
          <cell r="V701">
            <v>2887</v>
          </cell>
          <cell r="W701">
            <v>57.653390000000002</v>
          </cell>
          <cell r="X701">
            <v>0</v>
          </cell>
          <cell r="Y701">
            <v>0</v>
          </cell>
        </row>
        <row r="702">
          <cell r="I702" t="str">
            <v>V8215500052</v>
          </cell>
          <cell r="J702" t="str">
            <v>C24070480</v>
          </cell>
          <cell r="K702">
            <v>0</v>
          </cell>
          <cell r="L702">
            <v>0</v>
          </cell>
          <cell r="M702">
            <v>1.9970000000000002E-2</v>
          </cell>
          <cell r="N702">
            <v>0.08</v>
          </cell>
          <cell r="O702">
            <v>0</v>
          </cell>
          <cell r="P702">
            <v>0</v>
          </cell>
          <cell r="Q702" t="str">
            <v>CPC</v>
          </cell>
          <cell r="R702">
            <v>268070</v>
          </cell>
          <cell r="S702">
            <v>270362</v>
          </cell>
          <cell r="T702">
            <v>2292</v>
          </cell>
          <cell r="V702">
            <v>2292</v>
          </cell>
          <cell r="W702">
            <v>45.771240000000006</v>
          </cell>
          <cell r="X702">
            <v>0</v>
          </cell>
          <cell r="Y702">
            <v>0</v>
          </cell>
        </row>
        <row r="703">
          <cell r="I703" t="str">
            <v>79G10L4</v>
          </cell>
          <cell r="K703">
            <v>0</v>
          </cell>
          <cell r="L703">
            <v>0</v>
          </cell>
          <cell r="M703">
            <v>1.9970000000000002E-2</v>
          </cell>
          <cell r="N703">
            <v>0.08</v>
          </cell>
          <cell r="O703">
            <v>0</v>
          </cell>
          <cell r="P703">
            <v>0</v>
          </cell>
          <cell r="Q703" t="str">
            <v>CPC</v>
          </cell>
          <cell r="R703">
            <v>72952</v>
          </cell>
          <cell r="S703">
            <v>73510</v>
          </cell>
          <cell r="T703">
            <v>558</v>
          </cell>
          <cell r="V703">
            <v>558</v>
          </cell>
          <cell r="W703">
            <v>11.143260000000001</v>
          </cell>
          <cell r="X703">
            <v>0</v>
          </cell>
          <cell r="Y703">
            <v>0</v>
          </cell>
        </row>
        <row r="704">
          <cell r="I704" t="str">
            <v>V8015500404</v>
          </cell>
          <cell r="J704" t="str">
            <v>C24070479</v>
          </cell>
          <cell r="K704">
            <v>0</v>
          </cell>
          <cell r="L704">
            <v>0</v>
          </cell>
          <cell r="M704">
            <v>1.9970000000000002E-2</v>
          </cell>
          <cell r="N704">
            <v>0.08</v>
          </cell>
          <cell r="O704">
            <v>0</v>
          </cell>
          <cell r="P704">
            <v>0</v>
          </cell>
          <cell r="Q704" t="str">
            <v>CPC</v>
          </cell>
          <cell r="R704">
            <v>553210</v>
          </cell>
          <cell r="S704">
            <v>559216</v>
          </cell>
          <cell r="T704">
            <v>6006</v>
          </cell>
          <cell r="V704">
            <v>6006</v>
          </cell>
          <cell r="W704">
            <v>119.93982000000001</v>
          </cell>
          <cell r="X704">
            <v>0</v>
          </cell>
          <cell r="Y704">
            <v>0</v>
          </cell>
        </row>
        <row r="705">
          <cell r="I705" t="str">
            <v>V8215500069</v>
          </cell>
          <cell r="J705" t="str">
            <v>C24070483</v>
          </cell>
          <cell r="K705">
            <v>0</v>
          </cell>
          <cell r="L705">
            <v>0</v>
          </cell>
          <cell r="M705">
            <v>1.9970000000000002E-2</v>
          </cell>
          <cell r="N705">
            <v>0.08</v>
          </cell>
          <cell r="O705">
            <v>0</v>
          </cell>
          <cell r="P705">
            <v>0</v>
          </cell>
          <cell r="Q705" t="str">
            <v>CPC</v>
          </cell>
          <cell r="R705">
            <v>340483</v>
          </cell>
          <cell r="S705">
            <v>345909</v>
          </cell>
          <cell r="T705">
            <v>5426</v>
          </cell>
          <cell r="V705">
            <v>5426</v>
          </cell>
          <cell r="W705">
            <v>108.35722000000001</v>
          </cell>
          <cell r="X705">
            <v>0</v>
          </cell>
          <cell r="Y705">
            <v>0</v>
          </cell>
        </row>
        <row r="706">
          <cell r="I706" t="str">
            <v>79G10GN</v>
          </cell>
          <cell r="K706">
            <v>0</v>
          </cell>
          <cell r="L706">
            <v>0</v>
          </cell>
          <cell r="M706">
            <v>1.9970000000000002E-2</v>
          </cell>
          <cell r="N706">
            <v>0.08</v>
          </cell>
          <cell r="O706">
            <v>0</v>
          </cell>
          <cell r="P706">
            <v>0</v>
          </cell>
          <cell r="Q706" t="str">
            <v>CPC</v>
          </cell>
          <cell r="R706">
            <v>477267</v>
          </cell>
          <cell r="S706">
            <v>493714</v>
          </cell>
          <cell r="T706">
            <v>16447</v>
          </cell>
          <cell r="V706">
            <v>16447</v>
          </cell>
          <cell r="W706">
            <v>328.44659000000001</v>
          </cell>
          <cell r="X706">
            <v>0</v>
          </cell>
          <cell r="Y706">
            <v>0</v>
          </cell>
        </row>
        <row r="707">
          <cell r="I707" t="str">
            <v>79G0YNX</v>
          </cell>
          <cell r="K707">
            <v>0</v>
          </cell>
          <cell r="L707">
            <v>0</v>
          </cell>
          <cell r="M707">
            <v>1.9970000000000002E-2</v>
          </cell>
          <cell r="N707">
            <v>0.08</v>
          </cell>
          <cell r="O707">
            <v>0</v>
          </cell>
          <cell r="P707">
            <v>0</v>
          </cell>
          <cell r="Q707" t="str">
            <v>CPC</v>
          </cell>
          <cell r="R707">
            <v>148156</v>
          </cell>
          <cell r="S707">
            <v>148797</v>
          </cell>
          <cell r="T707">
            <v>641</v>
          </cell>
          <cell r="V707">
            <v>641</v>
          </cell>
          <cell r="W707">
            <v>12.800770000000002</v>
          </cell>
          <cell r="X707">
            <v>0</v>
          </cell>
          <cell r="Y707">
            <v>0</v>
          </cell>
        </row>
        <row r="708">
          <cell r="I708" t="str">
            <v>79G10L5</v>
          </cell>
          <cell r="K708">
            <v>0</v>
          </cell>
          <cell r="L708">
            <v>0</v>
          </cell>
          <cell r="M708">
            <v>1.9970000000000002E-2</v>
          </cell>
          <cell r="N708">
            <v>0.08</v>
          </cell>
          <cell r="O708">
            <v>0</v>
          </cell>
          <cell r="P708">
            <v>0</v>
          </cell>
          <cell r="Q708" t="str">
            <v>CPC</v>
          </cell>
          <cell r="R708">
            <v>483522</v>
          </cell>
          <cell r="S708">
            <v>489282</v>
          </cell>
          <cell r="T708">
            <v>5760</v>
          </cell>
          <cell r="V708">
            <v>5760</v>
          </cell>
          <cell r="W708">
            <v>115.02720000000001</v>
          </cell>
          <cell r="X708">
            <v>0</v>
          </cell>
          <cell r="Y708">
            <v>0</v>
          </cell>
        </row>
        <row r="709">
          <cell r="I709" t="str">
            <v>9424XF1</v>
          </cell>
          <cell r="K709">
            <v>0</v>
          </cell>
          <cell r="L709">
            <v>0</v>
          </cell>
          <cell r="M709">
            <v>1.9970000000000002E-2</v>
          </cell>
          <cell r="N709">
            <v>0.08</v>
          </cell>
          <cell r="O709">
            <v>0</v>
          </cell>
          <cell r="P709">
            <v>0</v>
          </cell>
          <cell r="Q709" t="str">
            <v>CPC</v>
          </cell>
          <cell r="R709">
            <v>7788</v>
          </cell>
          <cell r="S709">
            <v>7881</v>
          </cell>
          <cell r="T709">
            <v>93</v>
          </cell>
          <cell r="V709">
            <v>93</v>
          </cell>
          <cell r="W709">
            <v>1.8572100000000002</v>
          </cell>
          <cell r="X709">
            <v>20970</v>
          </cell>
          <cell r="Y709">
            <v>21208</v>
          </cell>
        </row>
        <row r="710">
          <cell r="I710" t="str">
            <v>35P68ZW</v>
          </cell>
          <cell r="K710">
            <v>0</v>
          </cell>
          <cell r="L710">
            <v>0</v>
          </cell>
          <cell r="M710">
            <v>1.9970000000000002E-2</v>
          </cell>
          <cell r="N710">
            <v>0.08</v>
          </cell>
          <cell r="O710">
            <v>0</v>
          </cell>
          <cell r="P710">
            <v>0</v>
          </cell>
          <cell r="Q710" t="str">
            <v>CPC</v>
          </cell>
          <cell r="R710">
            <v>31168</v>
          </cell>
          <cell r="S710" t="e">
            <v>#N/A</v>
          </cell>
          <cell r="T710" t="e">
            <v>#N/A</v>
          </cell>
          <cell r="V710" t="e">
            <v>#N/A</v>
          </cell>
          <cell r="W710" t="e">
            <v>#N/A</v>
          </cell>
          <cell r="X710">
            <v>0</v>
          </cell>
          <cell r="Y710" t="e">
            <v>#N/A</v>
          </cell>
        </row>
        <row r="711">
          <cell r="I711" t="str">
            <v>79G10GZ</v>
          </cell>
          <cell r="K711">
            <v>0</v>
          </cell>
          <cell r="L711">
            <v>0</v>
          </cell>
          <cell r="M711">
            <v>1.9970000000000002E-2</v>
          </cell>
          <cell r="N711">
            <v>0.08</v>
          </cell>
          <cell r="O711">
            <v>0</v>
          </cell>
          <cell r="P711">
            <v>0</v>
          </cell>
          <cell r="Q711" t="str">
            <v>CPC</v>
          </cell>
          <cell r="R711">
            <v>212742</v>
          </cell>
          <cell r="S711">
            <v>215469</v>
          </cell>
          <cell r="T711">
            <v>2727</v>
          </cell>
          <cell r="V711">
            <v>2727</v>
          </cell>
          <cell r="W711">
            <v>54.458190000000002</v>
          </cell>
          <cell r="X711">
            <v>0</v>
          </cell>
          <cell r="Y711">
            <v>0</v>
          </cell>
        </row>
        <row r="712">
          <cell r="I712" t="str">
            <v>W3019201001</v>
          </cell>
          <cell r="J712" t="str">
            <v>C24070742</v>
          </cell>
          <cell r="K712">
            <v>0</v>
          </cell>
          <cell r="L712">
            <v>0</v>
          </cell>
          <cell r="M712">
            <v>1.9970000000000002E-2</v>
          </cell>
          <cell r="N712">
            <v>0.08</v>
          </cell>
          <cell r="O712">
            <v>0</v>
          </cell>
          <cell r="P712">
            <v>0</v>
          </cell>
          <cell r="Q712" t="str">
            <v>CPC</v>
          </cell>
          <cell r="R712">
            <v>74698</v>
          </cell>
          <cell r="S712">
            <v>75273</v>
          </cell>
          <cell r="T712">
            <v>575</v>
          </cell>
          <cell r="V712">
            <v>575</v>
          </cell>
          <cell r="W712">
            <v>11.482750000000001</v>
          </cell>
          <cell r="X712">
            <v>0</v>
          </cell>
          <cell r="Y712">
            <v>0</v>
          </cell>
        </row>
        <row r="713">
          <cell r="I713" t="str">
            <v>79G10LV</v>
          </cell>
          <cell r="K713">
            <v>0</v>
          </cell>
          <cell r="L713">
            <v>0</v>
          </cell>
          <cell r="M713">
            <v>1.9970000000000002E-2</v>
          </cell>
          <cell r="N713">
            <v>0.08</v>
          </cell>
          <cell r="O713">
            <v>0</v>
          </cell>
          <cell r="P713">
            <v>0</v>
          </cell>
          <cell r="Q713" t="str">
            <v>CPC</v>
          </cell>
          <cell r="R713">
            <v>240809</v>
          </cell>
          <cell r="S713">
            <v>242144</v>
          </cell>
          <cell r="T713">
            <v>1335</v>
          </cell>
          <cell r="V713">
            <v>1335</v>
          </cell>
          <cell r="W713">
            <v>26.659950000000002</v>
          </cell>
          <cell r="X713">
            <v>0</v>
          </cell>
          <cell r="Y713">
            <v>0</v>
          </cell>
        </row>
        <row r="714">
          <cell r="I714" t="str">
            <v>793R0G1</v>
          </cell>
          <cell r="K714">
            <v>0</v>
          </cell>
          <cell r="L714">
            <v>0</v>
          </cell>
          <cell r="M714">
            <v>1.9970000000000002E-2</v>
          </cell>
          <cell r="N714">
            <v>0.08</v>
          </cell>
          <cell r="O714">
            <v>0</v>
          </cell>
          <cell r="P714">
            <v>0</v>
          </cell>
          <cell r="Q714" t="str">
            <v>CPC</v>
          </cell>
          <cell r="R714">
            <v>87273</v>
          </cell>
          <cell r="S714">
            <v>87423</v>
          </cell>
          <cell r="T714">
            <v>150</v>
          </cell>
          <cell r="V714">
            <v>150</v>
          </cell>
          <cell r="W714">
            <v>2.9955000000000003</v>
          </cell>
          <cell r="X714">
            <v>0</v>
          </cell>
          <cell r="Y714">
            <v>0</v>
          </cell>
        </row>
        <row r="715">
          <cell r="I715" t="str">
            <v>793W1XP</v>
          </cell>
          <cell r="K715">
            <v>0</v>
          </cell>
          <cell r="L715">
            <v>0</v>
          </cell>
          <cell r="M715">
            <v>1.9970000000000002E-2</v>
          </cell>
          <cell r="N715">
            <v>0.08</v>
          </cell>
          <cell r="O715">
            <v>0</v>
          </cell>
          <cell r="P715">
            <v>0</v>
          </cell>
          <cell r="Q715" t="str">
            <v>CPC</v>
          </cell>
          <cell r="R715">
            <v>67040</v>
          </cell>
          <cell r="S715">
            <v>67801</v>
          </cell>
          <cell r="T715">
            <v>761</v>
          </cell>
          <cell r="V715">
            <v>761</v>
          </cell>
          <cell r="W715">
            <v>15.197170000000002</v>
          </cell>
          <cell r="X715">
            <v>0</v>
          </cell>
          <cell r="Y715">
            <v>0</v>
          </cell>
        </row>
        <row r="716">
          <cell r="I716" t="str">
            <v>793W1X7</v>
          </cell>
          <cell r="K716">
            <v>0</v>
          </cell>
          <cell r="L716">
            <v>0</v>
          </cell>
          <cell r="M716">
            <v>1.9970000000000002E-2</v>
          </cell>
          <cell r="N716">
            <v>0.08</v>
          </cell>
          <cell r="O716">
            <v>0</v>
          </cell>
          <cell r="P716">
            <v>0</v>
          </cell>
          <cell r="Q716" t="str">
            <v>CPC</v>
          </cell>
          <cell r="R716">
            <v>711568</v>
          </cell>
          <cell r="S716">
            <v>714602</v>
          </cell>
          <cell r="T716">
            <v>3034</v>
          </cell>
          <cell r="V716">
            <v>3034</v>
          </cell>
          <cell r="W716">
            <v>60.588980000000006</v>
          </cell>
          <cell r="X716">
            <v>0</v>
          </cell>
          <cell r="Y716">
            <v>0</v>
          </cell>
        </row>
        <row r="717">
          <cell r="I717" t="str">
            <v>793YRNY</v>
          </cell>
          <cell r="K717">
            <v>0</v>
          </cell>
          <cell r="L717">
            <v>0</v>
          </cell>
          <cell r="M717">
            <v>1.9970000000000002E-2</v>
          </cell>
          <cell r="N717">
            <v>0.08</v>
          </cell>
          <cell r="O717">
            <v>0</v>
          </cell>
          <cell r="P717">
            <v>0</v>
          </cell>
          <cell r="Q717" t="str">
            <v>CPC</v>
          </cell>
          <cell r="R717">
            <v>170613</v>
          </cell>
          <cell r="S717">
            <v>172648</v>
          </cell>
          <cell r="T717">
            <v>2035</v>
          </cell>
          <cell r="V717">
            <v>2035</v>
          </cell>
          <cell r="W717">
            <v>40.638950000000001</v>
          </cell>
          <cell r="X717">
            <v>0</v>
          </cell>
          <cell r="Y717">
            <v>0</v>
          </cell>
        </row>
        <row r="718">
          <cell r="I718" t="str">
            <v>72L22VT</v>
          </cell>
          <cell r="K718">
            <v>0</v>
          </cell>
          <cell r="L718">
            <v>0</v>
          </cell>
          <cell r="M718">
            <v>1.9970000000000002E-2</v>
          </cell>
          <cell r="N718">
            <v>0.08</v>
          </cell>
          <cell r="O718">
            <v>0</v>
          </cell>
          <cell r="P718">
            <v>0</v>
          </cell>
          <cell r="Q718" t="str">
            <v>CPC</v>
          </cell>
          <cell r="R718">
            <v>27890</v>
          </cell>
          <cell r="S718">
            <v>28089</v>
          </cell>
          <cell r="T718">
            <v>199</v>
          </cell>
          <cell r="V718">
            <v>199</v>
          </cell>
          <cell r="W718">
            <v>3.9740300000000004</v>
          </cell>
          <cell r="X718">
            <v>0</v>
          </cell>
          <cell r="Y718">
            <v>0</v>
          </cell>
        </row>
        <row r="719">
          <cell r="I719" t="str">
            <v>793YRHG</v>
          </cell>
          <cell r="K719">
            <v>0</v>
          </cell>
          <cell r="L719">
            <v>0</v>
          </cell>
          <cell r="M719">
            <v>1.9970000000000002E-2</v>
          </cell>
          <cell r="N719">
            <v>0.08</v>
          </cell>
          <cell r="O719">
            <v>0</v>
          </cell>
          <cell r="P719">
            <v>0</v>
          </cell>
          <cell r="Q719" t="str">
            <v>CPC</v>
          </cell>
          <cell r="R719">
            <v>327321</v>
          </cell>
          <cell r="S719">
            <v>332209</v>
          </cell>
          <cell r="T719">
            <v>4888</v>
          </cell>
          <cell r="V719">
            <v>4888</v>
          </cell>
          <cell r="W719">
            <v>97.613360000000014</v>
          </cell>
          <cell r="X719">
            <v>0</v>
          </cell>
          <cell r="Y719">
            <v>0</v>
          </cell>
        </row>
        <row r="720">
          <cell r="I720" t="str">
            <v>7942LXG</v>
          </cell>
          <cell r="K720">
            <v>0</v>
          </cell>
          <cell r="L720">
            <v>0</v>
          </cell>
          <cell r="M720">
            <v>1.9970000000000002E-2</v>
          </cell>
          <cell r="N720">
            <v>0.08</v>
          </cell>
          <cell r="O720">
            <v>0</v>
          </cell>
          <cell r="P720">
            <v>0</v>
          </cell>
          <cell r="Q720" t="str">
            <v>CPC</v>
          </cell>
          <cell r="R720">
            <v>985024</v>
          </cell>
          <cell r="S720">
            <v>1000917</v>
          </cell>
          <cell r="T720">
            <v>15893</v>
          </cell>
          <cell r="V720">
            <v>15893</v>
          </cell>
          <cell r="W720">
            <v>317.38321000000002</v>
          </cell>
          <cell r="X720">
            <v>0</v>
          </cell>
          <cell r="Y720">
            <v>0</v>
          </cell>
        </row>
        <row r="721">
          <cell r="I721" t="str">
            <v>793R06D</v>
          </cell>
          <cell r="K721">
            <v>0</v>
          </cell>
          <cell r="L721">
            <v>0</v>
          </cell>
          <cell r="M721">
            <v>1.9970000000000002E-2</v>
          </cell>
          <cell r="N721">
            <v>0.08</v>
          </cell>
          <cell r="O721">
            <v>0</v>
          </cell>
          <cell r="P721">
            <v>0</v>
          </cell>
          <cell r="Q721" t="str">
            <v>CPC</v>
          </cell>
          <cell r="R721">
            <v>41876</v>
          </cell>
          <cell r="S721">
            <v>43477</v>
          </cell>
          <cell r="T721">
            <v>1601</v>
          </cell>
          <cell r="V721">
            <v>1601</v>
          </cell>
          <cell r="W721">
            <v>31.971970000000002</v>
          </cell>
          <cell r="X721">
            <v>0</v>
          </cell>
          <cell r="Y721">
            <v>0</v>
          </cell>
        </row>
        <row r="722">
          <cell r="I722" t="str">
            <v>793R075</v>
          </cell>
          <cell r="K722">
            <v>0</v>
          </cell>
          <cell r="L722">
            <v>0</v>
          </cell>
          <cell r="M722">
            <v>1.9970000000000002E-2</v>
          </cell>
          <cell r="N722">
            <v>0.08</v>
          </cell>
          <cell r="O722">
            <v>0</v>
          </cell>
          <cell r="P722">
            <v>0</v>
          </cell>
          <cell r="Q722" t="str">
            <v>CPC</v>
          </cell>
          <cell r="R722">
            <v>259428</v>
          </cell>
          <cell r="S722">
            <v>264201</v>
          </cell>
          <cell r="T722">
            <v>4773</v>
          </cell>
          <cell r="V722">
            <v>4773</v>
          </cell>
          <cell r="W722">
            <v>95.316810000000004</v>
          </cell>
          <cell r="X722">
            <v>0</v>
          </cell>
          <cell r="Y722">
            <v>0</v>
          </cell>
        </row>
        <row r="723">
          <cell r="I723" t="str">
            <v>79G0KMH</v>
          </cell>
          <cell r="K723">
            <v>0</v>
          </cell>
          <cell r="L723">
            <v>0</v>
          </cell>
          <cell r="M723">
            <v>1.9970000000000002E-2</v>
          </cell>
          <cell r="N723">
            <v>0.08</v>
          </cell>
          <cell r="O723">
            <v>0</v>
          </cell>
          <cell r="P723">
            <v>0</v>
          </cell>
          <cell r="Q723" t="str">
            <v>CPC</v>
          </cell>
          <cell r="R723">
            <v>91827</v>
          </cell>
          <cell r="S723">
            <v>92992</v>
          </cell>
          <cell r="T723">
            <v>1165</v>
          </cell>
          <cell r="V723">
            <v>1165</v>
          </cell>
          <cell r="W723">
            <v>23.265050000000002</v>
          </cell>
          <cell r="X723">
            <v>0</v>
          </cell>
          <cell r="Y723">
            <v>0</v>
          </cell>
        </row>
        <row r="724">
          <cell r="I724" t="str">
            <v>72LB7K0</v>
          </cell>
          <cell r="K724">
            <v>0</v>
          </cell>
          <cell r="L724">
            <v>0</v>
          </cell>
          <cell r="M724">
            <v>1.9970000000000002E-2</v>
          </cell>
          <cell r="N724">
            <v>0.08</v>
          </cell>
          <cell r="O724">
            <v>0</v>
          </cell>
          <cell r="P724">
            <v>0</v>
          </cell>
          <cell r="Q724" t="str">
            <v>CPC</v>
          </cell>
          <cell r="R724">
            <v>52203</v>
          </cell>
          <cell r="S724">
            <v>53068</v>
          </cell>
          <cell r="T724">
            <v>865</v>
          </cell>
          <cell r="V724">
            <v>865</v>
          </cell>
          <cell r="W724">
            <v>17.274050000000003</v>
          </cell>
          <cell r="X724">
            <v>0</v>
          </cell>
          <cell r="Y724">
            <v>0</v>
          </cell>
        </row>
        <row r="725">
          <cell r="I725" t="str">
            <v>793YRG7</v>
          </cell>
          <cell r="K725">
            <v>0</v>
          </cell>
          <cell r="L725">
            <v>0</v>
          </cell>
          <cell r="M725">
            <v>1.9970000000000002E-2</v>
          </cell>
          <cell r="N725">
            <v>0.08</v>
          </cell>
          <cell r="O725">
            <v>0</v>
          </cell>
          <cell r="P725">
            <v>0</v>
          </cell>
          <cell r="Q725" t="str">
            <v>CPC</v>
          </cell>
          <cell r="R725">
            <v>171529</v>
          </cell>
          <cell r="S725">
            <v>172457</v>
          </cell>
          <cell r="T725">
            <v>928</v>
          </cell>
          <cell r="V725">
            <v>928</v>
          </cell>
          <cell r="W725">
            <v>18.532160000000001</v>
          </cell>
          <cell r="X725">
            <v>0</v>
          </cell>
          <cell r="Y725">
            <v>0</v>
          </cell>
        </row>
        <row r="726">
          <cell r="I726" t="str">
            <v>793R0FC</v>
          </cell>
          <cell r="K726">
            <v>0</v>
          </cell>
          <cell r="L726">
            <v>0</v>
          </cell>
          <cell r="M726">
            <v>1.9970000000000002E-2</v>
          </cell>
          <cell r="N726">
            <v>0.08</v>
          </cell>
          <cell r="O726">
            <v>0</v>
          </cell>
          <cell r="P726">
            <v>0</v>
          </cell>
          <cell r="Q726" t="str">
            <v>CPC</v>
          </cell>
          <cell r="R726">
            <v>156748</v>
          </cell>
          <cell r="S726">
            <v>158168</v>
          </cell>
          <cell r="T726">
            <v>1420</v>
          </cell>
          <cell r="V726">
            <v>1420</v>
          </cell>
          <cell r="W726">
            <v>28.357400000000002</v>
          </cell>
          <cell r="X726">
            <v>0</v>
          </cell>
          <cell r="Y726">
            <v>0</v>
          </cell>
        </row>
        <row r="727">
          <cell r="I727" t="str">
            <v>72L7P5V</v>
          </cell>
          <cell r="K727">
            <v>0</v>
          </cell>
          <cell r="L727">
            <v>0</v>
          </cell>
          <cell r="M727">
            <v>1.9970000000000002E-2</v>
          </cell>
          <cell r="N727">
            <v>0.08</v>
          </cell>
          <cell r="O727">
            <v>0</v>
          </cell>
          <cell r="P727">
            <v>0</v>
          </cell>
          <cell r="Q727" t="str">
            <v>CPC</v>
          </cell>
          <cell r="R727">
            <v>38611</v>
          </cell>
          <cell r="S727">
            <v>38797</v>
          </cell>
          <cell r="T727">
            <v>186</v>
          </cell>
          <cell r="V727">
            <v>186</v>
          </cell>
          <cell r="W727">
            <v>3.7144200000000005</v>
          </cell>
          <cell r="X727">
            <v>0</v>
          </cell>
          <cell r="Y727">
            <v>0</v>
          </cell>
        </row>
        <row r="728">
          <cell r="I728" t="str">
            <v>793W229</v>
          </cell>
          <cell r="K728">
            <v>0</v>
          </cell>
          <cell r="L728">
            <v>0</v>
          </cell>
          <cell r="M728">
            <v>1.9970000000000002E-2</v>
          </cell>
          <cell r="N728">
            <v>0.08</v>
          </cell>
          <cell r="O728">
            <v>0</v>
          </cell>
          <cell r="P728">
            <v>0</v>
          </cell>
          <cell r="Q728" t="str">
            <v>CPC</v>
          </cell>
          <cell r="R728">
            <v>355612</v>
          </cell>
          <cell r="S728">
            <v>358401</v>
          </cell>
          <cell r="T728">
            <v>2789</v>
          </cell>
          <cell r="V728">
            <v>2789</v>
          </cell>
          <cell r="W728">
            <v>55.696330000000003</v>
          </cell>
          <cell r="X728">
            <v>0</v>
          </cell>
          <cell r="Y728">
            <v>0</v>
          </cell>
        </row>
        <row r="729">
          <cell r="I729" t="str">
            <v>72L1MZH</v>
          </cell>
          <cell r="K729">
            <v>0</v>
          </cell>
          <cell r="L729">
            <v>0</v>
          </cell>
          <cell r="M729">
            <v>1.9970000000000002E-2</v>
          </cell>
          <cell r="N729">
            <v>0.08</v>
          </cell>
          <cell r="O729">
            <v>0</v>
          </cell>
          <cell r="P729">
            <v>0</v>
          </cell>
          <cell r="Q729" t="str">
            <v>CPC</v>
          </cell>
          <cell r="R729">
            <v>165203</v>
          </cell>
          <cell r="S729">
            <v>167579</v>
          </cell>
          <cell r="T729">
            <v>2376</v>
          </cell>
          <cell r="V729">
            <v>2376</v>
          </cell>
          <cell r="W729">
            <v>47.448720000000002</v>
          </cell>
          <cell r="X729">
            <v>0</v>
          </cell>
          <cell r="Y729">
            <v>0</v>
          </cell>
        </row>
        <row r="730">
          <cell r="I730" t="str">
            <v>793YRL3</v>
          </cell>
          <cell r="K730">
            <v>0</v>
          </cell>
          <cell r="L730">
            <v>0</v>
          </cell>
          <cell r="M730">
            <v>1.9970000000000002E-2</v>
          </cell>
          <cell r="N730">
            <v>0.08</v>
          </cell>
          <cell r="O730">
            <v>0</v>
          </cell>
          <cell r="P730">
            <v>0</v>
          </cell>
          <cell r="Q730" t="str">
            <v>CPC</v>
          </cell>
          <cell r="R730">
            <v>129453</v>
          </cell>
          <cell r="S730">
            <v>130765</v>
          </cell>
          <cell r="T730">
            <v>1312</v>
          </cell>
          <cell r="V730">
            <v>1312</v>
          </cell>
          <cell r="W730">
            <v>26.200640000000003</v>
          </cell>
          <cell r="X730">
            <v>0</v>
          </cell>
          <cell r="Y730">
            <v>0</v>
          </cell>
        </row>
        <row r="731">
          <cell r="I731" t="str">
            <v>9445ZM9</v>
          </cell>
          <cell r="K731">
            <v>0</v>
          </cell>
          <cell r="L731">
            <v>0</v>
          </cell>
          <cell r="M731">
            <v>1.9970000000000002E-2</v>
          </cell>
          <cell r="N731">
            <v>0.08</v>
          </cell>
          <cell r="O731">
            <v>0</v>
          </cell>
          <cell r="P731">
            <v>0</v>
          </cell>
          <cell r="Q731" t="str">
            <v>CPC</v>
          </cell>
          <cell r="R731">
            <v>6010</v>
          </cell>
          <cell r="S731">
            <v>6031</v>
          </cell>
          <cell r="T731">
            <v>21</v>
          </cell>
          <cell r="V731">
            <v>21</v>
          </cell>
          <cell r="W731">
            <v>0.41937000000000002</v>
          </cell>
          <cell r="X731">
            <v>12434</v>
          </cell>
          <cell r="Y731">
            <v>12495</v>
          </cell>
        </row>
        <row r="732">
          <cell r="I732" t="str">
            <v>9445ZM5</v>
          </cell>
          <cell r="K732">
            <v>0</v>
          </cell>
          <cell r="L732">
            <v>0</v>
          </cell>
          <cell r="M732">
            <v>1.9970000000000002E-2</v>
          </cell>
          <cell r="N732">
            <v>0.08</v>
          </cell>
          <cell r="O732">
            <v>0</v>
          </cell>
          <cell r="P732">
            <v>0</v>
          </cell>
          <cell r="Q732" t="str">
            <v>CPC</v>
          </cell>
          <cell r="R732">
            <v>7653</v>
          </cell>
          <cell r="S732">
            <v>7738</v>
          </cell>
          <cell r="T732">
            <v>85</v>
          </cell>
          <cell r="V732">
            <v>85</v>
          </cell>
          <cell r="W732">
            <v>1.6974500000000001</v>
          </cell>
          <cell r="X732">
            <v>9791</v>
          </cell>
          <cell r="Y732">
            <v>9904</v>
          </cell>
        </row>
        <row r="733">
          <cell r="I733" t="str">
            <v>9445YWZ</v>
          </cell>
          <cell r="K733">
            <v>0</v>
          </cell>
          <cell r="L733">
            <v>0</v>
          </cell>
          <cell r="M733">
            <v>1.9970000000000002E-2</v>
          </cell>
          <cell r="N733">
            <v>0.08</v>
          </cell>
          <cell r="O733">
            <v>0</v>
          </cell>
          <cell r="P733">
            <v>0</v>
          </cell>
          <cell r="Q733" t="str">
            <v>CPC</v>
          </cell>
          <cell r="R733">
            <v>3810</v>
          </cell>
          <cell r="S733">
            <v>3940</v>
          </cell>
          <cell r="T733">
            <v>130</v>
          </cell>
          <cell r="V733">
            <v>130</v>
          </cell>
          <cell r="W733">
            <v>2.5961000000000003</v>
          </cell>
          <cell r="X733">
            <v>20674</v>
          </cell>
          <cell r="Y733">
            <v>21997</v>
          </cell>
        </row>
        <row r="734">
          <cell r="I734" t="str">
            <v>9445ZN2</v>
          </cell>
          <cell r="K734">
            <v>0</v>
          </cell>
          <cell r="L734">
            <v>0</v>
          </cell>
          <cell r="M734">
            <v>1.9970000000000002E-2</v>
          </cell>
          <cell r="N734">
            <v>0.08</v>
          </cell>
          <cell r="O734">
            <v>0</v>
          </cell>
          <cell r="P734">
            <v>0</v>
          </cell>
          <cell r="Q734" t="str">
            <v>CPC</v>
          </cell>
          <cell r="R734">
            <v>20202</v>
          </cell>
          <cell r="S734">
            <v>20446</v>
          </cell>
          <cell r="T734">
            <v>244</v>
          </cell>
          <cell r="V734">
            <v>244</v>
          </cell>
          <cell r="W734">
            <v>4.8726800000000008</v>
          </cell>
          <cell r="X734">
            <v>113248</v>
          </cell>
          <cell r="Y734">
            <v>114039</v>
          </cell>
        </row>
        <row r="735">
          <cell r="I735" t="str">
            <v>502640943105K</v>
          </cell>
          <cell r="K735">
            <v>0</v>
          </cell>
          <cell r="L735">
            <v>0</v>
          </cell>
          <cell r="M735">
            <v>1.9970000000000002E-2</v>
          </cell>
          <cell r="N735">
            <v>0.08</v>
          </cell>
          <cell r="O735">
            <v>0</v>
          </cell>
          <cell r="P735">
            <v>0</v>
          </cell>
          <cell r="Q735" t="str">
            <v>CPC</v>
          </cell>
          <cell r="R735">
            <v>4496</v>
          </cell>
          <cell r="S735">
            <v>4544</v>
          </cell>
          <cell r="T735">
            <v>48</v>
          </cell>
          <cell r="V735">
            <v>48</v>
          </cell>
          <cell r="W735">
            <v>0.95856000000000008</v>
          </cell>
          <cell r="X735">
            <v>84623</v>
          </cell>
          <cell r="Y735">
            <v>86357</v>
          </cell>
        </row>
        <row r="736">
          <cell r="I736" t="str">
            <v>792DF53</v>
          </cell>
          <cell r="K736">
            <v>0</v>
          </cell>
          <cell r="L736">
            <v>0</v>
          </cell>
          <cell r="M736">
            <v>1.9970000000000002E-2</v>
          </cell>
          <cell r="N736">
            <v>0.08</v>
          </cell>
          <cell r="O736">
            <v>0</v>
          </cell>
          <cell r="P736">
            <v>0</v>
          </cell>
          <cell r="Q736" t="str">
            <v>CPC</v>
          </cell>
          <cell r="R736">
            <v>52432</v>
          </cell>
          <cell r="S736">
            <v>52575</v>
          </cell>
          <cell r="T736">
            <v>143</v>
          </cell>
          <cell r="V736">
            <v>143</v>
          </cell>
          <cell r="W736">
            <v>2.8557100000000002</v>
          </cell>
          <cell r="X736">
            <v>0</v>
          </cell>
          <cell r="Y736">
            <v>0</v>
          </cell>
        </row>
        <row r="737">
          <cell r="I737" t="str">
            <v>7463369903FDK</v>
          </cell>
          <cell r="K737">
            <v>0</v>
          </cell>
          <cell r="L737">
            <v>0</v>
          </cell>
          <cell r="M737">
            <v>1.9970000000000002E-2</v>
          </cell>
          <cell r="N737">
            <v>0.08</v>
          </cell>
          <cell r="O737">
            <v>0</v>
          </cell>
          <cell r="P737">
            <v>0</v>
          </cell>
          <cell r="Q737" t="str">
            <v>CPC</v>
          </cell>
          <cell r="R737">
            <v>247014</v>
          </cell>
          <cell r="S737">
            <v>252250</v>
          </cell>
          <cell r="T737">
            <v>5236</v>
          </cell>
          <cell r="V737">
            <v>5236</v>
          </cell>
          <cell r="W737">
            <v>104.56292000000001</v>
          </cell>
          <cell r="X737">
            <v>0</v>
          </cell>
          <cell r="Y737">
            <v>0</v>
          </cell>
        </row>
        <row r="738">
          <cell r="I738" t="str">
            <v>502631942263K</v>
          </cell>
          <cell r="K738">
            <v>0</v>
          </cell>
          <cell r="L738">
            <v>0</v>
          </cell>
          <cell r="M738">
            <v>1.9970000000000002E-2</v>
          </cell>
          <cell r="N738">
            <v>0.08</v>
          </cell>
          <cell r="O738">
            <v>0</v>
          </cell>
          <cell r="P738">
            <v>0</v>
          </cell>
          <cell r="Q738" t="str">
            <v>CPC</v>
          </cell>
          <cell r="R738">
            <v>79070</v>
          </cell>
          <cell r="S738">
            <v>81196</v>
          </cell>
          <cell r="T738">
            <v>2126</v>
          </cell>
          <cell r="V738">
            <v>2126</v>
          </cell>
          <cell r="W738">
            <v>42.456220000000002</v>
          </cell>
          <cell r="X738">
            <v>53442</v>
          </cell>
          <cell r="Y738">
            <v>55266</v>
          </cell>
        </row>
        <row r="739">
          <cell r="I739" t="str">
            <v>746336990444N</v>
          </cell>
          <cell r="K739">
            <v>0</v>
          </cell>
          <cell r="L739">
            <v>0</v>
          </cell>
          <cell r="M739">
            <v>1.9970000000000002E-2</v>
          </cell>
          <cell r="N739">
            <v>0.08</v>
          </cell>
          <cell r="O739">
            <v>0</v>
          </cell>
          <cell r="P739">
            <v>0</v>
          </cell>
          <cell r="Q739" t="str">
            <v>CPC</v>
          </cell>
          <cell r="R739">
            <v>221951</v>
          </cell>
          <cell r="S739">
            <v>228035</v>
          </cell>
          <cell r="T739">
            <v>6084</v>
          </cell>
          <cell r="V739">
            <v>6084</v>
          </cell>
          <cell r="W739">
            <v>121.49748000000001</v>
          </cell>
          <cell r="X739">
            <v>0</v>
          </cell>
          <cell r="Y739">
            <v>0</v>
          </cell>
        </row>
        <row r="740">
          <cell r="I740" t="str">
            <v>406347990LMVL</v>
          </cell>
          <cell r="K740">
            <v>0</v>
          </cell>
          <cell r="L740">
            <v>0</v>
          </cell>
          <cell r="M740">
            <v>1.9970000000000002E-2</v>
          </cell>
          <cell r="N740">
            <v>0.08</v>
          </cell>
          <cell r="O740">
            <v>0</v>
          </cell>
          <cell r="P740">
            <v>0</v>
          </cell>
          <cell r="Q740" t="str">
            <v>CPC</v>
          </cell>
          <cell r="R740">
            <v>35208</v>
          </cell>
          <cell r="S740">
            <v>36193</v>
          </cell>
          <cell r="T740">
            <v>985</v>
          </cell>
          <cell r="V740">
            <v>985</v>
          </cell>
          <cell r="W740">
            <v>19.670450000000002</v>
          </cell>
          <cell r="X740">
            <v>0</v>
          </cell>
          <cell r="Y740">
            <v>0</v>
          </cell>
        </row>
        <row r="741">
          <cell r="I741" t="str">
            <v>451445LM1X6TP</v>
          </cell>
          <cell r="K741">
            <v>0</v>
          </cell>
          <cell r="L741">
            <v>0</v>
          </cell>
          <cell r="M741">
            <v>1.9970000000000002E-2</v>
          </cell>
          <cell r="N741">
            <v>0.08</v>
          </cell>
          <cell r="O741">
            <v>0</v>
          </cell>
          <cell r="P741">
            <v>0</v>
          </cell>
          <cell r="Q741" t="str">
            <v>CPC</v>
          </cell>
          <cell r="R741">
            <v>33356</v>
          </cell>
          <cell r="S741">
            <v>34549</v>
          </cell>
          <cell r="T741">
            <v>1193</v>
          </cell>
          <cell r="V741">
            <v>1193</v>
          </cell>
          <cell r="W741">
            <v>23.824210000000001</v>
          </cell>
          <cell r="X741">
            <v>0</v>
          </cell>
          <cell r="Y741">
            <v>0</v>
          </cell>
        </row>
        <row r="742">
          <cell r="I742" t="str">
            <v>74635C6601724</v>
          </cell>
          <cell r="K742">
            <v>0</v>
          </cell>
          <cell r="L742">
            <v>0</v>
          </cell>
          <cell r="M742">
            <v>1.9970000000000002E-2</v>
          </cell>
          <cell r="N742">
            <v>0.08</v>
          </cell>
          <cell r="O742">
            <v>0</v>
          </cell>
          <cell r="P742">
            <v>0</v>
          </cell>
          <cell r="Q742" t="str">
            <v>CPC</v>
          </cell>
          <cell r="R742">
            <v>294028</v>
          </cell>
          <cell r="S742">
            <v>308573</v>
          </cell>
          <cell r="T742">
            <v>14545</v>
          </cell>
          <cell r="V742">
            <v>14545</v>
          </cell>
          <cell r="W742">
            <v>290.46365000000003</v>
          </cell>
          <cell r="X742">
            <v>0</v>
          </cell>
          <cell r="Y742">
            <v>0</v>
          </cell>
        </row>
        <row r="743">
          <cell r="I743" t="str">
            <v>40635C660344V</v>
          </cell>
          <cell r="K743">
            <v>0</v>
          </cell>
          <cell r="L743">
            <v>0</v>
          </cell>
          <cell r="M743">
            <v>1.9970000000000002E-2</v>
          </cell>
          <cell r="N743">
            <v>0.08</v>
          </cell>
          <cell r="O743">
            <v>0</v>
          </cell>
          <cell r="P743">
            <v>0</v>
          </cell>
          <cell r="Q743" t="str">
            <v>CPC</v>
          </cell>
          <cell r="R743">
            <v>17514</v>
          </cell>
          <cell r="S743">
            <v>19290</v>
          </cell>
          <cell r="T743">
            <v>1776</v>
          </cell>
          <cell r="V743">
            <v>1776</v>
          </cell>
          <cell r="W743">
            <v>35.466720000000002</v>
          </cell>
          <cell r="X743">
            <v>0</v>
          </cell>
          <cell r="Y743">
            <v>0</v>
          </cell>
        </row>
        <row r="744">
          <cell r="I744" t="str">
            <v>40636C6602G64</v>
          </cell>
          <cell r="K744">
            <v>0</v>
          </cell>
          <cell r="L744">
            <v>0</v>
          </cell>
          <cell r="M744">
            <v>1.9970000000000002E-2</v>
          </cell>
          <cell r="N744">
            <v>0.08</v>
          </cell>
          <cell r="O744">
            <v>0</v>
          </cell>
          <cell r="P744">
            <v>0</v>
          </cell>
          <cell r="Q744" t="str">
            <v>CPC</v>
          </cell>
          <cell r="R744">
            <v>176931</v>
          </cell>
          <cell r="S744">
            <v>196508</v>
          </cell>
          <cell r="T744">
            <v>19577</v>
          </cell>
          <cell r="V744">
            <v>19577</v>
          </cell>
          <cell r="W744">
            <v>390.95269000000002</v>
          </cell>
          <cell r="X744">
            <v>0</v>
          </cell>
          <cell r="Y744">
            <v>0</v>
          </cell>
        </row>
        <row r="745">
          <cell r="I745" t="str">
            <v>40636C66031PX</v>
          </cell>
          <cell r="K745">
            <v>0</v>
          </cell>
          <cell r="L745">
            <v>0</v>
          </cell>
          <cell r="M745">
            <v>1.9970000000000002E-2</v>
          </cell>
          <cell r="N745">
            <v>0.08</v>
          </cell>
          <cell r="O745">
            <v>0</v>
          </cell>
          <cell r="P745">
            <v>0</v>
          </cell>
          <cell r="Q745" t="str">
            <v>CPC</v>
          </cell>
          <cell r="R745">
            <v>80923</v>
          </cell>
          <cell r="S745">
            <v>91303</v>
          </cell>
          <cell r="T745">
            <v>10380</v>
          </cell>
          <cell r="V745">
            <v>10380</v>
          </cell>
          <cell r="W745">
            <v>207.28860000000003</v>
          </cell>
          <cell r="X745">
            <v>0</v>
          </cell>
          <cell r="Y745">
            <v>0</v>
          </cell>
        </row>
        <row r="746">
          <cell r="I746" t="str">
            <v>40636C66031R8</v>
          </cell>
          <cell r="K746">
            <v>0</v>
          </cell>
          <cell r="L746">
            <v>0</v>
          </cell>
          <cell r="M746">
            <v>1.9970000000000002E-2</v>
          </cell>
          <cell r="N746">
            <v>0.08</v>
          </cell>
          <cell r="O746">
            <v>0</v>
          </cell>
          <cell r="P746">
            <v>0</v>
          </cell>
          <cell r="Q746" t="str">
            <v>CPC</v>
          </cell>
          <cell r="R746">
            <v>35387</v>
          </cell>
          <cell r="S746">
            <v>40417</v>
          </cell>
          <cell r="T746">
            <v>5030</v>
          </cell>
          <cell r="V746">
            <v>5030</v>
          </cell>
          <cell r="W746">
            <v>100.4491</v>
          </cell>
          <cell r="X746">
            <v>0</v>
          </cell>
          <cell r="Y746">
            <v>0</v>
          </cell>
        </row>
        <row r="747">
          <cell r="I747" t="str">
            <v>70156PHH16F73</v>
          </cell>
          <cell r="K747">
            <v>0</v>
          </cell>
          <cell r="L747">
            <v>0</v>
          </cell>
          <cell r="M747">
            <v>1.9970000000000002E-2</v>
          </cell>
          <cell r="N747">
            <v>0.08</v>
          </cell>
          <cell r="O747">
            <v>0</v>
          </cell>
          <cell r="P747">
            <v>0</v>
          </cell>
          <cell r="Q747" t="str">
            <v>CPC</v>
          </cell>
          <cell r="R747">
            <v>32552</v>
          </cell>
          <cell r="S747">
            <v>37894</v>
          </cell>
          <cell r="T747">
            <v>5342</v>
          </cell>
          <cell r="V747">
            <v>5342</v>
          </cell>
          <cell r="W747">
            <v>106.67974000000001</v>
          </cell>
          <cell r="X747">
            <v>0</v>
          </cell>
          <cell r="Y747">
            <v>0</v>
          </cell>
        </row>
        <row r="748">
          <cell r="I748" t="str">
            <v>74636C6600Y8T</v>
          </cell>
          <cell r="K748">
            <v>0</v>
          </cell>
          <cell r="L748">
            <v>0</v>
          </cell>
          <cell r="M748">
            <v>1.9970000000000002E-2</v>
          </cell>
          <cell r="N748">
            <v>0.08</v>
          </cell>
          <cell r="O748">
            <v>0</v>
          </cell>
          <cell r="P748">
            <v>0</v>
          </cell>
          <cell r="Q748" t="str">
            <v>CPC</v>
          </cell>
          <cell r="R748">
            <v>11049</v>
          </cell>
          <cell r="S748">
            <v>13130</v>
          </cell>
          <cell r="T748">
            <v>2081</v>
          </cell>
          <cell r="V748">
            <v>2081</v>
          </cell>
          <cell r="W748">
            <v>41.557570000000005</v>
          </cell>
          <cell r="X748">
            <v>0</v>
          </cell>
          <cell r="Y748">
            <v>0</v>
          </cell>
        </row>
        <row r="749">
          <cell r="I749" t="str">
            <v>W873L200487</v>
          </cell>
          <cell r="J749" t="str">
            <v>C84021372</v>
          </cell>
          <cell r="K749">
            <v>0</v>
          </cell>
          <cell r="L749">
            <v>0</v>
          </cell>
          <cell r="M749">
            <v>1.9970000000000002E-2</v>
          </cell>
          <cell r="N749">
            <v>0.08</v>
          </cell>
          <cell r="O749">
            <v>0</v>
          </cell>
          <cell r="P749">
            <v>0</v>
          </cell>
          <cell r="Q749" t="str">
            <v>CPC</v>
          </cell>
          <cell r="R749">
            <v>400913</v>
          </cell>
          <cell r="S749">
            <v>408795</v>
          </cell>
          <cell r="T749">
            <v>7882</v>
          </cell>
          <cell r="V749">
            <v>7882</v>
          </cell>
          <cell r="W749">
            <v>157.40354000000002</v>
          </cell>
          <cell r="X749">
            <v>0</v>
          </cell>
          <cell r="Y749">
            <v>0</v>
          </cell>
        </row>
        <row r="750">
          <cell r="I750" t="str">
            <v>5026129424K2N</v>
          </cell>
          <cell r="K750">
            <v>0</v>
          </cell>
          <cell r="L750">
            <v>0</v>
          </cell>
          <cell r="M750">
            <v>1.9970000000000002E-2</v>
          </cell>
          <cell r="N750">
            <v>0.08</v>
          </cell>
          <cell r="O750">
            <v>0</v>
          </cell>
          <cell r="P750">
            <v>0</v>
          </cell>
          <cell r="Q750" t="str">
            <v>CPC</v>
          </cell>
          <cell r="R750">
            <v>1435</v>
          </cell>
          <cell r="S750">
            <v>1469</v>
          </cell>
          <cell r="T750">
            <v>34</v>
          </cell>
          <cell r="V750">
            <v>34</v>
          </cell>
          <cell r="W750">
            <v>0.67898000000000003</v>
          </cell>
          <cell r="X750">
            <v>4065</v>
          </cell>
          <cell r="Y750">
            <v>4120</v>
          </cell>
        </row>
        <row r="751">
          <cell r="I751" t="str">
            <v>9433Z24</v>
          </cell>
          <cell r="K751">
            <v>0</v>
          </cell>
          <cell r="L751">
            <v>0</v>
          </cell>
          <cell r="M751">
            <v>1.9970000000000002E-2</v>
          </cell>
          <cell r="N751">
            <v>0.08</v>
          </cell>
          <cell r="O751">
            <v>0</v>
          </cell>
          <cell r="P751">
            <v>0</v>
          </cell>
          <cell r="Q751" t="str">
            <v>CPC</v>
          </cell>
          <cell r="R751">
            <v>153727</v>
          </cell>
          <cell r="S751">
            <v>155112</v>
          </cell>
          <cell r="T751">
            <v>1385</v>
          </cell>
          <cell r="V751">
            <v>1385</v>
          </cell>
          <cell r="W751">
            <v>27.658450000000002</v>
          </cell>
          <cell r="X751">
            <v>52637</v>
          </cell>
          <cell r="Y751">
            <v>54355</v>
          </cell>
        </row>
        <row r="752">
          <cell r="I752" t="str">
            <v>V7015600397</v>
          </cell>
          <cell r="J752" t="str">
            <v>C24071167</v>
          </cell>
          <cell r="K752">
            <v>0</v>
          </cell>
          <cell r="L752">
            <v>0</v>
          </cell>
          <cell r="M752">
            <v>1.9970000000000002E-2</v>
          </cell>
          <cell r="N752">
            <v>0.08</v>
          </cell>
          <cell r="O752">
            <v>0</v>
          </cell>
          <cell r="P752">
            <v>0</v>
          </cell>
          <cell r="Q752" t="str">
            <v>CPC</v>
          </cell>
          <cell r="R752">
            <v>1579617</v>
          </cell>
          <cell r="S752">
            <v>1607592</v>
          </cell>
          <cell r="T752">
            <v>27975</v>
          </cell>
          <cell r="V752">
            <v>27975</v>
          </cell>
          <cell r="W752">
            <v>558.66075000000001</v>
          </cell>
          <cell r="X752">
            <v>0</v>
          </cell>
          <cell r="Y752">
            <v>0</v>
          </cell>
        </row>
        <row r="753">
          <cell r="I753" t="str">
            <v>V8215600208</v>
          </cell>
          <cell r="J753" t="str">
            <v>C24071171</v>
          </cell>
          <cell r="K753">
            <v>0</v>
          </cell>
          <cell r="L753">
            <v>0</v>
          </cell>
          <cell r="M753">
            <v>1.9970000000000002E-2</v>
          </cell>
          <cell r="N753">
            <v>0.08</v>
          </cell>
          <cell r="O753">
            <v>0</v>
          </cell>
          <cell r="P753">
            <v>0</v>
          </cell>
          <cell r="Q753" t="str">
            <v>CPC</v>
          </cell>
          <cell r="R753">
            <v>345195</v>
          </cell>
          <cell r="S753">
            <v>347399</v>
          </cell>
          <cell r="T753">
            <v>2204</v>
          </cell>
          <cell r="V753">
            <v>2204</v>
          </cell>
          <cell r="W753">
            <v>44.01388</v>
          </cell>
          <cell r="X753">
            <v>0</v>
          </cell>
          <cell r="Y753">
            <v>0</v>
          </cell>
        </row>
        <row r="754">
          <cell r="I754" t="str">
            <v>V8215500042</v>
          </cell>
          <cell r="J754" t="str">
            <v>C24070481</v>
          </cell>
          <cell r="K754">
            <v>0</v>
          </cell>
          <cell r="L754">
            <v>0</v>
          </cell>
          <cell r="M754">
            <v>1.9970000000000002E-2</v>
          </cell>
          <cell r="N754">
            <v>0.08</v>
          </cell>
          <cell r="O754">
            <v>0</v>
          </cell>
          <cell r="P754">
            <v>0</v>
          </cell>
          <cell r="Q754" t="str">
            <v>CPC</v>
          </cell>
          <cell r="R754">
            <v>113428</v>
          </cell>
          <cell r="S754" t="e">
            <v>#N/A</v>
          </cell>
          <cell r="T754" t="e">
            <v>#N/A</v>
          </cell>
          <cell r="V754" t="e">
            <v>#N/A</v>
          </cell>
          <cell r="W754" t="e">
            <v>#N/A</v>
          </cell>
          <cell r="X754">
            <v>0</v>
          </cell>
          <cell r="Y754" t="e">
            <v>#N/A</v>
          </cell>
        </row>
        <row r="755">
          <cell r="I755" t="str">
            <v>35P6905</v>
          </cell>
          <cell r="K755">
            <v>0</v>
          </cell>
          <cell r="L755">
            <v>0</v>
          </cell>
          <cell r="M755">
            <v>1.9970000000000002E-2</v>
          </cell>
          <cell r="N755">
            <v>0.08</v>
          </cell>
          <cell r="O755">
            <v>0</v>
          </cell>
          <cell r="P755">
            <v>0</v>
          </cell>
          <cell r="Q755" t="str">
            <v>CPC</v>
          </cell>
          <cell r="R755">
            <v>99281</v>
          </cell>
          <cell r="S755">
            <v>99697</v>
          </cell>
          <cell r="T755">
            <v>416</v>
          </cell>
          <cell r="V755">
            <v>416</v>
          </cell>
          <cell r="W755">
            <v>8.3075200000000002</v>
          </cell>
          <cell r="X755">
            <v>0</v>
          </cell>
          <cell r="Y755">
            <v>0</v>
          </cell>
        </row>
        <row r="756">
          <cell r="I756" t="str">
            <v>W3019200224</v>
          </cell>
          <cell r="J756" t="str">
            <v>C24070677</v>
          </cell>
          <cell r="K756">
            <v>0</v>
          </cell>
          <cell r="L756">
            <v>0</v>
          </cell>
          <cell r="M756">
            <v>1.9970000000000002E-2</v>
          </cell>
          <cell r="N756">
            <v>0.08</v>
          </cell>
          <cell r="O756">
            <v>0</v>
          </cell>
          <cell r="P756">
            <v>0</v>
          </cell>
          <cell r="Q756" t="str">
            <v>CPC</v>
          </cell>
          <cell r="R756">
            <v>144940</v>
          </cell>
          <cell r="S756">
            <v>147916</v>
          </cell>
          <cell r="T756">
            <v>2976</v>
          </cell>
          <cell r="V756">
            <v>2976</v>
          </cell>
          <cell r="W756">
            <v>59.430720000000008</v>
          </cell>
          <cell r="X756">
            <v>0</v>
          </cell>
          <cell r="Y756">
            <v>0</v>
          </cell>
        </row>
        <row r="757">
          <cell r="I757" t="str">
            <v>793R0BN</v>
          </cell>
          <cell r="K757">
            <v>0</v>
          </cell>
          <cell r="L757">
            <v>0</v>
          </cell>
          <cell r="M757">
            <v>1.9970000000000002E-2</v>
          </cell>
          <cell r="N757">
            <v>0.08</v>
          </cell>
          <cell r="O757">
            <v>0</v>
          </cell>
          <cell r="P757">
            <v>0</v>
          </cell>
          <cell r="Q757" t="str">
            <v>CPC</v>
          </cell>
          <cell r="R757">
            <v>155871</v>
          </cell>
          <cell r="S757">
            <v>157661</v>
          </cell>
          <cell r="T757">
            <v>1790</v>
          </cell>
          <cell r="V757">
            <v>1790</v>
          </cell>
          <cell r="W757">
            <v>35.746300000000005</v>
          </cell>
          <cell r="X757">
            <v>0</v>
          </cell>
          <cell r="Y757">
            <v>0</v>
          </cell>
        </row>
        <row r="758">
          <cell r="I758" t="str">
            <v>793W1ZW</v>
          </cell>
          <cell r="K758">
            <v>0</v>
          </cell>
          <cell r="L758">
            <v>0</v>
          </cell>
          <cell r="M758">
            <v>1.9970000000000002E-2</v>
          </cell>
          <cell r="N758">
            <v>0.08</v>
          </cell>
          <cell r="O758">
            <v>0</v>
          </cell>
          <cell r="P758">
            <v>0</v>
          </cell>
          <cell r="Q758" t="str">
            <v>CPC</v>
          </cell>
          <cell r="R758">
            <v>1683367</v>
          </cell>
          <cell r="S758">
            <v>1699638</v>
          </cell>
          <cell r="T758">
            <v>16271</v>
          </cell>
          <cell r="V758">
            <v>16271</v>
          </cell>
          <cell r="W758">
            <v>324.93187</v>
          </cell>
          <cell r="X758">
            <v>0</v>
          </cell>
          <cell r="Y758">
            <v>0</v>
          </cell>
        </row>
        <row r="759">
          <cell r="I759" t="str">
            <v>793R076</v>
          </cell>
          <cell r="K759">
            <v>0</v>
          </cell>
          <cell r="L759">
            <v>0</v>
          </cell>
          <cell r="M759">
            <v>1.9970000000000002E-2</v>
          </cell>
          <cell r="N759">
            <v>0.08</v>
          </cell>
          <cell r="O759">
            <v>0</v>
          </cell>
          <cell r="P759">
            <v>0</v>
          </cell>
          <cell r="Q759" t="str">
            <v>CPC</v>
          </cell>
          <cell r="R759">
            <v>1080475</v>
          </cell>
          <cell r="S759">
            <v>1082736</v>
          </cell>
          <cell r="T759">
            <v>2261</v>
          </cell>
          <cell r="V759">
            <v>2261</v>
          </cell>
          <cell r="W759">
            <v>45.152170000000005</v>
          </cell>
          <cell r="X759">
            <v>0</v>
          </cell>
          <cell r="Y759">
            <v>0</v>
          </cell>
        </row>
        <row r="760">
          <cell r="I760" t="str">
            <v>793R0C5</v>
          </cell>
          <cell r="K760">
            <v>0</v>
          </cell>
          <cell r="L760">
            <v>0</v>
          </cell>
          <cell r="M760">
            <v>1.9970000000000002E-2</v>
          </cell>
          <cell r="N760">
            <v>0.08</v>
          </cell>
          <cell r="O760">
            <v>0</v>
          </cell>
          <cell r="P760">
            <v>0</v>
          </cell>
          <cell r="Q760" t="str">
            <v>CPC</v>
          </cell>
          <cell r="R760">
            <v>475030</v>
          </cell>
          <cell r="S760">
            <v>477421</v>
          </cell>
          <cell r="T760">
            <v>2391</v>
          </cell>
          <cell r="V760">
            <v>2391</v>
          </cell>
          <cell r="W760">
            <v>47.748270000000005</v>
          </cell>
          <cell r="X760">
            <v>0</v>
          </cell>
          <cell r="Y760">
            <v>0</v>
          </cell>
        </row>
        <row r="761">
          <cell r="I761" t="str">
            <v>72LB82C</v>
          </cell>
          <cell r="K761">
            <v>0</v>
          </cell>
          <cell r="L761">
            <v>0</v>
          </cell>
          <cell r="M761">
            <v>1.9970000000000002E-2</v>
          </cell>
          <cell r="N761">
            <v>0.08</v>
          </cell>
          <cell r="O761">
            <v>0</v>
          </cell>
          <cell r="P761">
            <v>0</v>
          </cell>
          <cell r="Q761" t="str">
            <v>CPC</v>
          </cell>
          <cell r="R761">
            <v>67938</v>
          </cell>
          <cell r="S761">
            <v>69251</v>
          </cell>
          <cell r="T761">
            <v>1313</v>
          </cell>
          <cell r="V761">
            <v>1313</v>
          </cell>
          <cell r="W761">
            <v>26.220610000000001</v>
          </cell>
          <cell r="X761">
            <v>0</v>
          </cell>
          <cell r="Y761">
            <v>0</v>
          </cell>
        </row>
        <row r="762">
          <cell r="I762" t="str">
            <v>793R0DM</v>
          </cell>
          <cell r="K762">
            <v>0</v>
          </cell>
          <cell r="L762">
            <v>0</v>
          </cell>
          <cell r="M762">
            <v>1.9970000000000002E-2</v>
          </cell>
          <cell r="N762">
            <v>0.08</v>
          </cell>
          <cell r="O762">
            <v>0</v>
          </cell>
          <cell r="P762">
            <v>0</v>
          </cell>
          <cell r="Q762" t="str">
            <v>CPC</v>
          </cell>
          <cell r="R762">
            <v>1342127</v>
          </cell>
          <cell r="S762">
            <v>1355253</v>
          </cell>
          <cell r="T762">
            <v>13126</v>
          </cell>
          <cell r="V762">
            <v>13126</v>
          </cell>
          <cell r="W762">
            <v>262.12622000000005</v>
          </cell>
          <cell r="X762">
            <v>0</v>
          </cell>
          <cell r="Y762">
            <v>0</v>
          </cell>
        </row>
        <row r="763">
          <cell r="I763" t="str">
            <v>793YRR9</v>
          </cell>
          <cell r="K763">
            <v>0</v>
          </cell>
          <cell r="L763">
            <v>0</v>
          </cell>
          <cell r="M763">
            <v>1.9970000000000002E-2</v>
          </cell>
          <cell r="N763">
            <v>0.08</v>
          </cell>
          <cell r="O763">
            <v>0</v>
          </cell>
          <cell r="P763">
            <v>0</v>
          </cell>
          <cell r="Q763" t="str">
            <v>CPC</v>
          </cell>
          <cell r="R763">
            <v>100309</v>
          </cell>
          <cell r="S763" t="e">
            <v>#N/A</v>
          </cell>
          <cell r="T763" t="e">
            <v>#N/A</v>
          </cell>
          <cell r="V763" t="e">
            <v>#N/A</v>
          </cell>
          <cell r="W763" t="e">
            <v>#N/A</v>
          </cell>
          <cell r="X763">
            <v>0</v>
          </cell>
          <cell r="Y763" t="e">
            <v>#N/A</v>
          </cell>
        </row>
        <row r="764">
          <cell r="I764" t="str">
            <v>793YRMN</v>
          </cell>
          <cell r="K764">
            <v>0</v>
          </cell>
          <cell r="L764">
            <v>0</v>
          </cell>
          <cell r="M764">
            <v>1.9970000000000002E-2</v>
          </cell>
          <cell r="N764">
            <v>0.08</v>
          </cell>
          <cell r="O764">
            <v>0</v>
          </cell>
          <cell r="P764">
            <v>0</v>
          </cell>
          <cell r="Q764" t="str">
            <v>CPC</v>
          </cell>
          <cell r="R764">
            <v>65546</v>
          </cell>
          <cell r="S764">
            <v>65546</v>
          </cell>
          <cell r="T764">
            <v>0</v>
          </cell>
          <cell r="V764" t="str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I765" t="str">
            <v>793R077</v>
          </cell>
          <cell r="K765">
            <v>0</v>
          </cell>
          <cell r="L765">
            <v>0</v>
          </cell>
          <cell r="M765">
            <v>1.9970000000000002E-2</v>
          </cell>
          <cell r="N765">
            <v>0.08</v>
          </cell>
          <cell r="O765">
            <v>0</v>
          </cell>
          <cell r="P765">
            <v>0</v>
          </cell>
          <cell r="Q765" t="str">
            <v>CPC</v>
          </cell>
          <cell r="R765">
            <v>288143</v>
          </cell>
          <cell r="S765">
            <v>291070</v>
          </cell>
          <cell r="T765">
            <v>2927</v>
          </cell>
          <cell r="V765">
            <v>2927</v>
          </cell>
          <cell r="W765">
            <v>58.452190000000002</v>
          </cell>
          <cell r="X765">
            <v>0</v>
          </cell>
          <cell r="Y765">
            <v>0</v>
          </cell>
        </row>
        <row r="766">
          <cell r="I766" t="str">
            <v>793YRNG</v>
          </cell>
          <cell r="K766">
            <v>0</v>
          </cell>
          <cell r="L766">
            <v>0</v>
          </cell>
          <cell r="M766">
            <v>1.9970000000000002E-2</v>
          </cell>
          <cell r="N766">
            <v>0.08</v>
          </cell>
          <cell r="O766">
            <v>0</v>
          </cell>
          <cell r="P766">
            <v>0</v>
          </cell>
          <cell r="Q766" t="str">
            <v>CPC</v>
          </cell>
          <cell r="R766">
            <v>32213</v>
          </cell>
          <cell r="S766">
            <v>32213</v>
          </cell>
          <cell r="T766">
            <v>0</v>
          </cell>
          <cell r="V766" t="str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I767" t="str">
            <v>793R06T</v>
          </cell>
          <cell r="K767">
            <v>0</v>
          </cell>
          <cell r="L767">
            <v>0</v>
          </cell>
          <cell r="M767">
            <v>1.9970000000000002E-2</v>
          </cell>
          <cell r="N767">
            <v>0.08</v>
          </cell>
          <cell r="O767">
            <v>0</v>
          </cell>
          <cell r="P767">
            <v>0</v>
          </cell>
          <cell r="Q767" t="str">
            <v>CPC</v>
          </cell>
          <cell r="R767">
            <v>76688</v>
          </cell>
          <cell r="S767">
            <v>76765</v>
          </cell>
          <cell r="T767">
            <v>77</v>
          </cell>
          <cell r="V767">
            <v>77</v>
          </cell>
          <cell r="W767">
            <v>1.5376900000000002</v>
          </cell>
          <cell r="X767">
            <v>0</v>
          </cell>
          <cell r="Y767">
            <v>0</v>
          </cell>
        </row>
        <row r="768">
          <cell r="I768" t="str">
            <v>793YRR4</v>
          </cell>
          <cell r="K768">
            <v>0</v>
          </cell>
          <cell r="L768">
            <v>0</v>
          </cell>
          <cell r="M768">
            <v>1.9970000000000002E-2</v>
          </cell>
          <cell r="N768">
            <v>0.08</v>
          </cell>
          <cell r="O768">
            <v>0</v>
          </cell>
          <cell r="P768">
            <v>0</v>
          </cell>
          <cell r="Q768" t="str">
            <v>CPC</v>
          </cell>
          <cell r="R768">
            <v>267051</v>
          </cell>
          <cell r="S768">
            <v>270448</v>
          </cell>
          <cell r="T768">
            <v>3397</v>
          </cell>
          <cell r="V768">
            <v>3397</v>
          </cell>
          <cell r="W768">
            <v>67.838090000000008</v>
          </cell>
          <cell r="X768">
            <v>0</v>
          </cell>
          <cell r="Y768">
            <v>0</v>
          </cell>
        </row>
        <row r="769">
          <cell r="I769" t="str">
            <v>793YRP3</v>
          </cell>
          <cell r="K769">
            <v>0</v>
          </cell>
          <cell r="L769">
            <v>0</v>
          </cell>
          <cell r="M769">
            <v>1.9970000000000002E-2</v>
          </cell>
          <cell r="N769">
            <v>0.08</v>
          </cell>
          <cell r="O769">
            <v>0</v>
          </cell>
          <cell r="P769">
            <v>0</v>
          </cell>
          <cell r="Q769" t="str">
            <v>CPC</v>
          </cell>
          <cell r="R769">
            <v>75167</v>
          </cell>
          <cell r="S769">
            <v>75631</v>
          </cell>
          <cell r="T769">
            <v>464</v>
          </cell>
          <cell r="V769">
            <v>464</v>
          </cell>
          <cell r="W769">
            <v>9.2660800000000005</v>
          </cell>
          <cell r="X769">
            <v>0</v>
          </cell>
          <cell r="Y769">
            <v>0</v>
          </cell>
        </row>
        <row r="770">
          <cell r="I770" t="str">
            <v>793YRP5</v>
          </cell>
          <cell r="K770">
            <v>0</v>
          </cell>
          <cell r="L770">
            <v>0</v>
          </cell>
          <cell r="M770">
            <v>1.9970000000000002E-2</v>
          </cell>
          <cell r="N770">
            <v>0.08</v>
          </cell>
          <cell r="O770">
            <v>0</v>
          </cell>
          <cell r="P770">
            <v>0</v>
          </cell>
          <cell r="Q770" t="str">
            <v>CPC</v>
          </cell>
          <cell r="R770">
            <v>138709</v>
          </cell>
          <cell r="S770">
            <v>139880</v>
          </cell>
          <cell r="T770">
            <v>1171</v>
          </cell>
          <cell r="V770">
            <v>1171</v>
          </cell>
          <cell r="W770">
            <v>23.384870000000003</v>
          </cell>
          <cell r="X770">
            <v>0</v>
          </cell>
          <cell r="Y770">
            <v>0</v>
          </cell>
        </row>
        <row r="771">
          <cell r="I771" t="str">
            <v>793R0FT</v>
          </cell>
          <cell r="K771">
            <v>0</v>
          </cell>
          <cell r="L771">
            <v>0</v>
          </cell>
          <cell r="M771">
            <v>1.9970000000000002E-2</v>
          </cell>
          <cell r="N771">
            <v>0.08</v>
          </cell>
          <cell r="O771">
            <v>0</v>
          </cell>
          <cell r="P771">
            <v>0</v>
          </cell>
          <cell r="Q771" t="str">
            <v>CPC</v>
          </cell>
          <cell r="R771">
            <v>253930</v>
          </cell>
          <cell r="S771">
            <v>260839</v>
          </cell>
          <cell r="T771">
            <v>6909</v>
          </cell>
          <cell r="V771">
            <v>6909</v>
          </cell>
          <cell r="W771">
            <v>137.97273000000001</v>
          </cell>
          <cell r="X771">
            <v>0</v>
          </cell>
          <cell r="Y771">
            <v>0</v>
          </cell>
        </row>
        <row r="772">
          <cell r="I772" t="str">
            <v>9434TT8</v>
          </cell>
          <cell r="K772">
            <v>0</v>
          </cell>
          <cell r="L772">
            <v>0</v>
          </cell>
          <cell r="M772">
            <v>1.9970000000000002E-2</v>
          </cell>
          <cell r="N772">
            <v>0.08</v>
          </cell>
          <cell r="O772">
            <v>0</v>
          </cell>
          <cell r="P772">
            <v>0</v>
          </cell>
          <cell r="Q772" t="str">
            <v>CPC</v>
          </cell>
          <cell r="R772">
            <v>151894</v>
          </cell>
          <cell r="S772">
            <v>152759</v>
          </cell>
          <cell r="T772">
            <v>865</v>
          </cell>
          <cell r="V772">
            <v>865</v>
          </cell>
          <cell r="W772">
            <v>17.274050000000003</v>
          </cell>
          <cell r="X772">
            <v>97560</v>
          </cell>
          <cell r="Y772">
            <v>98318</v>
          </cell>
        </row>
        <row r="773">
          <cell r="I773" t="str">
            <v>9445YHG</v>
          </cell>
          <cell r="K773">
            <v>0</v>
          </cell>
          <cell r="L773">
            <v>0</v>
          </cell>
          <cell r="M773">
            <v>1.9970000000000002E-2</v>
          </cell>
          <cell r="N773">
            <v>0.08</v>
          </cell>
          <cell r="O773">
            <v>0</v>
          </cell>
          <cell r="P773">
            <v>0</v>
          </cell>
          <cell r="Q773" t="str">
            <v>CPC</v>
          </cell>
          <cell r="R773">
            <v>15001</v>
          </cell>
          <cell r="S773">
            <v>15008</v>
          </cell>
          <cell r="T773">
            <v>7</v>
          </cell>
          <cell r="V773">
            <v>7</v>
          </cell>
          <cell r="W773">
            <v>0.13979000000000003</v>
          </cell>
          <cell r="X773">
            <v>1510</v>
          </cell>
          <cell r="Y773">
            <v>2231</v>
          </cell>
        </row>
        <row r="774">
          <cell r="I774" t="str">
            <v>946740M</v>
          </cell>
          <cell r="K774">
            <v>0</v>
          </cell>
          <cell r="L774">
            <v>0</v>
          </cell>
          <cell r="M774">
            <v>1.9970000000000002E-2</v>
          </cell>
          <cell r="N774">
            <v>0.08</v>
          </cell>
          <cell r="O774">
            <v>0</v>
          </cell>
          <cell r="P774">
            <v>0</v>
          </cell>
          <cell r="Q774" t="str">
            <v>CPC</v>
          </cell>
          <cell r="R774">
            <v>18494</v>
          </cell>
          <cell r="S774" t="e">
            <v>#N/A</v>
          </cell>
          <cell r="T774" t="e">
            <v>#N/A</v>
          </cell>
          <cell r="V774" t="e">
            <v>#N/A</v>
          </cell>
          <cell r="W774" t="e">
            <v>#N/A</v>
          </cell>
          <cell r="X774">
            <v>0</v>
          </cell>
          <cell r="Y774" t="e">
            <v>#N/A</v>
          </cell>
        </row>
        <row r="775">
          <cell r="I775" t="str">
            <v>451420LM01WGB</v>
          </cell>
          <cell r="K775">
            <v>0</v>
          </cell>
          <cell r="L775">
            <v>0</v>
          </cell>
          <cell r="M775">
            <v>1.9970000000000002E-2</v>
          </cell>
          <cell r="N775">
            <v>0.08</v>
          </cell>
          <cell r="O775">
            <v>0</v>
          </cell>
          <cell r="P775">
            <v>0</v>
          </cell>
          <cell r="Q775" t="str">
            <v>CPC</v>
          </cell>
          <cell r="R775">
            <v>17350</v>
          </cell>
          <cell r="S775">
            <v>17448</v>
          </cell>
          <cell r="T775">
            <v>98</v>
          </cell>
          <cell r="V775">
            <v>98</v>
          </cell>
          <cell r="W775">
            <v>1.9570600000000002</v>
          </cell>
          <cell r="X775">
            <v>0</v>
          </cell>
          <cell r="Y775">
            <v>0</v>
          </cell>
        </row>
        <row r="776">
          <cell r="I776" t="str">
            <v>4063369906C95</v>
          </cell>
          <cell r="K776">
            <v>0</v>
          </cell>
          <cell r="L776">
            <v>0</v>
          </cell>
          <cell r="M776">
            <v>1.9970000000000002E-2</v>
          </cell>
          <cell r="N776">
            <v>0.08</v>
          </cell>
          <cell r="O776">
            <v>0</v>
          </cell>
          <cell r="P776">
            <v>0</v>
          </cell>
          <cell r="Q776" t="str">
            <v>CPC</v>
          </cell>
          <cell r="R776">
            <v>237667</v>
          </cell>
          <cell r="S776">
            <v>240829</v>
          </cell>
          <cell r="T776">
            <v>3162</v>
          </cell>
          <cell r="V776">
            <v>3162</v>
          </cell>
          <cell r="W776">
            <v>63.145140000000005</v>
          </cell>
          <cell r="X776">
            <v>0</v>
          </cell>
          <cell r="Y776">
            <v>0</v>
          </cell>
        </row>
        <row r="777">
          <cell r="I777" t="str">
            <v>795CMTG</v>
          </cell>
          <cell r="K777">
            <v>0</v>
          </cell>
          <cell r="L777">
            <v>0</v>
          </cell>
          <cell r="M777">
            <v>1.9970000000000002E-2</v>
          </cell>
          <cell r="N777">
            <v>0.08</v>
          </cell>
          <cell r="O777">
            <v>0</v>
          </cell>
          <cell r="P777">
            <v>0</v>
          </cell>
          <cell r="Q777" t="str">
            <v>CPC</v>
          </cell>
          <cell r="R777">
            <v>427736</v>
          </cell>
          <cell r="S777">
            <v>438657</v>
          </cell>
          <cell r="T777">
            <v>10921</v>
          </cell>
          <cell r="V777">
            <v>10921</v>
          </cell>
          <cell r="W777">
            <v>218.09237000000002</v>
          </cell>
          <cell r="X777">
            <v>0</v>
          </cell>
          <cell r="Y777">
            <v>0</v>
          </cell>
        </row>
        <row r="778">
          <cell r="I778" t="str">
            <v>74633699044DY</v>
          </cell>
          <cell r="K778">
            <v>0</v>
          </cell>
          <cell r="L778">
            <v>0</v>
          </cell>
          <cell r="M778">
            <v>1.9970000000000002E-2</v>
          </cell>
          <cell r="N778">
            <v>0.08</v>
          </cell>
          <cell r="O778">
            <v>0</v>
          </cell>
          <cell r="P778">
            <v>0</v>
          </cell>
          <cell r="Q778" t="str">
            <v>CPC</v>
          </cell>
          <cell r="R778">
            <v>159445</v>
          </cell>
          <cell r="S778">
            <v>163667</v>
          </cell>
          <cell r="T778">
            <v>4222</v>
          </cell>
          <cell r="V778">
            <v>4222</v>
          </cell>
          <cell r="W778">
            <v>84.313340000000011</v>
          </cell>
          <cell r="X778">
            <v>0</v>
          </cell>
          <cell r="Y778">
            <v>0</v>
          </cell>
        </row>
        <row r="779">
          <cell r="I779" t="str">
            <v>74633699044CX</v>
          </cell>
          <cell r="K779">
            <v>0</v>
          </cell>
          <cell r="L779">
            <v>0</v>
          </cell>
          <cell r="M779">
            <v>1.9970000000000002E-2</v>
          </cell>
          <cell r="N779">
            <v>0.08</v>
          </cell>
          <cell r="O779">
            <v>0</v>
          </cell>
          <cell r="P779">
            <v>0</v>
          </cell>
          <cell r="Q779" t="str">
            <v>CPC</v>
          </cell>
          <cell r="R779">
            <v>783966</v>
          </cell>
          <cell r="S779">
            <v>801735</v>
          </cell>
          <cell r="T779">
            <v>17769</v>
          </cell>
          <cell r="V779">
            <v>17769</v>
          </cell>
          <cell r="W779">
            <v>354.84693000000004</v>
          </cell>
          <cell r="X779">
            <v>0</v>
          </cell>
          <cell r="Y779">
            <v>0</v>
          </cell>
        </row>
        <row r="780">
          <cell r="I780" t="str">
            <v>451432LM0PPZR</v>
          </cell>
          <cell r="K780">
            <v>0</v>
          </cell>
          <cell r="L780">
            <v>0</v>
          </cell>
          <cell r="M780">
            <v>1.9970000000000002E-2</v>
          </cell>
          <cell r="N780">
            <v>0.08</v>
          </cell>
          <cell r="O780">
            <v>0</v>
          </cell>
          <cell r="P780">
            <v>0</v>
          </cell>
          <cell r="Q780" t="str">
            <v>CPC</v>
          </cell>
          <cell r="R780">
            <v>4106</v>
          </cell>
          <cell r="S780" t="e">
            <v>#N/A</v>
          </cell>
          <cell r="T780" t="e">
            <v>#N/A</v>
          </cell>
          <cell r="V780" t="e">
            <v>#N/A</v>
          </cell>
          <cell r="W780" t="e">
            <v>#N/A</v>
          </cell>
          <cell r="X780">
            <v>0</v>
          </cell>
          <cell r="Y780" t="e">
            <v>#N/A</v>
          </cell>
        </row>
        <row r="781">
          <cell r="I781" t="str">
            <v>7526209442B3C</v>
          </cell>
          <cell r="K781">
            <v>0</v>
          </cell>
          <cell r="L781">
            <v>0</v>
          </cell>
          <cell r="M781">
            <v>1.9970000000000002E-2</v>
          </cell>
          <cell r="N781">
            <v>0.08</v>
          </cell>
          <cell r="O781">
            <v>0</v>
          </cell>
          <cell r="P781">
            <v>0</v>
          </cell>
          <cell r="Q781" t="str">
            <v>CPC</v>
          </cell>
          <cell r="R781">
            <v>11515</v>
          </cell>
          <cell r="S781">
            <v>12518</v>
          </cell>
          <cell r="T781">
            <v>1003</v>
          </cell>
          <cell r="V781">
            <v>1003</v>
          </cell>
          <cell r="W781">
            <v>20.029910000000001</v>
          </cell>
          <cell r="X781">
            <v>11206</v>
          </cell>
          <cell r="Y781">
            <v>12372</v>
          </cell>
        </row>
        <row r="782">
          <cell r="I782" t="str">
            <v>70156PHH1441D</v>
          </cell>
          <cell r="K782">
            <v>0</v>
          </cell>
          <cell r="L782">
            <v>0</v>
          </cell>
          <cell r="M782">
            <v>1.9970000000000002E-2</v>
          </cell>
          <cell r="N782">
            <v>0.08</v>
          </cell>
          <cell r="O782">
            <v>0</v>
          </cell>
          <cell r="P782">
            <v>0</v>
          </cell>
          <cell r="Q782" t="str">
            <v>CPC</v>
          </cell>
          <cell r="R782">
            <v>7200</v>
          </cell>
          <cell r="S782">
            <v>7838</v>
          </cell>
          <cell r="T782">
            <v>638</v>
          </cell>
          <cell r="V782">
            <v>638</v>
          </cell>
          <cell r="W782">
            <v>12.740860000000001</v>
          </cell>
          <cell r="X782">
            <v>0</v>
          </cell>
          <cell r="Y782">
            <v>0</v>
          </cell>
        </row>
        <row r="783">
          <cell r="I783" t="str">
            <v>451445LM2530V</v>
          </cell>
          <cell r="K783">
            <v>0</v>
          </cell>
          <cell r="L783">
            <v>0</v>
          </cell>
          <cell r="M783">
            <v>1.9970000000000002E-2</v>
          </cell>
          <cell r="N783">
            <v>0.08</v>
          </cell>
          <cell r="O783">
            <v>0</v>
          </cell>
          <cell r="P783">
            <v>0</v>
          </cell>
          <cell r="Q783" t="str">
            <v>CPC</v>
          </cell>
          <cell r="R783">
            <v>1196</v>
          </cell>
          <cell r="S783">
            <v>1379</v>
          </cell>
          <cell r="T783">
            <v>183</v>
          </cell>
          <cell r="V783">
            <v>183</v>
          </cell>
          <cell r="W783">
            <v>3.6545100000000001</v>
          </cell>
          <cell r="X783">
            <v>0</v>
          </cell>
          <cell r="Y783">
            <v>0</v>
          </cell>
        </row>
        <row r="784">
          <cell r="I784" t="str">
            <v>45146PLM36R0P</v>
          </cell>
          <cell r="K784">
            <v>0</v>
          </cell>
          <cell r="L784">
            <v>0</v>
          </cell>
          <cell r="M784">
            <v>1.9970000000000002E-2</v>
          </cell>
          <cell r="N784">
            <v>0.08</v>
          </cell>
          <cell r="O784">
            <v>0</v>
          </cell>
          <cell r="P784">
            <v>0</v>
          </cell>
          <cell r="Q784" t="str">
            <v>CPC</v>
          </cell>
          <cell r="R784">
            <v>1278</v>
          </cell>
          <cell r="S784">
            <v>1538</v>
          </cell>
          <cell r="T784">
            <v>260</v>
          </cell>
          <cell r="V784">
            <v>260</v>
          </cell>
          <cell r="W784">
            <v>5.1922000000000006</v>
          </cell>
          <cell r="X784">
            <v>0</v>
          </cell>
          <cell r="Y784">
            <v>0</v>
          </cell>
        </row>
        <row r="785">
          <cell r="I785" t="str">
            <v>45146PLM372D1</v>
          </cell>
          <cell r="K785">
            <v>0</v>
          </cell>
          <cell r="L785">
            <v>0</v>
          </cell>
          <cell r="M785">
            <v>1.9970000000000002E-2</v>
          </cell>
          <cell r="N785">
            <v>0.08</v>
          </cell>
          <cell r="O785">
            <v>0</v>
          </cell>
          <cell r="P785">
            <v>0</v>
          </cell>
          <cell r="Q785" t="str">
            <v>CPC</v>
          </cell>
          <cell r="R785">
            <v>28357</v>
          </cell>
          <cell r="S785">
            <v>32641</v>
          </cell>
          <cell r="T785">
            <v>4284</v>
          </cell>
          <cell r="V785">
            <v>4284</v>
          </cell>
          <cell r="W785">
            <v>85.551480000000012</v>
          </cell>
          <cell r="X785">
            <v>0</v>
          </cell>
          <cell r="Y785">
            <v>0</v>
          </cell>
        </row>
        <row r="786">
          <cell r="I786" t="str">
            <v>45145PLM2WP77</v>
          </cell>
          <cell r="K786">
            <v>0</v>
          </cell>
          <cell r="L786">
            <v>0</v>
          </cell>
          <cell r="M786">
            <v>1.9970000000000002E-2</v>
          </cell>
          <cell r="N786">
            <v>0.08</v>
          </cell>
          <cell r="O786">
            <v>0</v>
          </cell>
          <cell r="P786">
            <v>0</v>
          </cell>
          <cell r="Q786" t="str">
            <v>CPC</v>
          </cell>
          <cell r="R786">
            <v>22565</v>
          </cell>
          <cell r="S786">
            <v>24401</v>
          </cell>
          <cell r="T786">
            <v>1836</v>
          </cell>
          <cell r="V786">
            <v>1836</v>
          </cell>
          <cell r="W786">
            <v>36.664920000000002</v>
          </cell>
          <cell r="X786">
            <v>0</v>
          </cell>
          <cell r="Y786">
            <v>0</v>
          </cell>
        </row>
        <row r="787">
          <cell r="I787" t="str">
            <v>45146PLM372CM</v>
          </cell>
          <cell r="K787">
            <v>0</v>
          </cell>
          <cell r="L787">
            <v>0</v>
          </cell>
          <cell r="M787">
            <v>1.9970000000000002E-2</v>
          </cell>
          <cell r="N787">
            <v>0.08</v>
          </cell>
          <cell r="O787">
            <v>0</v>
          </cell>
          <cell r="P787">
            <v>0</v>
          </cell>
          <cell r="Q787" t="str">
            <v>CPC</v>
          </cell>
          <cell r="R787">
            <v>9131</v>
          </cell>
          <cell r="S787">
            <v>11336</v>
          </cell>
          <cell r="T787">
            <v>2205</v>
          </cell>
          <cell r="V787">
            <v>2205</v>
          </cell>
          <cell r="W787">
            <v>44.033850000000001</v>
          </cell>
          <cell r="X787">
            <v>0</v>
          </cell>
          <cell r="Y787">
            <v>0</v>
          </cell>
        </row>
        <row r="788">
          <cell r="I788" t="str">
            <v>45146PLM372CV</v>
          </cell>
          <cell r="K788">
            <v>0</v>
          </cell>
          <cell r="L788">
            <v>0</v>
          </cell>
          <cell r="M788">
            <v>1.9970000000000002E-2</v>
          </cell>
          <cell r="N788">
            <v>0.08</v>
          </cell>
          <cell r="O788">
            <v>0</v>
          </cell>
          <cell r="P788">
            <v>0</v>
          </cell>
          <cell r="Q788" t="str">
            <v>CPC</v>
          </cell>
          <cell r="R788">
            <v>7321</v>
          </cell>
          <cell r="S788">
            <v>9736</v>
          </cell>
          <cell r="T788">
            <v>2415</v>
          </cell>
          <cell r="V788">
            <v>2415</v>
          </cell>
          <cell r="W788">
            <v>48.227550000000001</v>
          </cell>
          <cell r="X788">
            <v>0</v>
          </cell>
          <cell r="Y788">
            <v>0</v>
          </cell>
        </row>
        <row r="789">
          <cell r="I789" t="str">
            <v>45146PLM372CK</v>
          </cell>
          <cell r="K789">
            <v>0</v>
          </cell>
          <cell r="L789">
            <v>0</v>
          </cell>
          <cell r="M789">
            <v>1.9970000000000002E-2</v>
          </cell>
          <cell r="N789">
            <v>0.08</v>
          </cell>
          <cell r="O789">
            <v>0</v>
          </cell>
          <cell r="P789">
            <v>0</v>
          </cell>
          <cell r="Q789" t="str">
            <v>CPC</v>
          </cell>
          <cell r="R789">
            <v>16224</v>
          </cell>
          <cell r="S789">
            <v>17545</v>
          </cell>
          <cell r="T789">
            <v>1321</v>
          </cell>
          <cell r="V789">
            <v>1321</v>
          </cell>
          <cell r="W789">
            <v>26.380370000000003</v>
          </cell>
          <cell r="X789">
            <v>0</v>
          </cell>
          <cell r="Y789">
            <v>0</v>
          </cell>
        </row>
        <row r="790">
          <cell r="I790" t="str">
            <v>40636C66046TH</v>
          </cell>
          <cell r="K790">
            <v>0</v>
          </cell>
          <cell r="L790">
            <v>0</v>
          </cell>
          <cell r="M790">
            <v>1.9970000000000002E-2</v>
          </cell>
          <cell r="N790">
            <v>0.08</v>
          </cell>
          <cell r="O790">
            <v>0</v>
          </cell>
          <cell r="P790">
            <v>0</v>
          </cell>
          <cell r="Q790" t="str">
            <v>CPC</v>
          </cell>
          <cell r="R790">
            <v>9995</v>
          </cell>
          <cell r="S790">
            <v>11136</v>
          </cell>
          <cell r="T790">
            <v>1141</v>
          </cell>
          <cell r="V790">
            <v>1141</v>
          </cell>
          <cell r="W790">
            <v>22.785770000000003</v>
          </cell>
          <cell r="X790">
            <v>0</v>
          </cell>
          <cell r="Y790">
            <v>0</v>
          </cell>
        </row>
        <row r="791">
          <cell r="I791" t="str">
            <v>79G0YKR</v>
          </cell>
          <cell r="K791">
            <v>0</v>
          </cell>
          <cell r="L791">
            <v>0</v>
          </cell>
          <cell r="M791">
            <v>1.9970000000000002E-2</v>
          </cell>
          <cell r="N791">
            <v>0.08</v>
          </cell>
          <cell r="O791">
            <v>0</v>
          </cell>
          <cell r="P791">
            <v>0</v>
          </cell>
          <cell r="Q791" t="str">
            <v>CPC</v>
          </cell>
          <cell r="R791">
            <v>200146</v>
          </cell>
          <cell r="S791">
            <v>202435</v>
          </cell>
          <cell r="T791">
            <v>2289</v>
          </cell>
          <cell r="V791">
            <v>2289</v>
          </cell>
          <cell r="W791">
            <v>45.711330000000004</v>
          </cell>
          <cell r="X791">
            <v>0</v>
          </cell>
          <cell r="Y791">
            <v>0</v>
          </cell>
        </row>
        <row r="792">
          <cell r="I792" t="str">
            <v>79G10K2</v>
          </cell>
          <cell r="K792">
            <v>0</v>
          </cell>
          <cell r="L792">
            <v>0</v>
          </cell>
          <cell r="M792">
            <v>1.9970000000000002E-2</v>
          </cell>
          <cell r="N792">
            <v>0.08</v>
          </cell>
          <cell r="O792">
            <v>0</v>
          </cell>
          <cell r="P792">
            <v>0</v>
          </cell>
          <cell r="Q792" t="str">
            <v>CPC</v>
          </cell>
          <cell r="R792">
            <v>252776</v>
          </cell>
          <cell r="S792">
            <v>253056</v>
          </cell>
          <cell r="T792">
            <v>280</v>
          </cell>
          <cell r="V792">
            <v>280</v>
          </cell>
          <cell r="W792">
            <v>5.5916000000000006</v>
          </cell>
          <cell r="X792">
            <v>0</v>
          </cell>
          <cell r="Y792">
            <v>0</v>
          </cell>
        </row>
        <row r="793">
          <cell r="I793" t="str">
            <v>72N1457</v>
          </cell>
          <cell r="K793">
            <v>0</v>
          </cell>
          <cell r="L793">
            <v>0</v>
          </cell>
          <cell r="M793">
            <v>1.9970000000000002E-2</v>
          </cell>
          <cell r="N793">
            <v>0.08</v>
          </cell>
          <cell r="O793">
            <v>0</v>
          </cell>
          <cell r="P793">
            <v>0</v>
          </cell>
          <cell r="Q793" t="str">
            <v>CPC</v>
          </cell>
          <cell r="R793">
            <v>5231</v>
          </cell>
          <cell r="S793">
            <v>5231</v>
          </cell>
          <cell r="T793">
            <v>0</v>
          </cell>
          <cell r="V793" t="str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I794" t="str">
            <v>V8215600210</v>
          </cell>
          <cell r="J794" t="str">
            <v>C24071173</v>
          </cell>
          <cell r="K794">
            <v>0</v>
          </cell>
          <cell r="L794">
            <v>0</v>
          </cell>
          <cell r="M794">
            <v>1.9970000000000002E-2</v>
          </cell>
          <cell r="N794">
            <v>0.08</v>
          </cell>
          <cell r="O794">
            <v>0</v>
          </cell>
          <cell r="P794">
            <v>0</v>
          </cell>
          <cell r="Q794" t="str">
            <v>CPC</v>
          </cell>
          <cell r="R794">
            <v>144554</v>
          </cell>
          <cell r="S794">
            <v>144907</v>
          </cell>
          <cell r="T794">
            <v>353</v>
          </cell>
          <cell r="V794">
            <v>353</v>
          </cell>
          <cell r="W794">
            <v>7.0494100000000008</v>
          </cell>
          <cell r="X794">
            <v>0</v>
          </cell>
          <cell r="Y794">
            <v>0</v>
          </cell>
        </row>
        <row r="795">
          <cell r="I795" t="str">
            <v>V8215600231</v>
          </cell>
          <cell r="J795" t="str">
            <v>C24071168</v>
          </cell>
          <cell r="K795">
            <v>0</v>
          </cell>
          <cell r="L795">
            <v>0</v>
          </cell>
          <cell r="M795">
            <v>1.9970000000000002E-2</v>
          </cell>
          <cell r="N795">
            <v>0.08</v>
          </cell>
          <cell r="O795">
            <v>0</v>
          </cell>
          <cell r="P795">
            <v>0</v>
          </cell>
          <cell r="Q795" t="str">
            <v>CPC</v>
          </cell>
          <cell r="R795">
            <v>36187</v>
          </cell>
          <cell r="S795">
            <v>36530</v>
          </cell>
          <cell r="T795">
            <v>343</v>
          </cell>
          <cell r="V795">
            <v>343</v>
          </cell>
          <cell r="W795">
            <v>6.8497100000000009</v>
          </cell>
          <cell r="X795">
            <v>0</v>
          </cell>
          <cell r="Y795">
            <v>0</v>
          </cell>
        </row>
        <row r="796">
          <cell r="I796" t="str">
            <v>V8215600211</v>
          </cell>
          <cell r="J796" t="str">
            <v>C24071174</v>
          </cell>
          <cell r="K796">
            <v>0</v>
          </cell>
          <cell r="L796">
            <v>0</v>
          </cell>
          <cell r="M796">
            <v>1.9970000000000002E-2</v>
          </cell>
          <cell r="N796">
            <v>0.08</v>
          </cell>
          <cell r="O796">
            <v>0</v>
          </cell>
          <cell r="P796">
            <v>0</v>
          </cell>
          <cell r="Q796" t="str">
            <v>CPC</v>
          </cell>
          <cell r="R796">
            <v>106612</v>
          </cell>
          <cell r="S796">
            <v>108184</v>
          </cell>
          <cell r="T796">
            <v>1572</v>
          </cell>
          <cell r="V796">
            <v>1572</v>
          </cell>
          <cell r="W796">
            <v>31.392840000000003</v>
          </cell>
          <cell r="X796">
            <v>0</v>
          </cell>
          <cell r="Y796">
            <v>0</v>
          </cell>
        </row>
        <row r="797">
          <cell r="I797" t="str">
            <v>V8215600213</v>
          </cell>
          <cell r="J797" t="str">
            <v>C24071170</v>
          </cell>
          <cell r="K797">
            <v>0</v>
          </cell>
          <cell r="L797">
            <v>0</v>
          </cell>
          <cell r="M797">
            <v>1.9970000000000002E-2</v>
          </cell>
          <cell r="N797">
            <v>0.08</v>
          </cell>
          <cell r="O797">
            <v>0</v>
          </cell>
          <cell r="P797">
            <v>0</v>
          </cell>
          <cell r="Q797" t="str">
            <v>CPC</v>
          </cell>
          <cell r="R797">
            <v>39301</v>
          </cell>
          <cell r="S797">
            <v>39500</v>
          </cell>
          <cell r="T797">
            <v>199</v>
          </cell>
          <cell r="V797">
            <v>199</v>
          </cell>
          <cell r="W797">
            <v>3.9740300000000004</v>
          </cell>
          <cell r="X797">
            <v>0</v>
          </cell>
          <cell r="Y797">
            <v>0</v>
          </cell>
        </row>
        <row r="798">
          <cell r="I798" t="str">
            <v>79G2F3F</v>
          </cell>
          <cell r="K798">
            <v>0</v>
          </cell>
          <cell r="L798">
            <v>0</v>
          </cell>
          <cell r="M798">
            <v>1.9970000000000002E-2</v>
          </cell>
          <cell r="N798">
            <v>0.08</v>
          </cell>
          <cell r="O798">
            <v>0</v>
          </cell>
          <cell r="P798">
            <v>0</v>
          </cell>
          <cell r="Q798" t="str">
            <v>CPC</v>
          </cell>
          <cell r="R798">
            <v>190123</v>
          </cell>
          <cell r="S798">
            <v>193935</v>
          </cell>
          <cell r="T798">
            <v>3812</v>
          </cell>
          <cell r="V798">
            <v>3812</v>
          </cell>
          <cell r="W798">
            <v>76.125640000000004</v>
          </cell>
          <cell r="X798">
            <v>0</v>
          </cell>
          <cell r="Y798">
            <v>0</v>
          </cell>
        </row>
        <row r="799">
          <cell r="I799" t="str">
            <v>V9415600704</v>
          </cell>
          <cell r="J799" t="str">
            <v>C24070485</v>
          </cell>
          <cell r="K799">
            <v>0</v>
          </cell>
          <cell r="L799">
            <v>0</v>
          </cell>
          <cell r="M799">
            <v>1.9970000000000002E-2</v>
          </cell>
          <cell r="N799">
            <v>0.08</v>
          </cell>
          <cell r="O799">
            <v>0</v>
          </cell>
          <cell r="P799">
            <v>0</v>
          </cell>
          <cell r="Q799" t="str">
            <v>CPC</v>
          </cell>
          <cell r="R799">
            <v>240816</v>
          </cell>
          <cell r="S799">
            <v>243823</v>
          </cell>
          <cell r="T799">
            <v>3007</v>
          </cell>
          <cell r="V799">
            <v>3007</v>
          </cell>
          <cell r="W799">
            <v>60.049790000000002</v>
          </cell>
          <cell r="X799">
            <v>129734</v>
          </cell>
          <cell r="Y799">
            <v>132298</v>
          </cell>
        </row>
        <row r="800">
          <cell r="I800" t="str">
            <v>V9515601629</v>
          </cell>
          <cell r="J800" t="str">
            <v>C24070593</v>
          </cell>
          <cell r="K800">
            <v>0</v>
          </cell>
          <cell r="L800">
            <v>0</v>
          </cell>
          <cell r="M800">
            <v>1.9970000000000002E-2</v>
          </cell>
          <cell r="N800">
            <v>0.08</v>
          </cell>
          <cell r="O800">
            <v>0</v>
          </cell>
          <cell r="P800">
            <v>0</v>
          </cell>
          <cell r="Q800" t="str">
            <v>CPC</v>
          </cell>
          <cell r="R800">
            <v>198427</v>
          </cell>
          <cell r="S800">
            <v>200467</v>
          </cell>
          <cell r="T800">
            <v>2040</v>
          </cell>
          <cell r="V800">
            <v>2040</v>
          </cell>
          <cell r="W800">
            <v>40.738800000000005</v>
          </cell>
          <cell r="X800">
            <v>129600</v>
          </cell>
          <cell r="Y800">
            <v>132302</v>
          </cell>
        </row>
        <row r="801">
          <cell r="I801" t="str">
            <v>35P6VZX</v>
          </cell>
          <cell r="K801">
            <v>0</v>
          </cell>
          <cell r="L801">
            <v>0</v>
          </cell>
          <cell r="M801">
            <v>1.9970000000000002E-2</v>
          </cell>
          <cell r="N801">
            <v>0.08</v>
          </cell>
          <cell r="O801">
            <v>0</v>
          </cell>
          <cell r="P801">
            <v>0</v>
          </cell>
          <cell r="Q801" t="str">
            <v>CPC</v>
          </cell>
          <cell r="R801">
            <v>2424</v>
          </cell>
          <cell r="S801">
            <v>2504</v>
          </cell>
          <cell r="T801">
            <v>80</v>
          </cell>
          <cell r="V801">
            <v>80</v>
          </cell>
          <cell r="W801">
            <v>1.5976000000000001</v>
          </cell>
          <cell r="X801">
            <v>0</v>
          </cell>
          <cell r="Y801">
            <v>0</v>
          </cell>
        </row>
        <row r="802">
          <cell r="I802" t="str">
            <v>35P6VZD</v>
          </cell>
          <cell r="K802">
            <v>0</v>
          </cell>
          <cell r="L802">
            <v>0</v>
          </cell>
          <cell r="M802">
            <v>1.9970000000000002E-2</v>
          </cell>
          <cell r="N802">
            <v>0.08</v>
          </cell>
          <cell r="O802">
            <v>0</v>
          </cell>
          <cell r="P802">
            <v>0</v>
          </cell>
          <cell r="Q802" t="str">
            <v>CPC</v>
          </cell>
          <cell r="R802">
            <v>39623</v>
          </cell>
          <cell r="S802">
            <v>39881</v>
          </cell>
          <cell r="T802">
            <v>258</v>
          </cell>
          <cell r="V802">
            <v>258</v>
          </cell>
          <cell r="W802">
            <v>5.1522600000000001</v>
          </cell>
          <cell r="X802">
            <v>0</v>
          </cell>
          <cell r="Y802">
            <v>0</v>
          </cell>
        </row>
        <row r="803">
          <cell r="I803" t="str">
            <v>35P6W06</v>
          </cell>
          <cell r="K803">
            <v>0</v>
          </cell>
          <cell r="L803">
            <v>0</v>
          </cell>
          <cell r="M803">
            <v>1.9970000000000002E-2</v>
          </cell>
          <cell r="N803">
            <v>0.08</v>
          </cell>
          <cell r="O803">
            <v>0</v>
          </cell>
          <cell r="P803">
            <v>0</v>
          </cell>
          <cell r="Q803" t="str">
            <v>CPC</v>
          </cell>
          <cell r="R803">
            <v>144853</v>
          </cell>
          <cell r="S803">
            <v>147265</v>
          </cell>
          <cell r="T803">
            <v>2412</v>
          </cell>
          <cell r="V803">
            <v>2412</v>
          </cell>
          <cell r="W803">
            <v>48.167640000000006</v>
          </cell>
          <cell r="X803">
            <v>0</v>
          </cell>
          <cell r="Y803">
            <v>0</v>
          </cell>
        </row>
        <row r="804">
          <cell r="I804" t="str">
            <v>35P6W02</v>
          </cell>
          <cell r="K804">
            <v>0</v>
          </cell>
          <cell r="L804">
            <v>0</v>
          </cell>
          <cell r="M804">
            <v>1.9970000000000002E-2</v>
          </cell>
          <cell r="N804">
            <v>0.08</v>
          </cell>
          <cell r="O804">
            <v>0</v>
          </cell>
          <cell r="P804">
            <v>0</v>
          </cell>
          <cell r="Q804" t="str">
            <v>CPC</v>
          </cell>
          <cell r="R804">
            <v>29361</v>
          </cell>
          <cell r="S804">
            <v>29397</v>
          </cell>
          <cell r="T804">
            <v>36</v>
          </cell>
          <cell r="V804">
            <v>36</v>
          </cell>
          <cell r="W804">
            <v>0.71892</v>
          </cell>
          <cell r="X804">
            <v>0</v>
          </cell>
          <cell r="Y804">
            <v>0</v>
          </cell>
        </row>
        <row r="805">
          <cell r="I805" t="str">
            <v>72MXX15</v>
          </cell>
          <cell r="K805">
            <v>0</v>
          </cell>
          <cell r="L805">
            <v>0</v>
          </cell>
          <cell r="M805">
            <v>1.9970000000000002E-2</v>
          </cell>
          <cell r="N805">
            <v>0.08</v>
          </cell>
          <cell r="O805">
            <v>0</v>
          </cell>
          <cell r="P805">
            <v>0</v>
          </cell>
          <cell r="Q805" t="str">
            <v>CPC</v>
          </cell>
          <cell r="R805">
            <v>17887</v>
          </cell>
          <cell r="S805">
            <v>18376</v>
          </cell>
          <cell r="T805">
            <v>489</v>
          </cell>
          <cell r="V805">
            <v>489</v>
          </cell>
          <cell r="W805">
            <v>9.7653300000000005</v>
          </cell>
          <cell r="X805">
            <v>0</v>
          </cell>
          <cell r="Y805">
            <v>0</v>
          </cell>
        </row>
        <row r="806">
          <cell r="I806" t="str">
            <v>793R0B1</v>
          </cell>
          <cell r="K806">
            <v>0</v>
          </cell>
          <cell r="L806">
            <v>0</v>
          </cell>
          <cell r="M806">
            <v>1.9970000000000002E-2</v>
          </cell>
          <cell r="N806">
            <v>0.08</v>
          </cell>
          <cell r="O806">
            <v>0</v>
          </cell>
          <cell r="P806">
            <v>0</v>
          </cell>
          <cell r="Q806" t="str">
            <v>CPC</v>
          </cell>
          <cell r="R806">
            <v>159863</v>
          </cell>
          <cell r="S806">
            <v>164592</v>
          </cell>
          <cell r="T806">
            <v>4729</v>
          </cell>
          <cell r="V806">
            <v>4729</v>
          </cell>
          <cell r="W806">
            <v>94.438130000000001</v>
          </cell>
          <cell r="X806">
            <v>0</v>
          </cell>
          <cell r="Y806">
            <v>0</v>
          </cell>
        </row>
        <row r="807">
          <cell r="I807" t="str">
            <v>793R0GB</v>
          </cell>
          <cell r="K807">
            <v>0</v>
          </cell>
          <cell r="L807">
            <v>0</v>
          </cell>
          <cell r="M807">
            <v>1.9970000000000002E-2</v>
          </cell>
          <cell r="N807">
            <v>0.08</v>
          </cell>
          <cell r="O807">
            <v>0</v>
          </cell>
          <cell r="P807">
            <v>0</v>
          </cell>
          <cell r="Q807" t="str">
            <v>CPC</v>
          </cell>
          <cell r="R807">
            <v>131101</v>
          </cell>
          <cell r="S807">
            <v>131575</v>
          </cell>
          <cell r="T807">
            <v>474</v>
          </cell>
          <cell r="V807">
            <v>474</v>
          </cell>
          <cell r="W807">
            <v>9.4657800000000005</v>
          </cell>
          <cell r="X807">
            <v>0</v>
          </cell>
          <cell r="Y807">
            <v>0</v>
          </cell>
        </row>
        <row r="808">
          <cell r="I808" t="str">
            <v>793R0GG</v>
          </cell>
          <cell r="K808">
            <v>0</v>
          </cell>
          <cell r="L808">
            <v>0</v>
          </cell>
          <cell r="M808">
            <v>1.9970000000000002E-2</v>
          </cell>
          <cell r="N808">
            <v>0.08</v>
          </cell>
          <cell r="O808">
            <v>0</v>
          </cell>
          <cell r="P808">
            <v>0</v>
          </cell>
          <cell r="Q808" t="str">
            <v>CPC</v>
          </cell>
          <cell r="R808">
            <v>39214</v>
          </cell>
          <cell r="S808">
            <v>39867</v>
          </cell>
          <cell r="T808">
            <v>653</v>
          </cell>
          <cell r="V808">
            <v>653</v>
          </cell>
          <cell r="W808">
            <v>13.040410000000001</v>
          </cell>
          <cell r="X808">
            <v>0</v>
          </cell>
          <cell r="Y808">
            <v>0</v>
          </cell>
        </row>
        <row r="809">
          <cell r="I809" t="str">
            <v>793R0F6</v>
          </cell>
          <cell r="K809">
            <v>0</v>
          </cell>
          <cell r="L809">
            <v>0</v>
          </cell>
          <cell r="M809">
            <v>1.9970000000000002E-2</v>
          </cell>
          <cell r="N809">
            <v>0.08</v>
          </cell>
          <cell r="O809">
            <v>0</v>
          </cell>
          <cell r="P809">
            <v>0</v>
          </cell>
          <cell r="Q809" t="str">
            <v>CPC</v>
          </cell>
          <cell r="R809">
            <v>72090</v>
          </cell>
          <cell r="S809">
            <v>72439</v>
          </cell>
          <cell r="T809">
            <v>349</v>
          </cell>
          <cell r="V809">
            <v>349</v>
          </cell>
          <cell r="W809">
            <v>6.9695300000000007</v>
          </cell>
          <cell r="X809">
            <v>0</v>
          </cell>
          <cell r="Y809">
            <v>0</v>
          </cell>
        </row>
        <row r="810">
          <cell r="I810" t="str">
            <v>793R06Y</v>
          </cell>
          <cell r="K810">
            <v>0</v>
          </cell>
          <cell r="L810">
            <v>0</v>
          </cell>
          <cell r="M810">
            <v>1.9970000000000002E-2</v>
          </cell>
          <cell r="N810">
            <v>0.08</v>
          </cell>
          <cell r="O810">
            <v>0</v>
          </cell>
          <cell r="P810">
            <v>0</v>
          </cell>
          <cell r="Q810" t="str">
            <v>CPC</v>
          </cell>
          <cell r="R810">
            <v>66103</v>
          </cell>
          <cell r="S810">
            <v>66104</v>
          </cell>
          <cell r="T810">
            <v>1</v>
          </cell>
          <cell r="V810">
            <v>1</v>
          </cell>
          <cell r="W810">
            <v>1.9970000000000002E-2</v>
          </cell>
          <cell r="X810">
            <v>0</v>
          </cell>
          <cell r="Y810">
            <v>0</v>
          </cell>
        </row>
        <row r="811">
          <cell r="I811" t="str">
            <v>793R0CY</v>
          </cell>
          <cell r="K811">
            <v>0</v>
          </cell>
          <cell r="L811">
            <v>0</v>
          </cell>
          <cell r="M811">
            <v>1.9970000000000002E-2</v>
          </cell>
          <cell r="N811">
            <v>0.08</v>
          </cell>
          <cell r="O811">
            <v>0</v>
          </cell>
          <cell r="P811">
            <v>0</v>
          </cell>
          <cell r="Q811" t="str">
            <v>CPC</v>
          </cell>
          <cell r="R811">
            <v>19472</v>
          </cell>
          <cell r="S811">
            <v>19492</v>
          </cell>
          <cell r="T811">
            <v>20</v>
          </cell>
          <cell r="V811">
            <v>20</v>
          </cell>
          <cell r="W811">
            <v>0.39940000000000003</v>
          </cell>
          <cell r="X811">
            <v>0</v>
          </cell>
          <cell r="Y811">
            <v>0</v>
          </cell>
        </row>
        <row r="812">
          <cell r="I812" t="str">
            <v>793R06F</v>
          </cell>
          <cell r="K812">
            <v>0</v>
          </cell>
          <cell r="L812">
            <v>0</v>
          </cell>
          <cell r="M812">
            <v>1.9970000000000002E-2</v>
          </cell>
          <cell r="N812">
            <v>0.08</v>
          </cell>
          <cell r="O812">
            <v>0</v>
          </cell>
          <cell r="P812">
            <v>0</v>
          </cell>
          <cell r="Q812" t="str">
            <v>CPC</v>
          </cell>
          <cell r="R812">
            <v>63403</v>
          </cell>
          <cell r="S812">
            <v>63727</v>
          </cell>
          <cell r="T812">
            <v>324</v>
          </cell>
          <cell r="V812">
            <v>324</v>
          </cell>
          <cell r="W812">
            <v>6.4702800000000007</v>
          </cell>
          <cell r="X812">
            <v>0</v>
          </cell>
          <cell r="Y812">
            <v>0</v>
          </cell>
        </row>
        <row r="813">
          <cell r="I813" t="str">
            <v>793R0CX</v>
          </cell>
          <cell r="K813">
            <v>0</v>
          </cell>
          <cell r="L813">
            <v>0</v>
          </cell>
          <cell r="M813">
            <v>1.9970000000000002E-2</v>
          </cell>
          <cell r="N813">
            <v>0.08</v>
          </cell>
          <cell r="O813">
            <v>0</v>
          </cell>
          <cell r="P813">
            <v>0</v>
          </cell>
          <cell r="Q813" t="str">
            <v>CPC</v>
          </cell>
          <cell r="R813">
            <v>119622</v>
          </cell>
          <cell r="S813">
            <v>121429</v>
          </cell>
          <cell r="T813">
            <v>1807</v>
          </cell>
          <cell r="V813">
            <v>1807</v>
          </cell>
          <cell r="W813">
            <v>36.085790000000003</v>
          </cell>
          <cell r="X813">
            <v>0</v>
          </cell>
          <cell r="Y813">
            <v>0</v>
          </cell>
        </row>
        <row r="814">
          <cell r="I814" t="str">
            <v>793R0FN</v>
          </cell>
          <cell r="K814">
            <v>0</v>
          </cell>
          <cell r="L814">
            <v>0</v>
          </cell>
          <cell r="M814">
            <v>1.9970000000000002E-2</v>
          </cell>
          <cell r="N814">
            <v>0.08</v>
          </cell>
          <cell r="O814">
            <v>0</v>
          </cell>
          <cell r="P814">
            <v>0</v>
          </cell>
          <cell r="Q814" t="str">
            <v>CPC</v>
          </cell>
          <cell r="R814">
            <v>139763</v>
          </cell>
          <cell r="S814">
            <v>139763</v>
          </cell>
          <cell r="T814">
            <v>0</v>
          </cell>
          <cell r="V814" t="str">
            <v>0</v>
          </cell>
          <cell r="W814">
            <v>0</v>
          </cell>
          <cell r="X814">
            <v>0</v>
          </cell>
          <cell r="Y814">
            <v>0</v>
          </cell>
        </row>
        <row r="815">
          <cell r="I815" t="str">
            <v>9445YVG</v>
          </cell>
          <cell r="K815">
            <v>0</v>
          </cell>
          <cell r="L815">
            <v>0</v>
          </cell>
          <cell r="M815">
            <v>1.9970000000000002E-2</v>
          </cell>
          <cell r="N815">
            <v>0.08</v>
          </cell>
          <cell r="O815">
            <v>0</v>
          </cell>
          <cell r="P815">
            <v>0</v>
          </cell>
          <cell r="Q815" t="str">
            <v>CPC</v>
          </cell>
          <cell r="R815">
            <v>26128</v>
          </cell>
          <cell r="S815">
            <v>26548</v>
          </cell>
          <cell r="T815">
            <v>420</v>
          </cell>
          <cell r="V815">
            <v>420</v>
          </cell>
          <cell r="W815">
            <v>8.3874000000000013</v>
          </cell>
          <cell r="X815">
            <v>17331</v>
          </cell>
          <cell r="Y815">
            <v>17913</v>
          </cell>
        </row>
        <row r="816">
          <cell r="I816" t="str">
            <v>752500946076G</v>
          </cell>
          <cell r="K816">
            <v>0</v>
          </cell>
          <cell r="L816">
            <v>0</v>
          </cell>
          <cell r="M816">
            <v>1.9970000000000002E-2</v>
          </cell>
          <cell r="N816">
            <v>0.08</v>
          </cell>
          <cell r="O816">
            <v>0</v>
          </cell>
          <cell r="P816">
            <v>0</v>
          </cell>
          <cell r="Q816" t="str">
            <v>CPC</v>
          </cell>
          <cell r="R816">
            <v>4675</v>
          </cell>
          <cell r="S816">
            <v>4749</v>
          </cell>
          <cell r="T816">
            <v>74</v>
          </cell>
          <cell r="V816">
            <v>74</v>
          </cell>
          <cell r="W816">
            <v>1.4777800000000001</v>
          </cell>
          <cell r="X816">
            <v>20445</v>
          </cell>
          <cell r="Y816">
            <v>22179</v>
          </cell>
        </row>
        <row r="817">
          <cell r="I817" t="str">
            <v>7463369903PT9</v>
          </cell>
          <cell r="K817">
            <v>0</v>
          </cell>
          <cell r="L817">
            <v>0</v>
          </cell>
          <cell r="M817">
            <v>1.9970000000000002E-2</v>
          </cell>
          <cell r="N817">
            <v>0.08</v>
          </cell>
          <cell r="O817">
            <v>0</v>
          </cell>
          <cell r="P817">
            <v>0</v>
          </cell>
          <cell r="Q817" t="str">
            <v>CPC</v>
          </cell>
          <cell r="R817">
            <v>797202</v>
          </cell>
          <cell r="S817">
            <v>817549</v>
          </cell>
          <cell r="T817">
            <v>20347</v>
          </cell>
          <cell r="V817">
            <v>20347</v>
          </cell>
          <cell r="W817">
            <v>406.32959000000005</v>
          </cell>
          <cell r="X817">
            <v>0</v>
          </cell>
          <cell r="Y817">
            <v>0</v>
          </cell>
        </row>
        <row r="818">
          <cell r="I818" t="str">
            <v>7942M0M</v>
          </cell>
          <cell r="K818">
            <v>0</v>
          </cell>
          <cell r="L818">
            <v>0</v>
          </cell>
          <cell r="M818">
            <v>1.9970000000000002E-2</v>
          </cell>
          <cell r="N818">
            <v>0.08</v>
          </cell>
          <cell r="O818">
            <v>0</v>
          </cell>
          <cell r="P818">
            <v>0</v>
          </cell>
          <cell r="Q818" t="str">
            <v>CPC</v>
          </cell>
          <cell r="R818">
            <v>327428</v>
          </cell>
          <cell r="S818">
            <v>329466</v>
          </cell>
          <cell r="T818">
            <v>2038</v>
          </cell>
          <cell r="V818">
            <v>2038</v>
          </cell>
          <cell r="W818">
            <v>40.698860000000003</v>
          </cell>
          <cell r="X818">
            <v>0</v>
          </cell>
          <cell r="Y818">
            <v>0</v>
          </cell>
        </row>
        <row r="819">
          <cell r="I819" t="str">
            <v>701545HH0LR5D</v>
          </cell>
          <cell r="K819">
            <v>4000</v>
          </cell>
          <cell r="L819">
            <v>0</v>
          </cell>
          <cell r="M819">
            <v>2.0750000000000001E-2</v>
          </cell>
          <cell r="N819">
            <v>0.08</v>
          </cell>
          <cell r="O819">
            <v>83</v>
          </cell>
          <cell r="P819">
            <v>0</v>
          </cell>
          <cell r="Q819">
            <v>83</v>
          </cell>
          <cell r="R819">
            <v>66853</v>
          </cell>
          <cell r="S819">
            <v>69416</v>
          </cell>
          <cell r="T819">
            <v>2563</v>
          </cell>
          <cell r="U819" t="str">
            <v>0</v>
          </cell>
          <cell r="W819">
            <v>0</v>
          </cell>
          <cell r="X819">
            <v>0</v>
          </cell>
          <cell r="Y819">
            <v>0</v>
          </cell>
        </row>
        <row r="820">
          <cell r="I820" t="str">
            <v>40634C660133R</v>
          </cell>
          <cell r="K820">
            <v>0</v>
          </cell>
          <cell r="L820">
            <v>0</v>
          </cell>
          <cell r="M820">
            <v>1.9970000000000002E-2</v>
          </cell>
          <cell r="N820">
            <v>0.08</v>
          </cell>
          <cell r="O820">
            <v>0</v>
          </cell>
          <cell r="P820">
            <v>0</v>
          </cell>
          <cell r="Q820" t="str">
            <v>CPC</v>
          </cell>
          <cell r="R820">
            <v>632823</v>
          </cell>
          <cell r="S820">
            <v>653556</v>
          </cell>
          <cell r="T820">
            <v>20733</v>
          </cell>
          <cell r="V820">
            <v>20733</v>
          </cell>
          <cell r="W820">
            <v>414.03801000000004</v>
          </cell>
          <cell r="X820">
            <v>0</v>
          </cell>
          <cell r="Y820">
            <v>0</v>
          </cell>
        </row>
        <row r="821">
          <cell r="I821" t="str">
            <v>794YH03</v>
          </cell>
          <cell r="K821">
            <v>4000</v>
          </cell>
          <cell r="L821">
            <v>0</v>
          </cell>
          <cell r="M821">
            <v>2.0750000000000001E-2</v>
          </cell>
          <cell r="N821">
            <v>0.08</v>
          </cell>
          <cell r="O821">
            <v>83</v>
          </cell>
          <cell r="P821">
            <v>0</v>
          </cell>
          <cell r="Q821">
            <v>83</v>
          </cell>
          <cell r="R821">
            <v>113096</v>
          </cell>
          <cell r="S821">
            <v>114556</v>
          </cell>
          <cell r="T821">
            <v>1460</v>
          </cell>
          <cell r="U821" t="str">
            <v>0</v>
          </cell>
          <cell r="W821">
            <v>0</v>
          </cell>
          <cell r="X821">
            <v>0</v>
          </cell>
          <cell r="Y821">
            <v>0</v>
          </cell>
        </row>
        <row r="822">
          <cell r="I822" t="str">
            <v>40635C6606MYG</v>
          </cell>
          <cell r="K822">
            <v>0</v>
          </cell>
          <cell r="L822">
            <v>0</v>
          </cell>
          <cell r="M822">
            <v>1.9970000000000002E-2</v>
          </cell>
          <cell r="N822">
            <v>0.08</v>
          </cell>
          <cell r="O822">
            <v>0</v>
          </cell>
          <cell r="P822">
            <v>0</v>
          </cell>
          <cell r="Q822" t="str">
            <v>CPC</v>
          </cell>
          <cell r="R822">
            <v>77922</v>
          </cell>
          <cell r="S822">
            <v>79272</v>
          </cell>
          <cell r="T822">
            <v>1350</v>
          </cell>
          <cell r="V822">
            <v>1350</v>
          </cell>
          <cell r="W822">
            <v>26.959500000000002</v>
          </cell>
          <cell r="X822">
            <v>0</v>
          </cell>
          <cell r="Y822">
            <v>0</v>
          </cell>
        </row>
        <row r="823">
          <cell r="I823" t="str">
            <v>7527369469RX5</v>
          </cell>
          <cell r="K823">
            <v>4000</v>
          </cell>
          <cell r="L823">
            <v>100</v>
          </cell>
          <cell r="M823">
            <v>2.0750000000000001E-2</v>
          </cell>
          <cell r="N823">
            <v>0.08</v>
          </cell>
          <cell r="O823">
            <v>83</v>
          </cell>
          <cell r="P823">
            <v>8</v>
          </cell>
          <cell r="Q823">
            <v>91</v>
          </cell>
          <cell r="R823">
            <v>13841</v>
          </cell>
          <cell r="S823">
            <v>15413</v>
          </cell>
          <cell r="T823">
            <v>1572</v>
          </cell>
          <cell r="U823" t="str">
            <v>0</v>
          </cell>
          <cell r="W823">
            <v>0</v>
          </cell>
          <cell r="X823">
            <v>3679</v>
          </cell>
          <cell r="Y823">
            <v>4110</v>
          </cell>
        </row>
        <row r="824">
          <cell r="I824" t="str">
            <v>7463369903FG3</v>
          </cell>
          <cell r="K824">
            <v>6000</v>
          </cell>
          <cell r="L824">
            <v>0</v>
          </cell>
          <cell r="M824">
            <v>2.0750000000000001E-2</v>
          </cell>
          <cell r="N824">
            <v>0.08</v>
          </cell>
          <cell r="O824">
            <v>124.5</v>
          </cell>
          <cell r="P824">
            <v>0</v>
          </cell>
          <cell r="Q824">
            <v>124.5</v>
          </cell>
          <cell r="R824">
            <v>27749</v>
          </cell>
          <cell r="S824">
            <v>28341</v>
          </cell>
          <cell r="T824">
            <v>592</v>
          </cell>
          <cell r="U824" t="str">
            <v>0</v>
          </cell>
          <cell r="W824">
            <v>0</v>
          </cell>
          <cell r="X824">
            <v>0</v>
          </cell>
          <cell r="Y824">
            <v>0</v>
          </cell>
        </row>
        <row r="825">
          <cell r="I825" t="str">
            <v>45145PLM2K51Y</v>
          </cell>
          <cell r="K825">
            <v>0</v>
          </cell>
          <cell r="L825">
            <v>0</v>
          </cell>
          <cell r="M825">
            <v>1.9970000000000002E-2</v>
          </cell>
          <cell r="N825">
            <v>0.08</v>
          </cell>
          <cell r="O825">
            <v>0</v>
          </cell>
          <cell r="P825">
            <v>0</v>
          </cell>
          <cell r="Q825" t="str">
            <v>CPC</v>
          </cell>
          <cell r="R825">
            <v>7742</v>
          </cell>
          <cell r="S825">
            <v>8365</v>
          </cell>
          <cell r="T825">
            <v>623</v>
          </cell>
          <cell r="V825">
            <v>623</v>
          </cell>
          <cell r="W825">
            <v>12.441310000000001</v>
          </cell>
          <cell r="X825">
            <v>0</v>
          </cell>
          <cell r="Y825">
            <v>0</v>
          </cell>
        </row>
        <row r="826">
          <cell r="I826" t="str">
            <v>72MXPHK</v>
          </cell>
          <cell r="K826">
            <v>0</v>
          </cell>
          <cell r="L826">
            <v>0</v>
          </cell>
          <cell r="M826">
            <v>1.9970000000000002E-2</v>
          </cell>
          <cell r="N826">
            <v>0.08</v>
          </cell>
          <cell r="O826">
            <v>0</v>
          </cell>
          <cell r="P826">
            <v>0</v>
          </cell>
          <cell r="Q826" t="str">
            <v>CPC</v>
          </cell>
          <cell r="R826">
            <v>11350</v>
          </cell>
          <cell r="S826" t="e">
            <v>#N/A</v>
          </cell>
          <cell r="T826" t="e">
            <v>#N/A</v>
          </cell>
          <cell r="V826" t="e">
            <v>#N/A</v>
          </cell>
          <cell r="W826" t="e">
            <v>#N/A</v>
          </cell>
          <cell r="X826">
            <v>0</v>
          </cell>
          <cell r="Y826" t="e">
            <v>#N/A</v>
          </cell>
        </row>
        <row r="827">
          <cell r="I827" t="str">
            <v>V9324900664</v>
          </cell>
          <cell r="J827" t="str">
            <v>C28001533</v>
          </cell>
          <cell r="K827">
            <v>0</v>
          </cell>
          <cell r="L827">
            <v>0</v>
          </cell>
          <cell r="M827">
            <v>1.9970000000000002E-2</v>
          </cell>
          <cell r="N827">
            <v>0.08</v>
          </cell>
          <cell r="O827">
            <v>0</v>
          </cell>
          <cell r="P827">
            <v>0</v>
          </cell>
          <cell r="Q827" t="str">
            <v>CPC</v>
          </cell>
          <cell r="R827">
            <v>15585</v>
          </cell>
          <cell r="S827">
            <v>15796</v>
          </cell>
          <cell r="T827">
            <v>211</v>
          </cell>
          <cell r="V827">
            <v>211</v>
          </cell>
          <cell r="W827">
            <v>4.2136700000000005</v>
          </cell>
          <cell r="X827">
            <v>29155</v>
          </cell>
          <cell r="Y827">
            <v>29420</v>
          </cell>
        </row>
        <row r="828">
          <cell r="I828" t="str">
            <v>7562029400CHR</v>
          </cell>
          <cell r="K828">
            <v>0</v>
          </cell>
          <cell r="L828">
            <v>0</v>
          </cell>
          <cell r="M828">
            <v>1.9970000000000002E-2</v>
          </cell>
          <cell r="N828">
            <v>0.08</v>
          </cell>
          <cell r="O828">
            <v>0</v>
          </cell>
          <cell r="P828">
            <v>0</v>
          </cell>
          <cell r="Q828" t="str">
            <v>CPC</v>
          </cell>
          <cell r="R828">
            <v>91828</v>
          </cell>
          <cell r="S828">
            <v>92595</v>
          </cell>
          <cell r="T828">
            <v>767</v>
          </cell>
          <cell r="V828">
            <v>767</v>
          </cell>
          <cell r="W828">
            <v>15.316990000000001</v>
          </cell>
          <cell r="X828">
            <v>220537</v>
          </cell>
          <cell r="Y828">
            <v>221996</v>
          </cell>
        </row>
        <row r="829">
          <cell r="I829" t="str">
            <v>35PBMX2</v>
          </cell>
          <cell r="K829">
            <v>0</v>
          </cell>
          <cell r="L829">
            <v>0</v>
          </cell>
          <cell r="M829">
            <v>1.9970000000000002E-2</v>
          </cell>
          <cell r="N829">
            <v>0.08</v>
          </cell>
          <cell r="O829">
            <v>0</v>
          </cell>
          <cell r="P829">
            <v>0</v>
          </cell>
          <cell r="Q829" t="str">
            <v>CPC</v>
          </cell>
          <cell r="R829">
            <v>27948</v>
          </cell>
          <cell r="S829">
            <v>28335</v>
          </cell>
          <cell r="T829">
            <v>387</v>
          </cell>
          <cell r="V829">
            <v>387</v>
          </cell>
          <cell r="W829">
            <v>7.728390000000001</v>
          </cell>
          <cell r="X829">
            <v>0</v>
          </cell>
          <cell r="Y829">
            <v>0</v>
          </cell>
        </row>
        <row r="830">
          <cell r="I830" t="str">
            <v>94376Z9</v>
          </cell>
          <cell r="K830">
            <v>0</v>
          </cell>
          <cell r="L830">
            <v>0</v>
          </cell>
          <cell r="M830">
            <v>1.9970000000000002E-2</v>
          </cell>
          <cell r="N830">
            <v>0.08</v>
          </cell>
          <cell r="O830">
            <v>0</v>
          </cell>
          <cell r="P830">
            <v>0</v>
          </cell>
          <cell r="Q830" t="str">
            <v>CPC</v>
          </cell>
          <cell r="R830">
            <v>61920</v>
          </cell>
          <cell r="S830">
            <v>62152</v>
          </cell>
          <cell r="T830">
            <v>232</v>
          </cell>
          <cell r="V830">
            <v>232</v>
          </cell>
          <cell r="W830">
            <v>4.6330400000000003</v>
          </cell>
          <cell r="X830">
            <v>42681</v>
          </cell>
          <cell r="Y830">
            <v>42991</v>
          </cell>
        </row>
        <row r="831">
          <cell r="I831" t="str">
            <v>35PBMTZ</v>
          </cell>
          <cell r="K831">
            <v>0</v>
          </cell>
          <cell r="L831">
            <v>0</v>
          </cell>
          <cell r="M831">
            <v>1.9970000000000002E-2</v>
          </cell>
          <cell r="N831">
            <v>0.08</v>
          </cell>
          <cell r="O831">
            <v>0</v>
          </cell>
          <cell r="P831">
            <v>0</v>
          </cell>
          <cell r="Q831" t="str">
            <v>CPC</v>
          </cell>
          <cell r="R831">
            <v>9187</v>
          </cell>
          <cell r="S831">
            <v>9556</v>
          </cell>
          <cell r="T831">
            <v>369</v>
          </cell>
          <cell r="V831">
            <v>369</v>
          </cell>
          <cell r="W831">
            <v>7.3689300000000006</v>
          </cell>
          <cell r="X831">
            <v>0</v>
          </cell>
          <cell r="Y831">
            <v>0</v>
          </cell>
        </row>
        <row r="832">
          <cell r="I832" t="str">
            <v>35PBMVH</v>
          </cell>
          <cell r="K832">
            <v>0</v>
          </cell>
          <cell r="L832">
            <v>0</v>
          </cell>
          <cell r="M832">
            <v>1.9970000000000002E-2</v>
          </cell>
          <cell r="N832">
            <v>0.08</v>
          </cell>
          <cell r="O832">
            <v>0</v>
          </cell>
          <cell r="P832">
            <v>0</v>
          </cell>
          <cell r="Q832" t="str">
            <v>CPC</v>
          </cell>
          <cell r="R832">
            <v>11018</v>
          </cell>
          <cell r="S832">
            <v>11356</v>
          </cell>
          <cell r="T832">
            <v>338</v>
          </cell>
          <cell r="V832">
            <v>338</v>
          </cell>
          <cell r="W832">
            <v>6.7498600000000009</v>
          </cell>
          <cell r="X832">
            <v>0</v>
          </cell>
          <cell r="Y832">
            <v>0</v>
          </cell>
        </row>
        <row r="833">
          <cell r="I833" t="str">
            <v>S7525500074</v>
          </cell>
          <cell r="J833" t="str">
            <v>C28007606</v>
          </cell>
          <cell r="K833">
            <v>0</v>
          </cell>
          <cell r="L833">
            <v>0</v>
          </cell>
          <cell r="M833">
            <v>1.9970000000000002E-2</v>
          </cell>
          <cell r="N833">
            <v>0.08</v>
          </cell>
          <cell r="O833">
            <v>0</v>
          </cell>
          <cell r="P833">
            <v>0</v>
          </cell>
          <cell r="Q833" t="str">
            <v>CPC</v>
          </cell>
          <cell r="R833">
            <v>248492</v>
          </cell>
          <cell r="S833">
            <v>252218</v>
          </cell>
          <cell r="T833">
            <v>3726</v>
          </cell>
          <cell r="V833">
            <v>3726</v>
          </cell>
          <cell r="W833">
            <v>74.40822</v>
          </cell>
          <cell r="X833">
            <v>200987</v>
          </cell>
          <cell r="Y833">
            <v>203434</v>
          </cell>
        </row>
        <row r="834">
          <cell r="I834" t="str">
            <v>35PBMX9</v>
          </cell>
          <cell r="K834">
            <v>0</v>
          </cell>
          <cell r="L834">
            <v>0</v>
          </cell>
          <cell r="M834">
            <v>1.9970000000000002E-2</v>
          </cell>
          <cell r="N834">
            <v>0.08</v>
          </cell>
          <cell r="O834">
            <v>0</v>
          </cell>
          <cell r="P834">
            <v>0</v>
          </cell>
          <cell r="Q834" t="str">
            <v>CPC</v>
          </cell>
          <cell r="R834">
            <v>25536</v>
          </cell>
          <cell r="S834">
            <v>26216</v>
          </cell>
          <cell r="T834">
            <v>680</v>
          </cell>
          <cell r="V834">
            <v>680</v>
          </cell>
          <cell r="W834">
            <v>13.579600000000001</v>
          </cell>
          <cell r="X834">
            <v>0</v>
          </cell>
          <cell r="Y834">
            <v>0</v>
          </cell>
        </row>
        <row r="835">
          <cell r="I835" t="str">
            <v>75273294G9FF4</v>
          </cell>
          <cell r="K835">
            <v>0</v>
          </cell>
          <cell r="L835">
            <v>0</v>
          </cell>
          <cell r="M835">
            <v>1.9970000000000002E-2</v>
          </cell>
          <cell r="N835">
            <v>0.08</v>
          </cell>
          <cell r="O835">
            <v>0</v>
          </cell>
          <cell r="P835">
            <v>0</v>
          </cell>
          <cell r="Q835" t="str">
            <v>CPC</v>
          </cell>
          <cell r="R835">
            <v>1461</v>
          </cell>
          <cell r="S835">
            <v>1586</v>
          </cell>
          <cell r="T835">
            <v>125</v>
          </cell>
          <cell r="V835">
            <v>125</v>
          </cell>
          <cell r="W835">
            <v>2.4962500000000003</v>
          </cell>
          <cell r="X835">
            <v>4728</v>
          </cell>
          <cell r="Y835">
            <v>5057</v>
          </cell>
        </row>
        <row r="836">
          <cell r="I836" t="str">
            <v>G706M460095</v>
          </cell>
          <cell r="J836" t="str">
            <v>C84160224</v>
          </cell>
          <cell r="K836">
            <v>6000</v>
          </cell>
          <cell r="L836">
            <v>3000</v>
          </cell>
          <cell r="M836">
            <v>2.0750000000000001E-2</v>
          </cell>
          <cell r="N836">
            <v>0.08</v>
          </cell>
          <cell r="O836">
            <v>124.5</v>
          </cell>
          <cell r="P836">
            <v>240</v>
          </cell>
          <cell r="Q836">
            <v>364.5</v>
          </cell>
          <cell r="R836">
            <v>2570</v>
          </cell>
          <cell r="S836">
            <v>2725</v>
          </cell>
          <cell r="T836">
            <v>155</v>
          </cell>
          <cell r="U836" t="str">
            <v>0</v>
          </cell>
          <cell r="W836">
            <v>0</v>
          </cell>
          <cell r="X836">
            <v>24815</v>
          </cell>
          <cell r="Y836">
            <v>26624</v>
          </cell>
        </row>
        <row r="837">
          <cell r="I837" t="str">
            <v>752706946C011</v>
          </cell>
          <cell r="K837">
            <v>0</v>
          </cell>
          <cell r="L837">
            <v>0</v>
          </cell>
          <cell r="M837">
            <v>1.9970000000000002E-2</v>
          </cell>
          <cell r="N837">
            <v>0.08</v>
          </cell>
          <cell r="O837">
            <v>0</v>
          </cell>
          <cell r="P837">
            <v>0</v>
          </cell>
          <cell r="Q837" t="str">
            <v>CPC</v>
          </cell>
          <cell r="R837">
            <v>2007</v>
          </cell>
          <cell r="S837">
            <v>2037</v>
          </cell>
          <cell r="T837">
            <v>30</v>
          </cell>
          <cell r="V837">
            <v>30</v>
          </cell>
          <cell r="W837">
            <v>0.59910000000000008</v>
          </cell>
          <cell r="X837">
            <v>630</v>
          </cell>
          <cell r="Y837">
            <v>890</v>
          </cell>
        </row>
        <row r="838">
          <cell r="I838" t="str">
            <v>701520HH00W91</v>
          </cell>
          <cell r="K838">
            <v>3000</v>
          </cell>
          <cell r="L838">
            <v>0</v>
          </cell>
          <cell r="M838">
            <v>2.0750000000000001E-2</v>
          </cell>
          <cell r="N838">
            <v>0.08</v>
          </cell>
          <cell r="O838">
            <v>62.25</v>
          </cell>
          <cell r="P838">
            <v>0</v>
          </cell>
          <cell r="Q838">
            <v>62.25</v>
          </cell>
          <cell r="R838">
            <v>111975</v>
          </cell>
          <cell r="S838">
            <v>113106</v>
          </cell>
          <cell r="T838">
            <v>1131</v>
          </cell>
          <cell r="U838" t="str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I839" t="str">
            <v>V8015500045</v>
          </cell>
          <cell r="J839" t="str">
            <v>C24069617</v>
          </cell>
          <cell r="K839">
            <v>0</v>
          </cell>
          <cell r="L839">
            <v>0</v>
          </cell>
          <cell r="M839">
            <v>1.9970000000000002E-2</v>
          </cell>
          <cell r="N839">
            <v>0.08</v>
          </cell>
          <cell r="O839">
            <v>0</v>
          </cell>
          <cell r="P839">
            <v>0</v>
          </cell>
          <cell r="Q839" t="str">
            <v>CPC</v>
          </cell>
          <cell r="R839">
            <v>201513</v>
          </cell>
          <cell r="S839">
            <v>203815</v>
          </cell>
          <cell r="T839">
            <v>2302</v>
          </cell>
          <cell r="V839">
            <v>2302</v>
          </cell>
          <cell r="W839">
            <v>45.970940000000006</v>
          </cell>
          <cell r="X839">
            <v>0</v>
          </cell>
          <cell r="Y839">
            <v>0</v>
          </cell>
        </row>
        <row r="840">
          <cell r="I840" t="str">
            <v>W492L601398</v>
          </cell>
          <cell r="J840" t="str">
            <v>C28005315</v>
          </cell>
          <cell r="K840">
            <v>0</v>
          </cell>
          <cell r="L840">
            <v>0</v>
          </cell>
          <cell r="M840">
            <v>1.9970000000000002E-2</v>
          </cell>
          <cell r="N840">
            <v>0.08</v>
          </cell>
          <cell r="O840">
            <v>0</v>
          </cell>
          <cell r="P840">
            <v>0</v>
          </cell>
          <cell r="Q840" t="str">
            <v>CPC</v>
          </cell>
          <cell r="R840">
            <v>179517</v>
          </cell>
          <cell r="S840">
            <v>181588</v>
          </cell>
          <cell r="T840">
            <v>2071</v>
          </cell>
          <cell r="V840">
            <v>2071</v>
          </cell>
          <cell r="W840">
            <v>41.357870000000005</v>
          </cell>
          <cell r="X840">
            <v>101857</v>
          </cell>
          <cell r="Y840">
            <v>104007</v>
          </cell>
        </row>
        <row r="841">
          <cell r="I841" t="str">
            <v>35PBMV3</v>
          </cell>
          <cell r="K841">
            <v>0</v>
          </cell>
          <cell r="L841">
            <v>0</v>
          </cell>
          <cell r="M841">
            <v>1.9970000000000002E-2</v>
          </cell>
          <cell r="N841">
            <v>0.08</v>
          </cell>
          <cell r="O841">
            <v>0</v>
          </cell>
          <cell r="P841">
            <v>0</v>
          </cell>
          <cell r="Q841" t="str">
            <v>CPC</v>
          </cell>
          <cell r="R841">
            <v>199100</v>
          </cell>
          <cell r="S841">
            <v>202222</v>
          </cell>
          <cell r="T841">
            <v>3122</v>
          </cell>
          <cell r="V841">
            <v>3122</v>
          </cell>
          <cell r="W841">
            <v>62.346340000000005</v>
          </cell>
          <cell r="X841">
            <v>0</v>
          </cell>
          <cell r="Y841">
            <v>0</v>
          </cell>
        </row>
        <row r="842">
          <cell r="I842" t="str">
            <v>V9826000429</v>
          </cell>
          <cell r="J842" t="str">
            <v>C84015058</v>
          </cell>
          <cell r="K842">
            <v>0</v>
          </cell>
          <cell r="L842">
            <v>0</v>
          </cell>
          <cell r="M842">
            <v>1.9970000000000002E-2</v>
          </cell>
          <cell r="N842">
            <v>0.08</v>
          </cell>
          <cell r="O842">
            <v>0</v>
          </cell>
          <cell r="P842">
            <v>0</v>
          </cell>
          <cell r="Q842" t="str">
            <v>CPC</v>
          </cell>
          <cell r="R842">
            <v>184733</v>
          </cell>
          <cell r="S842">
            <v>185683</v>
          </cell>
          <cell r="T842">
            <v>950</v>
          </cell>
          <cell r="V842">
            <v>950</v>
          </cell>
          <cell r="W842">
            <v>18.971500000000002</v>
          </cell>
          <cell r="X842">
            <v>31085</v>
          </cell>
          <cell r="Y842">
            <v>32954</v>
          </cell>
        </row>
        <row r="843">
          <cell r="I843" t="str">
            <v>E154M660399</v>
          </cell>
          <cell r="J843" t="str">
            <v>C84076634</v>
          </cell>
          <cell r="K843">
            <v>0</v>
          </cell>
          <cell r="L843">
            <v>0</v>
          </cell>
          <cell r="M843">
            <v>1.9970000000000002E-2</v>
          </cell>
          <cell r="N843">
            <v>0.08</v>
          </cell>
          <cell r="O843">
            <v>0</v>
          </cell>
          <cell r="P843">
            <v>0</v>
          </cell>
          <cell r="Q843" t="str">
            <v>CPC</v>
          </cell>
          <cell r="R843">
            <v>60357</v>
          </cell>
          <cell r="S843">
            <v>61844</v>
          </cell>
          <cell r="T843">
            <v>1487</v>
          </cell>
          <cell r="V843">
            <v>1487</v>
          </cell>
          <cell r="W843">
            <v>29.695390000000003</v>
          </cell>
          <cell r="X843">
            <v>41535</v>
          </cell>
          <cell r="Y843">
            <v>45388</v>
          </cell>
        </row>
        <row r="844">
          <cell r="I844" t="str">
            <v>W792P301750</v>
          </cell>
          <cell r="J844" t="str">
            <v>C28005592</v>
          </cell>
          <cell r="K844">
            <v>0</v>
          </cell>
          <cell r="L844">
            <v>0</v>
          </cell>
          <cell r="M844">
            <v>1.9970000000000002E-2</v>
          </cell>
          <cell r="N844">
            <v>0.08</v>
          </cell>
          <cell r="O844">
            <v>0</v>
          </cell>
          <cell r="P844">
            <v>0</v>
          </cell>
          <cell r="Q844" t="str">
            <v>CPC</v>
          </cell>
          <cell r="R844">
            <v>87388</v>
          </cell>
          <cell r="S844">
            <v>87720</v>
          </cell>
          <cell r="T844">
            <v>332</v>
          </cell>
          <cell r="V844">
            <v>332</v>
          </cell>
          <cell r="W844">
            <v>6.6300400000000002</v>
          </cell>
          <cell r="X844">
            <v>35838</v>
          </cell>
          <cell r="Y844">
            <v>36304</v>
          </cell>
        </row>
        <row r="845">
          <cell r="I845" t="str">
            <v>W792P700921</v>
          </cell>
          <cell r="J845" t="str">
            <v>C84023398</v>
          </cell>
          <cell r="K845">
            <v>0</v>
          </cell>
          <cell r="L845">
            <v>0</v>
          </cell>
          <cell r="M845">
            <v>1.9970000000000002E-2</v>
          </cell>
          <cell r="N845">
            <v>0.08</v>
          </cell>
          <cell r="O845">
            <v>0</v>
          </cell>
          <cell r="P845">
            <v>0</v>
          </cell>
          <cell r="Q845" t="str">
            <v>CPC</v>
          </cell>
          <cell r="R845">
            <v>43750</v>
          </cell>
          <cell r="S845">
            <v>44475</v>
          </cell>
          <cell r="T845">
            <v>725</v>
          </cell>
          <cell r="V845">
            <v>725</v>
          </cell>
          <cell r="W845">
            <v>14.478250000000001</v>
          </cell>
          <cell r="X845">
            <v>38127</v>
          </cell>
          <cell r="Y845">
            <v>38631</v>
          </cell>
        </row>
        <row r="846">
          <cell r="I846" t="str">
            <v>W794P800911</v>
          </cell>
          <cell r="J846" t="str">
            <v>C84083126</v>
          </cell>
          <cell r="K846">
            <v>0</v>
          </cell>
          <cell r="L846">
            <v>0</v>
          </cell>
          <cell r="M846">
            <v>1.9970000000000002E-2</v>
          </cell>
          <cell r="N846">
            <v>0.08</v>
          </cell>
          <cell r="O846">
            <v>0</v>
          </cell>
          <cell r="P846">
            <v>0</v>
          </cell>
          <cell r="Q846" t="str">
            <v>CPC</v>
          </cell>
          <cell r="R846">
            <v>28927</v>
          </cell>
          <cell r="S846">
            <v>29621</v>
          </cell>
          <cell r="T846">
            <v>694</v>
          </cell>
          <cell r="V846">
            <v>694</v>
          </cell>
          <cell r="W846">
            <v>13.85918</v>
          </cell>
          <cell r="X846">
            <v>24190</v>
          </cell>
          <cell r="Y846">
            <v>26612</v>
          </cell>
        </row>
        <row r="847">
          <cell r="I847" t="str">
            <v>40635C6601R36</v>
          </cell>
          <cell r="K847">
            <v>4000</v>
          </cell>
          <cell r="L847">
            <v>0</v>
          </cell>
          <cell r="M847">
            <v>2.0750000000000001E-2</v>
          </cell>
          <cell r="N847">
            <v>0.08</v>
          </cell>
          <cell r="O847">
            <v>83</v>
          </cell>
          <cell r="P847">
            <v>0</v>
          </cell>
          <cell r="Q847">
            <v>83</v>
          </cell>
          <cell r="R847">
            <v>7684</v>
          </cell>
          <cell r="S847">
            <v>8075</v>
          </cell>
          <cell r="T847">
            <v>391</v>
          </cell>
          <cell r="U847" t="str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I848" t="str">
            <v>E165M710183</v>
          </cell>
          <cell r="J848" t="str">
            <v>C84127761</v>
          </cell>
          <cell r="K848">
            <v>0</v>
          </cell>
          <cell r="L848">
            <v>0</v>
          </cell>
          <cell r="M848">
            <v>1.9970000000000002E-2</v>
          </cell>
          <cell r="N848">
            <v>0.08</v>
          </cell>
          <cell r="O848">
            <v>0</v>
          </cell>
          <cell r="P848">
            <v>0</v>
          </cell>
          <cell r="Q848" t="str">
            <v>CPC</v>
          </cell>
          <cell r="R848">
            <v>90429</v>
          </cell>
          <cell r="S848">
            <v>96821</v>
          </cell>
          <cell r="T848">
            <v>6392</v>
          </cell>
          <cell r="V848">
            <v>6392</v>
          </cell>
          <cell r="W848">
            <v>127.64824000000002</v>
          </cell>
          <cell r="X848">
            <v>47047</v>
          </cell>
          <cell r="Y848">
            <v>49574</v>
          </cell>
        </row>
        <row r="849">
          <cell r="I849" t="str">
            <v>7527249468ZWF</v>
          </cell>
          <cell r="K849">
            <v>4000</v>
          </cell>
          <cell r="L849">
            <v>100</v>
          </cell>
          <cell r="M849">
            <v>2.0750000000000001E-2</v>
          </cell>
          <cell r="N849">
            <v>0.08</v>
          </cell>
          <cell r="O849">
            <v>83</v>
          </cell>
          <cell r="P849">
            <v>8</v>
          </cell>
          <cell r="Q849">
            <v>91</v>
          </cell>
          <cell r="R849">
            <v>53632</v>
          </cell>
          <cell r="S849">
            <v>55137</v>
          </cell>
          <cell r="T849">
            <v>1505</v>
          </cell>
          <cell r="U849" t="str">
            <v>0</v>
          </cell>
          <cell r="W849">
            <v>0</v>
          </cell>
          <cell r="X849">
            <v>17521</v>
          </cell>
          <cell r="Y849">
            <v>18678</v>
          </cell>
        </row>
        <row r="850">
          <cell r="I850" t="str">
            <v>V9515501136</v>
          </cell>
          <cell r="J850" t="str">
            <v>C24069609</v>
          </cell>
          <cell r="K850">
            <v>0</v>
          </cell>
          <cell r="L850">
            <v>0</v>
          </cell>
          <cell r="M850">
            <v>1.9970000000000002E-2</v>
          </cell>
          <cell r="N850">
            <v>0.08</v>
          </cell>
          <cell r="O850">
            <v>0</v>
          </cell>
          <cell r="P850">
            <v>0</v>
          </cell>
          <cell r="Q850" t="str">
            <v>CPC</v>
          </cell>
          <cell r="R850">
            <v>96589</v>
          </cell>
          <cell r="S850">
            <v>98762</v>
          </cell>
          <cell r="T850">
            <v>2173</v>
          </cell>
          <cell r="V850">
            <v>2173</v>
          </cell>
          <cell r="W850">
            <v>43.394810000000007</v>
          </cell>
          <cell r="X850">
            <v>72829</v>
          </cell>
          <cell r="Y850">
            <v>73477</v>
          </cell>
        </row>
        <row r="851">
          <cell r="I851" t="str">
            <v>V9315600277</v>
          </cell>
          <cell r="J851" t="str">
            <v>C24070136</v>
          </cell>
          <cell r="K851">
            <v>0</v>
          </cell>
          <cell r="L851">
            <v>0</v>
          </cell>
          <cell r="M851">
            <v>1.9970000000000002E-2</v>
          </cell>
          <cell r="N851">
            <v>0.08</v>
          </cell>
          <cell r="O851">
            <v>0</v>
          </cell>
          <cell r="P851">
            <v>0</v>
          </cell>
          <cell r="Q851" t="str">
            <v>CPC</v>
          </cell>
          <cell r="R851">
            <v>170439</v>
          </cell>
          <cell r="S851">
            <v>173224</v>
          </cell>
          <cell r="T851">
            <v>2785</v>
          </cell>
          <cell r="V851">
            <v>2785</v>
          </cell>
          <cell r="W851">
            <v>55.616450000000007</v>
          </cell>
          <cell r="X851">
            <v>71363</v>
          </cell>
          <cell r="Y851">
            <v>72996</v>
          </cell>
        </row>
        <row r="852">
          <cell r="I852" t="str">
            <v>V9615600105</v>
          </cell>
          <cell r="J852" t="str">
            <v>C24070570</v>
          </cell>
          <cell r="K852">
            <v>0</v>
          </cell>
          <cell r="L852">
            <v>0</v>
          </cell>
          <cell r="M852">
            <v>1.9970000000000002E-2</v>
          </cell>
          <cell r="N852">
            <v>0.08</v>
          </cell>
          <cell r="O852">
            <v>0</v>
          </cell>
          <cell r="P852">
            <v>0</v>
          </cell>
          <cell r="Q852" t="str">
            <v>CPC</v>
          </cell>
          <cell r="R852">
            <v>202148</v>
          </cell>
          <cell r="S852">
            <v>204900</v>
          </cell>
          <cell r="T852">
            <v>2752</v>
          </cell>
          <cell r="V852">
            <v>2752</v>
          </cell>
          <cell r="W852">
            <v>54.957440000000005</v>
          </cell>
          <cell r="X852">
            <v>84425</v>
          </cell>
          <cell r="Y852">
            <v>85162</v>
          </cell>
        </row>
        <row r="853">
          <cell r="I853" t="str">
            <v>V8215700190</v>
          </cell>
          <cell r="J853" t="str">
            <v>C24072374</v>
          </cell>
          <cell r="K853">
            <v>0</v>
          </cell>
          <cell r="L853">
            <v>0</v>
          </cell>
          <cell r="M853">
            <v>1.9970000000000002E-2</v>
          </cell>
          <cell r="N853">
            <v>0.08</v>
          </cell>
          <cell r="O853">
            <v>0</v>
          </cell>
          <cell r="P853">
            <v>0</v>
          </cell>
          <cell r="Q853" t="str">
            <v>CPC</v>
          </cell>
          <cell r="R853">
            <v>115809</v>
          </cell>
          <cell r="S853">
            <v>117053</v>
          </cell>
          <cell r="T853">
            <v>1244</v>
          </cell>
          <cell r="V853">
            <v>1244</v>
          </cell>
          <cell r="W853">
            <v>24.842680000000001</v>
          </cell>
          <cell r="X853">
            <v>0</v>
          </cell>
          <cell r="Y853">
            <v>0</v>
          </cell>
        </row>
        <row r="854">
          <cell r="I854" t="str">
            <v>V9815700161</v>
          </cell>
          <cell r="J854" t="str">
            <v>C24072361</v>
          </cell>
          <cell r="K854">
            <v>0</v>
          </cell>
          <cell r="L854">
            <v>0</v>
          </cell>
          <cell r="M854">
            <v>1.9970000000000002E-2</v>
          </cell>
          <cell r="N854">
            <v>0.08</v>
          </cell>
          <cell r="O854">
            <v>0</v>
          </cell>
          <cell r="P854">
            <v>0</v>
          </cell>
          <cell r="Q854" t="str">
            <v>CPC</v>
          </cell>
          <cell r="R854">
            <v>258807</v>
          </cell>
          <cell r="S854">
            <v>260555</v>
          </cell>
          <cell r="T854">
            <v>1748</v>
          </cell>
          <cell r="V854">
            <v>1748</v>
          </cell>
          <cell r="W854">
            <v>34.907560000000004</v>
          </cell>
          <cell r="X854">
            <v>79548</v>
          </cell>
          <cell r="Y854">
            <v>81962</v>
          </cell>
        </row>
        <row r="855">
          <cell r="I855" t="str">
            <v>72MXPHX</v>
          </cell>
          <cell r="K855">
            <v>0</v>
          </cell>
          <cell r="L855">
            <v>0</v>
          </cell>
          <cell r="M855">
            <v>1.9970000000000002E-2</v>
          </cell>
          <cell r="N855">
            <v>0.08</v>
          </cell>
          <cell r="O855">
            <v>0</v>
          </cell>
          <cell r="P855">
            <v>0</v>
          </cell>
          <cell r="Q855" t="str">
            <v>CPC</v>
          </cell>
          <cell r="R855">
            <v>2675</v>
          </cell>
          <cell r="S855" t="e">
            <v>#N/A</v>
          </cell>
          <cell r="T855" t="e">
            <v>#N/A</v>
          </cell>
          <cell r="V855" t="e">
            <v>#N/A</v>
          </cell>
          <cell r="W855" t="e">
            <v>#N/A</v>
          </cell>
          <cell r="X855">
            <v>0</v>
          </cell>
          <cell r="Y855" t="e">
            <v>#N/A</v>
          </cell>
        </row>
        <row r="856">
          <cell r="I856" t="str">
            <v>V9815700156</v>
          </cell>
          <cell r="J856" t="str">
            <v>C24072360</v>
          </cell>
          <cell r="K856">
            <v>0</v>
          </cell>
          <cell r="L856">
            <v>0</v>
          </cell>
          <cell r="M856">
            <v>1.9970000000000002E-2</v>
          </cell>
          <cell r="N856">
            <v>0.08</v>
          </cell>
          <cell r="O856">
            <v>0</v>
          </cell>
          <cell r="P856">
            <v>0</v>
          </cell>
          <cell r="Q856" t="str">
            <v>CPC</v>
          </cell>
          <cell r="R856">
            <v>100964</v>
          </cell>
          <cell r="S856">
            <v>101725</v>
          </cell>
          <cell r="T856">
            <v>761</v>
          </cell>
          <cell r="V856">
            <v>761</v>
          </cell>
          <cell r="W856">
            <v>15.197170000000002</v>
          </cell>
          <cell r="X856">
            <v>45133</v>
          </cell>
          <cell r="Y856">
            <v>45551</v>
          </cell>
        </row>
        <row r="857">
          <cell r="I857" t="str">
            <v>9435WF4</v>
          </cell>
          <cell r="K857">
            <v>0</v>
          </cell>
          <cell r="L857">
            <v>0</v>
          </cell>
          <cell r="M857">
            <v>1.9970000000000002E-2</v>
          </cell>
          <cell r="N857">
            <v>0.08</v>
          </cell>
          <cell r="O857">
            <v>0</v>
          </cell>
          <cell r="P857">
            <v>0</v>
          </cell>
          <cell r="Q857" t="str">
            <v>CPC</v>
          </cell>
          <cell r="R857">
            <v>17216</v>
          </cell>
          <cell r="S857">
            <v>17559</v>
          </cell>
          <cell r="T857">
            <v>343</v>
          </cell>
          <cell r="V857">
            <v>343</v>
          </cell>
          <cell r="W857">
            <v>6.8497100000000009</v>
          </cell>
          <cell r="X857">
            <v>12135</v>
          </cell>
          <cell r="Y857">
            <v>12791</v>
          </cell>
        </row>
        <row r="858">
          <cell r="I858" t="str">
            <v>W542L300313</v>
          </cell>
          <cell r="J858" t="str">
            <v>C28002097</v>
          </cell>
          <cell r="K858">
            <v>0</v>
          </cell>
          <cell r="L858">
            <v>0</v>
          </cell>
          <cell r="M858">
            <v>1.9970000000000002E-2</v>
          </cell>
          <cell r="N858">
            <v>0.08</v>
          </cell>
          <cell r="O858">
            <v>0</v>
          </cell>
          <cell r="P858">
            <v>0</v>
          </cell>
          <cell r="Q858" t="str">
            <v>CPC</v>
          </cell>
          <cell r="R858">
            <v>494405</v>
          </cell>
          <cell r="S858">
            <v>497814</v>
          </cell>
          <cell r="T858">
            <v>3409</v>
          </cell>
          <cell r="V858">
            <v>3409</v>
          </cell>
          <cell r="W858">
            <v>68.077730000000003</v>
          </cell>
          <cell r="X858">
            <v>167203</v>
          </cell>
          <cell r="Y858">
            <v>172232</v>
          </cell>
        </row>
        <row r="859">
          <cell r="I859" t="str">
            <v>V9825000959</v>
          </cell>
          <cell r="J859" t="str">
            <v>C28000962</v>
          </cell>
          <cell r="K859">
            <v>0</v>
          </cell>
          <cell r="L859">
            <v>0</v>
          </cell>
          <cell r="M859">
            <v>1.9970000000000002E-2</v>
          </cell>
          <cell r="N859">
            <v>0.08</v>
          </cell>
          <cell r="O859">
            <v>0</v>
          </cell>
          <cell r="P859">
            <v>0</v>
          </cell>
          <cell r="Q859" t="str">
            <v>CPC</v>
          </cell>
          <cell r="R859">
            <v>156620</v>
          </cell>
          <cell r="S859">
            <v>158340</v>
          </cell>
          <cell r="T859">
            <v>1720</v>
          </cell>
          <cell r="V859">
            <v>1720</v>
          </cell>
          <cell r="W859">
            <v>34.348400000000005</v>
          </cell>
          <cell r="X859">
            <v>73562</v>
          </cell>
          <cell r="Y859">
            <v>74815</v>
          </cell>
        </row>
        <row r="860">
          <cell r="I860" t="str">
            <v>W492L500468</v>
          </cell>
          <cell r="J860" t="str">
            <v>C28004876</v>
          </cell>
          <cell r="K860">
            <v>0</v>
          </cell>
          <cell r="L860">
            <v>0</v>
          </cell>
          <cell r="M860">
            <v>1.9970000000000002E-2</v>
          </cell>
          <cell r="N860">
            <v>0.08</v>
          </cell>
          <cell r="O860">
            <v>0</v>
          </cell>
          <cell r="P860">
            <v>0</v>
          </cell>
          <cell r="Q860" t="str">
            <v>CPC</v>
          </cell>
          <cell r="R860">
            <v>106756</v>
          </cell>
          <cell r="S860">
            <v>108179</v>
          </cell>
          <cell r="T860">
            <v>1423</v>
          </cell>
          <cell r="V860">
            <v>1423</v>
          </cell>
          <cell r="W860">
            <v>28.417310000000004</v>
          </cell>
          <cell r="X860">
            <v>82605</v>
          </cell>
          <cell r="Y860">
            <v>83188</v>
          </cell>
        </row>
        <row r="861">
          <cell r="I861" t="str">
            <v>752746945034G</v>
          </cell>
          <cell r="K861">
            <v>0</v>
          </cell>
          <cell r="L861">
            <v>0</v>
          </cell>
          <cell r="M861">
            <v>1.9970000000000002E-2</v>
          </cell>
          <cell r="N861">
            <v>0.08</v>
          </cell>
          <cell r="O861">
            <v>0</v>
          </cell>
          <cell r="P861">
            <v>0</v>
          </cell>
          <cell r="Q861" t="str">
            <v>CPC</v>
          </cell>
          <cell r="R861">
            <v>3745</v>
          </cell>
          <cell r="S861" t="e">
            <v>#N/A</v>
          </cell>
          <cell r="T861" t="e">
            <v>#N/A</v>
          </cell>
          <cell r="V861" t="e">
            <v>#N/A</v>
          </cell>
          <cell r="W861" t="e">
            <v>#N/A</v>
          </cell>
          <cell r="X861">
            <v>3233</v>
          </cell>
          <cell r="Y861" t="e">
            <v>#N/A</v>
          </cell>
        </row>
        <row r="862">
          <cell r="I862" t="str">
            <v>7527079467V4X</v>
          </cell>
          <cell r="K862">
            <v>0</v>
          </cell>
          <cell r="L862">
            <v>0</v>
          </cell>
          <cell r="M862">
            <v>1.9970000000000002E-2</v>
          </cell>
          <cell r="N862">
            <v>0.08</v>
          </cell>
          <cell r="O862">
            <v>0</v>
          </cell>
          <cell r="P862">
            <v>0</v>
          </cell>
          <cell r="Q862" t="str">
            <v>CPC</v>
          </cell>
          <cell r="R862">
            <v>3309</v>
          </cell>
          <cell r="S862">
            <v>3512</v>
          </cell>
          <cell r="T862">
            <v>203</v>
          </cell>
          <cell r="V862">
            <v>203</v>
          </cell>
          <cell r="W862">
            <v>4.0539100000000001</v>
          </cell>
          <cell r="X862">
            <v>3784</v>
          </cell>
          <cell r="Y862">
            <v>3970</v>
          </cell>
        </row>
        <row r="863">
          <cell r="I863" t="str">
            <v xml:space="preserve">V9835100682 </v>
          </cell>
          <cell r="J863" t="str">
            <v>C84025017</v>
          </cell>
          <cell r="K863">
            <v>0</v>
          </cell>
          <cell r="L863">
            <v>0</v>
          </cell>
          <cell r="M863">
            <v>1.9970000000000002E-2</v>
          </cell>
          <cell r="N863">
            <v>0.08</v>
          </cell>
          <cell r="O863">
            <v>0</v>
          </cell>
          <cell r="P863">
            <v>0</v>
          </cell>
          <cell r="Q863" t="str">
            <v>CPC</v>
          </cell>
          <cell r="R863">
            <v>34510</v>
          </cell>
          <cell r="S863">
            <v>37486</v>
          </cell>
          <cell r="T863">
            <v>2976</v>
          </cell>
          <cell r="V863">
            <v>2976</v>
          </cell>
          <cell r="W863">
            <v>59.430720000000008</v>
          </cell>
          <cell r="X863">
            <v>26657</v>
          </cell>
          <cell r="Y863">
            <v>29984</v>
          </cell>
        </row>
        <row r="864">
          <cell r="I864" t="str">
            <v>C066C800224</v>
          </cell>
          <cell r="J864" t="str">
            <v>C84184722</v>
          </cell>
          <cell r="K864">
            <v>0</v>
          </cell>
          <cell r="L864">
            <v>0</v>
          </cell>
          <cell r="M864">
            <v>1.9970000000000002E-2</v>
          </cell>
          <cell r="N864">
            <v>0.08</v>
          </cell>
          <cell r="O864">
            <v>0</v>
          </cell>
          <cell r="P864">
            <v>0</v>
          </cell>
          <cell r="Q864" t="str">
            <v>CPC</v>
          </cell>
          <cell r="R864">
            <v>42461</v>
          </cell>
          <cell r="S864">
            <v>54305</v>
          </cell>
          <cell r="T864">
            <v>11844</v>
          </cell>
          <cell r="V864">
            <v>11844</v>
          </cell>
          <cell r="W864">
            <v>236.52468000000002</v>
          </cell>
          <cell r="X864">
            <v>41995</v>
          </cell>
          <cell r="Y864">
            <v>55612</v>
          </cell>
        </row>
        <row r="865">
          <cell r="I865" t="str">
            <v>V8315300193</v>
          </cell>
          <cell r="J865" t="str">
            <v>C24069605</v>
          </cell>
          <cell r="K865">
            <v>8000</v>
          </cell>
          <cell r="L865">
            <v>0</v>
          </cell>
          <cell r="M865">
            <v>2.0750000000000001E-2</v>
          </cell>
          <cell r="N865">
            <v>0.08</v>
          </cell>
          <cell r="O865">
            <v>166</v>
          </cell>
          <cell r="P865">
            <v>0</v>
          </cell>
          <cell r="Q865">
            <v>166</v>
          </cell>
          <cell r="R865">
            <v>72014</v>
          </cell>
          <cell r="S865">
            <v>72482</v>
          </cell>
          <cell r="T865">
            <v>468</v>
          </cell>
          <cell r="U865" t="str">
            <v>0</v>
          </cell>
          <cell r="W865">
            <v>0</v>
          </cell>
          <cell r="X865">
            <v>0</v>
          </cell>
          <cell r="Y865">
            <v>0</v>
          </cell>
        </row>
        <row r="866">
          <cell r="I866" t="str">
            <v>W493L200833</v>
          </cell>
          <cell r="J866" t="str">
            <v>C84017933</v>
          </cell>
          <cell r="K866">
            <v>5000</v>
          </cell>
          <cell r="L866">
            <v>3000</v>
          </cell>
          <cell r="M866">
            <v>2.0750000000000001E-2</v>
          </cell>
          <cell r="N866">
            <v>0.08</v>
          </cell>
          <cell r="O866">
            <v>103.75</v>
          </cell>
          <cell r="P866">
            <v>240</v>
          </cell>
          <cell r="Q866">
            <v>343.75</v>
          </cell>
          <cell r="R866">
            <v>25844</v>
          </cell>
          <cell r="S866">
            <v>26001</v>
          </cell>
          <cell r="T866">
            <v>157</v>
          </cell>
          <cell r="U866" t="str">
            <v>0</v>
          </cell>
          <cell r="W866">
            <v>0</v>
          </cell>
          <cell r="X866">
            <v>5420</v>
          </cell>
          <cell r="Y866">
            <v>5582</v>
          </cell>
        </row>
        <row r="867">
          <cell r="I867" t="str">
            <v>E825C260052</v>
          </cell>
          <cell r="J867" t="str">
            <v>C84123796</v>
          </cell>
          <cell r="K867">
            <v>0</v>
          </cell>
          <cell r="L867">
            <v>0</v>
          </cell>
          <cell r="M867">
            <v>1.35E-2</v>
          </cell>
          <cell r="N867">
            <v>0.08</v>
          </cell>
          <cell r="O867">
            <v>0</v>
          </cell>
          <cell r="P867">
            <v>0</v>
          </cell>
          <cell r="Q867" t="str">
            <v>CPC</v>
          </cell>
          <cell r="R867">
            <v>1587598</v>
          </cell>
          <cell r="S867">
            <v>1648809</v>
          </cell>
          <cell r="T867">
            <v>61211</v>
          </cell>
          <cell r="V867">
            <v>61211</v>
          </cell>
          <cell r="W867">
            <v>826.34849999999994</v>
          </cell>
          <cell r="X867">
            <v>0</v>
          </cell>
          <cell r="Y867">
            <v>0</v>
          </cell>
        </row>
        <row r="868">
          <cell r="I868" t="str">
            <v>72MXPHR</v>
          </cell>
          <cell r="K868">
            <v>2000</v>
          </cell>
          <cell r="L868">
            <v>0</v>
          </cell>
          <cell r="M868">
            <v>2.0750000000000001E-2</v>
          </cell>
          <cell r="N868">
            <v>0.08</v>
          </cell>
          <cell r="O868">
            <v>41.5</v>
          </cell>
          <cell r="P868">
            <v>0</v>
          </cell>
          <cell r="Q868">
            <v>41.5</v>
          </cell>
          <cell r="R868">
            <v>24198</v>
          </cell>
          <cell r="S868">
            <v>24308</v>
          </cell>
          <cell r="T868">
            <v>110</v>
          </cell>
          <cell r="U868" t="str">
            <v>0</v>
          </cell>
          <cell r="W868">
            <v>0</v>
          </cell>
          <cell r="X868">
            <v>0</v>
          </cell>
          <cell r="Y868">
            <v>0</v>
          </cell>
        </row>
        <row r="869">
          <cell r="I869" t="str">
            <v>E183M610198</v>
          </cell>
          <cell r="J869" t="str">
            <v>C84040791</v>
          </cell>
          <cell r="K869">
            <v>8000</v>
          </cell>
          <cell r="L869">
            <v>4000</v>
          </cell>
          <cell r="M869">
            <v>2.0750000000000001E-2</v>
          </cell>
          <cell r="N869">
            <v>0.08</v>
          </cell>
          <cell r="O869">
            <v>166</v>
          </cell>
          <cell r="P869">
            <v>320</v>
          </cell>
          <cell r="Q869">
            <v>486</v>
          </cell>
          <cell r="R869">
            <v>169010</v>
          </cell>
          <cell r="S869">
            <v>172773</v>
          </cell>
          <cell r="T869">
            <v>3763</v>
          </cell>
          <cell r="U869" t="str">
            <v>0</v>
          </cell>
          <cell r="W869">
            <v>0</v>
          </cell>
          <cell r="X869">
            <v>80474</v>
          </cell>
          <cell r="Y869">
            <v>83411</v>
          </cell>
        </row>
        <row r="870">
          <cell r="I870" t="str">
            <v>W533LC01448</v>
          </cell>
          <cell r="J870" t="str">
            <v>C84055119</v>
          </cell>
          <cell r="K870">
            <v>10000</v>
          </cell>
          <cell r="L870">
            <v>0</v>
          </cell>
          <cell r="M870">
            <v>2.0750000000000001E-2</v>
          </cell>
          <cell r="N870">
            <v>0.08</v>
          </cell>
          <cell r="O870">
            <v>207.5</v>
          </cell>
          <cell r="P870">
            <v>0</v>
          </cell>
          <cell r="Q870">
            <v>207.5</v>
          </cell>
          <cell r="R870">
            <v>393102</v>
          </cell>
          <cell r="S870">
            <v>401135</v>
          </cell>
          <cell r="T870">
            <v>8033</v>
          </cell>
          <cell r="U870" t="str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I871" t="str">
            <v>7463369903PPC</v>
          </cell>
          <cell r="K871">
            <v>6000</v>
          </cell>
          <cell r="L871">
            <v>0</v>
          </cell>
          <cell r="M871">
            <v>2.0750000000000001E-2</v>
          </cell>
          <cell r="N871">
            <v>0.08</v>
          </cell>
          <cell r="O871">
            <v>124.5</v>
          </cell>
          <cell r="P871">
            <v>0</v>
          </cell>
          <cell r="Q871">
            <v>124.5</v>
          </cell>
          <cell r="R871">
            <v>118625</v>
          </cell>
          <cell r="S871">
            <v>121675</v>
          </cell>
          <cell r="T871">
            <v>3050</v>
          </cell>
          <cell r="U871" t="str">
            <v>0</v>
          </cell>
          <cell r="W871">
            <v>0</v>
          </cell>
          <cell r="X871">
            <v>0</v>
          </cell>
          <cell r="Y871">
            <v>0</v>
          </cell>
        </row>
        <row r="872">
          <cell r="I872" t="str">
            <v>794DZCL</v>
          </cell>
          <cell r="K872">
            <v>4000</v>
          </cell>
          <cell r="L872">
            <v>0</v>
          </cell>
          <cell r="M872">
            <v>2.0750000000000001E-2</v>
          </cell>
          <cell r="N872">
            <v>0.08</v>
          </cell>
          <cell r="O872">
            <v>83</v>
          </cell>
          <cell r="P872">
            <v>0</v>
          </cell>
          <cell r="Q872">
            <v>83</v>
          </cell>
          <cell r="R872">
            <v>204363</v>
          </cell>
          <cell r="S872">
            <v>204365</v>
          </cell>
          <cell r="T872">
            <v>2</v>
          </cell>
          <cell r="U872" t="str">
            <v>0</v>
          </cell>
          <cell r="W872">
            <v>0</v>
          </cell>
          <cell r="X872">
            <v>0</v>
          </cell>
          <cell r="Y872">
            <v>0</v>
          </cell>
        </row>
        <row r="873">
          <cell r="I873" t="str">
            <v>V7630100373</v>
          </cell>
          <cell r="J873" t="str">
            <v>C84029125</v>
          </cell>
          <cell r="K873">
            <v>10000</v>
          </cell>
          <cell r="L873">
            <v>6000</v>
          </cell>
          <cell r="M873">
            <v>2.0750000000000001E-2</v>
          </cell>
          <cell r="N873">
            <v>0.08</v>
          </cell>
          <cell r="O873">
            <v>207.5</v>
          </cell>
          <cell r="P873">
            <v>480</v>
          </cell>
          <cell r="Q873">
            <v>687.5</v>
          </cell>
          <cell r="R873">
            <v>369866</v>
          </cell>
          <cell r="S873">
            <v>372319</v>
          </cell>
          <cell r="T873">
            <v>2453</v>
          </cell>
          <cell r="U873" t="str">
            <v>0</v>
          </cell>
          <cell r="W873">
            <v>0</v>
          </cell>
          <cell r="X873">
            <v>214997</v>
          </cell>
          <cell r="Y873">
            <v>216616</v>
          </cell>
        </row>
        <row r="874">
          <cell r="I874" t="str">
            <v>406347990LMWR</v>
          </cell>
          <cell r="K874">
            <v>4000</v>
          </cell>
          <cell r="L874">
            <v>0</v>
          </cell>
          <cell r="M874">
            <v>2.0750000000000001E-2</v>
          </cell>
          <cell r="N874">
            <v>0.08</v>
          </cell>
          <cell r="O874">
            <v>83</v>
          </cell>
          <cell r="P874">
            <v>0</v>
          </cell>
          <cell r="Q874">
            <v>83</v>
          </cell>
          <cell r="R874">
            <v>30635</v>
          </cell>
          <cell r="S874">
            <v>31406</v>
          </cell>
          <cell r="T874">
            <v>771</v>
          </cell>
          <cell r="U874" t="str">
            <v>0</v>
          </cell>
          <cell r="W874">
            <v>0</v>
          </cell>
          <cell r="X874">
            <v>0</v>
          </cell>
          <cell r="Y874">
            <v>0</v>
          </cell>
        </row>
        <row r="875">
          <cell r="I875" t="str">
            <v>V9515601643</v>
          </cell>
          <cell r="J875" t="str">
            <v>C24070591</v>
          </cell>
          <cell r="K875">
            <v>0</v>
          </cell>
          <cell r="L875">
            <v>0</v>
          </cell>
          <cell r="M875">
            <v>1.9970000000000002E-2</v>
          </cell>
          <cell r="N875">
            <v>0.08</v>
          </cell>
          <cell r="O875">
            <v>0</v>
          </cell>
          <cell r="P875">
            <v>0</v>
          </cell>
          <cell r="Q875" t="str">
            <v>CPC</v>
          </cell>
          <cell r="R875">
            <v>271531</v>
          </cell>
          <cell r="S875">
            <v>273184</v>
          </cell>
          <cell r="T875">
            <v>1653</v>
          </cell>
          <cell r="V875">
            <v>1653</v>
          </cell>
          <cell r="W875">
            <v>33.01041</v>
          </cell>
          <cell r="X875">
            <v>63665</v>
          </cell>
          <cell r="Y875">
            <v>64299</v>
          </cell>
        </row>
        <row r="876">
          <cell r="I876" t="str">
            <v>V8015500919</v>
          </cell>
          <cell r="J876" t="str">
            <v>C24070588</v>
          </cell>
          <cell r="K876">
            <v>0</v>
          </cell>
          <cell r="L876">
            <v>0</v>
          </cell>
          <cell r="M876">
            <v>1.9970000000000002E-2</v>
          </cell>
          <cell r="N876">
            <v>0.08</v>
          </cell>
          <cell r="O876">
            <v>0</v>
          </cell>
          <cell r="P876">
            <v>0</v>
          </cell>
          <cell r="Q876" t="str">
            <v>CPC</v>
          </cell>
          <cell r="R876">
            <v>936667</v>
          </cell>
          <cell r="S876">
            <v>942227</v>
          </cell>
          <cell r="T876">
            <v>5560</v>
          </cell>
          <cell r="V876">
            <v>5560</v>
          </cell>
          <cell r="W876">
            <v>111.03320000000001</v>
          </cell>
          <cell r="X876">
            <v>0</v>
          </cell>
          <cell r="Y876">
            <v>0</v>
          </cell>
        </row>
        <row r="877">
          <cell r="I877" t="str">
            <v>V9515601615</v>
          </cell>
          <cell r="J877" t="str">
            <v>C24070592</v>
          </cell>
          <cell r="K877">
            <v>0</v>
          </cell>
          <cell r="L877">
            <v>0</v>
          </cell>
          <cell r="M877">
            <v>1.9970000000000002E-2</v>
          </cell>
          <cell r="N877">
            <v>0.08</v>
          </cell>
          <cell r="O877">
            <v>0</v>
          </cell>
          <cell r="P877">
            <v>0</v>
          </cell>
          <cell r="Q877" t="str">
            <v>CPC</v>
          </cell>
          <cell r="R877">
            <v>230535</v>
          </cell>
          <cell r="S877">
            <v>232194</v>
          </cell>
          <cell r="T877">
            <v>1659</v>
          </cell>
          <cell r="V877">
            <v>1659</v>
          </cell>
          <cell r="W877">
            <v>33.130230000000005</v>
          </cell>
          <cell r="X877">
            <v>216920</v>
          </cell>
          <cell r="Y877">
            <v>220622</v>
          </cell>
        </row>
        <row r="879">
          <cell r="I879" t="str">
            <v>35P6VNX</v>
          </cell>
          <cell r="K879">
            <v>0</v>
          </cell>
          <cell r="L879">
            <v>0</v>
          </cell>
          <cell r="M879">
            <v>1.9970000000000002E-2</v>
          </cell>
          <cell r="N879">
            <v>0.08</v>
          </cell>
          <cell r="O879">
            <v>0</v>
          </cell>
          <cell r="P879">
            <v>0</v>
          </cell>
          <cell r="Q879" t="str">
            <v>CPC</v>
          </cell>
          <cell r="R879">
            <v>328767</v>
          </cell>
          <cell r="S879">
            <v>332109</v>
          </cell>
          <cell r="T879">
            <v>3342</v>
          </cell>
          <cell r="V879">
            <v>3342</v>
          </cell>
          <cell r="W879">
            <v>66.739740000000012</v>
          </cell>
          <cell r="X879">
            <v>0</v>
          </cell>
          <cell r="Y879">
            <v>0</v>
          </cell>
        </row>
        <row r="880">
          <cell r="I880" t="str">
            <v>V9515701000</v>
          </cell>
          <cell r="J880" t="str">
            <v>C24071566</v>
          </cell>
          <cell r="K880">
            <v>0</v>
          </cell>
          <cell r="L880">
            <v>0</v>
          </cell>
          <cell r="M880">
            <v>1.9970000000000002E-2</v>
          </cell>
          <cell r="N880">
            <v>0.08</v>
          </cell>
          <cell r="O880">
            <v>0</v>
          </cell>
          <cell r="P880">
            <v>0</v>
          </cell>
          <cell r="Q880" t="str">
            <v>CPC</v>
          </cell>
          <cell r="R880">
            <v>289571</v>
          </cell>
          <cell r="S880">
            <v>290432</v>
          </cell>
          <cell r="T880">
            <v>861</v>
          </cell>
          <cell r="V880">
            <v>861</v>
          </cell>
          <cell r="W880">
            <v>17.19417</v>
          </cell>
          <cell r="X880">
            <v>186525</v>
          </cell>
          <cell r="Y880">
            <v>187483</v>
          </cell>
        </row>
        <row r="881">
          <cell r="I881" t="str">
            <v>W512L300081</v>
          </cell>
          <cell r="J881" t="str">
            <v>C28001784</v>
          </cell>
          <cell r="K881">
            <v>0</v>
          </cell>
          <cell r="L881">
            <v>0</v>
          </cell>
          <cell r="M881">
            <v>1.9970000000000002E-2</v>
          </cell>
          <cell r="N881">
            <v>0.08</v>
          </cell>
          <cell r="O881">
            <v>0</v>
          </cell>
          <cell r="P881">
            <v>0</v>
          </cell>
          <cell r="Q881" t="str">
            <v>CPC</v>
          </cell>
          <cell r="R881">
            <v>485730</v>
          </cell>
          <cell r="S881">
            <v>490540</v>
          </cell>
          <cell r="T881">
            <v>4810</v>
          </cell>
          <cell r="V881">
            <v>4810</v>
          </cell>
          <cell r="W881">
            <v>96.055700000000002</v>
          </cell>
          <cell r="X881">
            <v>303348</v>
          </cell>
          <cell r="Y881">
            <v>306604</v>
          </cell>
        </row>
        <row r="882">
          <cell r="I882" t="str">
            <v>V9316001015</v>
          </cell>
          <cell r="J882" t="str">
            <v>C28001489</v>
          </cell>
          <cell r="K882">
            <v>0</v>
          </cell>
          <cell r="L882">
            <v>0</v>
          </cell>
          <cell r="M882">
            <v>1.9970000000000002E-2</v>
          </cell>
          <cell r="N882">
            <v>0.08</v>
          </cell>
          <cell r="O882">
            <v>0</v>
          </cell>
          <cell r="P882">
            <v>0</v>
          </cell>
          <cell r="Q882" t="str">
            <v>CPC</v>
          </cell>
          <cell r="R882">
            <v>132923</v>
          </cell>
          <cell r="S882">
            <v>133673</v>
          </cell>
          <cell r="T882">
            <v>750</v>
          </cell>
          <cell r="V882">
            <v>750</v>
          </cell>
          <cell r="W882">
            <v>14.977500000000001</v>
          </cell>
          <cell r="X882">
            <v>203750</v>
          </cell>
          <cell r="Y882">
            <v>204119</v>
          </cell>
        </row>
        <row r="883">
          <cell r="I883" t="str">
            <v>V9324900331</v>
          </cell>
          <cell r="J883" t="str">
            <v>C28001491</v>
          </cell>
          <cell r="K883">
            <v>0</v>
          </cell>
          <cell r="L883">
            <v>0</v>
          </cell>
          <cell r="M883">
            <v>1.9970000000000002E-2</v>
          </cell>
          <cell r="N883">
            <v>0.08</v>
          </cell>
          <cell r="O883">
            <v>0</v>
          </cell>
          <cell r="P883">
            <v>0</v>
          </cell>
          <cell r="Q883" t="str">
            <v>CPC</v>
          </cell>
          <cell r="R883">
            <v>85658</v>
          </cell>
          <cell r="S883">
            <v>86147</v>
          </cell>
          <cell r="T883">
            <v>489</v>
          </cell>
          <cell r="V883">
            <v>489</v>
          </cell>
          <cell r="W883">
            <v>9.7653300000000005</v>
          </cell>
          <cell r="X883">
            <v>71291</v>
          </cell>
          <cell r="Y883">
            <v>71820</v>
          </cell>
        </row>
        <row r="884">
          <cell r="I884" t="str">
            <v>V9316001020</v>
          </cell>
          <cell r="J884" t="str">
            <v>C28001490</v>
          </cell>
          <cell r="K884">
            <v>0</v>
          </cell>
          <cell r="L884">
            <v>0</v>
          </cell>
          <cell r="M884">
            <v>1.9970000000000002E-2</v>
          </cell>
          <cell r="N884">
            <v>0.08</v>
          </cell>
          <cell r="O884">
            <v>0</v>
          </cell>
          <cell r="P884">
            <v>0</v>
          </cell>
          <cell r="Q884" t="str">
            <v>CPC</v>
          </cell>
          <cell r="R884">
            <v>152154</v>
          </cell>
          <cell r="S884">
            <v>155660</v>
          </cell>
          <cell r="T884">
            <v>3506</v>
          </cell>
          <cell r="V884">
            <v>3506</v>
          </cell>
          <cell r="W884">
            <v>70.01482</v>
          </cell>
          <cell r="X884">
            <v>111982</v>
          </cell>
          <cell r="Y884">
            <v>118394</v>
          </cell>
        </row>
        <row r="885">
          <cell r="I885" t="str">
            <v>V9825000042</v>
          </cell>
          <cell r="J885" t="str">
            <v>C28000965</v>
          </cell>
          <cell r="K885">
            <v>0</v>
          </cell>
          <cell r="L885">
            <v>0</v>
          </cell>
          <cell r="M885">
            <v>1.9970000000000002E-2</v>
          </cell>
          <cell r="N885">
            <v>0.08</v>
          </cell>
          <cell r="O885">
            <v>0</v>
          </cell>
          <cell r="P885">
            <v>0</v>
          </cell>
          <cell r="Q885" t="str">
            <v>CPC</v>
          </cell>
          <cell r="R885">
            <v>80060</v>
          </cell>
          <cell r="S885">
            <v>80374</v>
          </cell>
          <cell r="T885">
            <v>314</v>
          </cell>
          <cell r="V885">
            <v>314</v>
          </cell>
          <cell r="W885">
            <v>6.2705800000000007</v>
          </cell>
          <cell r="X885">
            <v>61438</v>
          </cell>
          <cell r="Y885">
            <v>61840</v>
          </cell>
        </row>
        <row r="886">
          <cell r="I886" t="str">
            <v>V9825000989</v>
          </cell>
          <cell r="J886" t="str">
            <v>C28000963</v>
          </cell>
          <cell r="K886">
            <v>0</v>
          </cell>
          <cell r="L886">
            <v>0</v>
          </cell>
          <cell r="M886">
            <v>1.9970000000000002E-2</v>
          </cell>
          <cell r="N886">
            <v>0.08</v>
          </cell>
          <cell r="O886">
            <v>0</v>
          </cell>
          <cell r="P886">
            <v>0</v>
          </cell>
          <cell r="Q886" t="str">
            <v>CPC</v>
          </cell>
          <cell r="R886">
            <v>34993</v>
          </cell>
          <cell r="S886">
            <v>35279</v>
          </cell>
          <cell r="T886">
            <v>286</v>
          </cell>
          <cell r="V886">
            <v>286</v>
          </cell>
          <cell r="W886">
            <v>5.7114200000000004</v>
          </cell>
          <cell r="X886">
            <v>89556</v>
          </cell>
          <cell r="Y886">
            <v>90699</v>
          </cell>
        </row>
        <row r="887">
          <cell r="I887" t="str">
            <v>9435WGD</v>
          </cell>
          <cell r="K887">
            <v>0</v>
          </cell>
          <cell r="L887">
            <v>0</v>
          </cell>
          <cell r="M887">
            <v>1.9970000000000002E-2</v>
          </cell>
          <cell r="N887">
            <v>0.08</v>
          </cell>
          <cell r="O887">
            <v>0</v>
          </cell>
          <cell r="P887">
            <v>0</v>
          </cell>
          <cell r="Q887" t="str">
            <v>CPC</v>
          </cell>
          <cell r="R887">
            <v>18023</v>
          </cell>
          <cell r="S887">
            <v>18506</v>
          </cell>
          <cell r="T887">
            <v>483</v>
          </cell>
          <cell r="V887">
            <v>483</v>
          </cell>
          <cell r="W887">
            <v>9.6455100000000016</v>
          </cell>
          <cell r="X887">
            <v>6167</v>
          </cell>
          <cell r="Y887">
            <v>6174</v>
          </cell>
        </row>
        <row r="888">
          <cell r="I888" t="str">
            <v>94360H2</v>
          </cell>
          <cell r="K888">
            <v>0</v>
          </cell>
          <cell r="L888">
            <v>0</v>
          </cell>
          <cell r="M888">
            <v>1.9970000000000002E-2</v>
          </cell>
          <cell r="N888">
            <v>0.08</v>
          </cell>
          <cell r="O888">
            <v>0</v>
          </cell>
          <cell r="P888">
            <v>0</v>
          </cell>
          <cell r="Q888" t="str">
            <v>CPC</v>
          </cell>
          <cell r="R888">
            <v>5704</v>
          </cell>
          <cell r="S888">
            <v>5776</v>
          </cell>
          <cell r="T888">
            <v>72</v>
          </cell>
          <cell r="V888">
            <v>72</v>
          </cell>
          <cell r="W888">
            <v>1.43784</v>
          </cell>
          <cell r="X888">
            <v>11215</v>
          </cell>
          <cell r="Y888">
            <v>11279</v>
          </cell>
        </row>
        <row r="889">
          <cell r="I889" t="str">
            <v>W512L200725</v>
          </cell>
          <cell r="J889" t="str">
            <v>C28001785</v>
          </cell>
          <cell r="K889">
            <v>0</v>
          </cell>
          <cell r="L889">
            <v>0</v>
          </cell>
          <cell r="M889">
            <v>1.9970000000000002E-2</v>
          </cell>
          <cell r="N889">
            <v>0.08</v>
          </cell>
          <cell r="O889">
            <v>0</v>
          </cell>
          <cell r="P889">
            <v>0</v>
          </cell>
          <cell r="Q889" t="str">
            <v>CPC</v>
          </cell>
          <cell r="R889">
            <v>205303</v>
          </cell>
          <cell r="S889">
            <v>205633</v>
          </cell>
          <cell r="T889">
            <v>330</v>
          </cell>
          <cell r="V889">
            <v>330</v>
          </cell>
          <cell r="W889">
            <v>6.5901000000000005</v>
          </cell>
          <cell r="X889">
            <v>113633</v>
          </cell>
          <cell r="Y889">
            <v>114374</v>
          </cell>
        </row>
        <row r="890">
          <cell r="I890" t="str">
            <v>9435WF8</v>
          </cell>
          <cell r="K890">
            <v>0</v>
          </cell>
          <cell r="L890">
            <v>0</v>
          </cell>
          <cell r="M890">
            <v>1.9970000000000002E-2</v>
          </cell>
          <cell r="N890">
            <v>0.08</v>
          </cell>
          <cell r="O890">
            <v>0</v>
          </cell>
          <cell r="P890">
            <v>0</v>
          </cell>
          <cell r="Q890" t="str">
            <v>CPC</v>
          </cell>
          <cell r="R890">
            <v>19943</v>
          </cell>
          <cell r="S890">
            <v>20085</v>
          </cell>
          <cell r="T890">
            <v>142</v>
          </cell>
          <cell r="V890">
            <v>142</v>
          </cell>
          <cell r="W890">
            <v>2.8357400000000004</v>
          </cell>
          <cell r="X890">
            <v>12656</v>
          </cell>
          <cell r="Y890">
            <v>12695</v>
          </cell>
        </row>
        <row r="891">
          <cell r="I891" t="str">
            <v>35P8G09</v>
          </cell>
          <cell r="K891">
            <v>0</v>
          </cell>
          <cell r="L891">
            <v>0</v>
          </cell>
          <cell r="M891">
            <v>1.9970000000000002E-2</v>
          </cell>
          <cell r="N891">
            <v>0.08</v>
          </cell>
          <cell r="O891">
            <v>0</v>
          </cell>
          <cell r="P891">
            <v>0</v>
          </cell>
          <cell r="Q891" t="str">
            <v>CPC</v>
          </cell>
          <cell r="R891">
            <v>118198</v>
          </cell>
          <cell r="S891">
            <v>119335</v>
          </cell>
          <cell r="T891">
            <v>1137</v>
          </cell>
          <cell r="V891">
            <v>1137</v>
          </cell>
          <cell r="W891">
            <v>22.70589</v>
          </cell>
          <cell r="X891">
            <v>0</v>
          </cell>
          <cell r="Y891">
            <v>0</v>
          </cell>
        </row>
        <row r="892">
          <cell r="I892" t="str">
            <v>9435WP0</v>
          </cell>
          <cell r="K892">
            <v>0</v>
          </cell>
          <cell r="L892">
            <v>0</v>
          </cell>
          <cell r="M892">
            <v>1.9970000000000002E-2</v>
          </cell>
          <cell r="N892">
            <v>0.08</v>
          </cell>
          <cell r="O892">
            <v>0</v>
          </cell>
          <cell r="P892">
            <v>0</v>
          </cell>
          <cell r="Q892" t="str">
            <v>CPC</v>
          </cell>
          <cell r="R892">
            <v>30067</v>
          </cell>
          <cell r="S892">
            <v>30666</v>
          </cell>
          <cell r="T892">
            <v>599</v>
          </cell>
          <cell r="V892">
            <v>599</v>
          </cell>
          <cell r="W892">
            <v>11.96203</v>
          </cell>
          <cell r="X892">
            <v>39547</v>
          </cell>
          <cell r="Y892">
            <v>40468</v>
          </cell>
        </row>
        <row r="893">
          <cell r="I893" t="str">
            <v>94558P3</v>
          </cell>
          <cell r="K893">
            <v>0</v>
          </cell>
          <cell r="L893">
            <v>0</v>
          </cell>
          <cell r="M893">
            <v>1.9970000000000002E-2</v>
          </cell>
          <cell r="N893">
            <v>0.08</v>
          </cell>
          <cell r="O893">
            <v>0</v>
          </cell>
          <cell r="P893">
            <v>0</v>
          </cell>
          <cell r="Q893" t="str">
            <v>CPC</v>
          </cell>
          <cell r="R893">
            <v>15109</v>
          </cell>
          <cell r="S893">
            <v>15223</v>
          </cell>
          <cell r="T893">
            <v>114</v>
          </cell>
          <cell r="V893">
            <v>114</v>
          </cell>
          <cell r="W893">
            <v>2.27658</v>
          </cell>
          <cell r="X893">
            <v>23427</v>
          </cell>
          <cell r="Y893">
            <v>23677</v>
          </cell>
        </row>
        <row r="894">
          <cell r="I894" t="str">
            <v>35P0155</v>
          </cell>
          <cell r="K894">
            <v>0</v>
          </cell>
          <cell r="L894">
            <v>0</v>
          </cell>
          <cell r="M894">
            <v>1.9970000000000002E-2</v>
          </cell>
          <cell r="N894">
            <v>0.08</v>
          </cell>
          <cell r="O894">
            <v>0</v>
          </cell>
          <cell r="P894">
            <v>0</v>
          </cell>
          <cell r="Q894" t="str">
            <v>CPC</v>
          </cell>
          <cell r="R894">
            <v>90667</v>
          </cell>
          <cell r="S894">
            <v>90841</v>
          </cell>
          <cell r="T894">
            <v>174</v>
          </cell>
          <cell r="V894">
            <v>174</v>
          </cell>
          <cell r="W894">
            <v>3.4747800000000004</v>
          </cell>
          <cell r="X894">
            <v>0</v>
          </cell>
          <cell r="Y894">
            <v>0</v>
          </cell>
        </row>
        <row r="895">
          <cell r="I895" t="str">
            <v>790P8R8</v>
          </cell>
          <cell r="K895">
            <v>0</v>
          </cell>
          <cell r="L895">
            <v>0</v>
          </cell>
          <cell r="M895">
            <v>1.9970000000000002E-2</v>
          </cell>
          <cell r="N895">
            <v>0.08</v>
          </cell>
          <cell r="O895">
            <v>0</v>
          </cell>
          <cell r="P895">
            <v>0</v>
          </cell>
          <cell r="Q895" t="str">
            <v>CPC</v>
          </cell>
          <cell r="R895">
            <v>431161</v>
          </cell>
          <cell r="S895">
            <v>432454</v>
          </cell>
          <cell r="T895">
            <v>1293</v>
          </cell>
          <cell r="V895">
            <v>1293</v>
          </cell>
          <cell r="W895">
            <v>25.821210000000001</v>
          </cell>
          <cell r="X895">
            <v>0</v>
          </cell>
          <cell r="Y895">
            <v>0</v>
          </cell>
        </row>
        <row r="896">
          <cell r="I896" t="str">
            <v>94517M5</v>
          </cell>
          <cell r="K896">
            <v>0</v>
          </cell>
          <cell r="L896">
            <v>0</v>
          </cell>
          <cell r="M896">
            <v>1.9970000000000002E-2</v>
          </cell>
          <cell r="N896">
            <v>0.08</v>
          </cell>
          <cell r="O896">
            <v>0</v>
          </cell>
          <cell r="P896">
            <v>0</v>
          </cell>
          <cell r="Q896" t="str">
            <v>CPC</v>
          </cell>
          <cell r="R896">
            <v>5879</v>
          </cell>
          <cell r="S896">
            <v>6035</v>
          </cell>
          <cell r="T896">
            <v>156</v>
          </cell>
          <cell r="V896">
            <v>156</v>
          </cell>
          <cell r="W896">
            <v>3.1153200000000001</v>
          </cell>
          <cell r="X896">
            <v>6778</v>
          </cell>
          <cell r="Y896">
            <v>6784</v>
          </cell>
        </row>
        <row r="897">
          <cell r="I897" t="str">
            <v>794YGTK</v>
          </cell>
          <cell r="K897">
            <v>0</v>
          </cell>
          <cell r="L897">
            <v>0</v>
          </cell>
          <cell r="M897">
            <v>1.9970000000000002E-2</v>
          </cell>
          <cell r="N897">
            <v>0.08</v>
          </cell>
          <cell r="O897">
            <v>0</v>
          </cell>
          <cell r="P897">
            <v>0</v>
          </cell>
          <cell r="Q897" t="str">
            <v>CPC</v>
          </cell>
          <cell r="R897">
            <v>753987</v>
          </cell>
          <cell r="S897">
            <v>763366</v>
          </cell>
          <cell r="T897">
            <v>9379</v>
          </cell>
          <cell r="V897">
            <v>9379</v>
          </cell>
          <cell r="W897">
            <v>187.29863</v>
          </cell>
          <cell r="X897">
            <v>0</v>
          </cell>
          <cell r="Y897">
            <v>0</v>
          </cell>
        </row>
        <row r="898">
          <cell r="I898" t="str">
            <v>794YGVN</v>
          </cell>
          <cell r="K898">
            <v>0</v>
          </cell>
          <cell r="L898">
            <v>0</v>
          </cell>
          <cell r="M898">
            <v>1.9970000000000002E-2</v>
          </cell>
          <cell r="N898">
            <v>0.08</v>
          </cell>
          <cell r="O898">
            <v>0</v>
          </cell>
          <cell r="P898">
            <v>0</v>
          </cell>
          <cell r="Q898" t="str">
            <v>CPC</v>
          </cell>
          <cell r="R898">
            <v>646040</v>
          </cell>
          <cell r="S898">
            <v>653088</v>
          </cell>
          <cell r="T898">
            <v>7048</v>
          </cell>
          <cell r="V898">
            <v>7048</v>
          </cell>
          <cell r="W898">
            <v>140.74856</v>
          </cell>
          <cell r="X898">
            <v>0</v>
          </cell>
          <cell r="Y898">
            <v>0</v>
          </cell>
        </row>
        <row r="899">
          <cell r="I899" t="str">
            <v>V9725001306</v>
          </cell>
          <cell r="J899" t="str">
            <v>C28003057</v>
          </cell>
          <cell r="K899">
            <v>3000</v>
          </cell>
          <cell r="L899">
            <v>1500</v>
          </cell>
          <cell r="M899">
            <v>2.0750000000000001E-2</v>
          </cell>
          <cell r="N899">
            <v>0.08</v>
          </cell>
          <cell r="O899">
            <v>62.25</v>
          </cell>
          <cell r="P899">
            <v>120</v>
          </cell>
          <cell r="Q899">
            <v>182.25</v>
          </cell>
          <cell r="R899">
            <v>19727</v>
          </cell>
          <cell r="S899">
            <v>19897</v>
          </cell>
          <cell r="T899">
            <v>170</v>
          </cell>
          <cell r="U899" t="str">
            <v>0</v>
          </cell>
          <cell r="W899">
            <v>0</v>
          </cell>
          <cell r="X899">
            <v>69053</v>
          </cell>
          <cell r="Y899">
            <v>69383</v>
          </cell>
        </row>
        <row r="900">
          <cell r="I900" t="str">
            <v>W542L301370</v>
          </cell>
          <cell r="J900" t="str">
            <v>C28003412</v>
          </cell>
          <cell r="K900">
            <v>0</v>
          </cell>
          <cell r="L900">
            <v>0</v>
          </cell>
          <cell r="M900">
            <v>1.9970000000000002E-2</v>
          </cell>
          <cell r="N900">
            <v>0.08</v>
          </cell>
          <cell r="O900">
            <v>0</v>
          </cell>
          <cell r="P900">
            <v>0</v>
          </cell>
          <cell r="Q900" t="str">
            <v>CPC</v>
          </cell>
          <cell r="R900">
            <v>489387</v>
          </cell>
          <cell r="S900">
            <v>492984</v>
          </cell>
          <cell r="T900">
            <v>3597</v>
          </cell>
          <cell r="V900">
            <v>3597</v>
          </cell>
          <cell r="W900">
            <v>71.832090000000008</v>
          </cell>
          <cell r="X900">
            <v>210795</v>
          </cell>
          <cell r="Y900">
            <v>212893</v>
          </cell>
        </row>
        <row r="901">
          <cell r="I901" t="str">
            <v>943773H</v>
          </cell>
          <cell r="K901">
            <v>0</v>
          </cell>
          <cell r="L901">
            <v>0</v>
          </cell>
          <cell r="M901">
            <v>1.9970000000000002E-2</v>
          </cell>
          <cell r="N901">
            <v>0.08</v>
          </cell>
          <cell r="O901">
            <v>0</v>
          </cell>
          <cell r="P901">
            <v>0</v>
          </cell>
          <cell r="Q901" t="str">
            <v>CPC</v>
          </cell>
          <cell r="R901">
            <v>53352</v>
          </cell>
          <cell r="S901">
            <v>53662</v>
          </cell>
          <cell r="T901">
            <v>310</v>
          </cell>
          <cell r="V901">
            <v>310</v>
          </cell>
          <cell r="W901">
            <v>6.1907000000000005</v>
          </cell>
          <cell r="X901">
            <v>46002</v>
          </cell>
          <cell r="Y901">
            <v>46095</v>
          </cell>
        </row>
        <row r="902">
          <cell r="I902" t="str">
            <v>942124P</v>
          </cell>
          <cell r="K902">
            <v>0</v>
          </cell>
          <cell r="L902">
            <v>0</v>
          </cell>
          <cell r="M902">
            <v>1.9970000000000002E-2</v>
          </cell>
          <cell r="N902">
            <v>0.08</v>
          </cell>
          <cell r="O902">
            <v>0</v>
          </cell>
          <cell r="P902">
            <v>0</v>
          </cell>
          <cell r="Q902" t="str">
            <v>CPC</v>
          </cell>
          <cell r="R902">
            <v>11115</v>
          </cell>
          <cell r="S902">
            <v>11242</v>
          </cell>
          <cell r="T902">
            <v>127</v>
          </cell>
          <cell r="V902">
            <v>127</v>
          </cell>
          <cell r="W902">
            <v>2.5361900000000004</v>
          </cell>
          <cell r="X902">
            <v>11305</v>
          </cell>
          <cell r="Y902">
            <v>11878</v>
          </cell>
        </row>
        <row r="903">
          <cell r="I903" t="str">
            <v>V9825000771</v>
          </cell>
          <cell r="J903" t="str">
            <v>C28005624</v>
          </cell>
          <cell r="K903">
            <v>0</v>
          </cell>
          <cell r="L903">
            <v>0</v>
          </cell>
          <cell r="M903">
            <v>1.9970000000000002E-2</v>
          </cell>
          <cell r="N903">
            <v>0.08</v>
          </cell>
          <cell r="O903">
            <v>0</v>
          </cell>
          <cell r="P903">
            <v>0</v>
          </cell>
          <cell r="Q903" t="str">
            <v>CPC</v>
          </cell>
          <cell r="R903">
            <v>24626</v>
          </cell>
          <cell r="S903">
            <v>24798</v>
          </cell>
          <cell r="T903">
            <v>172</v>
          </cell>
          <cell r="V903">
            <v>172</v>
          </cell>
          <cell r="W903">
            <v>3.4348400000000003</v>
          </cell>
          <cell r="X903">
            <v>39824</v>
          </cell>
          <cell r="Y903">
            <v>40164</v>
          </cell>
        </row>
        <row r="904">
          <cell r="I904" t="str">
            <v>406336990460X</v>
          </cell>
          <cell r="K904">
            <v>0</v>
          </cell>
          <cell r="L904">
            <v>0</v>
          </cell>
          <cell r="M904">
            <v>1.9970000000000002E-2</v>
          </cell>
          <cell r="N904">
            <v>0.08</v>
          </cell>
          <cell r="O904">
            <v>0</v>
          </cell>
          <cell r="P904">
            <v>0</v>
          </cell>
          <cell r="Q904" t="str">
            <v>CPC</v>
          </cell>
          <cell r="R904">
            <v>22636</v>
          </cell>
          <cell r="S904">
            <v>22657</v>
          </cell>
          <cell r="T904">
            <v>21</v>
          </cell>
          <cell r="V904">
            <v>21</v>
          </cell>
          <cell r="W904">
            <v>0.41937000000000002</v>
          </cell>
          <cell r="X904">
            <v>0</v>
          </cell>
          <cell r="Y904">
            <v>0</v>
          </cell>
        </row>
        <row r="905">
          <cell r="I905" t="str">
            <v>50264594212BP</v>
          </cell>
          <cell r="K905">
            <v>0</v>
          </cell>
          <cell r="L905">
            <v>0</v>
          </cell>
          <cell r="M905">
            <v>1.9970000000000002E-2</v>
          </cell>
          <cell r="N905">
            <v>0.08</v>
          </cell>
          <cell r="O905">
            <v>0</v>
          </cell>
          <cell r="P905">
            <v>0</v>
          </cell>
          <cell r="Q905" t="str">
            <v>CPC</v>
          </cell>
          <cell r="R905">
            <v>3671</v>
          </cell>
          <cell r="S905">
            <v>3696</v>
          </cell>
          <cell r="T905">
            <v>25</v>
          </cell>
          <cell r="V905">
            <v>25</v>
          </cell>
          <cell r="W905">
            <v>0.49925000000000003</v>
          </cell>
          <cell r="X905">
            <v>14164</v>
          </cell>
          <cell r="Y905">
            <v>14219</v>
          </cell>
        </row>
        <row r="906">
          <cell r="I906" t="str">
            <v>W792P502863</v>
          </cell>
          <cell r="J906" t="str">
            <v>C28007384</v>
          </cell>
          <cell r="K906">
            <v>0</v>
          </cell>
          <cell r="L906">
            <v>0</v>
          </cell>
          <cell r="M906">
            <v>1.9970000000000002E-2</v>
          </cell>
          <cell r="N906">
            <v>0.08</v>
          </cell>
          <cell r="O906">
            <v>0</v>
          </cell>
          <cell r="P906">
            <v>0</v>
          </cell>
          <cell r="Q906" t="str">
            <v>CPC</v>
          </cell>
          <cell r="R906">
            <v>3575</v>
          </cell>
          <cell r="S906">
            <v>3810</v>
          </cell>
          <cell r="T906">
            <v>235</v>
          </cell>
          <cell r="V906">
            <v>235</v>
          </cell>
          <cell r="W906">
            <v>4.6929500000000006</v>
          </cell>
          <cell r="X906">
            <v>7125</v>
          </cell>
          <cell r="Y906">
            <v>8073</v>
          </cell>
        </row>
        <row r="907">
          <cell r="I907" t="str">
            <v>7527299462FRH</v>
          </cell>
          <cell r="K907">
            <v>0</v>
          </cell>
          <cell r="L907">
            <v>0</v>
          </cell>
          <cell r="M907">
            <v>1.9970000000000002E-2</v>
          </cell>
          <cell r="N907">
            <v>0.08</v>
          </cell>
          <cell r="O907">
            <v>0</v>
          </cell>
          <cell r="P907">
            <v>0</v>
          </cell>
          <cell r="Q907" t="str">
            <v>CPC</v>
          </cell>
          <cell r="R907">
            <v>8185</v>
          </cell>
          <cell r="S907">
            <v>8376</v>
          </cell>
          <cell r="T907">
            <v>191</v>
          </cell>
          <cell r="V907">
            <v>191</v>
          </cell>
          <cell r="W907">
            <v>3.8142700000000005</v>
          </cell>
          <cell r="X907">
            <v>19880</v>
          </cell>
          <cell r="Y907">
            <v>20330</v>
          </cell>
        </row>
        <row r="908">
          <cell r="I908" t="str">
            <v>7527189464MP1</v>
          </cell>
          <cell r="K908">
            <v>0</v>
          </cell>
          <cell r="L908">
            <v>0</v>
          </cell>
          <cell r="M908">
            <v>1.9970000000000002E-2</v>
          </cell>
          <cell r="N908">
            <v>0.08</v>
          </cell>
          <cell r="O908">
            <v>0</v>
          </cell>
          <cell r="P908">
            <v>0</v>
          </cell>
          <cell r="Q908" t="str">
            <v>CPC</v>
          </cell>
          <cell r="R908">
            <v>7944</v>
          </cell>
          <cell r="S908">
            <v>8021</v>
          </cell>
          <cell r="T908">
            <v>77</v>
          </cell>
          <cell r="V908">
            <v>77</v>
          </cell>
          <cell r="W908">
            <v>1.5376900000000002</v>
          </cell>
          <cell r="X908">
            <v>12782</v>
          </cell>
          <cell r="Y908">
            <v>13177</v>
          </cell>
        </row>
        <row r="909">
          <cell r="I909" t="str">
            <v>V9834900237</v>
          </cell>
          <cell r="J909" t="str">
            <v>C84016810</v>
          </cell>
          <cell r="K909">
            <v>0</v>
          </cell>
          <cell r="L909">
            <v>0</v>
          </cell>
          <cell r="M909">
            <v>1.9970000000000002E-2</v>
          </cell>
          <cell r="N909">
            <v>0.08</v>
          </cell>
          <cell r="O909">
            <v>0</v>
          </cell>
          <cell r="P909">
            <v>0</v>
          </cell>
          <cell r="Q909" t="str">
            <v>CPC</v>
          </cell>
          <cell r="R909">
            <v>60442</v>
          </cell>
          <cell r="S909">
            <v>60541</v>
          </cell>
          <cell r="T909">
            <v>99</v>
          </cell>
          <cell r="V909">
            <v>99</v>
          </cell>
          <cell r="W909">
            <v>1.9770300000000001</v>
          </cell>
          <cell r="X909">
            <v>173362</v>
          </cell>
          <cell r="Y909">
            <v>174177</v>
          </cell>
        </row>
        <row r="910">
          <cell r="I910" t="str">
            <v>E194M810054</v>
          </cell>
          <cell r="J910" t="str">
            <v>C84083859</v>
          </cell>
          <cell r="K910">
            <v>0</v>
          </cell>
          <cell r="L910">
            <v>0</v>
          </cell>
          <cell r="M910">
            <v>1.9970000000000002E-2</v>
          </cell>
          <cell r="N910">
            <v>0.08</v>
          </cell>
          <cell r="O910">
            <v>0</v>
          </cell>
          <cell r="P910">
            <v>0</v>
          </cell>
          <cell r="Q910" t="str">
            <v>CPC</v>
          </cell>
          <cell r="R910">
            <v>82418</v>
          </cell>
          <cell r="S910">
            <v>85886</v>
          </cell>
          <cell r="T910">
            <v>3468</v>
          </cell>
          <cell r="V910">
            <v>3468</v>
          </cell>
          <cell r="W910">
            <v>69.255960000000002</v>
          </cell>
          <cell r="X910">
            <v>319458</v>
          </cell>
          <cell r="Y910">
            <v>327031</v>
          </cell>
        </row>
        <row r="911">
          <cell r="I911" t="str">
            <v>75260194G17W1</v>
          </cell>
          <cell r="K911">
            <v>0</v>
          </cell>
          <cell r="L911">
            <v>0</v>
          </cell>
          <cell r="M911">
            <v>1.9970000000000002E-2</v>
          </cell>
          <cell r="N911">
            <v>0.08</v>
          </cell>
          <cell r="O911">
            <v>0</v>
          </cell>
          <cell r="P911">
            <v>0</v>
          </cell>
          <cell r="Q911" t="str">
            <v>CPC</v>
          </cell>
          <cell r="R911">
            <v>5972</v>
          </cell>
          <cell r="S911">
            <v>6114</v>
          </cell>
          <cell r="T911">
            <v>142</v>
          </cell>
          <cell r="V911">
            <v>142</v>
          </cell>
          <cell r="W911">
            <v>2.8357400000000004</v>
          </cell>
          <cell r="X911">
            <v>29328</v>
          </cell>
          <cell r="Y911">
            <v>29823</v>
          </cell>
        </row>
        <row r="912">
          <cell r="I912" t="str">
            <v>E824CA60028</v>
          </cell>
          <cell r="J912" t="str">
            <v>C84103452</v>
          </cell>
          <cell r="K912">
            <v>0</v>
          </cell>
          <cell r="L912">
            <v>0</v>
          </cell>
          <cell r="M912">
            <v>1.9970000000000002E-2</v>
          </cell>
          <cell r="N912">
            <v>0.08</v>
          </cell>
          <cell r="O912">
            <v>0</v>
          </cell>
          <cell r="P912">
            <v>0</v>
          </cell>
          <cell r="Q912" t="str">
            <v>CPC</v>
          </cell>
          <cell r="R912">
            <v>1727478</v>
          </cell>
          <cell r="S912">
            <v>1761347</v>
          </cell>
          <cell r="T912">
            <v>33869</v>
          </cell>
          <cell r="V912">
            <v>33869</v>
          </cell>
          <cell r="W912">
            <v>676.3639300000001</v>
          </cell>
          <cell r="X912">
            <v>0</v>
          </cell>
          <cell r="Y912">
            <v>0</v>
          </cell>
        </row>
        <row r="913">
          <cell r="I913" t="str">
            <v>S9438500176</v>
          </cell>
          <cell r="K913">
            <v>0</v>
          </cell>
          <cell r="L913">
            <v>0</v>
          </cell>
          <cell r="M913">
            <v>1.9970000000000002E-2</v>
          </cell>
          <cell r="N913">
            <v>0.08</v>
          </cell>
          <cell r="O913">
            <v>0</v>
          </cell>
          <cell r="P913">
            <v>0</v>
          </cell>
          <cell r="Q913" t="str">
            <v>CPC</v>
          </cell>
          <cell r="R913">
            <v>21909</v>
          </cell>
          <cell r="S913">
            <v>22014</v>
          </cell>
          <cell r="T913">
            <v>105</v>
          </cell>
          <cell r="V913">
            <v>105</v>
          </cell>
          <cell r="W913">
            <v>2.0968500000000003</v>
          </cell>
          <cell r="X913">
            <v>24975</v>
          </cell>
          <cell r="Y913">
            <v>27258</v>
          </cell>
        </row>
        <row r="914">
          <cell r="I914">
            <v>7948017</v>
          </cell>
          <cell r="K914">
            <v>0</v>
          </cell>
          <cell r="L914">
            <v>0</v>
          </cell>
          <cell r="M914">
            <v>1.9970000000000002E-2</v>
          </cell>
          <cell r="N914">
            <v>0.08</v>
          </cell>
          <cell r="O914">
            <v>0</v>
          </cell>
          <cell r="P914">
            <v>0</v>
          </cell>
          <cell r="Q914" t="str">
            <v>CPC</v>
          </cell>
          <cell r="R914">
            <v>287396</v>
          </cell>
          <cell r="S914">
            <v>304166</v>
          </cell>
          <cell r="T914">
            <v>16770</v>
          </cell>
          <cell r="V914">
            <v>16770</v>
          </cell>
          <cell r="W914">
            <v>334.89690000000002</v>
          </cell>
          <cell r="X914">
            <v>0</v>
          </cell>
          <cell r="Y914">
            <v>0</v>
          </cell>
        </row>
        <row r="915">
          <cell r="I915" t="str">
            <v>35P8G0B</v>
          </cell>
          <cell r="K915">
            <v>0</v>
          </cell>
          <cell r="L915">
            <v>0</v>
          </cell>
          <cell r="M915">
            <v>1.9970000000000002E-2</v>
          </cell>
          <cell r="N915">
            <v>0.08</v>
          </cell>
          <cell r="O915">
            <v>0</v>
          </cell>
          <cell r="P915">
            <v>0</v>
          </cell>
          <cell r="Q915" t="str">
            <v>CPC</v>
          </cell>
          <cell r="R915">
            <v>74862</v>
          </cell>
          <cell r="S915">
            <v>74998</v>
          </cell>
          <cell r="T915">
            <v>136</v>
          </cell>
          <cell r="V915">
            <v>136</v>
          </cell>
          <cell r="W915">
            <v>2.7159200000000001</v>
          </cell>
          <cell r="X915">
            <v>0</v>
          </cell>
          <cell r="Y915">
            <v>0</v>
          </cell>
        </row>
        <row r="916">
          <cell r="I916" t="str">
            <v>752609944260C</v>
          </cell>
          <cell r="K916">
            <v>0</v>
          </cell>
          <cell r="L916">
            <v>0</v>
          </cell>
          <cell r="M916">
            <v>1.9970000000000002E-2</v>
          </cell>
          <cell r="N916">
            <v>0.08</v>
          </cell>
          <cell r="O916">
            <v>0</v>
          </cell>
          <cell r="P916">
            <v>0</v>
          </cell>
          <cell r="Q916" t="str">
            <v>CPC</v>
          </cell>
          <cell r="R916">
            <v>11054</v>
          </cell>
          <cell r="S916">
            <v>11184</v>
          </cell>
          <cell r="T916">
            <v>130</v>
          </cell>
          <cell r="V916">
            <v>130</v>
          </cell>
          <cell r="W916">
            <v>2.5961000000000003</v>
          </cell>
          <cell r="X916">
            <v>7928</v>
          </cell>
          <cell r="Y916">
            <v>7929</v>
          </cell>
        </row>
        <row r="917">
          <cell r="I917" t="str">
            <v>E175M160915</v>
          </cell>
          <cell r="J917" t="str">
            <v>C84104668</v>
          </cell>
          <cell r="K917">
            <v>0</v>
          </cell>
          <cell r="L917">
            <v>0</v>
          </cell>
          <cell r="M917">
            <v>1.9970000000000002E-2</v>
          </cell>
          <cell r="N917">
            <v>0.08</v>
          </cell>
          <cell r="O917">
            <v>0</v>
          </cell>
          <cell r="P917">
            <v>0</v>
          </cell>
          <cell r="Q917" t="str">
            <v>CPC</v>
          </cell>
          <cell r="R917">
            <v>202565</v>
          </cell>
          <cell r="S917">
            <v>204194</v>
          </cell>
          <cell r="T917">
            <v>1629</v>
          </cell>
          <cell r="V917">
            <v>1629</v>
          </cell>
          <cell r="W917">
            <v>32.531130000000005</v>
          </cell>
          <cell r="X917">
            <v>79244</v>
          </cell>
          <cell r="Y917">
            <v>82475</v>
          </cell>
        </row>
        <row r="918">
          <cell r="I918" t="str">
            <v>E215M960497</v>
          </cell>
          <cell r="J918" t="str">
            <v>C84136529</v>
          </cell>
          <cell r="K918">
            <v>2500</v>
          </cell>
          <cell r="L918">
            <v>2500</v>
          </cell>
          <cell r="M918">
            <v>2.0750000000000001E-2</v>
          </cell>
          <cell r="N918">
            <v>0.08</v>
          </cell>
          <cell r="O918">
            <v>51.875</v>
          </cell>
          <cell r="P918">
            <v>200</v>
          </cell>
          <cell r="Q918">
            <v>251.875</v>
          </cell>
          <cell r="R918">
            <v>13186</v>
          </cell>
          <cell r="S918">
            <v>13992</v>
          </cell>
          <cell r="T918">
            <v>806</v>
          </cell>
          <cell r="U918" t="str">
            <v>0</v>
          </cell>
          <cell r="W918">
            <v>0</v>
          </cell>
          <cell r="X918">
            <v>31577</v>
          </cell>
          <cell r="Y918">
            <v>36161</v>
          </cell>
        </row>
        <row r="919">
          <cell r="I919" t="str">
            <v>9432XT9</v>
          </cell>
          <cell r="K919">
            <v>0</v>
          </cell>
          <cell r="L919">
            <v>0</v>
          </cell>
          <cell r="M919">
            <v>1.9970000000000002E-2</v>
          </cell>
          <cell r="N919">
            <v>0.08</v>
          </cell>
          <cell r="O919">
            <v>0</v>
          </cell>
          <cell r="P919">
            <v>0</v>
          </cell>
          <cell r="Q919" t="str">
            <v>CPC</v>
          </cell>
          <cell r="R919">
            <v>136329</v>
          </cell>
          <cell r="S919">
            <v>136433</v>
          </cell>
          <cell r="T919">
            <v>104</v>
          </cell>
          <cell r="V919">
            <v>104</v>
          </cell>
          <cell r="W919">
            <v>2.0768800000000001</v>
          </cell>
          <cell r="X919">
            <v>70725</v>
          </cell>
          <cell r="Y919">
            <v>70910</v>
          </cell>
        </row>
        <row r="921">
          <cell r="I921" t="str">
            <v>7526209442B4K</v>
          </cell>
          <cell r="K921">
            <v>0</v>
          </cell>
          <cell r="L921">
            <v>0</v>
          </cell>
          <cell r="M921">
            <v>1.9970000000000002E-2</v>
          </cell>
          <cell r="N921">
            <v>0.08</v>
          </cell>
          <cell r="O921">
            <v>0</v>
          </cell>
          <cell r="P921">
            <v>0</v>
          </cell>
          <cell r="Q921" t="str">
            <v>CPC</v>
          </cell>
          <cell r="R921">
            <v>11205</v>
          </cell>
          <cell r="S921">
            <v>11732</v>
          </cell>
          <cell r="T921">
            <v>527</v>
          </cell>
          <cell r="V921">
            <v>527</v>
          </cell>
          <cell r="W921">
            <v>10.524190000000001</v>
          </cell>
          <cell r="X921">
            <v>22446</v>
          </cell>
          <cell r="Y921">
            <v>23008</v>
          </cell>
        </row>
        <row r="922">
          <cell r="I922" t="str">
            <v>S9428800010</v>
          </cell>
          <cell r="K922">
            <v>0</v>
          </cell>
          <cell r="L922">
            <v>0</v>
          </cell>
          <cell r="M922">
            <v>1.9970000000000002E-2</v>
          </cell>
          <cell r="N922">
            <v>0.08</v>
          </cell>
          <cell r="O922">
            <v>0</v>
          </cell>
          <cell r="P922">
            <v>0</v>
          </cell>
          <cell r="Q922" t="str">
            <v>CPC</v>
          </cell>
          <cell r="R922">
            <v>33064</v>
          </cell>
          <cell r="S922">
            <v>33072</v>
          </cell>
          <cell r="T922">
            <v>8</v>
          </cell>
          <cell r="V922">
            <v>8</v>
          </cell>
          <cell r="W922">
            <v>0.15976000000000001</v>
          </cell>
          <cell r="X922">
            <v>3755</v>
          </cell>
          <cell r="Y922">
            <v>3768</v>
          </cell>
        </row>
        <row r="923">
          <cell r="I923" t="str">
            <v>E176M262169</v>
          </cell>
          <cell r="J923" t="str">
            <v>C84156788</v>
          </cell>
          <cell r="K923">
            <v>0</v>
          </cell>
          <cell r="L923">
            <v>0</v>
          </cell>
          <cell r="M923">
            <v>1.9970000000000002E-2</v>
          </cell>
          <cell r="N923">
            <v>0.08</v>
          </cell>
          <cell r="O923">
            <v>0</v>
          </cell>
          <cell r="P923">
            <v>0</v>
          </cell>
          <cell r="Q923" t="str">
            <v>CPC</v>
          </cell>
          <cell r="R923">
            <v>15937</v>
          </cell>
          <cell r="S923">
            <v>16902</v>
          </cell>
          <cell r="T923">
            <v>965</v>
          </cell>
          <cell r="V923">
            <v>965</v>
          </cell>
          <cell r="W923">
            <v>19.271050000000002</v>
          </cell>
          <cell r="X923">
            <v>56658</v>
          </cell>
          <cell r="Y923">
            <v>61334</v>
          </cell>
        </row>
        <row r="924">
          <cell r="I924" t="str">
            <v>7526209442B4C</v>
          </cell>
          <cell r="K924">
            <v>0</v>
          </cell>
          <cell r="L924">
            <v>0</v>
          </cell>
          <cell r="M924">
            <v>1.9970000000000002E-2</v>
          </cell>
          <cell r="N924">
            <v>0.08</v>
          </cell>
          <cell r="O924">
            <v>0</v>
          </cell>
          <cell r="P924">
            <v>0</v>
          </cell>
          <cell r="Q924" t="str">
            <v>CPC</v>
          </cell>
          <cell r="R924">
            <v>7369</v>
          </cell>
          <cell r="S924">
            <v>7840</v>
          </cell>
          <cell r="T924">
            <v>471</v>
          </cell>
          <cell r="V924">
            <v>471</v>
          </cell>
          <cell r="W924">
            <v>9.4058700000000002</v>
          </cell>
          <cell r="X924">
            <v>6779</v>
          </cell>
          <cell r="Y924">
            <v>6814</v>
          </cell>
        </row>
        <row r="925">
          <cell r="I925" t="str">
            <v>7526019440R7H</v>
          </cell>
          <cell r="K925">
            <v>0</v>
          </cell>
          <cell r="L925">
            <v>0</v>
          </cell>
          <cell r="M925">
            <v>1.9970000000000002E-2</v>
          </cell>
          <cell r="N925">
            <v>0.08</v>
          </cell>
          <cell r="O925">
            <v>0</v>
          </cell>
          <cell r="P925">
            <v>0</v>
          </cell>
          <cell r="Q925" t="str">
            <v>CPC</v>
          </cell>
          <cell r="R925">
            <v>19769</v>
          </cell>
          <cell r="S925">
            <v>22182</v>
          </cell>
          <cell r="T925">
            <v>2413</v>
          </cell>
          <cell r="V925">
            <v>2413</v>
          </cell>
          <cell r="W925">
            <v>48.187610000000006</v>
          </cell>
          <cell r="X925">
            <v>18590</v>
          </cell>
          <cell r="Y925">
            <v>19544</v>
          </cell>
        </row>
        <row r="926">
          <cell r="I926" t="str">
            <v>G716M310310</v>
          </cell>
          <cell r="J926" t="str">
            <v>C84165345</v>
          </cell>
          <cell r="K926">
            <v>0</v>
          </cell>
          <cell r="L926">
            <v>0</v>
          </cell>
          <cell r="M926">
            <v>1.9970000000000002E-2</v>
          </cell>
          <cell r="N926">
            <v>0.08</v>
          </cell>
          <cell r="O926">
            <v>0</v>
          </cell>
          <cell r="P926">
            <v>0</v>
          </cell>
          <cell r="Q926" t="str">
            <v>CPC</v>
          </cell>
          <cell r="R926">
            <v>20641</v>
          </cell>
          <cell r="S926">
            <v>22206</v>
          </cell>
          <cell r="T926">
            <v>1565</v>
          </cell>
          <cell r="V926">
            <v>1565</v>
          </cell>
          <cell r="W926">
            <v>31.253050000000002</v>
          </cell>
          <cell r="X926">
            <v>10726</v>
          </cell>
          <cell r="Y926">
            <v>12123</v>
          </cell>
        </row>
        <row r="927">
          <cell r="I927" t="str">
            <v>E246C400114</v>
          </cell>
          <cell r="J927" t="str">
            <v>C84165343</v>
          </cell>
          <cell r="K927">
            <v>0</v>
          </cell>
          <cell r="L927">
            <v>0</v>
          </cell>
          <cell r="M927">
            <v>1.9970000000000002E-2</v>
          </cell>
          <cell r="N927">
            <v>0.08</v>
          </cell>
          <cell r="O927">
            <v>0</v>
          </cell>
          <cell r="P927">
            <v>0</v>
          </cell>
          <cell r="Q927" t="str">
            <v>CPC</v>
          </cell>
          <cell r="R927">
            <v>9257</v>
          </cell>
          <cell r="S927">
            <v>9477</v>
          </cell>
          <cell r="T927">
            <v>220</v>
          </cell>
          <cell r="V927">
            <v>220</v>
          </cell>
          <cell r="W927">
            <v>4.3934000000000006</v>
          </cell>
          <cell r="X927">
            <v>251346</v>
          </cell>
          <cell r="Y927">
            <v>271638</v>
          </cell>
        </row>
        <row r="928">
          <cell r="I928" t="str">
            <v>E194M410089</v>
          </cell>
          <cell r="J928" t="str">
            <v>C84069412</v>
          </cell>
          <cell r="K928">
            <v>0</v>
          </cell>
          <cell r="L928">
            <v>0</v>
          </cell>
          <cell r="M928">
            <v>1.9970000000000002E-2</v>
          </cell>
          <cell r="N928">
            <v>0.08</v>
          </cell>
          <cell r="O928">
            <v>0</v>
          </cell>
          <cell r="P928">
            <v>0</v>
          </cell>
          <cell r="Q928" t="str">
            <v>CPC</v>
          </cell>
          <cell r="R928">
            <v>81733</v>
          </cell>
          <cell r="S928">
            <v>83006</v>
          </cell>
          <cell r="T928">
            <v>1273</v>
          </cell>
          <cell r="V928">
            <v>1273</v>
          </cell>
          <cell r="W928">
            <v>25.421810000000001</v>
          </cell>
          <cell r="X928">
            <v>872792</v>
          </cell>
          <cell r="Y928">
            <v>875169</v>
          </cell>
        </row>
        <row r="929">
          <cell r="I929" t="str">
            <v>75286040100XF</v>
          </cell>
          <cell r="K929">
            <v>0</v>
          </cell>
          <cell r="L929">
            <v>0</v>
          </cell>
          <cell r="M929">
            <v>1.9970000000000002E-2</v>
          </cell>
          <cell r="N929">
            <v>0.08</v>
          </cell>
          <cell r="O929">
            <v>0</v>
          </cell>
          <cell r="P929">
            <v>0</v>
          </cell>
          <cell r="Q929" t="str">
            <v>CPC</v>
          </cell>
          <cell r="R929">
            <v>4441</v>
          </cell>
          <cell r="S929">
            <v>5490</v>
          </cell>
          <cell r="T929">
            <v>1049</v>
          </cell>
          <cell r="V929">
            <v>1049</v>
          </cell>
          <cell r="W929">
            <v>20.948530000000002</v>
          </cell>
          <cell r="X929">
            <v>7094</v>
          </cell>
          <cell r="Y929">
            <v>10233</v>
          </cell>
        </row>
        <row r="930">
          <cell r="I930" t="str">
            <v>G716M761911</v>
          </cell>
          <cell r="J930" t="str">
            <v>C84176358</v>
          </cell>
          <cell r="K930">
            <v>0</v>
          </cell>
          <cell r="L930">
            <v>0</v>
          </cell>
          <cell r="M930">
            <v>1.9970000000000002E-2</v>
          </cell>
          <cell r="N930">
            <v>0.08</v>
          </cell>
          <cell r="O930">
            <v>0</v>
          </cell>
          <cell r="P930">
            <v>0</v>
          </cell>
          <cell r="Q930" t="str">
            <v>CPC</v>
          </cell>
          <cell r="R930">
            <v>2410</v>
          </cell>
          <cell r="S930">
            <v>2877</v>
          </cell>
          <cell r="T930">
            <v>467</v>
          </cell>
          <cell r="V930">
            <v>467</v>
          </cell>
          <cell r="W930">
            <v>9.3259900000000009</v>
          </cell>
          <cell r="X930">
            <v>3159</v>
          </cell>
          <cell r="Y930">
            <v>3717</v>
          </cell>
        </row>
        <row r="931">
          <cell r="I931" t="str">
            <v>G716M762106</v>
          </cell>
          <cell r="J931" t="str">
            <v>C84176405</v>
          </cell>
          <cell r="K931">
            <v>0</v>
          </cell>
          <cell r="L931">
            <v>0</v>
          </cell>
          <cell r="M931">
            <v>1.9970000000000002E-2</v>
          </cell>
          <cell r="N931">
            <v>0.08</v>
          </cell>
          <cell r="O931">
            <v>0</v>
          </cell>
          <cell r="P931">
            <v>0</v>
          </cell>
          <cell r="Q931" t="str">
            <v>CPC</v>
          </cell>
          <cell r="R931">
            <v>12844</v>
          </cell>
          <cell r="S931">
            <v>13675</v>
          </cell>
          <cell r="T931">
            <v>831</v>
          </cell>
          <cell r="V931">
            <v>831</v>
          </cell>
          <cell r="W931">
            <v>16.59507</v>
          </cell>
          <cell r="X931">
            <v>14837</v>
          </cell>
          <cell r="Y931">
            <v>16600</v>
          </cell>
        </row>
        <row r="932">
          <cell r="I932" t="str">
            <v>G176R631398</v>
          </cell>
          <cell r="J932" t="str">
            <v>C84178214</v>
          </cell>
          <cell r="K932">
            <v>0</v>
          </cell>
          <cell r="L932">
            <v>0</v>
          </cell>
          <cell r="M932">
            <v>1.9970000000000002E-2</v>
          </cell>
          <cell r="N932">
            <v>0.08</v>
          </cell>
          <cell r="O932">
            <v>0</v>
          </cell>
          <cell r="P932">
            <v>0</v>
          </cell>
          <cell r="Q932" t="str">
            <v>CPC</v>
          </cell>
          <cell r="R932">
            <v>2390</v>
          </cell>
          <cell r="S932">
            <v>3156</v>
          </cell>
          <cell r="T932">
            <v>766</v>
          </cell>
          <cell r="V932">
            <v>766</v>
          </cell>
          <cell r="W932">
            <v>15.297020000000002</v>
          </cell>
          <cell r="X932">
            <v>0</v>
          </cell>
          <cell r="Y932">
            <v>0</v>
          </cell>
        </row>
        <row r="933">
          <cell r="I933" t="str">
            <v>G176R931373</v>
          </cell>
          <cell r="J933" t="str">
            <v>C84178587</v>
          </cell>
          <cell r="K933">
            <v>0</v>
          </cell>
          <cell r="L933">
            <v>0</v>
          </cell>
          <cell r="M933">
            <v>1.9970000000000002E-2</v>
          </cell>
          <cell r="N933">
            <v>0.08</v>
          </cell>
          <cell r="O933">
            <v>0</v>
          </cell>
          <cell r="P933">
            <v>0</v>
          </cell>
          <cell r="Q933" t="str">
            <v>CPC</v>
          </cell>
          <cell r="R933">
            <v>634</v>
          </cell>
          <cell r="S933">
            <v>798</v>
          </cell>
          <cell r="T933">
            <v>164</v>
          </cell>
          <cell r="V933">
            <v>164</v>
          </cell>
          <cell r="W933">
            <v>3.2750800000000004</v>
          </cell>
          <cell r="X933">
            <v>0</v>
          </cell>
          <cell r="Y933">
            <v>0</v>
          </cell>
        </row>
        <row r="934">
          <cell r="I934" t="str">
            <v>G736M661072</v>
          </cell>
          <cell r="J934" t="str">
            <v>C84167025</v>
          </cell>
          <cell r="K934">
            <v>0</v>
          </cell>
          <cell r="L934">
            <v>0</v>
          </cell>
          <cell r="M934">
            <v>1.9970000000000002E-2</v>
          </cell>
          <cell r="N934">
            <v>0.08</v>
          </cell>
          <cell r="O934">
            <v>0</v>
          </cell>
          <cell r="P934">
            <v>0</v>
          </cell>
          <cell r="Q934" t="str">
            <v>CPC</v>
          </cell>
          <cell r="R934">
            <v>111283</v>
          </cell>
          <cell r="S934">
            <v>113094</v>
          </cell>
          <cell r="T934">
            <v>1811</v>
          </cell>
          <cell r="V934">
            <v>1811</v>
          </cell>
          <cell r="W934">
            <v>36.165670000000006</v>
          </cell>
          <cell r="X934">
            <v>24763</v>
          </cell>
          <cell r="Y934">
            <v>30285</v>
          </cell>
        </row>
        <row r="935">
          <cell r="I935">
            <v>7948004</v>
          </cell>
          <cell r="K935">
            <v>4000</v>
          </cell>
          <cell r="L935">
            <v>0</v>
          </cell>
          <cell r="M935">
            <v>2.0750000000000001E-2</v>
          </cell>
          <cell r="N935">
            <v>0.08</v>
          </cell>
          <cell r="O935">
            <v>83</v>
          </cell>
          <cell r="P935">
            <v>0</v>
          </cell>
          <cell r="Q935">
            <v>83</v>
          </cell>
          <cell r="R935">
            <v>1280420</v>
          </cell>
          <cell r="S935">
            <v>1308907</v>
          </cell>
          <cell r="T935">
            <v>28487</v>
          </cell>
          <cell r="U935">
            <v>24487</v>
          </cell>
          <cell r="W935">
            <v>508.10525000000001</v>
          </cell>
          <cell r="X935">
            <v>0</v>
          </cell>
          <cell r="Y935">
            <v>0</v>
          </cell>
        </row>
        <row r="936">
          <cell r="I936" t="str">
            <v>7936BP5</v>
          </cell>
          <cell r="K936">
            <v>0</v>
          </cell>
          <cell r="L936">
            <v>0</v>
          </cell>
          <cell r="M936">
            <v>1.9970000000000002E-2</v>
          </cell>
          <cell r="N936">
            <v>0.08</v>
          </cell>
          <cell r="O936">
            <v>0</v>
          </cell>
          <cell r="P936">
            <v>0</v>
          </cell>
          <cell r="Q936" t="str">
            <v>CPC</v>
          </cell>
          <cell r="R936">
            <v>483231</v>
          </cell>
          <cell r="S936">
            <v>484864</v>
          </cell>
          <cell r="T936">
            <v>1633</v>
          </cell>
          <cell r="V936">
            <v>1633</v>
          </cell>
          <cell r="W936">
            <v>32.61101</v>
          </cell>
          <cell r="X936">
            <v>0</v>
          </cell>
          <cell r="Y936">
            <v>0</v>
          </cell>
        </row>
        <row r="937">
          <cell r="I937" t="str">
            <v>451420LM01WND</v>
          </cell>
          <cell r="K937">
            <v>2000</v>
          </cell>
          <cell r="L937">
            <v>0</v>
          </cell>
          <cell r="M937">
            <v>2.0750000000000001E-2</v>
          </cell>
          <cell r="N937">
            <v>0.08</v>
          </cell>
          <cell r="O937">
            <v>41.5</v>
          </cell>
          <cell r="P937">
            <v>0</v>
          </cell>
          <cell r="Q937">
            <v>41.5</v>
          </cell>
          <cell r="R937">
            <v>95967</v>
          </cell>
          <cell r="S937">
            <v>96406</v>
          </cell>
          <cell r="T937">
            <v>439</v>
          </cell>
          <cell r="U937" t="str">
            <v>0</v>
          </cell>
          <cell r="W937">
            <v>0</v>
          </cell>
          <cell r="X937">
            <v>0</v>
          </cell>
          <cell r="Y937">
            <v>0</v>
          </cell>
        </row>
        <row r="938">
          <cell r="I938" t="str">
            <v>701531HH029G2</v>
          </cell>
          <cell r="K938">
            <v>4000</v>
          </cell>
          <cell r="L938">
            <v>0</v>
          </cell>
          <cell r="M938">
            <v>2.0750000000000001E-2</v>
          </cell>
          <cell r="N938">
            <v>0.08</v>
          </cell>
          <cell r="O938">
            <v>83</v>
          </cell>
          <cell r="P938">
            <v>0</v>
          </cell>
          <cell r="Q938">
            <v>83</v>
          </cell>
          <cell r="R938">
            <v>179775</v>
          </cell>
          <cell r="S938">
            <v>183874</v>
          </cell>
          <cell r="T938">
            <v>4099</v>
          </cell>
          <cell r="U938">
            <v>99</v>
          </cell>
          <cell r="W938">
            <v>2.0542500000000001</v>
          </cell>
          <cell r="X938">
            <v>0</v>
          </cell>
          <cell r="Y938">
            <v>0</v>
          </cell>
        </row>
        <row r="939">
          <cell r="I939" t="str">
            <v>40635C6601FVZ</v>
          </cell>
          <cell r="K939">
            <v>0</v>
          </cell>
          <cell r="L939">
            <v>0</v>
          </cell>
          <cell r="M939">
            <v>1.9970000000000002E-2</v>
          </cell>
          <cell r="N939">
            <v>0.08</v>
          </cell>
          <cell r="O939">
            <v>0</v>
          </cell>
          <cell r="P939">
            <v>0</v>
          </cell>
          <cell r="Q939" t="str">
            <v>CPC</v>
          </cell>
          <cell r="R939">
            <v>196616</v>
          </cell>
          <cell r="S939">
            <v>199917</v>
          </cell>
          <cell r="T939">
            <v>3301</v>
          </cell>
          <cell r="V939">
            <v>3301</v>
          </cell>
          <cell r="W939">
            <v>65.920970000000011</v>
          </cell>
          <cell r="X939">
            <v>0</v>
          </cell>
          <cell r="Y939">
            <v>0</v>
          </cell>
        </row>
        <row r="940">
          <cell r="I940" t="str">
            <v>502701946CY8V</v>
          </cell>
          <cell r="K940">
            <v>2000</v>
          </cell>
          <cell r="L940">
            <v>100</v>
          </cell>
          <cell r="M940">
            <v>2.0750000000000001E-2</v>
          </cell>
          <cell r="N940">
            <v>0.08</v>
          </cell>
          <cell r="O940">
            <v>41.5</v>
          </cell>
          <cell r="P940">
            <v>8</v>
          </cell>
          <cell r="Q940">
            <v>49.5</v>
          </cell>
          <cell r="R940">
            <v>742</v>
          </cell>
          <cell r="S940">
            <v>901</v>
          </cell>
          <cell r="T940">
            <v>159</v>
          </cell>
          <cell r="U940" t="str">
            <v>0</v>
          </cell>
          <cell r="W940">
            <v>0</v>
          </cell>
          <cell r="X940">
            <v>1965</v>
          </cell>
          <cell r="Y940">
            <v>2257</v>
          </cell>
        </row>
        <row r="941">
          <cell r="I941" t="str">
            <v>7526129440XKH</v>
          </cell>
          <cell r="K941">
            <v>6000</v>
          </cell>
          <cell r="L941">
            <v>100</v>
          </cell>
          <cell r="M941">
            <v>2.0750000000000001E-2</v>
          </cell>
          <cell r="N941">
            <v>0.08</v>
          </cell>
          <cell r="O941">
            <v>124.5</v>
          </cell>
          <cell r="P941">
            <v>8</v>
          </cell>
          <cell r="Q941">
            <v>132.5</v>
          </cell>
          <cell r="R941">
            <v>52538</v>
          </cell>
          <cell r="S941">
            <v>54053</v>
          </cell>
          <cell r="T941">
            <v>1515</v>
          </cell>
          <cell r="U941" t="str">
            <v>0</v>
          </cell>
          <cell r="W941">
            <v>0</v>
          </cell>
          <cell r="X941">
            <v>30099</v>
          </cell>
          <cell r="Y941">
            <v>30347</v>
          </cell>
        </row>
        <row r="942">
          <cell r="I942" t="str">
            <v>V8215501101</v>
          </cell>
          <cell r="J942" t="str">
            <v>C24070208</v>
          </cell>
          <cell r="K942">
            <v>8000</v>
          </cell>
          <cell r="L942">
            <v>0</v>
          </cell>
          <cell r="M942">
            <v>2.0750000000000001E-2</v>
          </cell>
          <cell r="N942">
            <v>0.08</v>
          </cell>
          <cell r="O942">
            <v>166</v>
          </cell>
          <cell r="P942">
            <v>0</v>
          </cell>
          <cell r="Q942">
            <v>166</v>
          </cell>
          <cell r="R942">
            <v>227602</v>
          </cell>
          <cell r="S942">
            <v>229252</v>
          </cell>
          <cell r="T942">
            <v>1650</v>
          </cell>
          <cell r="U942" t="str">
            <v>0</v>
          </cell>
          <cell r="W942">
            <v>0</v>
          </cell>
          <cell r="X942">
            <v>0</v>
          </cell>
          <cell r="Y942">
            <v>0</v>
          </cell>
        </row>
        <row r="943">
          <cell r="I943" t="str">
            <v>V9815400812</v>
          </cell>
          <cell r="J943" t="str">
            <v>C24070240</v>
          </cell>
          <cell r="K943">
            <v>0</v>
          </cell>
          <cell r="L943">
            <v>0</v>
          </cell>
          <cell r="M943">
            <v>1.9970000000000002E-2</v>
          </cell>
          <cell r="N943">
            <v>0.08</v>
          </cell>
          <cell r="O943">
            <v>0</v>
          </cell>
          <cell r="P943">
            <v>0</v>
          </cell>
          <cell r="Q943" t="str">
            <v>CPC</v>
          </cell>
          <cell r="R943">
            <v>166337</v>
          </cell>
          <cell r="S943">
            <v>168884</v>
          </cell>
          <cell r="T943">
            <v>2547</v>
          </cell>
          <cell r="V943">
            <v>2547</v>
          </cell>
          <cell r="W943">
            <v>50.863590000000002</v>
          </cell>
          <cell r="X943">
            <v>73636</v>
          </cell>
          <cell r="Y943">
            <v>74361</v>
          </cell>
        </row>
        <row r="944">
          <cell r="I944" t="str">
            <v>9433WKH</v>
          </cell>
          <cell r="K944">
            <v>6000</v>
          </cell>
          <cell r="L944">
            <v>100</v>
          </cell>
          <cell r="M944">
            <v>2.0750000000000001E-2</v>
          </cell>
          <cell r="N944">
            <v>0.08</v>
          </cell>
          <cell r="O944">
            <v>124.5</v>
          </cell>
          <cell r="P944">
            <v>8</v>
          </cell>
          <cell r="Q944">
            <v>132.5</v>
          </cell>
          <cell r="R944">
            <v>31892</v>
          </cell>
          <cell r="S944">
            <v>32282</v>
          </cell>
          <cell r="T944">
            <v>390</v>
          </cell>
          <cell r="U944" t="str">
            <v>0</v>
          </cell>
          <cell r="W944">
            <v>0</v>
          </cell>
          <cell r="X944">
            <v>63822</v>
          </cell>
          <cell r="Y944">
            <v>64598</v>
          </cell>
        </row>
        <row r="945">
          <cell r="I945" t="str">
            <v>W432L301115</v>
          </cell>
          <cell r="J945" t="str">
            <v>C28003629</v>
          </cell>
          <cell r="K945">
            <v>8000</v>
          </cell>
          <cell r="M945">
            <v>2.0750000000000001E-2</v>
          </cell>
          <cell r="N945">
            <v>0.08</v>
          </cell>
          <cell r="O945">
            <v>166</v>
          </cell>
          <cell r="P945">
            <v>0</v>
          </cell>
          <cell r="Q945">
            <v>166</v>
          </cell>
          <cell r="R945">
            <v>587370</v>
          </cell>
          <cell r="S945">
            <v>594338</v>
          </cell>
          <cell r="T945">
            <v>6968</v>
          </cell>
          <cell r="U945" t="str">
            <v>0</v>
          </cell>
          <cell r="W945">
            <v>0</v>
          </cell>
          <cell r="X945">
            <v>0</v>
          </cell>
          <cell r="Y945">
            <v>0</v>
          </cell>
        </row>
        <row r="946">
          <cell r="I946" t="str">
            <v>W863L800584</v>
          </cell>
          <cell r="J946" t="str">
            <v>C84044915</v>
          </cell>
          <cell r="K946">
            <v>15000</v>
          </cell>
          <cell r="M946">
            <v>2.0750000000000001E-2</v>
          </cell>
          <cell r="N946">
            <v>0.08</v>
          </cell>
          <cell r="O946">
            <v>311.25</v>
          </cell>
          <cell r="P946">
            <v>0</v>
          </cell>
          <cell r="Q946">
            <v>311.25</v>
          </cell>
          <cell r="R946">
            <v>472272</v>
          </cell>
          <cell r="S946">
            <v>475491</v>
          </cell>
          <cell r="T946">
            <v>3219</v>
          </cell>
          <cell r="U946" t="str">
            <v>0</v>
          </cell>
          <cell r="W946">
            <v>0</v>
          </cell>
          <cell r="X946">
            <v>0</v>
          </cell>
          <cell r="Y946">
            <v>0</v>
          </cell>
        </row>
        <row r="947">
          <cell r="I947" t="str">
            <v>50285520100Y4</v>
          </cell>
          <cell r="K947">
            <v>1000</v>
          </cell>
          <cell r="L947">
            <v>1000</v>
          </cell>
          <cell r="M947">
            <v>2.0750000000000001E-2</v>
          </cell>
          <cell r="N947">
            <v>0.08</v>
          </cell>
          <cell r="O947">
            <v>20.75</v>
          </cell>
          <cell r="P947">
            <v>80</v>
          </cell>
          <cell r="Q947">
            <v>100.75</v>
          </cell>
          <cell r="R947">
            <v>1920</v>
          </cell>
          <cell r="S947">
            <v>2386</v>
          </cell>
          <cell r="T947">
            <v>466</v>
          </cell>
          <cell r="U947" t="str">
            <v>0</v>
          </cell>
          <cell r="W947">
            <v>0</v>
          </cell>
          <cell r="X947">
            <v>3312</v>
          </cell>
          <cell r="Y947">
            <v>3870</v>
          </cell>
        </row>
        <row r="948">
          <cell r="I948" t="str">
            <v>7528637010N28</v>
          </cell>
          <cell r="K948">
            <v>6000</v>
          </cell>
          <cell r="L948">
            <v>100</v>
          </cell>
          <cell r="M948">
            <v>2.0750000000000001E-2</v>
          </cell>
          <cell r="N948">
            <v>0.08</v>
          </cell>
          <cell r="O948">
            <v>124.5</v>
          </cell>
          <cell r="P948">
            <v>8</v>
          </cell>
          <cell r="Q948">
            <v>132.5</v>
          </cell>
          <cell r="R948">
            <v>1124</v>
          </cell>
          <cell r="S948">
            <v>2161</v>
          </cell>
          <cell r="T948">
            <v>1037</v>
          </cell>
          <cell r="U948" t="str">
            <v>0</v>
          </cell>
          <cell r="W948">
            <v>0</v>
          </cell>
          <cell r="X948">
            <v>0</v>
          </cell>
          <cell r="Y948">
            <v>1597</v>
          </cell>
        </row>
        <row r="949">
          <cell r="I949" t="str">
            <v>7942LVP</v>
          </cell>
          <cell r="K949">
            <v>4000</v>
          </cell>
          <cell r="L949">
            <v>0</v>
          </cell>
          <cell r="M949">
            <v>2.0750000000000001E-2</v>
          </cell>
          <cell r="N949">
            <v>0.08</v>
          </cell>
          <cell r="O949">
            <v>83</v>
          </cell>
          <cell r="P949">
            <v>0</v>
          </cell>
          <cell r="Q949">
            <v>83</v>
          </cell>
          <cell r="R949">
            <v>150923</v>
          </cell>
          <cell r="S949">
            <v>154816</v>
          </cell>
          <cell r="T949">
            <v>3893</v>
          </cell>
          <cell r="U949" t="str">
            <v>0</v>
          </cell>
          <cell r="W949">
            <v>0</v>
          </cell>
          <cell r="X949">
            <v>0</v>
          </cell>
          <cell r="Y949">
            <v>0</v>
          </cell>
        </row>
        <row r="950">
          <cell r="I950" t="str">
            <v>W533L100678</v>
          </cell>
          <cell r="J950" t="str">
            <v>C84024796</v>
          </cell>
          <cell r="K950">
            <v>0</v>
          </cell>
          <cell r="L950">
            <v>0</v>
          </cell>
          <cell r="M950">
            <v>1.9970000000000002E-2</v>
          </cell>
          <cell r="N950">
            <v>0.08</v>
          </cell>
          <cell r="O950">
            <v>0</v>
          </cell>
          <cell r="P950">
            <v>0</v>
          </cell>
          <cell r="Q950" t="str">
            <v>CPC</v>
          </cell>
          <cell r="R950">
            <v>962726</v>
          </cell>
          <cell r="S950">
            <v>974023</v>
          </cell>
          <cell r="T950">
            <v>11297</v>
          </cell>
          <cell r="V950">
            <v>11297</v>
          </cell>
          <cell r="W950">
            <v>225.60109000000003</v>
          </cell>
          <cell r="X950">
            <v>0</v>
          </cell>
          <cell r="Y950">
            <v>0</v>
          </cell>
        </row>
        <row r="951">
          <cell r="I951" t="str">
            <v>40634C6600KRD</v>
          </cell>
          <cell r="K951">
            <v>0</v>
          </cell>
          <cell r="L951">
            <v>0</v>
          </cell>
          <cell r="M951">
            <v>1.9970000000000002E-2</v>
          </cell>
          <cell r="N951">
            <v>0.08</v>
          </cell>
          <cell r="O951">
            <v>0</v>
          </cell>
          <cell r="P951">
            <v>0</v>
          </cell>
          <cell r="Q951" t="str">
            <v>CPC</v>
          </cell>
          <cell r="R951">
            <v>50623</v>
          </cell>
          <cell r="S951">
            <v>55013</v>
          </cell>
          <cell r="T951">
            <v>4390</v>
          </cell>
          <cell r="V951">
            <v>4390</v>
          </cell>
          <cell r="W951">
            <v>87.668300000000002</v>
          </cell>
          <cell r="X951">
            <v>0</v>
          </cell>
          <cell r="Y951">
            <v>0</v>
          </cell>
        </row>
        <row r="952">
          <cell r="I952" t="str">
            <v>40634C6600KW3</v>
          </cell>
          <cell r="K952">
            <v>0</v>
          </cell>
          <cell r="L952">
            <v>0</v>
          </cell>
          <cell r="M952">
            <v>1.9970000000000002E-2</v>
          </cell>
          <cell r="N952">
            <v>0.08</v>
          </cell>
          <cell r="O952">
            <v>0</v>
          </cell>
          <cell r="P952">
            <v>0</v>
          </cell>
          <cell r="Q952" t="str">
            <v>CPC</v>
          </cell>
          <cell r="R952">
            <v>58182</v>
          </cell>
          <cell r="S952">
            <v>62500</v>
          </cell>
          <cell r="T952">
            <v>4318</v>
          </cell>
          <cell r="V952">
            <v>4318</v>
          </cell>
          <cell r="W952">
            <v>86.230460000000008</v>
          </cell>
          <cell r="X952">
            <v>0</v>
          </cell>
          <cell r="Y952">
            <v>0</v>
          </cell>
        </row>
        <row r="953">
          <cell r="I953" t="str">
            <v>79G0632</v>
          </cell>
          <cell r="K953">
            <v>0</v>
          </cell>
          <cell r="L953">
            <v>0</v>
          </cell>
          <cell r="M953">
            <v>1.9970000000000002E-2</v>
          </cell>
          <cell r="N953">
            <v>0.08</v>
          </cell>
          <cell r="O953">
            <v>0</v>
          </cell>
          <cell r="P953">
            <v>0</v>
          </cell>
          <cell r="Q953" t="str">
            <v>CPC</v>
          </cell>
          <cell r="R953">
            <v>205649</v>
          </cell>
          <cell r="S953">
            <v>215933</v>
          </cell>
          <cell r="T953">
            <v>10284</v>
          </cell>
          <cell r="V953">
            <v>10284</v>
          </cell>
          <cell r="W953">
            <v>205.37148000000002</v>
          </cell>
          <cell r="X953">
            <v>0</v>
          </cell>
          <cell r="Y953">
            <v>0</v>
          </cell>
        </row>
        <row r="954">
          <cell r="I954" t="str">
            <v>W912P702182</v>
          </cell>
          <cell r="J954" t="str">
            <v>C28007325</v>
          </cell>
          <cell r="K954">
            <v>4000</v>
          </cell>
          <cell r="L954">
            <v>0</v>
          </cell>
          <cell r="M954">
            <v>2.0750000000000001E-2</v>
          </cell>
          <cell r="N954">
            <v>0.08</v>
          </cell>
          <cell r="O954">
            <v>83</v>
          </cell>
          <cell r="P954">
            <v>0</v>
          </cell>
          <cell r="Q954">
            <v>83</v>
          </cell>
          <cell r="R954">
            <v>222762</v>
          </cell>
          <cell r="S954">
            <v>225228</v>
          </cell>
          <cell r="T954">
            <v>2466</v>
          </cell>
          <cell r="U954" t="str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I955" t="str">
            <v>V9315600814</v>
          </cell>
          <cell r="J955" t="str">
            <v>C24070392</v>
          </cell>
          <cell r="K955">
            <v>3000</v>
          </cell>
          <cell r="L955">
            <v>1200</v>
          </cell>
          <cell r="M955">
            <v>2.0750000000000001E-2</v>
          </cell>
          <cell r="N955">
            <v>0.08</v>
          </cell>
          <cell r="O955">
            <v>62.25</v>
          </cell>
          <cell r="P955">
            <v>96</v>
          </cell>
          <cell r="Q955">
            <v>158.25</v>
          </cell>
          <cell r="R955">
            <v>104451</v>
          </cell>
          <cell r="S955">
            <v>105413</v>
          </cell>
          <cell r="T955">
            <v>962</v>
          </cell>
          <cell r="U955" t="str">
            <v>0</v>
          </cell>
          <cell r="W955">
            <v>0</v>
          </cell>
          <cell r="X955">
            <v>169057</v>
          </cell>
          <cell r="Y955">
            <v>171258</v>
          </cell>
        </row>
        <row r="956">
          <cell r="I956" t="str">
            <v>V8315400936</v>
          </cell>
          <cell r="J956" t="str">
            <v>C24070634</v>
          </cell>
          <cell r="K956">
            <v>8000</v>
          </cell>
          <cell r="L956">
            <v>0</v>
          </cell>
          <cell r="M956">
            <v>2.0750000000000001E-2</v>
          </cell>
          <cell r="N956">
            <v>0.08</v>
          </cell>
          <cell r="O956">
            <v>166</v>
          </cell>
          <cell r="P956">
            <v>0</v>
          </cell>
          <cell r="Q956">
            <v>166</v>
          </cell>
          <cell r="R956">
            <v>400959</v>
          </cell>
          <cell r="S956">
            <v>407572</v>
          </cell>
          <cell r="T956">
            <v>6613</v>
          </cell>
          <cell r="U956" t="str">
            <v>0</v>
          </cell>
          <cell r="W956">
            <v>0</v>
          </cell>
          <cell r="X956">
            <v>0</v>
          </cell>
          <cell r="Y956">
            <v>0</v>
          </cell>
        </row>
        <row r="957">
          <cell r="I957" t="str">
            <v>794DZP1</v>
          </cell>
          <cell r="K957">
            <v>4000</v>
          </cell>
          <cell r="L957">
            <v>0</v>
          </cell>
          <cell r="M957">
            <v>2.0750000000000001E-2</v>
          </cell>
          <cell r="N957">
            <v>0.08</v>
          </cell>
          <cell r="O957">
            <v>83</v>
          </cell>
          <cell r="P957">
            <v>0</v>
          </cell>
          <cell r="Q957">
            <v>83</v>
          </cell>
          <cell r="R957">
            <v>1343901</v>
          </cell>
          <cell r="S957">
            <v>1357420</v>
          </cell>
          <cell r="T957">
            <v>13519</v>
          </cell>
          <cell r="U957">
            <v>9519</v>
          </cell>
          <cell r="W957">
            <v>197.51925</v>
          </cell>
          <cell r="X957">
            <v>0</v>
          </cell>
          <cell r="Y957">
            <v>0</v>
          </cell>
        </row>
        <row r="958">
          <cell r="I958" t="str">
            <v>V6915501136</v>
          </cell>
          <cell r="J958" t="str">
            <v>C24070653</v>
          </cell>
          <cell r="K958">
            <v>15000</v>
          </cell>
          <cell r="L958">
            <v>0</v>
          </cell>
          <cell r="M958">
            <v>2.0750000000000001E-2</v>
          </cell>
          <cell r="N958">
            <v>0.08</v>
          </cell>
          <cell r="O958">
            <v>311.25</v>
          </cell>
          <cell r="P958">
            <v>0</v>
          </cell>
          <cell r="Q958">
            <v>311.25</v>
          </cell>
          <cell r="R958">
            <v>2370777</v>
          </cell>
          <cell r="S958">
            <v>2416423</v>
          </cell>
          <cell r="T958">
            <v>45646</v>
          </cell>
          <cell r="U958">
            <v>30646</v>
          </cell>
          <cell r="W958">
            <v>635.90449999999998</v>
          </cell>
          <cell r="X958">
            <v>0</v>
          </cell>
          <cell r="Y958">
            <v>0</v>
          </cell>
        </row>
        <row r="959">
          <cell r="I959" t="str">
            <v>794YH1G</v>
          </cell>
          <cell r="K959">
            <v>4000</v>
          </cell>
          <cell r="L959">
            <v>0</v>
          </cell>
          <cell r="M959">
            <v>2.0750000000000001E-2</v>
          </cell>
          <cell r="N959">
            <v>0.08</v>
          </cell>
          <cell r="O959">
            <v>83</v>
          </cell>
          <cell r="P959">
            <v>0</v>
          </cell>
          <cell r="Q959">
            <v>83</v>
          </cell>
          <cell r="R959">
            <v>1281798</v>
          </cell>
          <cell r="S959">
            <v>1294402</v>
          </cell>
          <cell r="T959">
            <v>12604</v>
          </cell>
          <cell r="U959">
            <v>8604</v>
          </cell>
          <cell r="W959">
            <v>178.53300000000002</v>
          </cell>
          <cell r="X959">
            <v>0</v>
          </cell>
          <cell r="Y959">
            <v>0</v>
          </cell>
        </row>
        <row r="960">
          <cell r="I960" t="str">
            <v>V8215500301</v>
          </cell>
          <cell r="J960" t="str">
            <v>C24070844</v>
          </cell>
          <cell r="K960">
            <v>0</v>
          </cell>
          <cell r="L960">
            <v>0</v>
          </cell>
          <cell r="M960">
            <v>1.9970000000000002E-2</v>
          </cell>
          <cell r="N960">
            <v>0.08</v>
          </cell>
          <cell r="O960">
            <v>0</v>
          </cell>
          <cell r="P960">
            <v>0</v>
          </cell>
          <cell r="Q960" t="str">
            <v>CPC</v>
          </cell>
          <cell r="R960">
            <v>44831</v>
          </cell>
          <cell r="S960">
            <v>44948</v>
          </cell>
          <cell r="T960">
            <v>117</v>
          </cell>
          <cell r="V960">
            <v>117</v>
          </cell>
          <cell r="W960">
            <v>2.3364900000000004</v>
          </cell>
          <cell r="X960">
            <v>0</v>
          </cell>
          <cell r="Y960">
            <v>0</v>
          </cell>
        </row>
        <row r="961">
          <cell r="I961" t="str">
            <v>35P6W04</v>
          </cell>
          <cell r="K961">
            <v>0</v>
          </cell>
          <cell r="L961">
            <v>0</v>
          </cell>
          <cell r="M961">
            <v>1.9970000000000002E-2</v>
          </cell>
          <cell r="N961">
            <v>0.08</v>
          </cell>
          <cell r="O961">
            <v>0</v>
          </cell>
          <cell r="P961">
            <v>0</v>
          </cell>
          <cell r="Q961" t="str">
            <v>CPC</v>
          </cell>
          <cell r="R961">
            <v>16414</v>
          </cell>
          <cell r="S961">
            <v>16647</v>
          </cell>
          <cell r="T961">
            <v>233</v>
          </cell>
          <cell r="V961">
            <v>233</v>
          </cell>
          <cell r="W961">
            <v>4.6530100000000001</v>
          </cell>
          <cell r="X961">
            <v>0</v>
          </cell>
          <cell r="Y961">
            <v>0</v>
          </cell>
        </row>
        <row r="962">
          <cell r="I962" t="str">
            <v>V7610600116</v>
          </cell>
          <cell r="J962" t="str">
            <v>C24070857</v>
          </cell>
          <cell r="K962">
            <v>0</v>
          </cell>
          <cell r="L962">
            <v>0</v>
          </cell>
          <cell r="M962">
            <v>1.9970000000000002E-2</v>
          </cell>
          <cell r="N962">
            <v>0.08</v>
          </cell>
          <cell r="O962">
            <v>0</v>
          </cell>
          <cell r="P962">
            <v>0</v>
          </cell>
          <cell r="Q962" t="str">
            <v>CPC</v>
          </cell>
          <cell r="R962">
            <v>12503</v>
          </cell>
          <cell r="S962">
            <v>12888</v>
          </cell>
          <cell r="T962">
            <v>385</v>
          </cell>
          <cell r="V962">
            <v>385</v>
          </cell>
          <cell r="W962">
            <v>7.6884500000000005</v>
          </cell>
          <cell r="X962">
            <v>117244</v>
          </cell>
          <cell r="Y962">
            <v>117931</v>
          </cell>
        </row>
        <row r="963">
          <cell r="I963" t="str">
            <v>V9715501184</v>
          </cell>
          <cell r="J963" t="str">
            <v>C24070851</v>
          </cell>
          <cell r="K963">
            <v>0</v>
          </cell>
          <cell r="L963">
            <v>0</v>
          </cell>
          <cell r="M963">
            <v>1.9970000000000002E-2</v>
          </cell>
          <cell r="N963">
            <v>0.08</v>
          </cell>
          <cell r="O963">
            <v>0</v>
          </cell>
          <cell r="P963">
            <v>0</v>
          </cell>
          <cell r="Q963" t="str">
            <v>CPC</v>
          </cell>
          <cell r="R963">
            <v>146848</v>
          </cell>
          <cell r="S963">
            <v>148608</v>
          </cell>
          <cell r="T963">
            <v>1760</v>
          </cell>
          <cell r="V963">
            <v>1760</v>
          </cell>
          <cell r="W963">
            <v>35.147200000000005</v>
          </cell>
          <cell r="X963">
            <v>44603</v>
          </cell>
          <cell r="Y963">
            <v>45899</v>
          </cell>
        </row>
        <row r="964">
          <cell r="I964" t="str">
            <v>V8015500205</v>
          </cell>
          <cell r="J964" t="str">
            <v>C24070866</v>
          </cell>
          <cell r="K964">
            <v>0</v>
          </cell>
          <cell r="L964">
            <v>0</v>
          </cell>
          <cell r="M964">
            <v>1.9970000000000002E-2</v>
          </cell>
          <cell r="N964">
            <v>0.08</v>
          </cell>
          <cell r="O964">
            <v>0</v>
          </cell>
          <cell r="P964">
            <v>0</v>
          </cell>
          <cell r="Q964" t="str">
            <v>CPC</v>
          </cell>
          <cell r="R964">
            <v>329083</v>
          </cell>
          <cell r="S964">
            <v>333498</v>
          </cell>
          <cell r="T964">
            <v>4415</v>
          </cell>
          <cell r="V964">
            <v>4415</v>
          </cell>
          <cell r="W964">
            <v>88.167550000000006</v>
          </cell>
          <cell r="X964">
            <v>0</v>
          </cell>
          <cell r="Y964">
            <v>0</v>
          </cell>
        </row>
        <row r="965">
          <cell r="I965" t="str">
            <v>9434HMN</v>
          </cell>
          <cell r="K965">
            <v>0</v>
          </cell>
          <cell r="L965">
            <v>0</v>
          </cell>
          <cell r="M965">
            <v>1.9970000000000002E-2</v>
          </cell>
          <cell r="N965">
            <v>0.08</v>
          </cell>
          <cell r="O965">
            <v>0</v>
          </cell>
          <cell r="P965">
            <v>0</v>
          </cell>
          <cell r="Q965" t="str">
            <v>CPC</v>
          </cell>
          <cell r="R965">
            <v>134198</v>
          </cell>
          <cell r="S965">
            <v>135495</v>
          </cell>
          <cell r="T965">
            <v>1297</v>
          </cell>
          <cell r="V965">
            <v>1297</v>
          </cell>
          <cell r="W965">
            <v>25.901090000000003</v>
          </cell>
          <cell r="X965">
            <v>41588</v>
          </cell>
          <cell r="Y965">
            <v>43413</v>
          </cell>
        </row>
        <row r="966">
          <cell r="I966" t="str">
            <v>9433Z2K</v>
          </cell>
          <cell r="K966">
            <v>0</v>
          </cell>
          <cell r="L966">
            <v>0</v>
          </cell>
          <cell r="M966">
            <v>1.9970000000000002E-2</v>
          </cell>
          <cell r="N966">
            <v>0.08</v>
          </cell>
          <cell r="O966">
            <v>0</v>
          </cell>
          <cell r="P966">
            <v>0</v>
          </cell>
          <cell r="Q966" t="str">
            <v>CPC</v>
          </cell>
          <cell r="R966">
            <v>37826</v>
          </cell>
          <cell r="S966">
            <v>37835</v>
          </cell>
          <cell r="T966">
            <v>9</v>
          </cell>
          <cell r="V966">
            <v>9</v>
          </cell>
          <cell r="W966">
            <v>0.17973</v>
          </cell>
          <cell r="X966">
            <v>9569</v>
          </cell>
          <cell r="Y966">
            <v>9569</v>
          </cell>
        </row>
        <row r="967">
          <cell r="I967" t="str">
            <v>V8315300177</v>
          </cell>
          <cell r="J967" t="str">
            <v>C24068218</v>
          </cell>
          <cell r="K967">
            <v>0</v>
          </cell>
          <cell r="L967">
            <v>0</v>
          </cell>
          <cell r="M967">
            <v>1.9970000000000002E-2</v>
          </cell>
          <cell r="N967">
            <v>0.08</v>
          </cell>
          <cell r="O967">
            <v>0</v>
          </cell>
          <cell r="P967">
            <v>0</v>
          </cell>
          <cell r="Q967" t="str">
            <v>CPC</v>
          </cell>
          <cell r="R967">
            <v>93978</v>
          </cell>
          <cell r="S967">
            <v>95114</v>
          </cell>
          <cell r="T967">
            <v>1136</v>
          </cell>
          <cell r="V967">
            <v>1136</v>
          </cell>
          <cell r="W967">
            <v>22.685920000000003</v>
          </cell>
          <cell r="X967">
            <v>0</v>
          </cell>
          <cell r="Y967">
            <v>0</v>
          </cell>
        </row>
        <row r="968">
          <cell r="I968" t="str">
            <v>V8215500280</v>
          </cell>
          <cell r="J968" t="str">
            <v>C24070845</v>
          </cell>
          <cell r="K968">
            <v>0</v>
          </cell>
          <cell r="L968">
            <v>0</v>
          </cell>
          <cell r="M968">
            <v>1.9970000000000002E-2</v>
          </cell>
          <cell r="N968">
            <v>0.08</v>
          </cell>
          <cell r="O968">
            <v>0</v>
          </cell>
          <cell r="P968">
            <v>0</v>
          </cell>
          <cell r="Q968" t="str">
            <v>CPC</v>
          </cell>
          <cell r="R968">
            <v>139604</v>
          </cell>
          <cell r="S968">
            <v>141968</v>
          </cell>
          <cell r="T968">
            <v>2364</v>
          </cell>
          <cell r="V968">
            <v>2364</v>
          </cell>
          <cell r="W968">
            <v>47.209080000000007</v>
          </cell>
          <cell r="X968">
            <v>0</v>
          </cell>
          <cell r="Y968">
            <v>0</v>
          </cell>
        </row>
        <row r="969">
          <cell r="I969" t="str">
            <v>V9615600222</v>
          </cell>
          <cell r="J969" t="str">
            <v>C24070839</v>
          </cell>
          <cell r="K969">
            <v>0</v>
          </cell>
          <cell r="L969">
            <v>0</v>
          </cell>
          <cell r="M969">
            <v>1.9970000000000002E-2</v>
          </cell>
          <cell r="N969">
            <v>0.08</v>
          </cell>
          <cell r="O969">
            <v>0</v>
          </cell>
          <cell r="P969">
            <v>0</v>
          </cell>
          <cell r="Q969" t="str">
            <v>CPC</v>
          </cell>
          <cell r="R969">
            <v>465824</v>
          </cell>
          <cell r="S969">
            <v>469964</v>
          </cell>
          <cell r="T969">
            <v>4140</v>
          </cell>
          <cell r="V969">
            <v>4140</v>
          </cell>
          <cell r="W969">
            <v>82.67580000000001</v>
          </cell>
          <cell r="X969">
            <v>62045</v>
          </cell>
          <cell r="Y969">
            <v>63651</v>
          </cell>
        </row>
        <row r="970">
          <cell r="I970" t="str">
            <v>V9815500568</v>
          </cell>
          <cell r="J970" t="str">
            <v>C24070868</v>
          </cell>
          <cell r="K970">
            <v>0</v>
          </cell>
          <cell r="L970">
            <v>0</v>
          </cell>
          <cell r="M970">
            <v>1.9970000000000002E-2</v>
          </cell>
          <cell r="N970">
            <v>0.08</v>
          </cell>
          <cell r="O970">
            <v>0</v>
          </cell>
          <cell r="P970">
            <v>0</v>
          </cell>
          <cell r="Q970" t="str">
            <v>CPC</v>
          </cell>
          <cell r="R970">
            <v>32711</v>
          </cell>
          <cell r="S970">
            <v>32864</v>
          </cell>
          <cell r="T970">
            <v>153</v>
          </cell>
          <cell r="V970">
            <v>153</v>
          </cell>
          <cell r="W970">
            <v>3.0554100000000002</v>
          </cell>
          <cell r="X970">
            <v>40310</v>
          </cell>
          <cell r="Y970">
            <v>40953</v>
          </cell>
        </row>
        <row r="971">
          <cell r="I971" t="str">
            <v>V7610600283</v>
          </cell>
          <cell r="J971" t="str">
            <v>C24070856</v>
          </cell>
          <cell r="K971">
            <v>0</v>
          </cell>
          <cell r="L971">
            <v>0</v>
          </cell>
          <cell r="M971">
            <v>1.9970000000000002E-2</v>
          </cell>
          <cell r="N971">
            <v>0.08</v>
          </cell>
          <cell r="O971">
            <v>0</v>
          </cell>
          <cell r="P971">
            <v>0</v>
          </cell>
          <cell r="Q971" t="str">
            <v>CPC</v>
          </cell>
          <cell r="R971">
            <v>253877</v>
          </cell>
          <cell r="S971">
            <v>256652</v>
          </cell>
          <cell r="T971">
            <v>2775</v>
          </cell>
          <cell r="V971">
            <v>2775</v>
          </cell>
          <cell r="W971">
            <v>55.416750000000008</v>
          </cell>
          <cell r="X971">
            <v>146003</v>
          </cell>
          <cell r="Y971">
            <v>147039</v>
          </cell>
        </row>
        <row r="972">
          <cell r="I972" t="str">
            <v>9434H1C</v>
          </cell>
          <cell r="K972">
            <v>0</v>
          </cell>
          <cell r="L972">
            <v>0</v>
          </cell>
          <cell r="M972">
            <v>1.9970000000000002E-2</v>
          </cell>
          <cell r="N972">
            <v>0.08</v>
          </cell>
          <cell r="O972">
            <v>0</v>
          </cell>
          <cell r="P972">
            <v>0</v>
          </cell>
          <cell r="Q972" t="str">
            <v>CPC</v>
          </cell>
          <cell r="R972">
            <v>61458</v>
          </cell>
          <cell r="S972">
            <v>62223</v>
          </cell>
          <cell r="T972">
            <v>765</v>
          </cell>
          <cell r="V972">
            <v>765</v>
          </cell>
          <cell r="W972">
            <v>15.277050000000001</v>
          </cell>
          <cell r="X972">
            <v>69954</v>
          </cell>
          <cell r="Y972">
            <v>71509</v>
          </cell>
        </row>
        <row r="973">
          <cell r="I973" t="str">
            <v>V9715501186</v>
          </cell>
          <cell r="J973" t="str">
            <v>C24070852</v>
          </cell>
          <cell r="K973">
            <v>0</v>
          </cell>
          <cell r="L973">
            <v>0</v>
          </cell>
          <cell r="M973">
            <v>1.9970000000000002E-2</v>
          </cell>
          <cell r="N973">
            <v>0.08</v>
          </cell>
          <cell r="O973">
            <v>0</v>
          </cell>
          <cell r="P973">
            <v>0</v>
          </cell>
          <cell r="Q973" t="str">
            <v>CPC</v>
          </cell>
          <cell r="R973">
            <v>35220</v>
          </cell>
          <cell r="S973">
            <v>35225</v>
          </cell>
          <cell r="T973">
            <v>5</v>
          </cell>
          <cell r="V973">
            <v>5</v>
          </cell>
          <cell r="W973">
            <v>9.9850000000000008E-2</v>
          </cell>
          <cell r="X973">
            <v>6353</v>
          </cell>
          <cell r="Y973">
            <v>6353</v>
          </cell>
        </row>
        <row r="974">
          <cell r="I974" t="str">
            <v>V9715600382</v>
          </cell>
          <cell r="K974">
            <v>0</v>
          </cell>
          <cell r="L974">
            <v>0</v>
          </cell>
          <cell r="M974">
            <v>1.9970000000000002E-2</v>
          </cell>
          <cell r="N974">
            <v>0.08</v>
          </cell>
          <cell r="O974">
            <v>0</v>
          </cell>
          <cell r="P974">
            <v>0</v>
          </cell>
          <cell r="Q974" t="str">
            <v>CPC</v>
          </cell>
          <cell r="R974">
            <v>34583</v>
          </cell>
          <cell r="S974">
            <v>34897</v>
          </cell>
          <cell r="T974">
            <v>314</v>
          </cell>
          <cell r="V974">
            <v>314</v>
          </cell>
          <cell r="W974">
            <v>6.2705800000000007</v>
          </cell>
          <cell r="X974">
            <v>10596</v>
          </cell>
          <cell r="Y974">
            <v>10734</v>
          </cell>
        </row>
        <row r="975">
          <cell r="I975" t="str">
            <v>V9715501188</v>
          </cell>
          <cell r="J975" t="str">
            <v>C24070853</v>
          </cell>
          <cell r="K975">
            <v>0</v>
          </cell>
          <cell r="L975">
            <v>0</v>
          </cell>
          <cell r="M975">
            <v>1.9970000000000002E-2</v>
          </cell>
          <cell r="N975">
            <v>0.08</v>
          </cell>
          <cell r="O975">
            <v>0</v>
          </cell>
          <cell r="P975">
            <v>0</v>
          </cell>
          <cell r="Q975" t="str">
            <v>CPC</v>
          </cell>
          <cell r="R975">
            <v>108546</v>
          </cell>
          <cell r="S975">
            <v>109784</v>
          </cell>
          <cell r="T975">
            <v>1238</v>
          </cell>
          <cell r="V975">
            <v>1238</v>
          </cell>
          <cell r="W975">
            <v>24.722860000000001</v>
          </cell>
          <cell r="X975">
            <v>23073</v>
          </cell>
          <cell r="Y975">
            <v>23861</v>
          </cell>
        </row>
        <row r="976">
          <cell r="I976" t="str">
            <v>35P6YDH</v>
          </cell>
          <cell r="K976">
            <v>0</v>
          </cell>
          <cell r="L976">
            <v>0</v>
          </cell>
          <cell r="M976">
            <v>1.9970000000000002E-2</v>
          </cell>
          <cell r="N976">
            <v>0.08</v>
          </cell>
          <cell r="O976">
            <v>0</v>
          </cell>
          <cell r="P976">
            <v>0</v>
          </cell>
          <cell r="Q976" t="str">
            <v>CPC</v>
          </cell>
          <cell r="R976">
            <v>29197</v>
          </cell>
          <cell r="S976">
            <v>29350</v>
          </cell>
          <cell r="T976">
            <v>153</v>
          </cell>
          <cell r="V976">
            <v>153</v>
          </cell>
          <cell r="W976">
            <v>3.0554100000000002</v>
          </cell>
          <cell r="X976">
            <v>0</v>
          </cell>
          <cell r="Y976">
            <v>0</v>
          </cell>
        </row>
        <row r="977">
          <cell r="I977" t="str">
            <v>V9715501185</v>
          </cell>
          <cell r="J977" t="str">
            <v>C24070854</v>
          </cell>
          <cell r="K977">
            <v>0</v>
          </cell>
          <cell r="L977">
            <v>0</v>
          </cell>
          <cell r="M977">
            <v>1.9970000000000002E-2</v>
          </cell>
          <cell r="N977">
            <v>0.08</v>
          </cell>
          <cell r="O977">
            <v>0</v>
          </cell>
          <cell r="P977">
            <v>0</v>
          </cell>
          <cell r="Q977" t="str">
            <v>CPC</v>
          </cell>
          <cell r="R977">
            <v>50650</v>
          </cell>
          <cell r="S977">
            <v>51232</v>
          </cell>
          <cell r="T977">
            <v>582</v>
          </cell>
          <cell r="V977">
            <v>582</v>
          </cell>
          <cell r="W977">
            <v>11.622540000000001</v>
          </cell>
          <cell r="X977">
            <v>28342</v>
          </cell>
          <cell r="Y977">
            <v>29160</v>
          </cell>
        </row>
        <row r="978">
          <cell r="I978" t="str">
            <v>35P6VN5</v>
          </cell>
          <cell r="K978">
            <v>0</v>
          </cell>
          <cell r="L978">
            <v>0</v>
          </cell>
          <cell r="M978">
            <v>1.9970000000000002E-2</v>
          </cell>
          <cell r="N978">
            <v>0.08</v>
          </cell>
          <cell r="O978">
            <v>0</v>
          </cell>
          <cell r="P978">
            <v>0</v>
          </cell>
          <cell r="Q978" t="str">
            <v>CPC</v>
          </cell>
          <cell r="R978">
            <v>10565</v>
          </cell>
          <cell r="S978">
            <v>10661</v>
          </cell>
          <cell r="T978">
            <v>96</v>
          </cell>
          <cell r="V978">
            <v>96</v>
          </cell>
          <cell r="W978">
            <v>1.9171200000000002</v>
          </cell>
          <cell r="X978">
            <v>0</v>
          </cell>
          <cell r="Y978">
            <v>0</v>
          </cell>
        </row>
        <row r="979">
          <cell r="I979" t="str">
            <v>35P6VN9</v>
          </cell>
          <cell r="K979">
            <v>0</v>
          </cell>
          <cell r="L979">
            <v>0</v>
          </cell>
          <cell r="M979">
            <v>1.9970000000000002E-2</v>
          </cell>
          <cell r="N979">
            <v>0.08</v>
          </cell>
          <cell r="O979">
            <v>0</v>
          </cell>
          <cell r="P979">
            <v>0</v>
          </cell>
          <cell r="Q979" t="str">
            <v>CPC</v>
          </cell>
          <cell r="R979">
            <v>14736</v>
          </cell>
          <cell r="S979">
            <v>14849</v>
          </cell>
          <cell r="T979">
            <v>113</v>
          </cell>
          <cell r="V979">
            <v>113</v>
          </cell>
          <cell r="W979">
            <v>2.2566100000000002</v>
          </cell>
          <cell r="X979">
            <v>0</v>
          </cell>
          <cell r="Y979">
            <v>0</v>
          </cell>
        </row>
        <row r="980">
          <cell r="I980" t="str">
            <v>V9815800296</v>
          </cell>
          <cell r="J980" t="str">
            <v>C24073279</v>
          </cell>
          <cell r="K980">
            <v>0</v>
          </cell>
          <cell r="L980">
            <v>0</v>
          </cell>
          <cell r="M980">
            <v>1.9970000000000002E-2</v>
          </cell>
          <cell r="N980">
            <v>0.08</v>
          </cell>
          <cell r="O980">
            <v>0</v>
          </cell>
          <cell r="P980">
            <v>0</v>
          </cell>
          <cell r="Q980" t="str">
            <v>CPC</v>
          </cell>
          <cell r="R980">
            <v>144416</v>
          </cell>
          <cell r="S980">
            <v>145969</v>
          </cell>
          <cell r="T980">
            <v>1553</v>
          </cell>
          <cell r="V980">
            <v>1553</v>
          </cell>
          <cell r="W980">
            <v>31.013410000000004</v>
          </cell>
          <cell r="X980">
            <v>89084</v>
          </cell>
          <cell r="Y980">
            <v>91300</v>
          </cell>
        </row>
        <row r="981">
          <cell r="I981" t="str">
            <v>W3019305824</v>
          </cell>
          <cell r="J981" t="str">
            <v>C24072426</v>
          </cell>
          <cell r="K981">
            <v>0</v>
          </cell>
          <cell r="L981">
            <v>0</v>
          </cell>
          <cell r="M981">
            <v>1.9970000000000002E-2</v>
          </cell>
          <cell r="N981">
            <v>0.08</v>
          </cell>
          <cell r="O981">
            <v>0</v>
          </cell>
          <cell r="P981">
            <v>0</v>
          </cell>
          <cell r="Q981" t="str">
            <v>CPC</v>
          </cell>
          <cell r="R981">
            <v>5809</v>
          </cell>
          <cell r="S981">
            <v>5845</v>
          </cell>
          <cell r="T981">
            <v>36</v>
          </cell>
          <cell r="V981">
            <v>36</v>
          </cell>
          <cell r="W981">
            <v>0.71892</v>
          </cell>
          <cell r="X981">
            <v>0</v>
          </cell>
          <cell r="Y981">
            <v>0</v>
          </cell>
        </row>
        <row r="982">
          <cell r="I982" t="str">
            <v>W3019305825</v>
          </cell>
          <cell r="J982" t="str">
            <v>C24072424</v>
          </cell>
          <cell r="K982">
            <v>0</v>
          </cell>
          <cell r="L982">
            <v>0</v>
          </cell>
          <cell r="M982">
            <v>1.9970000000000002E-2</v>
          </cell>
          <cell r="N982">
            <v>0.08</v>
          </cell>
          <cell r="O982">
            <v>0</v>
          </cell>
          <cell r="P982">
            <v>0</v>
          </cell>
          <cell r="Q982" t="str">
            <v>CPC</v>
          </cell>
          <cell r="R982">
            <v>22282</v>
          </cell>
          <cell r="S982">
            <v>22402</v>
          </cell>
          <cell r="T982">
            <v>120</v>
          </cell>
          <cell r="V982">
            <v>120</v>
          </cell>
          <cell r="W982">
            <v>2.3964000000000003</v>
          </cell>
          <cell r="X982">
            <v>0</v>
          </cell>
          <cell r="Y982">
            <v>0</v>
          </cell>
        </row>
        <row r="983">
          <cell r="I983" t="str">
            <v>W3019305910</v>
          </cell>
          <cell r="J983" t="str">
            <v>C24072372</v>
          </cell>
          <cell r="K983">
            <v>0</v>
          </cell>
          <cell r="L983">
            <v>0</v>
          </cell>
          <cell r="M983">
            <v>1.9970000000000002E-2</v>
          </cell>
          <cell r="N983">
            <v>0.08</v>
          </cell>
          <cell r="O983">
            <v>0</v>
          </cell>
          <cell r="P983">
            <v>0</v>
          </cell>
          <cell r="Q983" t="str">
            <v>CPC</v>
          </cell>
          <cell r="R983">
            <v>17462</v>
          </cell>
          <cell r="S983">
            <v>17510</v>
          </cell>
          <cell r="T983">
            <v>48</v>
          </cell>
          <cell r="V983">
            <v>48</v>
          </cell>
          <cell r="W983">
            <v>0.95856000000000008</v>
          </cell>
          <cell r="X983">
            <v>0</v>
          </cell>
          <cell r="Y983">
            <v>0</v>
          </cell>
        </row>
        <row r="984">
          <cell r="I984" t="str">
            <v>VNB3H06578</v>
          </cell>
          <cell r="K984">
            <v>0</v>
          </cell>
          <cell r="L984">
            <v>0</v>
          </cell>
          <cell r="M984">
            <v>1.9970000000000002E-2</v>
          </cell>
          <cell r="N984">
            <v>0.08</v>
          </cell>
          <cell r="O984">
            <v>0</v>
          </cell>
          <cell r="P984">
            <v>0</v>
          </cell>
          <cell r="Q984" t="str">
            <v>CPC</v>
          </cell>
          <cell r="R984">
            <v>4724</v>
          </cell>
          <cell r="S984">
            <v>4807</v>
          </cell>
          <cell r="T984">
            <v>83</v>
          </cell>
          <cell r="V984">
            <v>83</v>
          </cell>
          <cell r="W984">
            <v>1.65751</v>
          </cell>
          <cell r="X984">
            <v>0</v>
          </cell>
          <cell r="Y984">
            <v>0</v>
          </cell>
        </row>
        <row r="985">
          <cell r="I985" t="str">
            <v>E153M661156</v>
          </cell>
          <cell r="J985" t="str">
            <v>C84037164</v>
          </cell>
          <cell r="K985">
            <v>0</v>
          </cell>
          <cell r="L985">
            <v>0</v>
          </cell>
          <cell r="M985">
            <v>1.9970000000000002E-2</v>
          </cell>
          <cell r="N985">
            <v>0.08</v>
          </cell>
          <cell r="O985">
            <v>0</v>
          </cell>
          <cell r="P985">
            <v>0</v>
          </cell>
          <cell r="Q985" t="str">
            <v>CPC</v>
          </cell>
          <cell r="R985">
            <v>217993</v>
          </cell>
          <cell r="S985">
            <v>223661</v>
          </cell>
          <cell r="T985">
            <v>5668</v>
          </cell>
          <cell r="V985">
            <v>5668</v>
          </cell>
          <cell r="W985">
            <v>113.18996000000001</v>
          </cell>
          <cell r="X985">
            <v>56931</v>
          </cell>
          <cell r="Y985">
            <v>58062</v>
          </cell>
        </row>
        <row r="986">
          <cell r="I986" t="str">
            <v>9434VXF</v>
          </cell>
          <cell r="K986">
            <v>0</v>
          </cell>
          <cell r="L986">
            <v>0</v>
          </cell>
          <cell r="M986">
            <v>1.9970000000000002E-2</v>
          </cell>
          <cell r="N986">
            <v>0.08</v>
          </cell>
          <cell r="O986">
            <v>0</v>
          </cell>
          <cell r="P986">
            <v>0</v>
          </cell>
          <cell r="Q986" t="str">
            <v>CPC</v>
          </cell>
          <cell r="R986">
            <v>24195</v>
          </cell>
          <cell r="S986">
            <v>24441</v>
          </cell>
          <cell r="T986">
            <v>246</v>
          </cell>
          <cell r="V986">
            <v>246</v>
          </cell>
          <cell r="W986">
            <v>4.9126200000000004</v>
          </cell>
          <cell r="X986">
            <v>8792</v>
          </cell>
          <cell r="Y986">
            <v>9098</v>
          </cell>
        </row>
        <row r="987">
          <cell r="I987" t="str">
            <v>V9735600703</v>
          </cell>
          <cell r="J987" t="str">
            <v>C84040318</v>
          </cell>
          <cell r="K987">
            <v>0</v>
          </cell>
          <cell r="L987">
            <v>0</v>
          </cell>
          <cell r="M987">
            <v>1.9970000000000002E-2</v>
          </cell>
          <cell r="N987">
            <v>0.08</v>
          </cell>
          <cell r="O987">
            <v>0</v>
          </cell>
          <cell r="P987">
            <v>0</v>
          </cell>
          <cell r="Q987" t="str">
            <v>CPC</v>
          </cell>
          <cell r="R987">
            <v>80963</v>
          </cell>
          <cell r="S987">
            <v>82293</v>
          </cell>
          <cell r="T987">
            <v>1330</v>
          </cell>
          <cell r="V987">
            <v>1330</v>
          </cell>
          <cell r="W987">
            <v>26.560100000000002</v>
          </cell>
          <cell r="X987">
            <v>30359</v>
          </cell>
          <cell r="Y987">
            <v>31459</v>
          </cell>
        </row>
        <row r="988">
          <cell r="I988" t="str">
            <v>E153M860246</v>
          </cell>
          <cell r="J988" t="str">
            <v>C84042291</v>
          </cell>
          <cell r="K988">
            <v>0</v>
          </cell>
          <cell r="L988">
            <v>0</v>
          </cell>
          <cell r="M988">
            <v>1.9970000000000002E-2</v>
          </cell>
          <cell r="N988">
            <v>0.08</v>
          </cell>
          <cell r="O988">
            <v>0</v>
          </cell>
          <cell r="P988">
            <v>0</v>
          </cell>
          <cell r="Q988" t="str">
            <v>CPC</v>
          </cell>
          <cell r="R988">
            <v>118089</v>
          </cell>
          <cell r="S988">
            <v>119800</v>
          </cell>
          <cell r="T988">
            <v>1711</v>
          </cell>
          <cell r="V988">
            <v>1711</v>
          </cell>
          <cell r="W988">
            <v>34.168670000000006</v>
          </cell>
          <cell r="X988">
            <v>144970</v>
          </cell>
          <cell r="Y988">
            <v>148358</v>
          </cell>
        </row>
        <row r="989">
          <cell r="I989" t="str">
            <v>VND3B68605</v>
          </cell>
          <cell r="K989">
            <v>0</v>
          </cell>
          <cell r="L989">
            <v>0</v>
          </cell>
          <cell r="M989">
            <v>1.9970000000000002E-2</v>
          </cell>
          <cell r="N989">
            <v>0.08</v>
          </cell>
          <cell r="O989">
            <v>0</v>
          </cell>
          <cell r="P989">
            <v>0</v>
          </cell>
          <cell r="Q989" t="str">
            <v>CPC</v>
          </cell>
          <cell r="R989">
            <v>3272</v>
          </cell>
          <cell r="S989">
            <v>3356</v>
          </cell>
          <cell r="T989">
            <v>84</v>
          </cell>
          <cell r="V989">
            <v>84</v>
          </cell>
          <cell r="W989">
            <v>1.6774800000000001</v>
          </cell>
          <cell r="X989">
            <v>0</v>
          </cell>
          <cell r="Y989">
            <v>0</v>
          </cell>
        </row>
        <row r="990">
          <cell r="I990" t="str">
            <v>701544HH0H7HG</v>
          </cell>
          <cell r="K990">
            <v>0</v>
          </cell>
          <cell r="L990">
            <v>0</v>
          </cell>
          <cell r="M990">
            <v>1.9970000000000002E-2</v>
          </cell>
          <cell r="N990">
            <v>0.08</v>
          </cell>
          <cell r="O990">
            <v>0</v>
          </cell>
          <cell r="P990">
            <v>0</v>
          </cell>
          <cell r="Q990" t="str">
            <v>CPC</v>
          </cell>
          <cell r="R990">
            <v>12733</v>
          </cell>
          <cell r="S990">
            <v>13057</v>
          </cell>
          <cell r="T990">
            <v>324</v>
          </cell>
          <cell r="V990">
            <v>324</v>
          </cell>
          <cell r="W990">
            <v>6.4702800000000007</v>
          </cell>
          <cell r="X990">
            <v>0</v>
          </cell>
          <cell r="Y990">
            <v>0</v>
          </cell>
        </row>
        <row r="991">
          <cell r="I991" t="str">
            <v>7527369469RXK</v>
          </cell>
          <cell r="K991">
            <v>0</v>
          </cell>
          <cell r="L991">
            <v>0</v>
          </cell>
          <cell r="M991">
            <v>1.9970000000000002E-2</v>
          </cell>
          <cell r="N991">
            <v>0.08</v>
          </cell>
          <cell r="O991">
            <v>0</v>
          </cell>
          <cell r="P991">
            <v>0</v>
          </cell>
          <cell r="Q991" t="str">
            <v>CPC</v>
          </cell>
          <cell r="R991">
            <v>2961</v>
          </cell>
          <cell r="S991">
            <v>3176</v>
          </cell>
          <cell r="T991">
            <v>215</v>
          </cell>
          <cell r="V991">
            <v>215</v>
          </cell>
          <cell r="W991">
            <v>4.2935500000000006</v>
          </cell>
          <cell r="X991">
            <v>2497</v>
          </cell>
          <cell r="Y991">
            <v>2925</v>
          </cell>
        </row>
        <row r="992">
          <cell r="I992" t="str">
            <v>701531HH02WWC</v>
          </cell>
          <cell r="K992">
            <v>0</v>
          </cell>
          <cell r="L992">
            <v>0</v>
          </cell>
          <cell r="M992">
            <v>1.9970000000000002E-2</v>
          </cell>
          <cell r="N992">
            <v>0.08</v>
          </cell>
          <cell r="O992">
            <v>0</v>
          </cell>
          <cell r="P992">
            <v>0</v>
          </cell>
          <cell r="Q992" t="str">
            <v>CPC</v>
          </cell>
          <cell r="R992">
            <v>233683</v>
          </cell>
          <cell r="S992">
            <v>234143</v>
          </cell>
          <cell r="T992">
            <v>460</v>
          </cell>
          <cell r="V992">
            <v>460</v>
          </cell>
          <cell r="W992">
            <v>9.1862000000000013</v>
          </cell>
          <cell r="X992">
            <v>0</v>
          </cell>
          <cell r="Y992">
            <v>0</v>
          </cell>
        </row>
        <row r="993">
          <cell r="I993" t="str">
            <v>752743946G278</v>
          </cell>
          <cell r="K993">
            <v>0</v>
          </cell>
          <cell r="L993">
            <v>0</v>
          </cell>
          <cell r="M993">
            <v>1.9970000000000002E-2</v>
          </cell>
          <cell r="N993">
            <v>0.08</v>
          </cell>
          <cell r="O993">
            <v>0</v>
          </cell>
          <cell r="P993">
            <v>0</v>
          </cell>
          <cell r="Q993" t="str">
            <v>CPC</v>
          </cell>
          <cell r="R993">
            <v>2</v>
          </cell>
          <cell r="S993" t="e">
            <v>#N/A</v>
          </cell>
          <cell r="T993" t="e">
            <v>#N/A</v>
          </cell>
          <cell r="V993" t="e">
            <v>#N/A</v>
          </cell>
          <cell r="W993" t="e">
            <v>#N/A</v>
          </cell>
          <cell r="X993">
            <v>0</v>
          </cell>
          <cell r="Y993" t="e">
            <v>#N/A</v>
          </cell>
        </row>
        <row r="994">
          <cell r="I994" t="str">
            <v>V9415600905</v>
          </cell>
          <cell r="J994" t="str">
            <v>C24070841</v>
          </cell>
          <cell r="K994">
            <v>4000</v>
          </cell>
          <cell r="L994">
            <v>4000</v>
          </cell>
          <cell r="M994">
            <v>2.0750000000000001E-2</v>
          </cell>
          <cell r="N994">
            <v>0.08</v>
          </cell>
          <cell r="O994">
            <v>83</v>
          </cell>
          <cell r="P994">
            <v>320</v>
          </cell>
          <cell r="Q994">
            <v>403</v>
          </cell>
          <cell r="R994">
            <v>632564</v>
          </cell>
          <cell r="S994">
            <v>640307</v>
          </cell>
          <cell r="T994">
            <v>7743</v>
          </cell>
          <cell r="U994">
            <v>3743</v>
          </cell>
          <cell r="W994">
            <v>77.66725000000001</v>
          </cell>
          <cell r="X994">
            <v>484615</v>
          </cell>
          <cell r="Y994">
            <v>499422</v>
          </cell>
        </row>
        <row r="995">
          <cell r="I995" t="str">
            <v>79G10LC</v>
          </cell>
          <cell r="K995">
            <v>6000</v>
          </cell>
          <cell r="L995">
            <v>0</v>
          </cell>
          <cell r="M995">
            <v>2.0750000000000001E-2</v>
          </cell>
          <cell r="N995">
            <v>0.08</v>
          </cell>
          <cell r="O995">
            <v>124.5</v>
          </cell>
          <cell r="P995">
            <v>0</v>
          </cell>
          <cell r="Q995">
            <v>124.5</v>
          </cell>
          <cell r="R995">
            <v>57784</v>
          </cell>
          <cell r="S995">
            <v>58296</v>
          </cell>
          <cell r="T995">
            <v>512</v>
          </cell>
          <cell r="U995" t="str">
            <v>0</v>
          </cell>
          <cell r="W995">
            <v>0</v>
          </cell>
          <cell r="X995">
            <v>0</v>
          </cell>
          <cell r="Y995">
            <v>0</v>
          </cell>
        </row>
        <row r="996">
          <cell r="I996" t="str">
            <v>V9515500249</v>
          </cell>
          <cell r="J996" t="str">
            <v>C24069211</v>
          </cell>
          <cell r="K996">
            <v>0</v>
          </cell>
          <cell r="L996">
            <v>0</v>
          </cell>
          <cell r="M996">
            <v>1.9970000000000002E-2</v>
          </cell>
          <cell r="N996">
            <v>0.08</v>
          </cell>
          <cell r="O996">
            <v>0</v>
          </cell>
          <cell r="P996">
            <v>0</v>
          </cell>
          <cell r="Q996" t="str">
            <v>CPC</v>
          </cell>
          <cell r="R996">
            <v>197275</v>
          </cell>
          <cell r="S996">
            <v>198607</v>
          </cell>
          <cell r="T996">
            <v>1332</v>
          </cell>
          <cell r="V996">
            <v>1332</v>
          </cell>
          <cell r="W996">
            <v>26.600040000000003</v>
          </cell>
          <cell r="X996">
            <v>274621</v>
          </cell>
          <cell r="Y996">
            <v>277303</v>
          </cell>
        </row>
        <row r="997">
          <cell r="I997" t="str">
            <v>9433YZY</v>
          </cell>
          <cell r="K997">
            <v>0</v>
          </cell>
          <cell r="L997">
            <v>0</v>
          </cell>
          <cell r="M997">
            <v>1.9970000000000002E-2</v>
          </cell>
          <cell r="N997">
            <v>0.08</v>
          </cell>
          <cell r="O997">
            <v>0</v>
          </cell>
          <cell r="P997">
            <v>0</v>
          </cell>
          <cell r="Q997" t="str">
            <v>CPC</v>
          </cell>
          <cell r="R997">
            <v>14127</v>
          </cell>
          <cell r="S997">
            <v>14225</v>
          </cell>
          <cell r="T997">
            <v>98</v>
          </cell>
          <cell r="V997">
            <v>98</v>
          </cell>
          <cell r="W997">
            <v>1.9570600000000002</v>
          </cell>
          <cell r="X997">
            <v>88920</v>
          </cell>
          <cell r="Y997">
            <v>89375</v>
          </cell>
        </row>
        <row r="998">
          <cell r="I998" t="str">
            <v>W512L400520</v>
          </cell>
          <cell r="J998" t="str">
            <v>C28003555</v>
          </cell>
          <cell r="K998">
            <v>0</v>
          </cell>
          <cell r="L998">
            <v>0</v>
          </cell>
          <cell r="M998">
            <v>1.9970000000000002E-2</v>
          </cell>
          <cell r="N998">
            <v>0.08</v>
          </cell>
          <cell r="O998">
            <v>0</v>
          </cell>
          <cell r="P998">
            <v>0</v>
          </cell>
          <cell r="Q998" t="str">
            <v>CPC</v>
          </cell>
          <cell r="R998">
            <v>283214</v>
          </cell>
          <cell r="S998">
            <v>285431</v>
          </cell>
          <cell r="T998">
            <v>2217</v>
          </cell>
          <cell r="V998">
            <v>2217</v>
          </cell>
          <cell r="W998">
            <v>44.273490000000002</v>
          </cell>
          <cell r="X998">
            <v>146597</v>
          </cell>
          <cell r="Y998">
            <v>147885</v>
          </cell>
        </row>
        <row r="999">
          <cell r="I999" t="str">
            <v>V9815800562</v>
          </cell>
          <cell r="J999" t="str">
            <v>C28005536</v>
          </cell>
          <cell r="K999">
            <v>0</v>
          </cell>
          <cell r="L999">
            <v>0</v>
          </cell>
          <cell r="M999">
            <v>1.9970000000000002E-2</v>
          </cell>
          <cell r="N999">
            <v>0.08</v>
          </cell>
          <cell r="O999">
            <v>0</v>
          </cell>
          <cell r="P999">
            <v>0</v>
          </cell>
          <cell r="Q999" t="str">
            <v>CPC</v>
          </cell>
          <cell r="R999">
            <v>57934</v>
          </cell>
          <cell r="S999">
            <v>59638</v>
          </cell>
          <cell r="T999">
            <v>1704</v>
          </cell>
          <cell r="V999">
            <v>1704</v>
          </cell>
          <cell r="W999">
            <v>34.028880000000001</v>
          </cell>
          <cell r="X999">
            <v>22822</v>
          </cell>
          <cell r="Y999">
            <v>23500</v>
          </cell>
        </row>
        <row r="1000">
          <cell r="I1000" t="str">
            <v>V8215700234</v>
          </cell>
          <cell r="J1000" t="str">
            <v>C24072324</v>
          </cell>
          <cell r="K1000">
            <v>0</v>
          </cell>
          <cell r="L1000">
            <v>0</v>
          </cell>
          <cell r="M1000">
            <v>1.9970000000000002E-2</v>
          </cell>
          <cell r="N1000">
            <v>0.08</v>
          </cell>
          <cell r="O1000">
            <v>0</v>
          </cell>
          <cell r="P1000">
            <v>0</v>
          </cell>
          <cell r="Q1000" t="str">
            <v>CPC</v>
          </cell>
          <cell r="R1000">
            <v>71635</v>
          </cell>
          <cell r="S1000">
            <v>72944</v>
          </cell>
          <cell r="T1000">
            <v>1309</v>
          </cell>
          <cell r="V1000">
            <v>1309</v>
          </cell>
          <cell r="W1000">
            <v>26.140730000000001</v>
          </cell>
          <cell r="X1000">
            <v>0</v>
          </cell>
          <cell r="Y1000">
            <v>0</v>
          </cell>
        </row>
        <row r="1001">
          <cell r="I1001" t="str">
            <v>7526029440RDM</v>
          </cell>
          <cell r="K1001">
            <v>0</v>
          </cell>
          <cell r="L1001">
            <v>0</v>
          </cell>
          <cell r="M1001">
            <v>1.9970000000000002E-2</v>
          </cell>
          <cell r="N1001">
            <v>0.08</v>
          </cell>
          <cell r="O1001">
            <v>0</v>
          </cell>
          <cell r="P1001">
            <v>0</v>
          </cell>
          <cell r="Q1001" t="str">
            <v>CPC</v>
          </cell>
          <cell r="R1001">
            <v>39072</v>
          </cell>
          <cell r="S1001">
            <v>39976</v>
          </cell>
          <cell r="T1001">
            <v>904</v>
          </cell>
          <cell r="V1001">
            <v>904</v>
          </cell>
          <cell r="W1001">
            <v>18.052880000000002</v>
          </cell>
          <cell r="X1001">
            <v>7661</v>
          </cell>
          <cell r="Y1001">
            <v>7878</v>
          </cell>
        </row>
        <row r="1002">
          <cell r="I1002" t="str">
            <v>7526159441C83</v>
          </cell>
          <cell r="K1002">
            <v>0</v>
          </cell>
          <cell r="L1002">
            <v>0</v>
          </cell>
          <cell r="M1002">
            <v>1.9970000000000002E-2</v>
          </cell>
          <cell r="N1002">
            <v>0.08</v>
          </cell>
          <cell r="O1002">
            <v>0</v>
          </cell>
          <cell r="P1002">
            <v>0</v>
          </cell>
          <cell r="Q1002" t="str">
            <v>CPC</v>
          </cell>
          <cell r="R1002">
            <v>15567</v>
          </cell>
          <cell r="S1002">
            <v>16036</v>
          </cell>
          <cell r="T1002">
            <v>469</v>
          </cell>
          <cell r="V1002">
            <v>469</v>
          </cell>
          <cell r="W1002">
            <v>9.3659300000000005</v>
          </cell>
          <cell r="X1002">
            <v>9004</v>
          </cell>
          <cell r="Y1002">
            <v>9116</v>
          </cell>
        </row>
        <row r="1003">
          <cell r="I1003" t="str">
            <v>7527199464NVZ</v>
          </cell>
          <cell r="K1003">
            <v>0</v>
          </cell>
          <cell r="L1003">
            <v>0</v>
          </cell>
          <cell r="M1003">
            <v>1.9970000000000002E-2</v>
          </cell>
          <cell r="N1003">
            <v>0.08</v>
          </cell>
          <cell r="O1003">
            <v>0</v>
          </cell>
          <cell r="P1003">
            <v>0</v>
          </cell>
          <cell r="Q1003" t="str">
            <v>CPC</v>
          </cell>
          <cell r="R1003">
            <v>1506</v>
          </cell>
          <cell r="S1003">
            <v>1535</v>
          </cell>
          <cell r="T1003">
            <v>29</v>
          </cell>
          <cell r="V1003">
            <v>29</v>
          </cell>
          <cell r="W1003">
            <v>0.57913000000000003</v>
          </cell>
          <cell r="X1003">
            <v>2084</v>
          </cell>
          <cell r="Y1003">
            <v>2171</v>
          </cell>
        </row>
        <row r="1004">
          <cell r="I1004" t="str">
            <v>9434VC7</v>
          </cell>
          <cell r="K1004">
            <v>0</v>
          </cell>
          <cell r="L1004">
            <v>0</v>
          </cell>
          <cell r="M1004">
            <v>1.9970000000000002E-2</v>
          </cell>
          <cell r="N1004">
            <v>0.08</v>
          </cell>
          <cell r="O1004">
            <v>0</v>
          </cell>
          <cell r="P1004">
            <v>0</v>
          </cell>
          <cell r="Q1004" t="str">
            <v>CPC</v>
          </cell>
          <cell r="R1004">
            <v>98375</v>
          </cell>
          <cell r="S1004">
            <v>98963</v>
          </cell>
          <cell r="T1004">
            <v>588</v>
          </cell>
          <cell r="V1004">
            <v>588</v>
          </cell>
          <cell r="W1004">
            <v>11.742360000000001</v>
          </cell>
          <cell r="X1004">
            <v>18555</v>
          </cell>
          <cell r="Y1004">
            <v>18620</v>
          </cell>
        </row>
        <row r="1005">
          <cell r="I1005" t="str">
            <v>752732946DYCW</v>
          </cell>
          <cell r="K1005">
            <v>0</v>
          </cell>
          <cell r="L1005">
            <v>0</v>
          </cell>
          <cell r="M1005">
            <v>1.9970000000000002E-2</v>
          </cell>
          <cell r="N1005">
            <v>0.08</v>
          </cell>
          <cell r="O1005">
            <v>0</v>
          </cell>
          <cell r="P1005">
            <v>0</v>
          </cell>
          <cell r="Q1005" t="str">
            <v>CPC</v>
          </cell>
          <cell r="R1005">
            <v>584</v>
          </cell>
          <cell r="S1005">
            <v>678</v>
          </cell>
          <cell r="T1005">
            <v>94</v>
          </cell>
          <cell r="V1005">
            <v>94</v>
          </cell>
          <cell r="W1005">
            <v>1.8771800000000001</v>
          </cell>
          <cell r="X1005">
            <v>0</v>
          </cell>
          <cell r="Y1005">
            <v>0</v>
          </cell>
        </row>
        <row r="1006">
          <cell r="I1006" t="str">
            <v>74636C66021NL</v>
          </cell>
          <cell r="K1006">
            <v>0</v>
          </cell>
          <cell r="L1006">
            <v>0</v>
          </cell>
          <cell r="M1006">
            <v>1.9970000000000002E-2</v>
          </cell>
          <cell r="N1006">
            <v>0.08</v>
          </cell>
          <cell r="O1006">
            <v>0</v>
          </cell>
          <cell r="P1006">
            <v>0</v>
          </cell>
          <cell r="Q1006" t="str">
            <v>CPC</v>
          </cell>
          <cell r="R1006">
            <v>9651</v>
          </cell>
          <cell r="S1006">
            <v>16992</v>
          </cell>
          <cell r="T1006">
            <v>7341</v>
          </cell>
          <cell r="V1006">
            <v>7341</v>
          </cell>
          <cell r="W1006">
            <v>146.59977000000001</v>
          </cell>
          <cell r="X1006">
            <v>0</v>
          </cell>
          <cell r="Y1006">
            <v>0</v>
          </cell>
        </row>
        <row r="1007">
          <cell r="I1007" t="str">
            <v>V9515701047</v>
          </cell>
          <cell r="J1007" t="str">
            <v>C24071567</v>
          </cell>
          <cell r="K1007">
            <v>0</v>
          </cell>
          <cell r="L1007">
            <v>0</v>
          </cell>
          <cell r="M1007">
            <v>1.9970000000000002E-2</v>
          </cell>
          <cell r="N1007">
            <v>0.08</v>
          </cell>
          <cell r="O1007">
            <v>0</v>
          </cell>
          <cell r="P1007">
            <v>0</v>
          </cell>
          <cell r="Q1007" t="str">
            <v>CPC</v>
          </cell>
          <cell r="R1007">
            <v>279902</v>
          </cell>
          <cell r="S1007">
            <v>282542</v>
          </cell>
          <cell r="T1007">
            <v>2640</v>
          </cell>
          <cell r="V1007">
            <v>2640</v>
          </cell>
          <cell r="W1007">
            <v>52.720800000000004</v>
          </cell>
          <cell r="X1007">
            <v>110042</v>
          </cell>
          <cell r="Y1007">
            <v>110824</v>
          </cell>
        </row>
        <row r="1008">
          <cell r="I1008" t="str">
            <v>V9815600758</v>
          </cell>
          <cell r="J1008" t="str">
            <v>C24071422</v>
          </cell>
          <cell r="K1008">
            <v>0</v>
          </cell>
          <cell r="L1008">
            <v>0</v>
          </cell>
          <cell r="M1008">
            <v>1.9970000000000002E-2</v>
          </cell>
          <cell r="N1008">
            <v>0.08</v>
          </cell>
          <cell r="O1008">
            <v>0</v>
          </cell>
          <cell r="P1008">
            <v>0</v>
          </cell>
          <cell r="Q1008" t="str">
            <v>CPC</v>
          </cell>
          <cell r="R1008">
            <v>156785</v>
          </cell>
          <cell r="S1008">
            <v>157929</v>
          </cell>
          <cell r="T1008">
            <v>1144</v>
          </cell>
          <cell r="V1008">
            <v>1144</v>
          </cell>
          <cell r="W1008">
            <v>22.845680000000002</v>
          </cell>
          <cell r="X1008">
            <v>110505</v>
          </cell>
          <cell r="Y1008">
            <v>112014</v>
          </cell>
        </row>
        <row r="1009">
          <cell r="I1009" t="str">
            <v>72N2LRP</v>
          </cell>
          <cell r="K1009">
            <v>0</v>
          </cell>
          <cell r="L1009">
            <v>0</v>
          </cell>
          <cell r="M1009">
            <v>1.9970000000000002E-2</v>
          </cell>
          <cell r="N1009">
            <v>0.08</v>
          </cell>
          <cell r="O1009">
            <v>0</v>
          </cell>
          <cell r="P1009">
            <v>0</v>
          </cell>
          <cell r="Q1009" t="str">
            <v>CPC</v>
          </cell>
          <cell r="R1009">
            <v>14449</v>
          </cell>
          <cell r="S1009" t="e">
            <v>#N/A</v>
          </cell>
          <cell r="T1009" t="e">
            <v>#N/A</v>
          </cell>
          <cell r="V1009" t="e">
            <v>#N/A</v>
          </cell>
          <cell r="W1009" t="e">
            <v>#N/A</v>
          </cell>
          <cell r="X1009">
            <v>0</v>
          </cell>
          <cell r="Y1009" t="e">
            <v>#N/A</v>
          </cell>
        </row>
        <row r="1010">
          <cell r="I1010" t="str">
            <v>9424XGV</v>
          </cell>
          <cell r="K1010">
            <v>0</v>
          </cell>
          <cell r="L1010">
            <v>0</v>
          </cell>
          <cell r="M1010">
            <v>1.9970000000000002E-2</v>
          </cell>
          <cell r="N1010">
            <v>0.08</v>
          </cell>
          <cell r="O1010">
            <v>0</v>
          </cell>
          <cell r="P1010">
            <v>0</v>
          </cell>
          <cell r="Q1010" t="str">
            <v>CPC</v>
          </cell>
          <cell r="R1010">
            <v>80307</v>
          </cell>
          <cell r="S1010">
            <v>81431</v>
          </cell>
          <cell r="T1010">
            <v>1124</v>
          </cell>
          <cell r="V1010">
            <v>1124</v>
          </cell>
          <cell r="W1010">
            <v>22.446280000000002</v>
          </cell>
          <cell r="X1010">
            <v>83742</v>
          </cell>
          <cell r="Y1010">
            <v>84716</v>
          </cell>
        </row>
        <row r="1011">
          <cell r="I1011" t="str">
            <v>9424XFG</v>
          </cell>
          <cell r="K1011">
            <v>0</v>
          </cell>
          <cell r="L1011">
            <v>0</v>
          </cell>
          <cell r="M1011">
            <v>1.9970000000000002E-2</v>
          </cell>
          <cell r="N1011">
            <v>0.08</v>
          </cell>
          <cell r="O1011">
            <v>0</v>
          </cell>
          <cell r="P1011">
            <v>0</v>
          </cell>
          <cell r="Q1011" t="str">
            <v>CPC</v>
          </cell>
          <cell r="R1011">
            <v>36797</v>
          </cell>
          <cell r="S1011">
            <v>37225</v>
          </cell>
          <cell r="T1011">
            <v>428</v>
          </cell>
          <cell r="V1011">
            <v>428</v>
          </cell>
          <cell r="W1011">
            <v>8.5471599999999999</v>
          </cell>
          <cell r="X1011">
            <v>47100</v>
          </cell>
          <cell r="Y1011">
            <v>48701</v>
          </cell>
        </row>
        <row r="1012">
          <cell r="I1012" t="str">
            <v>V9815600730</v>
          </cell>
          <cell r="J1012" t="str">
            <v>C24071421</v>
          </cell>
          <cell r="K1012">
            <v>0</v>
          </cell>
          <cell r="L1012">
            <v>0</v>
          </cell>
          <cell r="M1012">
            <v>1.9970000000000002E-2</v>
          </cell>
          <cell r="N1012">
            <v>0.08</v>
          </cell>
          <cell r="O1012">
            <v>0</v>
          </cell>
          <cell r="P1012">
            <v>0</v>
          </cell>
          <cell r="Q1012" t="str">
            <v>CPC</v>
          </cell>
          <cell r="R1012">
            <v>226127</v>
          </cell>
          <cell r="S1012">
            <v>227710</v>
          </cell>
          <cell r="T1012">
            <v>1583</v>
          </cell>
          <cell r="V1012">
            <v>1583</v>
          </cell>
          <cell r="W1012">
            <v>31.612510000000004</v>
          </cell>
          <cell r="X1012">
            <v>48830</v>
          </cell>
          <cell r="Y1012">
            <v>49610</v>
          </cell>
        </row>
        <row r="1013">
          <cell r="I1013" t="str">
            <v>V9315602193</v>
          </cell>
          <cell r="J1013" t="str">
            <v>C24071400</v>
          </cell>
          <cell r="K1013">
            <v>0</v>
          </cell>
          <cell r="L1013">
            <v>0</v>
          </cell>
          <cell r="M1013">
            <v>1.9970000000000002E-2</v>
          </cell>
          <cell r="N1013">
            <v>0.08</v>
          </cell>
          <cell r="O1013">
            <v>0</v>
          </cell>
          <cell r="P1013">
            <v>0</v>
          </cell>
          <cell r="Q1013" t="str">
            <v>CPC</v>
          </cell>
          <cell r="R1013">
            <v>424033</v>
          </cell>
          <cell r="S1013">
            <v>428470</v>
          </cell>
          <cell r="T1013">
            <v>4437</v>
          </cell>
          <cell r="V1013">
            <v>4437</v>
          </cell>
          <cell r="W1013">
            <v>88.606890000000007</v>
          </cell>
          <cell r="X1013">
            <v>179294</v>
          </cell>
          <cell r="Y1013">
            <v>181237</v>
          </cell>
        </row>
        <row r="1014">
          <cell r="I1014" t="str">
            <v>V9315602167</v>
          </cell>
          <cell r="J1014" t="str">
            <v>C24071424</v>
          </cell>
          <cell r="K1014">
            <v>0</v>
          </cell>
          <cell r="L1014">
            <v>0</v>
          </cell>
          <cell r="M1014">
            <v>1.9970000000000002E-2</v>
          </cell>
          <cell r="N1014">
            <v>0.08</v>
          </cell>
          <cell r="O1014">
            <v>0</v>
          </cell>
          <cell r="P1014">
            <v>0</v>
          </cell>
          <cell r="Q1014" t="str">
            <v>CPC</v>
          </cell>
          <cell r="R1014">
            <v>206126</v>
          </cell>
          <cell r="S1014">
            <v>207763</v>
          </cell>
          <cell r="T1014">
            <v>1637</v>
          </cell>
          <cell r="V1014">
            <v>1637</v>
          </cell>
          <cell r="W1014">
            <v>32.690890000000003</v>
          </cell>
          <cell r="X1014">
            <v>86526</v>
          </cell>
          <cell r="Y1014">
            <v>87533</v>
          </cell>
        </row>
        <row r="1015">
          <cell r="I1015" t="str">
            <v>V9815500385</v>
          </cell>
          <cell r="J1015" t="str">
            <v>C24070630</v>
          </cell>
          <cell r="K1015">
            <v>0</v>
          </cell>
          <cell r="L1015">
            <v>0</v>
          </cell>
          <cell r="M1015">
            <v>1.9970000000000002E-2</v>
          </cell>
          <cell r="N1015">
            <v>0.08</v>
          </cell>
          <cell r="O1015">
            <v>0</v>
          </cell>
          <cell r="P1015">
            <v>0</v>
          </cell>
          <cell r="Q1015" t="str">
            <v>CPC</v>
          </cell>
          <cell r="R1015">
            <v>313895</v>
          </cell>
          <cell r="S1015">
            <v>318406</v>
          </cell>
          <cell r="T1015">
            <v>4511</v>
          </cell>
          <cell r="V1015">
            <v>4511</v>
          </cell>
          <cell r="W1015">
            <v>90.084670000000003</v>
          </cell>
          <cell r="X1015">
            <v>19520</v>
          </cell>
          <cell r="Y1015">
            <v>21397</v>
          </cell>
        </row>
        <row r="1016">
          <cell r="I1016" t="str">
            <v>V9615800260</v>
          </cell>
          <cell r="J1016" t="str">
            <v>C24072368</v>
          </cell>
          <cell r="K1016">
            <v>0</v>
          </cell>
          <cell r="L1016">
            <v>0</v>
          </cell>
          <cell r="M1016">
            <v>1.9970000000000002E-2</v>
          </cell>
          <cell r="N1016">
            <v>0.08</v>
          </cell>
          <cell r="O1016">
            <v>0</v>
          </cell>
          <cell r="P1016">
            <v>0</v>
          </cell>
          <cell r="Q1016" t="str">
            <v>CPC</v>
          </cell>
          <cell r="R1016">
            <v>152940</v>
          </cell>
          <cell r="S1016">
            <v>154426</v>
          </cell>
          <cell r="T1016">
            <v>1486</v>
          </cell>
          <cell r="V1016">
            <v>1486</v>
          </cell>
          <cell r="W1016">
            <v>29.675420000000003</v>
          </cell>
          <cell r="X1016">
            <v>126013</v>
          </cell>
          <cell r="Y1016">
            <v>128375</v>
          </cell>
        </row>
        <row r="1017">
          <cell r="I1017" t="str">
            <v>79G2F2F</v>
          </cell>
          <cell r="K1017">
            <v>0</v>
          </cell>
          <cell r="L1017">
            <v>0</v>
          </cell>
          <cell r="M1017">
            <v>1.9970000000000002E-2</v>
          </cell>
          <cell r="N1017">
            <v>0.08</v>
          </cell>
          <cell r="O1017">
            <v>0</v>
          </cell>
          <cell r="P1017">
            <v>0</v>
          </cell>
          <cell r="Q1017" t="str">
            <v>CPC</v>
          </cell>
          <cell r="R1017">
            <v>98982</v>
          </cell>
          <cell r="S1017">
            <v>99600</v>
          </cell>
          <cell r="T1017">
            <v>618</v>
          </cell>
          <cell r="V1017">
            <v>618</v>
          </cell>
          <cell r="W1017">
            <v>12.341460000000001</v>
          </cell>
          <cell r="X1017">
            <v>0</v>
          </cell>
          <cell r="Y1017">
            <v>0</v>
          </cell>
        </row>
        <row r="1018">
          <cell r="I1018" t="str">
            <v>79G2F32</v>
          </cell>
          <cell r="K1018">
            <v>0</v>
          </cell>
          <cell r="L1018">
            <v>0</v>
          </cell>
          <cell r="M1018">
            <v>1.9970000000000002E-2</v>
          </cell>
          <cell r="N1018">
            <v>0.08</v>
          </cell>
          <cell r="O1018">
            <v>0</v>
          </cell>
          <cell r="P1018">
            <v>0</v>
          </cell>
          <cell r="Q1018" t="str">
            <v>CPC</v>
          </cell>
          <cell r="R1018">
            <v>118711</v>
          </cell>
          <cell r="S1018">
            <v>119504</v>
          </cell>
          <cell r="T1018">
            <v>793</v>
          </cell>
          <cell r="V1018">
            <v>793</v>
          </cell>
          <cell r="W1018">
            <v>15.836210000000001</v>
          </cell>
          <cell r="X1018">
            <v>0</v>
          </cell>
          <cell r="Y1018">
            <v>0</v>
          </cell>
        </row>
        <row r="1019">
          <cell r="I1019" t="str">
            <v>79G2F37</v>
          </cell>
          <cell r="K1019">
            <v>0</v>
          </cell>
          <cell r="L1019">
            <v>0</v>
          </cell>
          <cell r="M1019">
            <v>1.9970000000000002E-2</v>
          </cell>
          <cell r="N1019">
            <v>0.08</v>
          </cell>
          <cell r="O1019">
            <v>0</v>
          </cell>
          <cell r="P1019">
            <v>0</v>
          </cell>
          <cell r="Q1019" t="str">
            <v>CPC</v>
          </cell>
          <cell r="R1019">
            <v>107512</v>
          </cell>
          <cell r="S1019">
            <v>108589</v>
          </cell>
          <cell r="T1019">
            <v>1077</v>
          </cell>
          <cell r="V1019">
            <v>1077</v>
          </cell>
          <cell r="W1019">
            <v>21.50769</v>
          </cell>
          <cell r="X1019">
            <v>0</v>
          </cell>
          <cell r="Y1019">
            <v>0</v>
          </cell>
        </row>
        <row r="1020">
          <cell r="I1020" t="str">
            <v>79G2F3H</v>
          </cell>
          <cell r="K1020">
            <v>0</v>
          </cell>
          <cell r="L1020">
            <v>0</v>
          </cell>
          <cell r="M1020">
            <v>1.9970000000000002E-2</v>
          </cell>
          <cell r="N1020">
            <v>0.08</v>
          </cell>
          <cell r="O1020">
            <v>0</v>
          </cell>
          <cell r="P1020">
            <v>0</v>
          </cell>
          <cell r="Q1020" t="str">
            <v>CPC</v>
          </cell>
          <cell r="R1020">
            <v>128738</v>
          </cell>
          <cell r="S1020">
            <v>129479</v>
          </cell>
          <cell r="T1020">
            <v>741</v>
          </cell>
          <cell r="V1020">
            <v>741</v>
          </cell>
          <cell r="W1020">
            <v>14.797770000000002</v>
          </cell>
          <cell r="X1020">
            <v>0</v>
          </cell>
          <cell r="Y1020">
            <v>0</v>
          </cell>
        </row>
        <row r="1021">
          <cell r="I1021" t="str">
            <v>9433RPK</v>
          </cell>
          <cell r="K1021">
            <v>0</v>
          </cell>
          <cell r="L1021">
            <v>0</v>
          </cell>
          <cell r="M1021">
            <v>1.9970000000000002E-2</v>
          </cell>
          <cell r="N1021">
            <v>0.08</v>
          </cell>
          <cell r="O1021">
            <v>0</v>
          </cell>
          <cell r="P1021">
            <v>0</v>
          </cell>
          <cell r="Q1021" t="str">
            <v>CPC</v>
          </cell>
          <cell r="R1021">
            <v>224647</v>
          </cell>
          <cell r="S1021">
            <v>227240</v>
          </cell>
          <cell r="T1021">
            <v>2593</v>
          </cell>
          <cell r="V1021">
            <v>2593</v>
          </cell>
          <cell r="W1021">
            <v>51.782210000000006</v>
          </cell>
          <cell r="X1021">
            <v>76835</v>
          </cell>
          <cell r="Y1021">
            <v>78696</v>
          </cell>
        </row>
        <row r="1022">
          <cell r="I1022" t="str">
            <v>9434V9B</v>
          </cell>
          <cell r="K1022">
            <v>0</v>
          </cell>
          <cell r="L1022">
            <v>0</v>
          </cell>
          <cell r="M1022">
            <v>1.9970000000000002E-2</v>
          </cell>
          <cell r="N1022">
            <v>0.08</v>
          </cell>
          <cell r="O1022">
            <v>0</v>
          </cell>
          <cell r="P1022">
            <v>0</v>
          </cell>
          <cell r="Q1022" t="str">
            <v>CPC</v>
          </cell>
          <cell r="R1022">
            <v>30845</v>
          </cell>
          <cell r="S1022" t="e">
            <v>#N/A</v>
          </cell>
          <cell r="T1022" t="e">
            <v>#N/A</v>
          </cell>
          <cell r="V1022" t="e">
            <v>#N/A</v>
          </cell>
          <cell r="W1022" t="e">
            <v>#N/A</v>
          </cell>
          <cell r="X1022">
            <v>70560</v>
          </cell>
          <cell r="Y1022" t="e">
            <v>#N/A</v>
          </cell>
        </row>
        <row r="1023">
          <cell r="I1023" t="str">
            <v>79G2F3B</v>
          </cell>
          <cell r="K1023">
            <v>0</v>
          </cell>
          <cell r="L1023">
            <v>0</v>
          </cell>
          <cell r="M1023">
            <v>1.9970000000000002E-2</v>
          </cell>
          <cell r="N1023">
            <v>0.08</v>
          </cell>
          <cell r="O1023">
            <v>0</v>
          </cell>
          <cell r="P1023">
            <v>0</v>
          </cell>
          <cell r="Q1023" t="str">
            <v>CPC</v>
          </cell>
          <cell r="R1023">
            <v>4217</v>
          </cell>
          <cell r="S1023">
            <v>4294</v>
          </cell>
          <cell r="T1023">
            <v>77</v>
          </cell>
          <cell r="V1023">
            <v>77</v>
          </cell>
          <cell r="W1023">
            <v>1.5376900000000002</v>
          </cell>
          <cell r="X1023">
            <v>0</v>
          </cell>
          <cell r="Y1023">
            <v>0</v>
          </cell>
        </row>
        <row r="1024">
          <cell r="I1024" t="str">
            <v>V9315701119</v>
          </cell>
          <cell r="J1024" t="str">
            <v>C24073582</v>
          </cell>
          <cell r="K1024">
            <v>0</v>
          </cell>
          <cell r="L1024">
            <v>0</v>
          </cell>
          <cell r="M1024">
            <v>1.9970000000000002E-2</v>
          </cell>
          <cell r="N1024">
            <v>0.08</v>
          </cell>
          <cell r="O1024">
            <v>0</v>
          </cell>
          <cell r="P1024">
            <v>0</v>
          </cell>
          <cell r="Q1024" t="str">
            <v>CPC</v>
          </cell>
          <cell r="R1024">
            <v>512394</v>
          </cell>
          <cell r="S1024">
            <v>515888</v>
          </cell>
          <cell r="T1024">
            <v>3494</v>
          </cell>
          <cell r="V1024">
            <v>3494</v>
          </cell>
          <cell r="W1024">
            <v>69.775180000000006</v>
          </cell>
          <cell r="X1024">
            <v>186766</v>
          </cell>
          <cell r="Y1024">
            <v>190628</v>
          </cell>
        </row>
        <row r="1025">
          <cell r="I1025" t="str">
            <v>794167V</v>
          </cell>
          <cell r="K1025">
            <v>0</v>
          </cell>
          <cell r="L1025">
            <v>0</v>
          </cell>
          <cell r="M1025">
            <v>1.9970000000000002E-2</v>
          </cell>
          <cell r="N1025">
            <v>0.08</v>
          </cell>
          <cell r="O1025">
            <v>0</v>
          </cell>
          <cell r="P1025">
            <v>0</v>
          </cell>
          <cell r="Q1025" t="str">
            <v>CPC</v>
          </cell>
          <cell r="R1025">
            <v>38786</v>
          </cell>
          <cell r="S1025">
            <v>38824</v>
          </cell>
          <cell r="T1025">
            <v>38</v>
          </cell>
          <cell r="V1025">
            <v>38</v>
          </cell>
          <cell r="W1025">
            <v>0.75886000000000009</v>
          </cell>
          <cell r="X1025">
            <v>0</v>
          </cell>
          <cell r="Y1025">
            <v>0</v>
          </cell>
        </row>
        <row r="1026">
          <cell r="I1026" t="str">
            <v>7928X33</v>
          </cell>
          <cell r="K1026">
            <v>0</v>
          </cell>
          <cell r="L1026">
            <v>0</v>
          </cell>
          <cell r="M1026">
            <v>1.9970000000000002E-2</v>
          </cell>
          <cell r="N1026">
            <v>0.08</v>
          </cell>
          <cell r="O1026">
            <v>0</v>
          </cell>
          <cell r="P1026">
            <v>0</v>
          </cell>
          <cell r="Q1026" t="str">
            <v>CPC</v>
          </cell>
          <cell r="R1026">
            <v>106651</v>
          </cell>
          <cell r="S1026">
            <v>107112</v>
          </cell>
          <cell r="T1026">
            <v>461</v>
          </cell>
          <cell r="V1026">
            <v>461</v>
          </cell>
          <cell r="W1026">
            <v>9.2061700000000002</v>
          </cell>
          <cell r="X1026">
            <v>0</v>
          </cell>
          <cell r="Y1026">
            <v>0</v>
          </cell>
        </row>
        <row r="1027">
          <cell r="I1027" t="str">
            <v>35P84W0</v>
          </cell>
          <cell r="K1027">
            <v>0</v>
          </cell>
          <cell r="L1027">
            <v>0</v>
          </cell>
          <cell r="M1027">
            <v>1.9970000000000002E-2</v>
          </cell>
          <cell r="N1027">
            <v>0.08</v>
          </cell>
          <cell r="O1027">
            <v>0</v>
          </cell>
          <cell r="P1027">
            <v>0</v>
          </cell>
          <cell r="Q1027" t="str">
            <v>CPC</v>
          </cell>
          <cell r="R1027">
            <v>70504</v>
          </cell>
          <cell r="S1027">
            <v>71562</v>
          </cell>
          <cell r="T1027">
            <v>1058</v>
          </cell>
          <cell r="V1027">
            <v>1058</v>
          </cell>
          <cell r="W1027">
            <v>21.128260000000001</v>
          </cell>
          <cell r="X1027">
            <v>0</v>
          </cell>
          <cell r="Y1027">
            <v>0</v>
          </cell>
        </row>
        <row r="1028">
          <cell r="I1028" t="str">
            <v>35P6VZV</v>
          </cell>
          <cell r="K1028">
            <v>0</v>
          </cell>
          <cell r="L1028">
            <v>0</v>
          </cell>
          <cell r="M1028">
            <v>1.9970000000000002E-2</v>
          </cell>
          <cell r="N1028">
            <v>0.08</v>
          </cell>
          <cell r="O1028">
            <v>0</v>
          </cell>
          <cell r="P1028">
            <v>0</v>
          </cell>
          <cell r="Q1028" t="str">
            <v>CPC</v>
          </cell>
          <cell r="R1028">
            <v>71546</v>
          </cell>
          <cell r="S1028">
            <v>72236</v>
          </cell>
          <cell r="T1028">
            <v>690</v>
          </cell>
          <cell r="V1028">
            <v>690</v>
          </cell>
          <cell r="W1028">
            <v>13.779300000000001</v>
          </cell>
          <cell r="X1028">
            <v>0</v>
          </cell>
          <cell r="Y1028">
            <v>0</v>
          </cell>
        </row>
        <row r="1029">
          <cell r="I1029" t="str">
            <v>35P6VRF</v>
          </cell>
          <cell r="K1029">
            <v>0</v>
          </cell>
          <cell r="L1029">
            <v>0</v>
          </cell>
          <cell r="M1029">
            <v>1.9970000000000002E-2</v>
          </cell>
          <cell r="N1029">
            <v>0.08</v>
          </cell>
          <cell r="O1029">
            <v>0</v>
          </cell>
          <cell r="P1029">
            <v>0</v>
          </cell>
          <cell r="Q1029" t="str">
            <v>CPC</v>
          </cell>
          <cell r="R1029">
            <v>112398</v>
          </cell>
          <cell r="S1029">
            <v>113498</v>
          </cell>
          <cell r="T1029">
            <v>1100</v>
          </cell>
          <cell r="V1029">
            <v>1100</v>
          </cell>
          <cell r="W1029">
            <v>21.967000000000002</v>
          </cell>
          <cell r="X1029">
            <v>0</v>
          </cell>
          <cell r="Y1029">
            <v>0</v>
          </cell>
        </row>
        <row r="1030">
          <cell r="I1030">
            <v>9437710</v>
          </cell>
          <cell r="K1030">
            <v>0</v>
          </cell>
          <cell r="L1030">
            <v>0</v>
          </cell>
          <cell r="M1030">
            <v>1.9970000000000002E-2</v>
          </cell>
          <cell r="N1030">
            <v>0.08</v>
          </cell>
          <cell r="O1030">
            <v>0</v>
          </cell>
          <cell r="P1030">
            <v>0</v>
          </cell>
          <cell r="Q1030" t="str">
            <v>CPC</v>
          </cell>
          <cell r="R1030">
            <v>13644</v>
          </cell>
          <cell r="S1030">
            <v>14319</v>
          </cell>
          <cell r="T1030">
            <v>675</v>
          </cell>
          <cell r="V1030">
            <v>675</v>
          </cell>
          <cell r="W1030">
            <v>13.479750000000001</v>
          </cell>
          <cell r="X1030">
            <v>32786</v>
          </cell>
          <cell r="Y1030">
            <v>32978</v>
          </cell>
        </row>
        <row r="1031">
          <cell r="I1031" t="str">
            <v>W492LB00963</v>
          </cell>
          <cell r="J1031" t="str">
            <v>C84014216</v>
          </cell>
          <cell r="K1031">
            <v>0</v>
          </cell>
          <cell r="L1031">
            <v>0</v>
          </cell>
          <cell r="M1031">
            <v>1.9970000000000002E-2</v>
          </cell>
          <cell r="N1031">
            <v>0.08</v>
          </cell>
          <cell r="O1031">
            <v>0</v>
          </cell>
          <cell r="P1031">
            <v>0</v>
          </cell>
          <cell r="Q1031" t="str">
            <v>CPC</v>
          </cell>
          <cell r="R1031">
            <v>327117</v>
          </cell>
          <cell r="S1031">
            <v>332240</v>
          </cell>
          <cell r="T1031">
            <v>5123</v>
          </cell>
          <cell r="V1031">
            <v>5123</v>
          </cell>
          <cell r="W1031">
            <v>102.30631000000001</v>
          </cell>
          <cell r="X1031">
            <v>245759</v>
          </cell>
          <cell r="Y1031">
            <v>252483</v>
          </cell>
        </row>
        <row r="1032">
          <cell r="I1032" t="str">
            <v>W872LC00275</v>
          </cell>
          <cell r="J1032" t="str">
            <v>C84023982</v>
          </cell>
          <cell r="K1032">
            <v>0</v>
          </cell>
          <cell r="L1032">
            <v>0</v>
          </cell>
          <cell r="M1032">
            <v>1.9970000000000002E-2</v>
          </cell>
          <cell r="N1032">
            <v>0.08</v>
          </cell>
          <cell r="O1032">
            <v>0</v>
          </cell>
          <cell r="P1032">
            <v>0</v>
          </cell>
          <cell r="Q1032" t="str">
            <v>CPC</v>
          </cell>
          <cell r="R1032">
            <v>681552</v>
          </cell>
          <cell r="S1032">
            <v>690785</v>
          </cell>
          <cell r="T1032">
            <v>9233</v>
          </cell>
          <cell r="V1032">
            <v>9233</v>
          </cell>
          <cell r="W1032">
            <v>184.38301000000001</v>
          </cell>
          <cell r="X1032">
            <v>0</v>
          </cell>
          <cell r="Y1032">
            <v>0</v>
          </cell>
        </row>
        <row r="1033">
          <cell r="I1033" t="str">
            <v>752500946050C</v>
          </cell>
          <cell r="K1033">
            <v>0</v>
          </cell>
          <cell r="L1033">
            <v>0</v>
          </cell>
          <cell r="M1033">
            <v>1.9970000000000002E-2</v>
          </cell>
          <cell r="N1033">
            <v>0.08</v>
          </cell>
          <cell r="O1033">
            <v>0</v>
          </cell>
          <cell r="P1033">
            <v>0</v>
          </cell>
          <cell r="Q1033" t="str">
            <v>CPC</v>
          </cell>
          <cell r="R1033">
            <v>6330</v>
          </cell>
          <cell r="S1033">
            <v>6431</v>
          </cell>
          <cell r="T1033">
            <v>101</v>
          </cell>
          <cell r="U1033">
            <v>101</v>
          </cell>
          <cell r="W1033">
            <v>2.0169700000000002</v>
          </cell>
          <cell r="X1033">
            <v>6266</v>
          </cell>
          <cell r="Y1033">
            <v>6402</v>
          </cell>
        </row>
        <row r="1034">
          <cell r="I1034" t="str">
            <v>S7335900043</v>
          </cell>
          <cell r="J1034" t="str">
            <v>C84050507</v>
          </cell>
          <cell r="K1034">
            <v>0</v>
          </cell>
          <cell r="L1034">
            <v>0</v>
          </cell>
          <cell r="M1034">
            <v>1.9970000000000002E-2</v>
          </cell>
          <cell r="N1034">
            <v>0.08</v>
          </cell>
          <cell r="O1034">
            <v>0</v>
          </cell>
          <cell r="P1034">
            <v>0</v>
          </cell>
          <cell r="Q1034" t="str">
            <v>CPC</v>
          </cell>
          <cell r="R1034">
            <v>34280</v>
          </cell>
          <cell r="S1034" t="e">
            <v>#N/A</v>
          </cell>
          <cell r="T1034" t="e">
            <v>#N/A</v>
          </cell>
          <cell r="V1034" t="e">
            <v>#N/A</v>
          </cell>
          <cell r="W1034" t="e">
            <v>#N/A</v>
          </cell>
          <cell r="X1034">
            <v>24695</v>
          </cell>
          <cell r="Y1034" t="e">
            <v>#N/A</v>
          </cell>
        </row>
        <row r="1035">
          <cell r="I1035" t="str">
            <v>7527299462FV4</v>
          </cell>
          <cell r="K1035">
            <v>0</v>
          </cell>
          <cell r="L1035">
            <v>0</v>
          </cell>
          <cell r="M1035">
            <v>1.9970000000000002E-2</v>
          </cell>
          <cell r="N1035">
            <v>0.08</v>
          </cell>
          <cell r="O1035">
            <v>0</v>
          </cell>
          <cell r="P1035">
            <v>0</v>
          </cell>
          <cell r="Q1035" t="str">
            <v>CPC</v>
          </cell>
          <cell r="R1035">
            <v>5008</v>
          </cell>
          <cell r="S1035">
            <v>5064</v>
          </cell>
          <cell r="T1035">
            <v>56</v>
          </cell>
          <cell r="U1035">
            <v>56</v>
          </cell>
          <cell r="W1035">
            <v>1.1183200000000002</v>
          </cell>
          <cell r="X1035">
            <v>1829</v>
          </cell>
          <cell r="Y1035">
            <v>1849</v>
          </cell>
        </row>
        <row r="1036">
          <cell r="I1036" t="str">
            <v>7526509441ZKW</v>
          </cell>
          <cell r="K1036">
            <v>0</v>
          </cell>
          <cell r="L1036">
            <v>0</v>
          </cell>
          <cell r="M1036">
            <v>1.9970000000000002E-2</v>
          </cell>
          <cell r="N1036">
            <v>0.08</v>
          </cell>
          <cell r="O1036">
            <v>0</v>
          </cell>
          <cell r="P1036">
            <v>0</v>
          </cell>
          <cell r="Q1036" t="str">
            <v>CPC</v>
          </cell>
          <cell r="R1036">
            <v>29241</v>
          </cell>
          <cell r="S1036">
            <v>30439</v>
          </cell>
          <cell r="T1036">
            <v>1198</v>
          </cell>
          <cell r="V1036">
            <v>1198</v>
          </cell>
          <cell r="W1036">
            <v>23.924060000000001</v>
          </cell>
          <cell r="X1036">
            <v>11796</v>
          </cell>
          <cell r="Y1036">
            <v>12268</v>
          </cell>
        </row>
        <row r="1037">
          <cell r="I1037" t="str">
            <v>35PC435</v>
          </cell>
          <cell r="K1037">
            <v>0</v>
          </cell>
          <cell r="L1037">
            <v>0</v>
          </cell>
          <cell r="M1037">
            <v>1.9970000000000002E-2</v>
          </cell>
          <cell r="N1037">
            <v>0.08</v>
          </cell>
          <cell r="O1037">
            <v>0</v>
          </cell>
          <cell r="P1037">
            <v>0</v>
          </cell>
          <cell r="Q1037" t="str">
            <v>CPC</v>
          </cell>
          <cell r="R1037">
            <v>94832</v>
          </cell>
          <cell r="S1037">
            <v>95791</v>
          </cell>
          <cell r="T1037">
            <v>959</v>
          </cell>
          <cell r="V1037">
            <v>959</v>
          </cell>
          <cell r="W1037">
            <v>19.151230000000002</v>
          </cell>
          <cell r="X1037">
            <v>0</v>
          </cell>
          <cell r="Y1037">
            <v>0</v>
          </cell>
        </row>
        <row r="1038">
          <cell r="I1038" t="str">
            <v>G716M660139</v>
          </cell>
          <cell r="J1038" t="str">
            <v>C84164348</v>
          </cell>
          <cell r="K1038">
            <v>0</v>
          </cell>
          <cell r="L1038">
            <v>0</v>
          </cell>
          <cell r="M1038">
            <v>1.9970000000000002E-2</v>
          </cell>
          <cell r="N1038">
            <v>0.08</v>
          </cell>
          <cell r="O1038">
            <v>0</v>
          </cell>
          <cell r="P1038">
            <v>0</v>
          </cell>
          <cell r="Q1038" t="str">
            <v>CPC</v>
          </cell>
          <cell r="R1038">
            <v>70662</v>
          </cell>
          <cell r="S1038">
            <v>79997</v>
          </cell>
          <cell r="T1038">
            <v>9335</v>
          </cell>
          <cell r="V1038">
            <v>9335</v>
          </cell>
          <cell r="W1038">
            <v>186.41995000000003</v>
          </cell>
          <cell r="X1038">
            <v>43222</v>
          </cell>
          <cell r="Y1038">
            <v>46989</v>
          </cell>
        </row>
        <row r="1039">
          <cell r="I1039" t="str">
            <v>G706M860783</v>
          </cell>
          <cell r="J1039" t="str">
            <v>C84180267</v>
          </cell>
          <cell r="K1039">
            <v>0</v>
          </cell>
          <cell r="L1039">
            <v>0</v>
          </cell>
          <cell r="M1039">
            <v>1.9970000000000002E-2</v>
          </cell>
          <cell r="N1039">
            <v>0.08</v>
          </cell>
          <cell r="O1039">
            <v>0</v>
          </cell>
          <cell r="P1039">
            <v>0</v>
          </cell>
          <cell r="Q1039" t="str">
            <v>CPC</v>
          </cell>
          <cell r="R1039">
            <v>7580</v>
          </cell>
          <cell r="S1039">
            <v>8996</v>
          </cell>
          <cell r="T1039">
            <v>1416</v>
          </cell>
          <cell r="V1039">
            <v>1416</v>
          </cell>
          <cell r="W1039">
            <v>28.277520000000003</v>
          </cell>
          <cell r="X1039">
            <v>4742</v>
          </cell>
          <cell r="Y1039">
            <v>5579</v>
          </cell>
        </row>
        <row r="1040">
          <cell r="I1040" t="str">
            <v>79G061Z</v>
          </cell>
          <cell r="K1040">
            <v>0</v>
          </cell>
          <cell r="L1040">
            <v>0</v>
          </cell>
          <cell r="M1040">
            <v>1.9970000000000002E-2</v>
          </cell>
          <cell r="N1040">
            <v>0.08</v>
          </cell>
          <cell r="O1040">
            <v>0</v>
          </cell>
          <cell r="P1040">
            <v>0</v>
          </cell>
          <cell r="Q1040" t="str">
            <v>CPC</v>
          </cell>
          <cell r="R1040">
            <v>75669</v>
          </cell>
          <cell r="S1040">
            <v>76678</v>
          </cell>
          <cell r="T1040">
            <v>1009</v>
          </cell>
          <cell r="V1040">
            <v>1009</v>
          </cell>
          <cell r="W1040">
            <v>20.149730000000002</v>
          </cell>
          <cell r="X1040">
            <v>0</v>
          </cell>
          <cell r="Y1040">
            <v>0</v>
          </cell>
        </row>
        <row r="1041">
          <cell r="I1041" t="str">
            <v>794DZT8</v>
          </cell>
          <cell r="K1041">
            <v>0</v>
          </cell>
          <cell r="L1041">
            <v>0</v>
          </cell>
          <cell r="M1041">
            <v>1.9970000000000002E-2</v>
          </cell>
          <cell r="N1041">
            <v>0.08</v>
          </cell>
          <cell r="O1041">
            <v>0</v>
          </cell>
          <cell r="P1041">
            <v>0</v>
          </cell>
          <cell r="Q1041" t="str">
            <v>CPC</v>
          </cell>
          <cell r="R1041">
            <v>123865</v>
          </cell>
          <cell r="S1041">
            <v>126225</v>
          </cell>
          <cell r="T1041">
            <v>2360</v>
          </cell>
          <cell r="V1041">
            <v>2360</v>
          </cell>
          <cell r="W1041">
            <v>47.129200000000004</v>
          </cell>
          <cell r="X1041">
            <v>0</v>
          </cell>
          <cell r="Y1041">
            <v>0</v>
          </cell>
        </row>
        <row r="1042">
          <cell r="I1042" t="str">
            <v>72LZ2TX</v>
          </cell>
          <cell r="K1042">
            <v>0</v>
          </cell>
          <cell r="L1042">
            <v>0</v>
          </cell>
          <cell r="M1042">
            <v>1.9970000000000002E-2</v>
          </cell>
          <cell r="N1042">
            <v>0.08</v>
          </cell>
          <cell r="O1042">
            <v>0</v>
          </cell>
          <cell r="P1042">
            <v>0</v>
          </cell>
          <cell r="Q1042" t="str">
            <v>CPC</v>
          </cell>
          <cell r="R1042">
            <v>50681</v>
          </cell>
          <cell r="S1042">
            <v>52665</v>
          </cell>
          <cell r="T1042">
            <v>1984</v>
          </cell>
          <cell r="V1042">
            <v>1984</v>
          </cell>
          <cell r="W1042">
            <v>39.620480000000001</v>
          </cell>
          <cell r="X1042">
            <v>0</v>
          </cell>
          <cell r="Y1042">
            <v>0</v>
          </cell>
        </row>
        <row r="1043">
          <cell r="I1043" t="str">
            <v>72LZ2VR</v>
          </cell>
          <cell r="K1043">
            <v>0</v>
          </cell>
          <cell r="L1043">
            <v>0</v>
          </cell>
          <cell r="M1043">
            <v>1.9970000000000002E-2</v>
          </cell>
          <cell r="N1043">
            <v>0.08</v>
          </cell>
          <cell r="O1043">
            <v>0</v>
          </cell>
          <cell r="P1043">
            <v>0</v>
          </cell>
          <cell r="Q1043" t="str">
            <v>CPC</v>
          </cell>
          <cell r="R1043">
            <v>39230</v>
          </cell>
          <cell r="S1043">
            <v>40058</v>
          </cell>
          <cell r="T1043">
            <v>828</v>
          </cell>
          <cell r="V1043">
            <v>828</v>
          </cell>
          <cell r="W1043">
            <v>16.535160000000001</v>
          </cell>
          <cell r="X1043">
            <v>0</v>
          </cell>
          <cell r="Y1043">
            <v>0</v>
          </cell>
        </row>
        <row r="1044">
          <cell r="I1044" t="str">
            <v>72LZ2VF</v>
          </cell>
          <cell r="K1044">
            <v>0</v>
          </cell>
          <cell r="L1044">
            <v>0</v>
          </cell>
          <cell r="M1044">
            <v>1.9970000000000002E-2</v>
          </cell>
          <cell r="N1044">
            <v>0.08</v>
          </cell>
          <cell r="O1044">
            <v>0</v>
          </cell>
          <cell r="P1044">
            <v>0</v>
          </cell>
          <cell r="Q1044" t="str">
            <v>CPC</v>
          </cell>
          <cell r="R1044">
            <v>73642</v>
          </cell>
          <cell r="S1044">
            <v>74502</v>
          </cell>
          <cell r="T1044">
            <v>860</v>
          </cell>
          <cell r="V1044">
            <v>860</v>
          </cell>
          <cell r="W1044">
            <v>17.174200000000003</v>
          </cell>
          <cell r="X1044">
            <v>0</v>
          </cell>
          <cell r="Y1044">
            <v>0</v>
          </cell>
        </row>
        <row r="1045">
          <cell r="I1045" t="str">
            <v>72LZ2K8</v>
          </cell>
          <cell r="K1045">
            <v>0</v>
          </cell>
          <cell r="L1045">
            <v>0</v>
          </cell>
          <cell r="M1045">
            <v>1.9970000000000002E-2</v>
          </cell>
          <cell r="N1045">
            <v>0.08</v>
          </cell>
          <cell r="O1045">
            <v>0</v>
          </cell>
          <cell r="P1045">
            <v>0</v>
          </cell>
          <cell r="Q1045" t="str">
            <v>CPC</v>
          </cell>
          <cell r="R1045">
            <v>31111</v>
          </cell>
          <cell r="S1045">
            <v>31913</v>
          </cell>
          <cell r="T1045">
            <v>802</v>
          </cell>
          <cell r="V1045">
            <v>802</v>
          </cell>
          <cell r="W1045">
            <v>16.015940000000001</v>
          </cell>
          <cell r="X1045">
            <v>0</v>
          </cell>
          <cell r="Y1045">
            <v>0</v>
          </cell>
        </row>
        <row r="1046">
          <cell r="I1046" t="str">
            <v>72LZ2HF</v>
          </cell>
          <cell r="K1046">
            <v>0</v>
          </cell>
          <cell r="L1046">
            <v>0</v>
          </cell>
          <cell r="M1046">
            <v>1.9970000000000002E-2</v>
          </cell>
          <cell r="N1046">
            <v>0.08</v>
          </cell>
          <cell r="O1046">
            <v>0</v>
          </cell>
          <cell r="P1046">
            <v>0</v>
          </cell>
          <cell r="Q1046" t="str">
            <v>CPC</v>
          </cell>
          <cell r="R1046">
            <v>42224</v>
          </cell>
          <cell r="S1046">
            <v>42346</v>
          </cell>
          <cell r="T1046">
            <v>122</v>
          </cell>
          <cell r="V1046">
            <v>122</v>
          </cell>
          <cell r="W1046">
            <v>2.4363400000000004</v>
          </cell>
          <cell r="X1046">
            <v>0</v>
          </cell>
          <cell r="Y1046">
            <v>0</v>
          </cell>
        </row>
        <row r="1047">
          <cell r="I1047" t="str">
            <v>72LZY9M</v>
          </cell>
          <cell r="K1047">
            <v>0</v>
          </cell>
          <cell r="L1047">
            <v>0</v>
          </cell>
          <cell r="M1047">
            <v>1.9970000000000002E-2</v>
          </cell>
          <cell r="N1047">
            <v>0.08</v>
          </cell>
          <cell r="O1047">
            <v>0</v>
          </cell>
          <cell r="P1047">
            <v>0</v>
          </cell>
          <cell r="Q1047" t="str">
            <v>CPC</v>
          </cell>
          <cell r="R1047">
            <v>13356</v>
          </cell>
          <cell r="S1047">
            <v>13566</v>
          </cell>
          <cell r="T1047">
            <v>210</v>
          </cell>
          <cell r="V1047">
            <v>210</v>
          </cell>
          <cell r="W1047">
            <v>4.1937000000000006</v>
          </cell>
          <cell r="X1047">
            <v>0</v>
          </cell>
          <cell r="Y1047">
            <v>0</v>
          </cell>
        </row>
        <row r="1048">
          <cell r="I1048" t="str">
            <v>79G0KNX</v>
          </cell>
          <cell r="K1048">
            <v>0</v>
          </cell>
          <cell r="L1048">
            <v>0</v>
          </cell>
          <cell r="M1048">
            <v>1.9970000000000002E-2</v>
          </cell>
          <cell r="N1048">
            <v>0.08</v>
          </cell>
          <cell r="O1048">
            <v>0</v>
          </cell>
          <cell r="P1048">
            <v>0</v>
          </cell>
          <cell r="Q1048" t="str">
            <v>CPC</v>
          </cell>
          <cell r="R1048">
            <v>997342</v>
          </cell>
          <cell r="S1048">
            <v>1006595</v>
          </cell>
          <cell r="T1048">
            <v>9253</v>
          </cell>
          <cell r="V1048">
            <v>9253</v>
          </cell>
          <cell r="W1048">
            <v>184.78241000000003</v>
          </cell>
          <cell r="X1048">
            <v>0</v>
          </cell>
          <cell r="Y1048">
            <v>0</v>
          </cell>
        </row>
        <row r="1049">
          <cell r="I1049" t="str">
            <v>9433DDN</v>
          </cell>
          <cell r="K1049">
            <v>0</v>
          </cell>
          <cell r="L1049">
            <v>0</v>
          </cell>
          <cell r="M1049">
            <v>1.9970000000000002E-2</v>
          </cell>
          <cell r="N1049">
            <v>0.08</v>
          </cell>
          <cell r="O1049">
            <v>0</v>
          </cell>
          <cell r="P1049">
            <v>0</v>
          </cell>
          <cell r="Q1049" t="str">
            <v>CPC</v>
          </cell>
          <cell r="R1049">
            <v>53385</v>
          </cell>
          <cell r="S1049">
            <v>54474</v>
          </cell>
          <cell r="T1049">
            <v>1089</v>
          </cell>
          <cell r="V1049">
            <v>1089</v>
          </cell>
          <cell r="W1049">
            <v>21.747330000000002</v>
          </cell>
          <cell r="X1049">
            <v>56057</v>
          </cell>
          <cell r="Y1049">
            <v>57354</v>
          </cell>
        </row>
        <row r="1050">
          <cell r="I1050" t="str">
            <v>72M1WR3</v>
          </cell>
          <cell r="K1050">
            <v>0</v>
          </cell>
          <cell r="L1050">
            <v>0</v>
          </cell>
          <cell r="M1050">
            <v>1.9970000000000002E-2</v>
          </cell>
          <cell r="N1050">
            <v>0.08</v>
          </cell>
          <cell r="O1050">
            <v>0</v>
          </cell>
          <cell r="P1050">
            <v>0</v>
          </cell>
          <cell r="Q1050" t="str">
            <v>CPC</v>
          </cell>
          <cell r="R1050">
            <v>53375</v>
          </cell>
          <cell r="S1050">
            <v>53998</v>
          </cell>
          <cell r="T1050">
            <v>623</v>
          </cell>
          <cell r="V1050">
            <v>623</v>
          </cell>
          <cell r="W1050">
            <v>12.441310000000001</v>
          </cell>
          <cell r="X1050">
            <v>0</v>
          </cell>
          <cell r="Y1050">
            <v>0</v>
          </cell>
        </row>
        <row r="1051">
          <cell r="I1051" t="str">
            <v>701633HH02KFZ</v>
          </cell>
          <cell r="K1051">
            <v>0</v>
          </cell>
          <cell r="L1051">
            <v>0</v>
          </cell>
          <cell r="M1051">
            <v>1.9970000000000002E-2</v>
          </cell>
          <cell r="N1051">
            <v>0.08</v>
          </cell>
          <cell r="O1051">
            <v>0</v>
          </cell>
          <cell r="P1051">
            <v>0</v>
          </cell>
          <cell r="Q1051" t="str">
            <v>CPC</v>
          </cell>
          <cell r="R1051">
            <v>113151</v>
          </cell>
          <cell r="S1051">
            <v>115005</v>
          </cell>
          <cell r="T1051">
            <v>1854</v>
          </cell>
          <cell r="V1051">
            <v>1854</v>
          </cell>
          <cell r="W1051">
            <v>37.024380000000001</v>
          </cell>
          <cell r="X1051">
            <v>0</v>
          </cell>
          <cell r="Y1051">
            <v>0</v>
          </cell>
        </row>
        <row r="1052">
          <cell r="I1052" t="str">
            <v>T222P401286</v>
          </cell>
          <cell r="K1052">
            <v>0</v>
          </cell>
          <cell r="L1052">
            <v>0</v>
          </cell>
          <cell r="M1052">
            <v>1.9970000000000002E-2</v>
          </cell>
          <cell r="N1052">
            <v>0.08</v>
          </cell>
          <cell r="O1052">
            <v>0</v>
          </cell>
          <cell r="P1052">
            <v>0</v>
          </cell>
          <cell r="Q1052" t="str">
            <v>CPC</v>
          </cell>
          <cell r="R1052">
            <v>22243</v>
          </cell>
          <cell r="S1052">
            <v>22361</v>
          </cell>
          <cell r="T1052">
            <v>118</v>
          </cell>
          <cell r="V1052">
            <v>118</v>
          </cell>
          <cell r="W1052">
            <v>2.3564600000000002</v>
          </cell>
          <cell r="X1052">
            <v>12877</v>
          </cell>
          <cell r="Y1052">
            <v>13090</v>
          </cell>
        </row>
        <row r="1053">
          <cell r="I1053" t="str">
            <v>79G05Z0</v>
          </cell>
          <cell r="K1053">
            <v>0</v>
          </cell>
          <cell r="L1053">
            <v>0</v>
          </cell>
          <cell r="M1053">
            <v>1.9970000000000002E-2</v>
          </cell>
          <cell r="N1053">
            <v>0.08</v>
          </cell>
          <cell r="O1053">
            <v>0</v>
          </cell>
          <cell r="P1053">
            <v>0</v>
          </cell>
          <cell r="Q1053" t="str">
            <v>CPC</v>
          </cell>
          <cell r="R1053">
            <v>583614</v>
          </cell>
          <cell r="S1053">
            <v>594231</v>
          </cell>
          <cell r="T1053">
            <v>10617</v>
          </cell>
          <cell r="V1053">
            <v>10617</v>
          </cell>
          <cell r="W1053">
            <v>212.02149000000003</v>
          </cell>
          <cell r="X1053">
            <v>0</v>
          </cell>
          <cell r="Y1053">
            <v>0</v>
          </cell>
        </row>
        <row r="1054">
          <cell r="I1054" t="str">
            <v>7942M3N</v>
          </cell>
          <cell r="K1054">
            <v>0</v>
          </cell>
          <cell r="L1054">
            <v>0</v>
          </cell>
          <cell r="M1054">
            <v>1.9970000000000002E-2</v>
          </cell>
          <cell r="N1054">
            <v>0.08</v>
          </cell>
          <cell r="O1054">
            <v>0</v>
          </cell>
          <cell r="P1054">
            <v>0</v>
          </cell>
          <cell r="Q1054" t="str">
            <v>CPC</v>
          </cell>
          <cell r="R1054">
            <v>11036</v>
          </cell>
          <cell r="S1054">
            <v>11117</v>
          </cell>
          <cell r="T1054">
            <v>81</v>
          </cell>
          <cell r="V1054">
            <v>81</v>
          </cell>
          <cell r="W1054">
            <v>1.6175700000000002</v>
          </cell>
          <cell r="X1054">
            <v>0</v>
          </cell>
          <cell r="Y1054">
            <v>0</v>
          </cell>
        </row>
        <row r="1055">
          <cell r="I1055" t="str">
            <v>7526509441ZNV</v>
          </cell>
          <cell r="K1055">
            <v>0</v>
          </cell>
          <cell r="L1055">
            <v>0</v>
          </cell>
          <cell r="M1055">
            <v>1.9970000000000002E-2</v>
          </cell>
          <cell r="N1055">
            <v>0.08</v>
          </cell>
          <cell r="O1055">
            <v>0</v>
          </cell>
          <cell r="P1055">
            <v>0</v>
          </cell>
          <cell r="Q1055" t="str">
            <v>CPC</v>
          </cell>
          <cell r="R1055">
            <v>40557</v>
          </cell>
          <cell r="S1055">
            <v>41972</v>
          </cell>
          <cell r="T1055">
            <v>1415</v>
          </cell>
          <cell r="V1055">
            <v>1415</v>
          </cell>
          <cell r="W1055">
            <v>28.257550000000002</v>
          </cell>
          <cell r="X1055">
            <v>99293</v>
          </cell>
          <cell r="Y1055">
            <v>104181</v>
          </cell>
        </row>
        <row r="1056">
          <cell r="I1056" t="str">
            <v>451445LM25P28</v>
          </cell>
          <cell r="K1056">
            <v>0</v>
          </cell>
          <cell r="L1056">
            <v>0</v>
          </cell>
          <cell r="M1056">
            <v>1.9970000000000002E-2</v>
          </cell>
          <cell r="N1056">
            <v>0.08</v>
          </cell>
          <cell r="O1056">
            <v>0</v>
          </cell>
          <cell r="P1056">
            <v>0</v>
          </cell>
          <cell r="Q1056" t="str">
            <v>CPC</v>
          </cell>
          <cell r="R1056">
            <v>3862</v>
          </cell>
          <cell r="S1056">
            <v>3976</v>
          </cell>
          <cell r="T1056">
            <v>114</v>
          </cell>
          <cell r="V1056">
            <v>114</v>
          </cell>
          <cell r="W1056">
            <v>2.27658</v>
          </cell>
          <cell r="X1056">
            <v>0</v>
          </cell>
          <cell r="Y1056">
            <v>0</v>
          </cell>
        </row>
        <row r="1057">
          <cell r="I1057" t="str">
            <v>75261794402FD</v>
          </cell>
          <cell r="K1057">
            <v>0</v>
          </cell>
          <cell r="L1057">
            <v>0</v>
          </cell>
          <cell r="M1057">
            <v>1.9970000000000002E-2</v>
          </cell>
          <cell r="N1057">
            <v>0.08</v>
          </cell>
          <cell r="O1057">
            <v>0</v>
          </cell>
          <cell r="P1057">
            <v>0</v>
          </cell>
          <cell r="Q1057" t="str">
            <v>CPC</v>
          </cell>
          <cell r="R1057">
            <v>16379</v>
          </cell>
          <cell r="S1057">
            <v>17286</v>
          </cell>
          <cell r="T1057">
            <v>907</v>
          </cell>
          <cell r="V1057">
            <v>907</v>
          </cell>
          <cell r="W1057">
            <v>18.11279</v>
          </cell>
          <cell r="X1057">
            <v>13565</v>
          </cell>
          <cell r="Y1057">
            <v>14012</v>
          </cell>
        </row>
        <row r="1058">
          <cell r="I1058" t="str">
            <v>V8315600698</v>
          </cell>
          <cell r="J1058" t="str">
            <v>C24071777</v>
          </cell>
          <cell r="K1058">
            <v>8000</v>
          </cell>
          <cell r="L1058">
            <v>0</v>
          </cell>
          <cell r="M1058">
            <v>2.0750000000000001E-2</v>
          </cell>
          <cell r="N1058">
            <v>0.08</v>
          </cell>
          <cell r="O1058">
            <v>166</v>
          </cell>
          <cell r="P1058">
            <v>0</v>
          </cell>
          <cell r="Q1058">
            <v>166</v>
          </cell>
          <cell r="R1058">
            <v>14820</v>
          </cell>
          <cell r="S1058">
            <v>25038</v>
          </cell>
          <cell r="T1058">
            <v>10218</v>
          </cell>
          <cell r="U1058">
            <v>2218</v>
          </cell>
          <cell r="W1058">
            <v>46.023500000000006</v>
          </cell>
          <cell r="X1058">
            <v>0</v>
          </cell>
          <cell r="Y1058">
            <v>0</v>
          </cell>
        </row>
        <row r="1059">
          <cell r="I1059" t="str">
            <v>V8015600655</v>
          </cell>
          <cell r="J1059" t="str">
            <v>C24071779</v>
          </cell>
          <cell r="K1059">
            <v>10000</v>
          </cell>
          <cell r="L1059">
            <v>0</v>
          </cell>
          <cell r="M1059">
            <v>2.0750000000000001E-2</v>
          </cell>
          <cell r="N1059">
            <v>0.08</v>
          </cell>
          <cell r="O1059">
            <v>207.5</v>
          </cell>
          <cell r="P1059">
            <v>0</v>
          </cell>
          <cell r="Q1059">
            <v>207.5</v>
          </cell>
          <cell r="R1059">
            <v>533188</v>
          </cell>
          <cell r="S1059">
            <v>537266</v>
          </cell>
          <cell r="T1059">
            <v>4078</v>
          </cell>
          <cell r="U1059" t="str">
            <v>0</v>
          </cell>
          <cell r="W1059">
            <v>0</v>
          </cell>
          <cell r="X1059">
            <v>0</v>
          </cell>
          <cell r="Y1059">
            <v>0</v>
          </cell>
        </row>
        <row r="1060">
          <cell r="I1060" t="str">
            <v>W533LA00801</v>
          </cell>
          <cell r="J1060" t="str">
            <v>C84046212</v>
          </cell>
          <cell r="K1060">
            <v>10000</v>
          </cell>
          <cell r="L1060">
            <v>0</v>
          </cell>
          <cell r="M1060">
            <v>2.0750000000000001E-2</v>
          </cell>
          <cell r="N1060">
            <v>0.08</v>
          </cell>
          <cell r="O1060">
            <v>207.5</v>
          </cell>
          <cell r="P1060">
            <v>0</v>
          </cell>
          <cell r="Q1060">
            <v>207.5</v>
          </cell>
          <cell r="R1060">
            <v>378864</v>
          </cell>
          <cell r="S1060">
            <v>386296</v>
          </cell>
          <cell r="T1060">
            <v>7432</v>
          </cell>
          <cell r="U1060" t="str">
            <v>0</v>
          </cell>
          <cell r="W1060">
            <v>0</v>
          </cell>
          <cell r="X1060">
            <v>0</v>
          </cell>
          <cell r="Y1060">
            <v>0</v>
          </cell>
        </row>
        <row r="1061">
          <cell r="I1061" t="str">
            <v>7936CYD</v>
          </cell>
          <cell r="K1061">
            <v>0</v>
          </cell>
          <cell r="L1061">
            <v>0</v>
          </cell>
          <cell r="M1061">
            <v>1.9970000000000002E-2</v>
          </cell>
          <cell r="N1061">
            <v>0.08</v>
          </cell>
          <cell r="O1061">
            <v>0</v>
          </cell>
          <cell r="P1061">
            <v>0</v>
          </cell>
          <cell r="Q1061" t="str">
            <v>CPC</v>
          </cell>
          <cell r="R1061">
            <v>392548</v>
          </cell>
          <cell r="S1061">
            <v>396525</v>
          </cell>
          <cell r="T1061">
            <v>3977</v>
          </cell>
          <cell r="V1061">
            <v>3977</v>
          </cell>
          <cell r="W1061">
            <v>79.420690000000008</v>
          </cell>
          <cell r="X1061">
            <v>0</v>
          </cell>
          <cell r="Y1061">
            <v>0</v>
          </cell>
        </row>
        <row r="1062">
          <cell r="I1062" t="str">
            <v>406336990D98V</v>
          </cell>
          <cell r="K1062">
            <v>0</v>
          </cell>
          <cell r="L1062">
            <v>0</v>
          </cell>
          <cell r="M1062">
            <v>1.9970000000000002E-2</v>
          </cell>
          <cell r="N1062">
            <v>0.08</v>
          </cell>
          <cell r="O1062">
            <v>0</v>
          </cell>
          <cell r="P1062">
            <v>0</v>
          </cell>
          <cell r="Q1062" t="str">
            <v>CPC</v>
          </cell>
          <cell r="R1062">
            <v>98042</v>
          </cell>
          <cell r="S1062">
            <v>100634</v>
          </cell>
          <cell r="T1062">
            <v>2592</v>
          </cell>
          <cell r="V1062">
            <v>2592</v>
          </cell>
          <cell r="W1062">
            <v>51.762240000000006</v>
          </cell>
          <cell r="X1062">
            <v>0</v>
          </cell>
          <cell r="Y1062">
            <v>0</v>
          </cell>
        </row>
        <row r="1063">
          <cell r="I1063" t="str">
            <v>794DZ8Y</v>
          </cell>
          <cell r="K1063">
            <v>0</v>
          </cell>
          <cell r="L1063">
            <v>0</v>
          </cell>
          <cell r="M1063">
            <v>1.9970000000000002E-2</v>
          </cell>
          <cell r="N1063">
            <v>0.08</v>
          </cell>
          <cell r="O1063">
            <v>0</v>
          </cell>
          <cell r="P1063">
            <v>0</v>
          </cell>
          <cell r="Q1063" t="str">
            <v>CPC</v>
          </cell>
          <cell r="R1063">
            <v>122826</v>
          </cell>
          <cell r="S1063">
            <v>122946</v>
          </cell>
          <cell r="T1063">
            <v>120</v>
          </cell>
          <cell r="V1063">
            <v>120</v>
          </cell>
          <cell r="W1063">
            <v>2.3964000000000003</v>
          </cell>
          <cell r="X1063">
            <v>0</v>
          </cell>
          <cell r="Y1063">
            <v>0</v>
          </cell>
        </row>
        <row r="1064">
          <cell r="I1064" t="str">
            <v>V8015600647</v>
          </cell>
          <cell r="J1064" t="str">
            <v>C24071692</v>
          </cell>
          <cell r="K1064">
            <v>0</v>
          </cell>
          <cell r="L1064">
            <v>0</v>
          </cell>
          <cell r="M1064">
            <v>1.9970000000000002E-2</v>
          </cell>
          <cell r="N1064">
            <v>0.08</v>
          </cell>
          <cell r="O1064">
            <v>0</v>
          </cell>
          <cell r="P1064">
            <v>0</v>
          </cell>
          <cell r="Q1064" t="str">
            <v>CPC</v>
          </cell>
          <cell r="R1064">
            <v>854756</v>
          </cell>
          <cell r="S1064">
            <v>860470</v>
          </cell>
          <cell r="T1064">
            <v>5714</v>
          </cell>
          <cell r="V1064">
            <v>5714</v>
          </cell>
          <cell r="W1064">
            <v>114.10858</v>
          </cell>
          <cell r="X1064">
            <v>0</v>
          </cell>
          <cell r="Y1064">
            <v>0</v>
          </cell>
        </row>
        <row r="1065">
          <cell r="I1065" t="str">
            <v>35PBMXF</v>
          </cell>
          <cell r="K1065">
            <v>0</v>
          </cell>
          <cell r="L1065">
            <v>0</v>
          </cell>
          <cell r="M1065">
            <v>1.9970000000000002E-2</v>
          </cell>
          <cell r="N1065">
            <v>0.08</v>
          </cell>
          <cell r="O1065">
            <v>0</v>
          </cell>
          <cell r="P1065">
            <v>0</v>
          </cell>
          <cell r="Q1065" t="str">
            <v>CPC</v>
          </cell>
          <cell r="R1065">
            <v>112801</v>
          </cell>
          <cell r="S1065">
            <v>113809</v>
          </cell>
          <cell r="T1065">
            <v>1008</v>
          </cell>
          <cell r="V1065">
            <v>1008</v>
          </cell>
          <cell r="W1065">
            <v>20.129760000000001</v>
          </cell>
          <cell r="X1065">
            <v>0</v>
          </cell>
          <cell r="Y1065">
            <v>0</v>
          </cell>
        </row>
        <row r="1066">
          <cell r="I1066" t="str">
            <v>7463369903B2P</v>
          </cell>
          <cell r="K1066">
            <v>6000</v>
          </cell>
          <cell r="L1066">
            <v>0</v>
          </cell>
          <cell r="M1066">
            <v>2.0750000000000001E-2</v>
          </cell>
          <cell r="N1066">
            <v>0.08</v>
          </cell>
          <cell r="O1066">
            <v>124.5</v>
          </cell>
          <cell r="P1066">
            <v>0</v>
          </cell>
          <cell r="Q1066">
            <v>124.5</v>
          </cell>
          <cell r="R1066">
            <v>49411</v>
          </cell>
          <cell r="S1066">
            <v>50028</v>
          </cell>
          <cell r="T1066">
            <v>617</v>
          </cell>
          <cell r="U1066" t="str">
            <v>0</v>
          </cell>
          <cell r="W1066">
            <v>0</v>
          </cell>
          <cell r="X1066">
            <v>0</v>
          </cell>
          <cell r="Y1066">
            <v>0</v>
          </cell>
        </row>
        <row r="1067">
          <cell r="I1067" t="str">
            <v>7951WN3</v>
          </cell>
          <cell r="K1067">
            <v>0</v>
          </cell>
          <cell r="L1067">
            <v>0</v>
          </cell>
          <cell r="M1067">
            <v>1.9970000000000002E-2</v>
          </cell>
          <cell r="N1067">
            <v>0.08</v>
          </cell>
          <cell r="O1067">
            <v>0</v>
          </cell>
          <cell r="P1067">
            <v>0</v>
          </cell>
          <cell r="Q1067" t="str">
            <v>CPC</v>
          </cell>
          <cell r="R1067">
            <v>45503</v>
          </cell>
          <cell r="S1067">
            <v>45936</v>
          </cell>
          <cell r="T1067">
            <v>433</v>
          </cell>
          <cell r="V1067">
            <v>433</v>
          </cell>
          <cell r="W1067">
            <v>8.6470099999999999</v>
          </cell>
          <cell r="X1067">
            <v>0</v>
          </cell>
          <cell r="Y1067">
            <v>0</v>
          </cell>
        </row>
        <row r="1068">
          <cell r="I1068" t="str">
            <v>451432LM0PRDZ</v>
          </cell>
          <cell r="K1068">
            <v>0</v>
          </cell>
          <cell r="L1068">
            <v>0</v>
          </cell>
          <cell r="M1068">
            <v>1.9970000000000002E-2</v>
          </cell>
          <cell r="N1068">
            <v>0.08</v>
          </cell>
          <cell r="O1068">
            <v>0</v>
          </cell>
          <cell r="P1068">
            <v>0</v>
          </cell>
          <cell r="Q1068" t="str">
            <v>CPC</v>
          </cell>
          <cell r="R1068">
            <v>5423</v>
          </cell>
          <cell r="S1068">
            <v>5526</v>
          </cell>
          <cell r="T1068">
            <v>103</v>
          </cell>
          <cell r="V1068">
            <v>103</v>
          </cell>
          <cell r="W1068">
            <v>2.0569100000000002</v>
          </cell>
          <cell r="X1068">
            <v>0</v>
          </cell>
          <cell r="Y1068">
            <v>0</v>
          </cell>
        </row>
        <row r="1069">
          <cell r="I1069" t="str">
            <v>451432LM0PRF4</v>
          </cell>
          <cell r="K1069">
            <v>0</v>
          </cell>
          <cell r="L1069">
            <v>0</v>
          </cell>
          <cell r="M1069">
            <v>1.9970000000000002E-2</v>
          </cell>
          <cell r="N1069">
            <v>0.08</v>
          </cell>
          <cell r="O1069">
            <v>0</v>
          </cell>
          <cell r="P1069">
            <v>0</v>
          </cell>
          <cell r="Q1069" t="str">
            <v>CPC</v>
          </cell>
          <cell r="R1069">
            <v>4429</v>
          </cell>
          <cell r="S1069">
            <v>4590</v>
          </cell>
          <cell r="T1069">
            <v>161</v>
          </cell>
          <cell r="V1069">
            <v>161</v>
          </cell>
          <cell r="W1069">
            <v>3.2151700000000001</v>
          </cell>
          <cell r="X1069">
            <v>0</v>
          </cell>
          <cell r="Y1069">
            <v>0</v>
          </cell>
        </row>
        <row r="1070">
          <cell r="I1070" t="str">
            <v>79354ZF</v>
          </cell>
          <cell r="K1070">
            <v>0</v>
          </cell>
          <cell r="L1070">
            <v>0</v>
          </cell>
          <cell r="M1070">
            <v>1.9970000000000002E-2</v>
          </cell>
          <cell r="N1070">
            <v>0.08</v>
          </cell>
          <cell r="O1070">
            <v>0</v>
          </cell>
          <cell r="P1070">
            <v>0</v>
          </cell>
          <cell r="Q1070" t="str">
            <v>CPC</v>
          </cell>
          <cell r="R1070">
            <v>71574</v>
          </cell>
          <cell r="S1070">
            <v>72787</v>
          </cell>
          <cell r="T1070">
            <v>1213</v>
          </cell>
          <cell r="V1070">
            <v>1213</v>
          </cell>
          <cell r="W1070">
            <v>24.223610000000001</v>
          </cell>
          <cell r="X1070">
            <v>0</v>
          </cell>
          <cell r="Y1070">
            <v>0</v>
          </cell>
        </row>
        <row r="1071">
          <cell r="I1071" t="str">
            <v>74636C6600CF0</v>
          </cell>
          <cell r="K1071">
            <v>0</v>
          </cell>
          <cell r="L1071">
            <v>0</v>
          </cell>
          <cell r="M1071">
            <v>1.9970000000000002E-2</v>
          </cell>
          <cell r="N1071">
            <v>0.08</v>
          </cell>
          <cell r="O1071">
            <v>0</v>
          </cell>
          <cell r="P1071">
            <v>0</v>
          </cell>
          <cell r="Q1071" t="str">
            <v>CPC</v>
          </cell>
          <cell r="R1071">
            <v>52318</v>
          </cell>
          <cell r="S1071">
            <v>58694</v>
          </cell>
          <cell r="T1071">
            <v>6376</v>
          </cell>
          <cell r="V1071">
            <v>6376</v>
          </cell>
          <cell r="W1071">
            <v>127.32872</v>
          </cell>
          <cell r="X1071">
            <v>0</v>
          </cell>
          <cell r="Y1071">
            <v>0</v>
          </cell>
        </row>
        <row r="1072">
          <cell r="I1072" t="str">
            <v>70156PHH17Y4V</v>
          </cell>
          <cell r="K1072">
            <v>0</v>
          </cell>
          <cell r="L1072">
            <v>0</v>
          </cell>
          <cell r="M1072">
            <v>1.9970000000000002E-2</v>
          </cell>
          <cell r="N1072">
            <v>0.08</v>
          </cell>
          <cell r="O1072">
            <v>0</v>
          </cell>
          <cell r="P1072">
            <v>0</v>
          </cell>
          <cell r="Q1072" t="str">
            <v>CPC</v>
          </cell>
          <cell r="R1072">
            <v>1813</v>
          </cell>
          <cell r="S1072">
            <v>3396</v>
          </cell>
          <cell r="T1072">
            <v>1583</v>
          </cell>
          <cell r="V1072">
            <v>1583</v>
          </cell>
          <cell r="W1072">
            <v>31.612510000000004</v>
          </cell>
          <cell r="X1072">
            <v>0</v>
          </cell>
          <cell r="Y1072">
            <v>0</v>
          </cell>
        </row>
        <row r="1073">
          <cell r="I1073" t="str">
            <v>79G10L0</v>
          </cell>
          <cell r="K1073">
            <v>0</v>
          </cell>
          <cell r="L1073">
            <v>0</v>
          </cell>
          <cell r="M1073">
            <v>1.9970000000000002E-2</v>
          </cell>
          <cell r="N1073">
            <v>0.08</v>
          </cell>
          <cell r="O1073">
            <v>0</v>
          </cell>
          <cell r="P1073">
            <v>0</v>
          </cell>
          <cell r="Q1073" t="str">
            <v>CPC</v>
          </cell>
          <cell r="R1073">
            <v>435596</v>
          </cell>
          <cell r="S1073">
            <v>442369</v>
          </cell>
          <cell r="T1073">
            <v>6773</v>
          </cell>
          <cell r="V1073">
            <v>6773</v>
          </cell>
          <cell r="W1073">
            <v>135.25681</v>
          </cell>
          <cell r="X1073">
            <v>0</v>
          </cell>
          <cell r="Y1073">
            <v>0</v>
          </cell>
        </row>
        <row r="1074">
          <cell r="I1074" t="str">
            <v>75250094600FB</v>
          </cell>
          <cell r="K1074">
            <v>0</v>
          </cell>
          <cell r="L1074">
            <v>0</v>
          </cell>
          <cell r="M1074">
            <v>1.9970000000000002E-2</v>
          </cell>
          <cell r="N1074">
            <v>0.08</v>
          </cell>
          <cell r="O1074">
            <v>0</v>
          </cell>
          <cell r="P1074">
            <v>0</v>
          </cell>
          <cell r="Q1074" t="str">
            <v>CPC</v>
          </cell>
          <cell r="R1074">
            <v>3103</v>
          </cell>
          <cell r="S1074">
            <v>3150</v>
          </cell>
          <cell r="T1074">
            <v>47</v>
          </cell>
          <cell r="V1074">
            <v>47</v>
          </cell>
          <cell r="W1074">
            <v>0.93859000000000004</v>
          </cell>
          <cell r="X1074">
            <v>13773</v>
          </cell>
          <cell r="Y1074">
            <v>13996</v>
          </cell>
        </row>
        <row r="1075">
          <cell r="I1075" t="str">
            <v>9445XDK</v>
          </cell>
          <cell r="K1075">
            <v>0</v>
          </cell>
          <cell r="L1075">
            <v>0</v>
          </cell>
          <cell r="M1075">
            <v>1.9970000000000002E-2</v>
          </cell>
          <cell r="N1075">
            <v>0.08</v>
          </cell>
          <cell r="O1075">
            <v>0</v>
          </cell>
          <cell r="P1075">
            <v>0</v>
          </cell>
          <cell r="Q1075" t="str">
            <v>CPC</v>
          </cell>
          <cell r="R1075">
            <v>13700</v>
          </cell>
          <cell r="S1075">
            <v>13757</v>
          </cell>
          <cell r="T1075">
            <v>57</v>
          </cell>
          <cell r="V1075">
            <v>57</v>
          </cell>
          <cell r="W1075">
            <v>1.13829</v>
          </cell>
          <cell r="X1075">
            <v>10552</v>
          </cell>
          <cell r="Y1075">
            <v>10661</v>
          </cell>
        </row>
        <row r="1076">
          <cell r="I1076" t="str">
            <v>79G5C6D</v>
          </cell>
          <cell r="K1076">
            <v>0</v>
          </cell>
          <cell r="L1076">
            <v>0</v>
          </cell>
          <cell r="M1076">
            <v>1.9970000000000002E-2</v>
          </cell>
          <cell r="N1076">
            <v>0.08</v>
          </cell>
          <cell r="O1076">
            <v>0</v>
          </cell>
          <cell r="P1076">
            <v>0</v>
          </cell>
          <cell r="Q1076" t="str">
            <v>CPC</v>
          </cell>
          <cell r="R1076">
            <v>311574</v>
          </cell>
          <cell r="S1076">
            <v>316966</v>
          </cell>
          <cell r="T1076">
            <v>5392</v>
          </cell>
          <cell r="V1076">
            <v>5392</v>
          </cell>
          <cell r="W1076">
            <v>107.67824</v>
          </cell>
          <cell r="X1076">
            <v>0</v>
          </cell>
          <cell r="Y1076">
            <v>0</v>
          </cell>
        </row>
        <row r="1077">
          <cell r="I1077" t="str">
            <v>7958ZFN</v>
          </cell>
          <cell r="K1077">
            <v>0</v>
          </cell>
          <cell r="L1077">
            <v>0</v>
          </cell>
          <cell r="M1077">
            <v>1.9970000000000002E-2</v>
          </cell>
          <cell r="N1077">
            <v>0.08</v>
          </cell>
          <cell r="O1077">
            <v>0</v>
          </cell>
          <cell r="P1077">
            <v>0</v>
          </cell>
          <cell r="Q1077" t="str">
            <v>CPC</v>
          </cell>
          <cell r="R1077">
            <v>17388</v>
          </cell>
          <cell r="S1077">
            <v>17868</v>
          </cell>
          <cell r="T1077">
            <v>480</v>
          </cell>
          <cell r="V1077">
            <v>480</v>
          </cell>
          <cell r="W1077">
            <v>9.5856000000000012</v>
          </cell>
          <cell r="X1077">
            <v>0</v>
          </cell>
          <cell r="Y1077">
            <v>0</v>
          </cell>
        </row>
        <row r="1078">
          <cell r="I1078" t="str">
            <v>7959MYP</v>
          </cell>
          <cell r="K1078">
            <v>0</v>
          </cell>
          <cell r="L1078">
            <v>0</v>
          </cell>
          <cell r="M1078">
            <v>1.9970000000000002E-2</v>
          </cell>
          <cell r="N1078">
            <v>0.08</v>
          </cell>
          <cell r="O1078">
            <v>0</v>
          </cell>
          <cell r="P1078">
            <v>0</v>
          </cell>
          <cell r="Q1078" t="str">
            <v>CPC</v>
          </cell>
          <cell r="R1078">
            <v>112661</v>
          </cell>
          <cell r="S1078" t="e">
            <v>#N/A</v>
          </cell>
          <cell r="T1078" t="e">
            <v>#N/A</v>
          </cell>
          <cell r="V1078" t="e">
            <v>#N/A</v>
          </cell>
          <cell r="W1078" t="e">
            <v>#N/A</v>
          </cell>
          <cell r="X1078">
            <v>0</v>
          </cell>
          <cell r="Y1078" t="e">
            <v>#N/A</v>
          </cell>
        </row>
        <row r="1079">
          <cell r="I1079" t="str">
            <v>75262194404W1</v>
          </cell>
          <cell r="K1079">
            <v>0</v>
          </cell>
          <cell r="L1079">
            <v>0</v>
          </cell>
          <cell r="M1079">
            <v>1.9970000000000002E-2</v>
          </cell>
          <cell r="N1079">
            <v>0.08</v>
          </cell>
          <cell r="O1079">
            <v>0</v>
          </cell>
          <cell r="P1079">
            <v>0</v>
          </cell>
          <cell r="Q1079" t="str">
            <v>CPC</v>
          </cell>
          <cell r="R1079">
            <v>167127</v>
          </cell>
          <cell r="S1079">
            <v>169368</v>
          </cell>
          <cell r="T1079">
            <v>2241</v>
          </cell>
          <cell r="V1079">
            <v>2241</v>
          </cell>
          <cell r="W1079">
            <v>44.752770000000005</v>
          </cell>
          <cell r="X1079">
            <v>92442</v>
          </cell>
          <cell r="Y1079">
            <v>95023</v>
          </cell>
        </row>
        <row r="1080">
          <cell r="I1080" t="str">
            <v>701531HH029F9</v>
          </cell>
          <cell r="K1080">
            <v>4000</v>
          </cell>
          <cell r="M1080">
            <v>2.0750000000000001E-2</v>
          </cell>
          <cell r="N1080">
            <v>0.08</v>
          </cell>
          <cell r="O1080">
            <v>83</v>
          </cell>
          <cell r="P1080">
            <v>0</v>
          </cell>
          <cell r="Q1080">
            <v>83</v>
          </cell>
          <cell r="R1080">
            <v>87992</v>
          </cell>
          <cell r="S1080">
            <v>89701</v>
          </cell>
          <cell r="T1080">
            <v>1709</v>
          </cell>
          <cell r="U1080" t="str">
            <v>0</v>
          </cell>
          <cell r="W1080">
            <v>0</v>
          </cell>
          <cell r="X1080">
            <v>0</v>
          </cell>
          <cell r="Y1080">
            <v>0</v>
          </cell>
        </row>
        <row r="1081">
          <cell r="I1081" t="str">
            <v>701531HH03DR5</v>
          </cell>
          <cell r="K1081">
            <v>4000</v>
          </cell>
          <cell r="M1081">
            <v>2.0750000000000001E-2</v>
          </cell>
          <cell r="N1081">
            <v>0.08</v>
          </cell>
          <cell r="O1081">
            <v>83</v>
          </cell>
          <cell r="P1081">
            <v>0</v>
          </cell>
          <cell r="Q1081">
            <v>83</v>
          </cell>
          <cell r="R1081">
            <v>46182</v>
          </cell>
          <cell r="S1081">
            <v>46186</v>
          </cell>
          <cell r="T1081">
            <v>4</v>
          </cell>
          <cell r="U1081" t="str">
            <v>0</v>
          </cell>
          <cell r="W1081">
            <v>0</v>
          </cell>
          <cell r="X1081">
            <v>0</v>
          </cell>
          <cell r="Y1081">
            <v>0</v>
          </cell>
        </row>
        <row r="1082">
          <cell r="I1082" t="str">
            <v>7463479905YL6</v>
          </cell>
          <cell r="K1082">
            <v>6000</v>
          </cell>
          <cell r="M1082">
            <v>2.0750000000000001E-2</v>
          </cell>
          <cell r="N1082">
            <v>0.08</v>
          </cell>
          <cell r="O1082">
            <v>124.5</v>
          </cell>
          <cell r="P1082">
            <v>0</v>
          </cell>
          <cell r="Q1082">
            <v>124.5</v>
          </cell>
          <cell r="R1082">
            <v>140203</v>
          </cell>
          <cell r="S1082">
            <v>145055</v>
          </cell>
          <cell r="T1082">
            <v>4852</v>
          </cell>
          <cell r="U1082" t="str">
            <v>0</v>
          </cell>
          <cell r="W1082">
            <v>0</v>
          </cell>
          <cell r="X1082">
            <v>0</v>
          </cell>
          <cell r="Y1082">
            <v>0</v>
          </cell>
        </row>
        <row r="1083">
          <cell r="I1083" t="str">
            <v>451432LM0Z90K</v>
          </cell>
          <cell r="K1083">
            <v>2000</v>
          </cell>
          <cell r="M1083">
            <v>2.0750000000000001E-2</v>
          </cell>
          <cell r="N1083">
            <v>0.08</v>
          </cell>
          <cell r="O1083">
            <v>41.5</v>
          </cell>
          <cell r="P1083">
            <v>0</v>
          </cell>
          <cell r="Q1083">
            <v>41.5</v>
          </cell>
          <cell r="R1083">
            <v>75428</v>
          </cell>
          <cell r="S1083">
            <v>76528</v>
          </cell>
          <cell r="T1083">
            <v>1100</v>
          </cell>
          <cell r="U1083" t="str">
            <v>0</v>
          </cell>
          <cell r="W1083">
            <v>0</v>
          </cell>
          <cell r="X1083">
            <v>0</v>
          </cell>
          <cell r="Y1083">
            <v>0</v>
          </cell>
        </row>
        <row r="1084">
          <cell r="I1084" t="str">
            <v>7463479906FNP</v>
          </cell>
          <cell r="K1084">
            <v>6000</v>
          </cell>
          <cell r="M1084">
            <v>2.0750000000000001E-2</v>
          </cell>
          <cell r="N1084">
            <v>0.08</v>
          </cell>
          <cell r="O1084">
            <v>124.5</v>
          </cell>
          <cell r="P1084">
            <v>0</v>
          </cell>
          <cell r="Q1084">
            <v>124.5</v>
          </cell>
          <cell r="R1084">
            <v>24264</v>
          </cell>
          <cell r="S1084">
            <v>24741</v>
          </cell>
          <cell r="T1084">
            <v>477</v>
          </cell>
          <cell r="U1084" t="str">
            <v>0</v>
          </cell>
          <cell r="W1084">
            <v>0</v>
          </cell>
          <cell r="X1084">
            <v>0</v>
          </cell>
          <cell r="Y1084">
            <v>0</v>
          </cell>
        </row>
        <row r="1085">
          <cell r="I1085" t="str">
            <v>701544HH0DVXM</v>
          </cell>
          <cell r="K1085">
            <v>4000</v>
          </cell>
          <cell r="M1085">
            <v>2.0750000000000001E-2</v>
          </cell>
          <cell r="N1085">
            <v>0.08</v>
          </cell>
          <cell r="O1085">
            <v>83</v>
          </cell>
          <cell r="P1085">
            <v>0</v>
          </cell>
          <cell r="Q1085">
            <v>83</v>
          </cell>
          <cell r="R1085">
            <v>37000</v>
          </cell>
          <cell r="S1085">
            <v>38207</v>
          </cell>
          <cell r="T1085">
            <v>1207</v>
          </cell>
          <cell r="U1085" t="str">
            <v>0</v>
          </cell>
          <cell r="W1085">
            <v>0</v>
          </cell>
          <cell r="X1085">
            <v>0</v>
          </cell>
          <cell r="Y1085">
            <v>0</v>
          </cell>
        </row>
        <row r="1086">
          <cell r="I1086" t="str">
            <v>7463479905YHW</v>
          </cell>
          <cell r="K1086">
            <v>0</v>
          </cell>
          <cell r="L1086">
            <v>0</v>
          </cell>
          <cell r="M1086">
            <v>1.9970000000000002E-2</v>
          </cell>
          <cell r="N1086">
            <v>0.08</v>
          </cell>
          <cell r="O1086">
            <v>0</v>
          </cell>
          <cell r="P1086">
            <v>0</v>
          </cell>
          <cell r="Q1086" t="str">
            <v>CPC</v>
          </cell>
          <cell r="R1086">
            <v>139300</v>
          </cell>
          <cell r="S1086">
            <v>143788</v>
          </cell>
          <cell r="T1086">
            <v>4488</v>
          </cell>
          <cell r="V1086">
            <v>4488</v>
          </cell>
          <cell r="W1086">
            <v>89.625360000000001</v>
          </cell>
          <cell r="X1086">
            <v>0</v>
          </cell>
          <cell r="Y1086">
            <v>0</v>
          </cell>
        </row>
        <row r="1087">
          <cell r="I1087" t="str">
            <v>74634799064TB</v>
          </cell>
          <cell r="K1087">
            <v>0</v>
          </cell>
          <cell r="L1087">
            <v>0</v>
          </cell>
          <cell r="M1087">
            <v>1.9970000000000002E-2</v>
          </cell>
          <cell r="N1087">
            <v>0.08</v>
          </cell>
          <cell r="O1087">
            <v>0</v>
          </cell>
          <cell r="P1087">
            <v>0</v>
          </cell>
          <cell r="Q1087" t="str">
            <v>CPC</v>
          </cell>
          <cell r="R1087">
            <v>162301</v>
          </cell>
          <cell r="S1087">
            <v>169071</v>
          </cell>
          <cell r="T1087">
            <v>6770</v>
          </cell>
          <cell r="V1087">
            <v>6770</v>
          </cell>
          <cell r="W1087">
            <v>135.1969</v>
          </cell>
          <cell r="X1087">
            <v>0</v>
          </cell>
          <cell r="Y1087">
            <v>0</v>
          </cell>
        </row>
        <row r="1088">
          <cell r="I1088" t="str">
            <v>7463479905Y98</v>
          </cell>
          <cell r="K1088">
            <v>0</v>
          </cell>
          <cell r="L1088">
            <v>0</v>
          </cell>
          <cell r="M1088">
            <v>1.9970000000000002E-2</v>
          </cell>
          <cell r="N1088">
            <v>0.08</v>
          </cell>
          <cell r="O1088">
            <v>0</v>
          </cell>
          <cell r="P1088">
            <v>0</v>
          </cell>
          <cell r="Q1088" t="str">
            <v>CPC</v>
          </cell>
          <cell r="R1088">
            <v>33865</v>
          </cell>
          <cell r="S1088">
            <v>34755</v>
          </cell>
          <cell r="T1088">
            <v>890</v>
          </cell>
          <cell r="V1088">
            <v>890</v>
          </cell>
          <cell r="W1088">
            <v>17.773300000000003</v>
          </cell>
          <cell r="X1088">
            <v>0</v>
          </cell>
          <cell r="Y1088">
            <v>0</v>
          </cell>
        </row>
        <row r="1089">
          <cell r="I1089" t="str">
            <v>7463479905YKM</v>
          </cell>
          <cell r="K1089">
            <v>0</v>
          </cell>
          <cell r="L1089">
            <v>0</v>
          </cell>
          <cell r="M1089">
            <v>1.9970000000000002E-2</v>
          </cell>
          <cell r="N1089">
            <v>0.08</v>
          </cell>
          <cell r="O1089">
            <v>0</v>
          </cell>
          <cell r="P1089">
            <v>0</v>
          </cell>
          <cell r="Q1089" t="str">
            <v>CPC</v>
          </cell>
          <cell r="R1089">
            <v>95275</v>
          </cell>
          <cell r="S1089">
            <v>96761</v>
          </cell>
          <cell r="T1089">
            <v>1486</v>
          </cell>
          <cell r="V1089">
            <v>1486</v>
          </cell>
          <cell r="W1089">
            <v>29.675420000000003</v>
          </cell>
          <cell r="X1089">
            <v>0</v>
          </cell>
          <cell r="Y1089">
            <v>0</v>
          </cell>
        </row>
        <row r="1090">
          <cell r="I1090" t="str">
            <v>74634799064RK</v>
          </cell>
          <cell r="K1090">
            <v>0</v>
          </cell>
          <cell r="L1090">
            <v>0</v>
          </cell>
          <cell r="M1090">
            <v>1.9970000000000002E-2</v>
          </cell>
          <cell r="N1090">
            <v>0.08</v>
          </cell>
          <cell r="O1090">
            <v>0</v>
          </cell>
          <cell r="P1090">
            <v>0</v>
          </cell>
          <cell r="Q1090" t="str">
            <v>CPC</v>
          </cell>
          <cell r="R1090">
            <v>104714</v>
          </cell>
          <cell r="S1090">
            <v>107330</v>
          </cell>
          <cell r="T1090">
            <v>2616</v>
          </cell>
          <cell r="V1090">
            <v>2616</v>
          </cell>
          <cell r="W1090">
            <v>52.241520000000001</v>
          </cell>
          <cell r="X1090">
            <v>0</v>
          </cell>
          <cell r="Y1090">
            <v>0</v>
          </cell>
        </row>
        <row r="1091">
          <cell r="I1091" t="str">
            <v>406336990CF42</v>
          </cell>
          <cell r="K1091">
            <v>0</v>
          </cell>
          <cell r="L1091">
            <v>0</v>
          </cell>
          <cell r="M1091">
            <v>1.9970000000000002E-2</v>
          </cell>
          <cell r="N1091">
            <v>0.08</v>
          </cell>
          <cell r="O1091">
            <v>0</v>
          </cell>
          <cell r="P1091">
            <v>0</v>
          </cell>
          <cell r="Q1091" t="str">
            <v>CPC</v>
          </cell>
          <cell r="R1091">
            <v>43671</v>
          </cell>
          <cell r="S1091">
            <v>45169</v>
          </cell>
          <cell r="T1091">
            <v>1498</v>
          </cell>
          <cell r="V1091">
            <v>1498</v>
          </cell>
          <cell r="W1091">
            <v>29.915060000000004</v>
          </cell>
          <cell r="X1091">
            <v>0</v>
          </cell>
          <cell r="Y1091">
            <v>0</v>
          </cell>
        </row>
        <row r="1092">
          <cell r="I1092" t="str">
            <v>7463479906NL7</v>
          </cell>
          <cell r="K1092">
            <v>0</v>
          </cell>
          <cell r="L1092">
            <v>0</v>
          </cell>
          <cell r="M1092">
            <v>1.9970000000000002E-2</v>
          </cell>
          <cell r="N1092">
            <v>0.08</v>
          </cell>
          <cell r="O1092">
            <v>0</v>
          </cell>
          <cell r="P1092">
            <v>0</v>
          </cell>
          <cell r="Q1092" t="str">
            <v>CPC</v>
          </cell>
          <cell r="R1092">
            <v>216548</v>
          </cell>
          <cell r="S1092">
            <v>220584</v>
          </cell>
          <cell r="T1092">
            <v>4036</v>
          </cell>
          <cell r="V1092">
            <v>4036</v>
          </cell>
          <cell r="W1092">
            <v>80.598920000000007</v>
          </cell>
          <cell r="X1092">
            <v>0</v>
          </cell>
          <cell r="Y1092">
            <v>0</v>
          </cell>
        </row>
        <row r="1093">
          <cell r="I1093" t="str">
            <v>7941ZRC</v>
          </cell>
          <cell r="K1093">
            <v>0</v>
          </cell>
          <cell r="L1093">
            <v>0</v>
          </cell>
          <cell r="M1093">
            <v>1.9970000000000002E-2</v>
          </cell>
          <cell r="N1093">
            <v>0.08</v>
          </cell>
          <cell r="O1093">
            <v>0</v>
          </cell>
          <cell r="P1093">
            <v>0</v>
          </cell>
          <cell r="Q1093" t="str">
            <v>CPC</v>
          </cell>
          <cell r="R1093">
            <v>867945</v>
          </cell>
          <cell r="S1093">
            <v>870766</v>
          </cell>
          <cell r="T1093">
            <v>2821</v>
          </cell>
          <cell r="V1093">
            <v>2821</v>
          </cell>
          <cell r="W1093">
            <v>56.335370000000005</v>
          </cell>
          <cell r="X1093">
            <v>0</v>
          </cell>
          <cell r="Y1093">
            <v>0</v>
          </cell>
        </row>
        <row r="1094">
          <cell r="I1094" t="str">
            <v>7923MYB</v>
          </cell>
          <cell r="K1094">
            <v>0</v>
          </cell>
          <cell r="L1094">
            <v>0</v>
          </cell>
          <cell r="M1094">
            <v>1.9970000000000002E-2</v>
          </cell>
          <cell r="N1094">
            <v>0.08</v>
          </cell>
          <cell r="O1094">
            <v>0</v>
          </cell>
          <cell r="P1094">
            <v>0</v>
          </cell>
          <cell r="Q1094" t="str">
            <v>CPC</v>
          </cell>
          <cell r="R1094">
            <v>242688</v>
          </cell>
          <cell r="S1094">
            <v>244340</v>
          </cell>
          <cell r="T1094">
            <v>1652</v>
          </cell>
          <cell r="V1094">
            <v>1652</v>
          </cell>
          <cell r="W1094">
            <v>32.99044</v>
          </cell>
          <cell r="X1094">
            <v>0</v>
          </cell>
          <cell r="Y1094">
            <v>0</v>
          </cell>
        </row>
        <row r="1095">
          <cell r="I1095" t="str">
            <v>79G08LZ</v>
          </cell>
          <cell r="K1095">
            <v>0</v>
          </cell>
          <cell r="L1095">
            <v>0</v>
          </cell>
          <cell r="M1095">
            <v>1.9970000000000002E-2</v>
          </cell>
          <cell r="N1095">
            <v>0.08</v>
          </cell>
          <cell r="O1095">
            <v>0</v>
          </cell>
          <cell r="P1095">
            <v>0</v>
          </cell>
          <cell r="Q1095" t="str">
            <v>CPC</v>
          </cell>
          <cell r="R1095">
            <v>88015</v>
          </cell>
          <cell r="S1095">
            <v>89397</v>
          </cell>
          <cell r="T1095">
            <v>1382</v>
          </cell>
          <cell r="V1095">
            <v>1382</v>
          </cell>
          <cell r="W1095">
            <v>27.598540000000003</v>
          </cell>
          <cell r="X1095">
            <v>0</v>
          </cell>
          <cell r="Y1095">
            <v>0</v>
          </cell>
        </row>
        <row r="1096">
          <cell r="I1096" t="str">
            <v>7941ZTZ</v>
          </cell>
          <cell r="K1096">
            <v>0</v>
          </cell>
          <cell r="L1096">
            <v>0</v>
          </cell>
          <cell r="M1096">
            <v>1.9970000000000002E-2</v>
          </cell>
          <cell r="N1096">
            <v>0.08</v>
          </cell>
          <cell r="O1096">
            <v>0</v>
          </cell>
          <cell r="P1096">
            <v>0</v>
          </cell>
          <cell r="Q1096" t="str">
            <v>CPC</v>
          </cell>
          <cell r="R1096">
            <v>466962</v>
          </cell>
          <cell r="S1096">
            <v>470113</v>
          </cell>
          <cell r="T1096">
            <v>3151</v>
          </cell>
          <cell r="V1096">
            <v>3151</v>
          </cell>
          <cell r="W1096">
            <v>62.925470000000004</v>
          </cell>
          <cell r="X1096">
            <v>0</v>
          </cell>
          <cell r="Y1096">
            <v>0</v>
          </cell>
        </row>
        <row r="1097">
          <cell r="I1097" t="str">
            <v>7947MG5</v>
          </cell>
          <cell r="K1097">
            <v>0</v>
          </cell>
          <cell r="L1097">
            <v>0</v>
          </cell>
          <cell r="M1097">
            <v>1.9970000000000002E-2</v>
          </cell>
          <cell r="N1097">
            <v>0.08</v>
          </cell>
          <cell r="O1097">
            <v>0</v>
          </cell>
          <cell r="P1097">
            <v>0</v>
          </cell>
          <cell r="Q1097" t="str">
            <v>CPC</v>
          </cell>
          <cell r="R1097">
            <v>573969</v>
          </cell>
          <cell r="S1097">
            <v>574411</v>
          </cell>
          <cell r="T1097">
            <v>442</v>
          </cell>
          <cell r="V1097">
            <v>442</v>
          </cell>
          <cell r="W1097">
            <v>8.8267400000000009</v>
          </cell>
          <cell r="X1097">
            <v>0</v>
          </cell>
          <cell r="Y1097">
            <v>0</v>
          </cell>
        </row>
        <row r="1098">
          <cell r="I1098" t="str">
            <v>7940G5B</v>
          </cell>
          <cell r="K1098">
            <v>0</v>
          </cell>
          <cell r="L1098">
            <v>0</v>
          </cell>
          <cell r="M1098">
            <v>1.9970000000000002E-2</v>
          </cell>
          <cell r="N1098">
            <v>0.08</v>
          </cell>
          <cell r="O1098">
            <v>0</v>
          </cell>
          <cell r="P1098">
            <v>0</v>
          </cell>
          <cell r="Q1098" t="str">
            <v>CPC</v>
          </cell>
          <cell r="R1098">
            <v>206801</v>
          </cell>
          <cell r="S1098" t="e">
            <v>#N/A</v>
          </cell>
          <cell r="T1098" t="e">
            <v>#N/A</v>
          </cell>
          <cell r="V1098" t="e">
            <v>#N/A</v>
          </cell>
          <cell r="W1098" t="e">
            <v>#N/A</v>
          </cell>
          <cell r="X1098">
            <v>0</v>
          </cell>
          <cell r="Y1098" t="e">
            <v>#N/A</v>
          </cell>
        </row>
        <row r="1099">
          <cell r="I1099" t="str">
            <v>793Z3ZT</v>
          </cell>
          <cell r="K1099">
            <v>0</v>
          </cell>
          <cell r="L1099">
            <v>0</v>
          </cell>
          <cell r="M1099">
            <v>1.9970000000000002E-2</v>
          </cell>
          <cell r="N1099">
            <v>0.08</v>
          </cell>
          <cell r="O1099">
            <v>0</v>
          </cell>
          <cell r="P1099">
            <v>0</v>
          </cell>
          <cell r="Q1099" t="str">
            <v>CPC</v>
          </cell>
          <cell r="R1099">
            <v>722523</v>
          </cell>
          <cell r="S1099">
            <v>729131</v>
          </cell>
          <cell r="T1099">
            <v>6608</v>
          </cell>
          <cell r="V1099">
            <v>6608</v>
          </cell>
          <cell r="W1099">
            <v>131.96176</v>
          </cell>
          <cell r="X1099">
            <v>0</v>
          </cell>
          <cell r="Y1099">
            <v>0</v>
          </cell>
        </row>
        <row r="1100">
          <cell r="I1100" t="str">
            <v>7562459474P1R</v>
          </cell>
          <cell r="K1100">
            <v>0</v>
          </cell>
          <cell r="L1100">
            <v>0</v>
          </cell>
          <cell r="M1100">
            <v>1.9970000000000002E-2</v>
          </cell>
          <cell r="N1100">
            <v>0.08</v>
          </cell>
          <cell r="O1100">
            <v>0</v>
          </cell>
          <cell r="P1100">
            <v>0</v>
          </cell>
          <cell r="Q1100" t="str">
            <v>CPC</v>
          </cell>
          <cell r="R1100">
            <v>343891</v>
          </cell>
          <cell r="S1100">
            <v>350347</v>
          </cell>
          <cell r="T1100">
            <v>6456</v>
          </cell>
          <cell r="V1100">
            <v>6456</v>
          </cell>
          <cell r="W1100">
            <v>128.92632</v>
          </cell>
          <cell r="X1100">
            <v>219527</v>
          </cell>
          <cell r="Y1100">
            <v>221500</v>
          </cell>
        </row>
        <row r="1101">
          <cell r="I1101" t="str">
            <v>7562459474P3T</v>
          </cell>
          <cell r="K1101">
            <v>0</v>
          </cell>
          <cell r="L1101">
            <v>0</v>
          </cell>
          <cell r="M1101">
            <v>1.9970000000000002E-2</v>
          </cell>
          <cell r="N1101">
            <v>0.08</v>
          </cell>
          <cell r="O1101">
            <v>0</v>
          </cell>
          <cell r="P1101">
            <v>0</v>
          </cell>
          <cell r="Q1101" t="str">
            <v>CPC</v>
          </cell>
          <cell r="R1101">
            <v>234171</v>
          </cell>
          <cell r="S1101">
            <v>243071</v>
          </cell>
          <cell r="T1101">
            <v>8900</v>
          </cell>
          <cell r="V1101">
            <v>8900</v>
          </cell>
          <cell r="W1101">
            <v>177.733</v>
          </cell>
          <cell r="X1101">
            <v>115616</v>
          </cell>
          <cell r="Y1101">
            <v>117313</v>
          </cell>
        </row>
        <row r="1102">
          <cell r="I1102" t="str">
            <v>40634C660130B</v>
          </cell>
          <cell r="K1102">
            <v>0</v>
          </cell>
          <cell r="L1102">
            <v>0</v>
          </cell>
          <cell r="M1102">
            <v>1.9970000000000002E-2</v>
          </cell>
          <cell r="N1102">
            <v>0.08</v>
          </cell>
          <cell r="O1102">
            <v>0</v>
          </cell>
          <cell r="P1102">
            <v>0</v>
          </cell>
          <cell r="Q1102" t="str">
            <v>CPC</v>
          </cell>
          <cell r="R1102">
            <v>2529</v>
          </cell>
          <cell r="S1102" t="e">
            <v>#N/A</v>
          </cell>
          <cell r="T1102" t="e">
            <v>#N/A</v>
          </cell>
          <cell r="V1102" t="e">
            <v>#N/A</v>
          </cell>
          <cell r="W1102" t="e">
            <v>#N/A</v>
          </cell>
          <cell r="X1102">
            <v>0</v>
          </cell>
          <cell r="Y1102" t="e">
            <v>#N/A</v>
          </cell>
        </row>
        <row r="1103">
          <cell r="I1103" t="str">
            <v>7527439466CM9</v>
          </cell>
          <cell r="K1103">
            <v>0</v>
          </cell>
          <cell r="L1103">
            <v>0</v>
          </cell>
          <cell r="M1103">
            <v>1.9970000000000002E-2</v>
          </cell>
          <cell r="N1103">
            <v>0.08</v>
          </cell>
          <cell r="O1103">
            <v>0</v>
          </cell>
          <cell r="P1103">
            <v>0</v>
          </cell>
          <cell r="Q1103" t="str">
            <v>CPC</v>
          </cell>
          <cell r="R1103">
            <v>9617</v>
          </cell>
          <cell r="S1103">
            <v>9840</v>
          </cell>
          <cell r="T1103">
            <v>223</v>
          </cell>
          <cell r="V1103">
            <v>223</v>
          </cell>
          <cell r="W1103">
            <v>4.4533100000000001</v>
          </cell>
          <cell r="X1103">
            <v>11562</v>
          </cell>
          <cell r="Y1103">
            <v>12170</v>
          </cell>
        </row>
        <row r="1104">
          <cell r="I1104" t="str">
            <v>74635C6601NHZ</v>
          </cell>
          <cell r="K1104">
            <v>0</v>
          </cell>
          <cell r="L1104">
            <v>0</v>
          </cell>
          <cell r="M1104">
            <v>1.9970000000000002E-2</v>
          </cell>
          <cell r="N1104">
            <v>0.08</v>
          </cell>
          <cell r="O1104">
            <v>0</v>
          </cell>
          <cell r="P1104">
            <v>0</v>
          </cell>
          <cell r="Q1104" t="str">
            <v>CPC</v>
          </cell>
          <cell r="R1104">
            <v>75517</v>
          </cell>
          <cell r="S1104">
            <v>78779</v>
          </cell>
          <cell r="T1104">
            <v>3262</v>
          </cell>
          <cell r="V1104">
            <v>3262</v>
          </cell>
          <cell r="W1104">
            <v>65.142140000000012</v>
          </cell>
          <cell r="X1104">
            <v>0</v>
          </cell>
          <cell r="Y1104">
            <v>0</v>
          </cell>
        </row>
        <row r="1105">
          <cell r="I1105" t="str">
            <v>74635C66015BF</v>
          </cell>
          <cell r="K1105">
            <v>0</v>
          </cell>
          <cell r="L1105">
            <v>0</v>
          </cell>
          <cell r="M1105">
            <v>1.9970000000000002E-2</v>
          </cell>
          <cell r="N1105">
            <v>0.08</v>
          </cell>
          <cell r="O1105">
            <v>0</v>
          </cell>
          <cell r="P1105">
            <v>0</v>
          </cell>
          <cell r="Q1105" t="str">
            <v>CPC</v>
          </cell>
          <cell r="R1105">
            <v>94239</v>
          </cell>
          <cell r="S1105">
            <v>98970</v>
          </cell>
          <cell r="T1105">
            <v>4731</v>
          </cell>
          <cell r="V1105">
            <v>4731</v>
          </cell>
          <cell r="W1105">
            <v>94.478070000000002</v>
          </cell>
          <cell r="X1105">
            <v>0</v>
          </cell>
          <cell r="Y1105">
            <v>0</v>
          </cell>
        </row>
        <row r="1106">
          <cell r="I1106" t="str">
            <v>943651V</v>
          </cell>
          <cell r="K1106">
            <v>0</v>
          </cell>
          <cell r="L1106">
            <v>0</v>
          </cell>
          <cell r="M1106">
            <v>1.9970000000000002E-2</v>
          </cell>
          <cell r="N1106">
            <v>0.08</v>
          </cell>
          <cell r="O1106">
            <v>0</v>
          </cell>
          <cell r="P1106">
            <v>0</v>
          </cell>
          <cell r="Q1106" t="str">
            <v>CPC</v>
          </cell>
          <cell r="R1106">
            <v>178235</v>
          </cell>
          <cell r="S1106">
            <v>179339</v>
          </cell>
          <cell r="T1106">
            <v>1104</v>
          </cell>
          <cell r="V1106">
            <v>1104</v>
          </cell>
          <cell r="W1106">
            <v>22.046880000000002</v>
          </cell>
          <cell r="X1106">
            <v>39052</v>
          </cell>
          <cell r="Y1106">
            <v>40047</v>
          </cell>
        </row>
        <row r="1107">
          <cell r="I1107" t="str">
            <v>40635C660064F</v>
          </cell>
          <cell r="K1107">
            <v>0</v>
          </cell>
          <cell r="L1107">
            <v>0</v>
          </cell>
          <cell r="M1107">
            <v>1.9970000000000002E-2</v>
          </cell>
          <cell r="N1107">
            <v>0.08</v>
          </cell>
          <cell r="O1107">
            <v>0</v>
          </cell>
          <cell r="P1107">
            <v>0</v>
          </cell>
          <cell r="Q1107" t="str">
            <v>CPC</v>
          </cell>
          <cell r="R1107">
            <v>36133</v>
          </cell>
          <cell r="S1107">
            <v>38067</v>
          </cell>
          <cell r="T1107">
            <v>1934</v>
          </cell>
          <cell r="V1107">
            <v>1934</v>
          </cell>
          <cell r="W1107">
            <v>38.621980000000001</v>
          </cell>
          <cell r="X1107">
            <v>0</v>
          </cell>
          <cell r="Y1107">
            <v>0</v>
          </cell>
        </row>
        <row r="1108">
          <cell r="I1108" t="str">
            <v>74635C66015H8</v>
          </cell>
          <cell r="K1108">
            <v>0</v>
          </cell>
          <cell r="L1108">
            <v>0</v>
          </cell>
          <cell r="M1108">
            <v>1.9970000000000002E-2</v>
          </cell>
          <cell r="N1108">
            <v>0.08</v>
          </cell>
          <cell r="O1108">
            <v>0</v>
          </cell>
          <cell r="P1108">
            <v>0</v>
          </cell>
          <cell r="Q1108" t="str">
            <v>CPC</v>
          </cell>
          <cell r="R1108">
            <v>59040</v>
          </cell>
          <cell r="S1108">
            <v>61816</v>
          </cell>
          <cell r="T1108">
            <v>2776</v>
          </cell>
          <cell r="V1108">
            <v>2776</v>
          </cell>
          <cell r="W1108">
            <v>55.436720000000001</v>
          </cell>
          <cell r="X1108">
            <v>0</v>
          </cell>
          <cell r="Y1108">
            <v>0</v>
          </cell>
        </row>
        <row r="1109">
          <cell r="I1109" t="str">
            <v>40635C6600BRV</v>
          </cell>
          <cell r="K1109">
            <v>0</v>
          </cell>
          <cell r="L1109">
            <v>0</v>
          </cell>
          <cell r="M1109">
            <v>1.9970000000000002E-2</v>
          </cell>
          <cell r="N1109">
            <v>0.08</v>
          </cell>
          <cell r="O1109">
            <v>0</v>
          </cell>
          <cell r="P1109">
            <v>0</v>
          </cell>
          <cell r="Q1109" t="str">
            <v>CPC</v>
          </cell>
          <cell r="R1109">
            <v>21921</v>
          </cell>
          <cell r="S1109">
            <v>22537</v>
          </cell>
          <cell r="T1109">
            <v>616</v>
          </cell>
          <cell r="V1109">
            <v>616</v>
          </cell>
          <cell r="W1109">
            <v>12.301520000000002</v>
          </cell>
          <cell r="X1109">
            <v>0</v>
          </cell>
          <cell r="Y1109">
            <v>0</v>
          </cell>
        </row>
        <row r="1110">
          <cell r="I1110" t="str">
            <v>40635C6600BPD</v>
          </cell>
          <cell r="K1110">
            <v>0</v>
          </cell>
          <cell r="L1110">
            <v>0</v>
          </cell>
          <cell r="M1110">
            <v>1.9970000000000002E-2</v>
          </cell>
          <cell r="N1110">
            <v>0.08</v>
          </cell>
          <cell r="O1110">
            <v>0</v>
          </cell>
          <cell r="P1110">
            <v>0</v>
          </cell>
          <cell r="Q1110" t="str">
            <v>CPC</v>
          </cell>
          <cell r="R1110">
            <v>29776</v>
          </cell>
          <cell r="S1110">
            <v>31167</v>
          </cell>
          <cell r="T1110">
            <v>1391</v>
          </cell>
          <cell r="V1110">
            <v>1391</v>
          </cell>
          <cell r="W1110">
            <v>27.778270000000003</v>
          </cell>
          <cell r="X1110">
            <v>0</v>
          </cell>
          <cell r="Y1110">
            <v>0</v>
          </cell>
        </row>
        <row r="1111">
          <cell r="I1111" t="str">
            <v>74635C6601B5C</v>
          </cell>
          <cell r="K1111">
            <v>0</v>
          </cell>
          <cell r="L1111">
            <v>0</v>
          </cell>
          <cell r="M1111">
            <v>1.9970000000000002E-2</v>
          </cell>
          <cell r="N1111">
            <v>0.08</v>
          </cell>
          <cell r="O1111">
            <v>0</v>
          </cell>
          <cell r="P1111">
            <v>0</v>
          </cell>
          <cell r="Q1111" t="str">
            <v>CPC</v>
          </cell>
          <cell r="R1111">
            <v>132296</v>
          </cell>
          <cell r="S1111">
            <v>138119</v>
          </cell>
          <cell r="T1111">
            <v>5823</v>
          </cell>
          <cell r="V1111">
            <v>5823</v>
          </cell>
          <cell r="W1111">
            <v>116.28531000000001</v>
          </cell>
          <cell r="X1111">
            <v>0</v>
          </cell>
          <cell r="Y1111">
            <v>0</v>
          </cell>
        </row>
        <row r="1112">
          <cell r="I1112">
            <v>7526139442745</v>
          </cell>
          <cell r="K1112">
            <v>0</v>
          </cell>
          <cell r="L1112">
            <v>0</v>
          </cell>
          <cell r="M1112">
            <v>1.9970000000000002E-2</v>
          </cell>
          <cell r="N1112">
            <v>0.08</v>
          </cell>
          <cell r="O1112">
            <v>0</v>
          </cell>
          <cell r="P1112">
            <v>0</v>
          </cell>
          <cell r="Q1112" t="str">
            <v>CPC</v>
          </cell>
          <cell r="R1112">
            <v>24035</v>
          </cell>
          <cell r="S1112">
            <v>25082</v>
          </cell>
          <cell r="T1112">
            <v>1047</v>
          </cell>
          <cell r="V1112">
            <v>1047</v>
          </cell>
          <cell r="W1112">
            <v>20.90859</v>
          </cell>
          <cell r="X1112">
            <v>17042</v>
          </cell>
          <cell r="Y1112">
            <v>19502</v>
          </cell>
        </row>
        <row r="1113">
          <cell r="I1113" t="str">
            <v>752613944274D</v>
          </cell>
          <cell r="K1113">
            <v>0</v>
          </cell>
          <cell r="L1113">
            <v>0</v>
          </cell>
          <cell r="M1113">
            <v>1.9970000000000002E-2</v>
          </cell>
          <cell r="N1113">
            <v>0.08</v>
          </cell>
          <cell r="O1113">
            <v>0</v>
          </cell>
          <cell r="P1113">
            <v>0</v>
          </cell>
          <cell r="Q1113" t="str">
            <v>CPC</v>
          </cell>
          <cell r="R1113">
            <v>77361</v>
          </cell>
          <cell r="S1113">
            <v>82295</v>
          </cell>
          <cell r="T1113">
            <v>4934</v>
          </cell>
          <cell r="V1113">
            <v>4934</v>
          </cell>
          <cell r="W1113">
            <v>98.531980000000004</v>
          </cell>
          <cell r="X1113">
            <v>21123</v>
          </cell>
          <cell r="Y1113">
            <v>22232</v>
          </cell>
        </row>
        <row r="1114">
          <cell r="I1114" t="str">
            <v>74635C6601B7H</v>
          </cell>
          <cell r="K1114">
            <v>0</v>
          </cell>
          <cell r="L1114">
            <v>0</v>
          </cell>
          <cell r="M1114">
            <v>1.9970000000000002E-2</v>
          </cell>
          <cell r="N1114">
            <v>0.08</v>
          </cell>
          <cell r="O1114">
            <v>0</v>
          </cell>
          <cell r="P1114">
            <v>0</v>
          </cell>
          <cell r="Q1114" t="str">
            <v>CPC</v>
          </cell>
          <cell r="R1114">
            <v>164614</v>
          </cell>
          <cell r="S1114">
            <v>175178</v>
          </cell>
          <cell r="T1114">
            <v>10564</v>
          </cell>
          <cell r="V1114">
            <v>10564</v>
          </cell>
          <cell r="W1114">
            <v>210.96308000000002</v>
          </cell>
          <cell r="X1114">
            <v>0</v>
          </cell>
          <cell r="Y1114">
            <v>0</v>
          </cell>
        </row>
        <row r="1115">
          <cell r="I1115" t="str">
            <v>75261894429F1</v>
          </cell>
          <cell r="K1115">
            <v>0</v>
          </cell>
          <cell r="L1115">
            <v>0</v>
          </cell>
          <cell r="M1115">
            <v>1.9970000000000002E-2</v>
          </cell>
          <cell r="N1115">
            <v>0.08</v>
          </cell>
          <cell r="O1115">
            <v>0</v>
          </cell>
          <cell r="P1115">
            <v>0</v>
          </cell>
          <cell r="Q1115" t="str">
            <v>CPC</v>
          </cell>
          <cell r="R1115">
            <v>31420</v>
          </cell>
          <cell r="S1115">
            <v>32763</v>
          </cell>
          <cell r="T1115">
            <v>1343</v>
          </cell>
          <cell r="V1115">
            <v>1343</v>
          </cell>
          <cell r="W1115">
            <v>26.819710000000001</v>
          </cell>
          <cell r="X1115">
            <v>20031</v>
          </cell>
          <cell r="Y1115">
            <v>20712</v>
          </cell>
        </row>
        <row r="1116">
          <cell r="I1116" t="str">
            <v>4063369908RBM</v>
          </cell>
          <cell r="K1116">
            <v>0</v>
          </cell>
          <cell r="L1116">
            <v>0</v>
          </cell>
          <cell r="M1116">
            <v>1.9970000000000002E-2</v>
          </cell>
          <cell r="N1116">
            <v>0.08</v>
          </cell>
          <cell r="O1116">
            <v>0</v>
          </cell>
          <cell r="P1116">
            <v>0</v>
          </cell>
          <cell r="Q1116" t="str">
            <v>CPC</v>
          </cell>
          <cell r="R1116">
            <v>72544</v>
          </cell>
          <cell r="S1116">
            <v>78230</v>
          </cell>
          <cell r="T1116">
            <v>5686</v>
          </cell>
          <cell r="V1116">
            <v>5686</v>
          </cell>
          <cell r="W1116">
            <v>113.54942000000001</v>
          </cell>
          <cell r="X1116">
            <v>0</v>
          </cell>
          <cell r="Y1116">
            <v>0</v>
          </cell>
        </row>
        <row r="1117">
          <cell r="I1117" t="str">
            <v>79G2ML4</v>
          </cell>
          <cell r="K1117">
            <v>0</v>
          </cell>
          <cell r="L1117">
            <v>0</v>
          </cell>
          <cell r="M1117">
            <v>1.9970000000000002E-2</v>
          </cell>
          <cell r="N1117">
            <v>0.08</v>
          </cell>
          <cell r="O1117">
            <v>0</v>
          </cell>
          <cell r="P1117">
            <v>0</v>
          </cell>
          <cell r="Q1117" t="str">
            <v>CPC</v>
          </cell>
          <cell r="R1117">
            <v>499993</v>
          </cell>
          <cell r="S1117">
            <v>510768</v>
          </cell>
          <cell r="T1117">
            <v>10775</v>
          </cell>
          <cell r="V1117">
            <v>10775</v>
          </cell>
          <cell r="W1117">
            <v>215.17675000000003</v>
          </cell>
          <cell r="X1117">
            <v>0</v>
          </cell>
          <cell r="Y1117">
            <v>0</v>
          </cell>
        </row>
        <row r="1118">
          <cell r="I1118" t="str">
            <v>7463479905YLW</v>
          </cell>
          <cell r="K1118">
            <v>0</v>
          </cell>
          <cell r="L1118">
            <v>0</v>
          </cell>
          <cell r="M1118">
            <v>1.9970000000000002E-2</v>
          </cell>
          <cell r="N1118">
            <v>0.08</v>
          </cell>
          <cell r="O1118">
            <v>0</v>
          </cell>
          <cell r="P1118">
            <v>0</v>
          </cell>
          <cell r="Q1118" t="str">
            <v>CPC</v>
          </cell>
          <cell r="R1118">
            <v>256566</v>
          </cell>
          <cell r="S1118">
            <v>262465</v>
          </cell>
          <cell r="T1118">
            <v>5899</v>
          </cell>
          <cell r="V1118">
            <v>5899</v>
          </cell>
          <cell r="W1118">
            <v>117.80303000000001</v>
          </cell>
          <cell r="X1118">
            <v>0</v>
          </cell>
          <cell r="Y1118">
            <v>0</v>
          </cell>
        </row>
        <row r="1119">
          <cell r="I1119" t="str">
            <v>74636C66004Z3</v>
          </cell>
          <cell r="K1119">
            <v>0</v>
          </cell>
          <cell r="L1119">
            <v>0</v>
          </cell>
          <cell r="M1119">
            <v>1.9970000000000002E-2</v>
          </cell>
          <cell r="N1119">
            <v>0.08</v>
          </cell>
          <cell r="O1119">
            <v>0</v>
          </cell>
          <cell r="P1119">
            <v>0</v>
          </cell>
          <cell r="Q1119" t="str">
            <v>CPC</v>
          </cell>
          <cell r="R1119">
            <v>35794</v>
          </cell>
          <cell r="S1119">
            <v>40100</v>
          </cell>
          <cell r="T1119">
            <v>4306</v>
          </cell>
          <cell r="V1119">
            <v>4306</v>
          </cell>
          <cell r="W1119">
            <v>85.990820000000014</v>
          </cell>
          <cell r="X1119">
            <v>0</v>
          </cell>
          <cell r="Y1119">
            <v>0</v>
          </cell>
        </row>
        <row r="1120">
          <cell r="I1120" t="str">
            <v>70156PHH16F7F</v>
          </cell>
          <cell r="K1120">
            <v>0</v>
          </cell>
          <cell r="L1120">
            <v>0</v>
          </cell>
          <cell r="M1120">
            <v>1.9970000000000002E-2</v>
          </cell>
          <cell r="N1120">
            <v>0.08</v>
          </cell>
          <cell r="O1120">
            <v>0</v>
          </cell>
          <cell r="P1120">
            <v>0</v>
          </cell>
          <cell r="Q1120" t="str">
            <v>CPC</v>
          </cell>
          <cell r="R1120">
            <v>2227</v>
          </cell>
          <cell r="S1120">
            <v>2743</v>
          </cell>
          <cell r="T1120">
            <v>516</v>
          </cell>
          <cell r="V1120">
            <v>516</v>
          </cell>
          <cell r="W1120">
            <v>10.30452</v>
          </cell>
          <cell r="X1120">
            <v>0</v>
          </cell>
          <cell r="Y1120">
            <v>0</v>
          </cell>
        </row>
        <row r="1121">
          <cell r="I1121">
            <v>7526139442747</v>
          </cell>
          <cell r="K1121">
            <v>0</v>
          </cell>
          <cell r="L1121">
            <v>0</v>
          </cell>
          <cell r="M1121">
            <v>1.9970000000000002E-2</v>
          </cell>
          <cell r="N1121">
            <v>0.08</v>
          </cell>
          <cell r="O1121">
            <v>0</v>
          </cell>
          <cell r="P1121">
            <v>0</v>
          </cell>
          <cell r="Q1121" t="str">
            <v>CPC</v>
          </cell>
          <cell r="R1121">
            <v>19807</v>
          </cell>
          <cell r="S1121">
            <v>21256</v>
          </cell>
          <cell r="T1121">
            <v>1449</v>
          </cell>
          <cell r="V1121">
            <v>1449</v>
          </cell>
          <cell r="W1121">
            <v>28.936530000000001</v>
          </cell>
          <cell r="X1121">
            <v>9591</v>
          </cell>
          <cell r="Y1121">
            <v>13704</v>
          </cell>
        </row>
        <row r="1122">
          <cell r="I1122" t="str">
            <v>74636C66014BK</v>
          </cell>
          <cell r="K1122">
            <v>0</v>
          </cell>
          <cell r="L1122">
            <v>0</v>
          </cell>
          <cell r="M1122">
            <v>1.9970000000000002E-2</v>
          </cell>
          <cell r="N1122">
            <v>0.08</v>
          </cell>
          <cell r="O1122">
            <v>0</v>
          </cell>
          <cell r="P1122">
            <v>0</v>
          </cell>
          <cell r="Q1122" t="str">
            <v>CPC</v>
          </cell>
          <cell r="R1122">
            <v>8785</v>
          </cell>
          <cell r="S1122">
            <v>13713</v>
          </cell>
          <cell r="T1122">
            <v>4928</v>
          </cell>
          <cell r="V1122">
            <v>4928</v>
          </cell>
          <cell r="W1122">
            <v>98.412160000000014</v>
          </cell>
          <cell r="X1122">
            <v>0</v>
          </cell>
          <cell r="Y1122">
            <v>0</v>
          </cell>
        </row>
        <row r="1123">
          <cell r="I1123" t="str">
            <v>74636C6601B8N</v>
          </cell>
          <cell r="K1123">
            <v>0</v>
          </cell>
          <cell r="L1123">
            <v>0</v>
          </cell>
          <cell r="M1123">
            <v>1.9970000000000002E-2</v>
          </cell>
          <cell r="N1123">
            <v>0.08</v>
          </cell>
          <cell r="O1123">
            <v>0</v>
          </cell>
          <cell r="P1123">
            <v>0</v>
          </cell>
          <cell r="Q1123" t="str">
            <v>CPC</v>
          </cell>
          <cell r="R1123">
            <v>4787</v>
          </cell>
          <cell r="S1123">
            <v>6560</v>
          </cell>
          <cell r="T1123">
            <v>1773</v>
          </cell>
          <cell r="V1123">
            <v>1773</v>
          </cell>
          <cell r="W1123">
            <v>35.40681</v>
          </cell>
          <cell r="X1123">
            <v>0</v>
          </cell>
          <cell r="Y1123">
            <v>0</v>
          </cell>
        </row>
        <row r="1124">
          <cell r="I1124" t="str">
            <v>74636C6601838</v>
          </cell>
          <cell r="K1124">
            <v>0</v>
          </cell>
          <cell r="L1124">
            <v>0</v>
          </cell>
          <cell r="M1124">
            <v>1.9970000000000002E-2</v>
          </cell>
          <cell r="N1124">
            <v>0.08</v>
          </cell>
          <cell r="O1124">
            <v>0</v>
          </cell>
          <cell r="P1124">
            <v>0</v>
          </cell>
          <cell r="Q1124" t="str">
            <v>CPC</v>
          </cell>
          <cell r="R1124">
            <v>15253</v>
          </cell>
          <cell r="S1124">
            <v>22082</v>
          </cell>
          <cell r="T1124">
            <v>6829</v>
          </cell>
          <cell r="V1124">
            <v>6829</v>
          </cell>
          <cell r="W1124">
            <v>136.37513000000001</v>
          </cell>
          <cell r="X1124">
            <v>0</v>
          </cell>
          <cell r="Y1124">
            <v>0</v>
          </cell>
        </row>
        <row r="1125">
          <cell r="I1125" t="str">
            <v>74636C660238H</v>
          </cell>
          <cell r="K1125">
            <v>0</v>
          </cell>
          <cell r="L1125">
            <v>0</v>
          </cell>
          <cell r="M1125">
            <v>1.9970000000000002E-2</v>
          </cell>
          <cell r="N1125">
            <v>0.08</v>
          </cell>
          <cell r="O1125">
            <v>0</v>
          </cell>
          <cell r="P1125">
            <v>0</v>
          </cell>
          <cell r="Q1125" t="str">
            <v>CPC</v>
          </cell>
          <cell r="R1125">
            <v>16070</v>
          </cell>
          <cell r="S1125">
            <v>26134</v>
          </cell>
          <cell r="T1125">
            <v>10064</v>
          </cell>
          <cell r="V1125">
            <v>10064</v>
          </cell>
          <cell r="W1125">
            <v>200.97808000000001</v>
          </cell>
          <cell r="X1125">
            <v>0</v>
          </cell>
          <cell r="Y1125">
            <v>0</v>
          </cell>
        </row>
        <row r="1126">
          <cell r="I1126" t="str">
            <v>74636C660236P</v>
          </cell>
          <cell r="K1126">
            <v>0</v>
          </cell>
          <cell r="L1126">
            <v>0</v>
          </cell>
          <cell r="M1126">
            <v>1.9970000000000002E-2</v>
          </cell>
          <cell r="N1126">
            <v>0.08</v>
          </cell>
          <cell r="O1126">
            <v>0</v>
          </cell>
          <cell r="P1126">
            <v>0</v>
          </cell>
          <cell r="Q1126" t="str">
            <v>CPC</v>
          </cell>
          <cell r="R1126">
            <v>5619</v>
          </cell>
          <cell r="S1126">
            <v>10423</v>
          </cell>
          <cell r="T1126">
            <v>4804</v>
          </cell>
          <cell r="V1126">
            <v>4804</v>
          </cell>
          <cell r="W1126">
            <v>95.935880000000012</v>
          </cell>
          <cell r="X1126">
            <v>0</v>
          </cell>
          <cell r="Y1126">
            <v>0</v>
          </cell>
        </row>
        <row r="1127">
          <cell r="I1127" t="str">
            <v>V9315701116</v>
          </cell>
          <cell r="J1127" t="str">
            <v>C24072364</v>
          </cell>
          <cell r="K1127">
            <v>0</v>
          </cell>
          <cell r="L1127">
            <v>0</v>
          </cell>
          <cell r="M1127">
            <v>1.9970000000000002E-2</v>
          </cell>
          <cell r="N1127">
            <v>0.08</v>
          </cell>
          <cell r="O1127">
            <v>0</v>
          </cell>
          <cell r="P1127">
            <v>0</v>
          </cell>
          <cell r="Q1127" t="str">
            <v>CPC</v>
          </cell>
          <cell r="R1127">
            <v>85649</v>
          </cell>
          <cell r="S1127">
            <v>86801</v>
          </cell>
          <cell r="T1127">
            <v>1152</v>
          </cell>
          <cell r="V1127">
            <v>1152</v>
          </cell>
          <cell r="W1127">
            <v>23.00544</v>
          </cell>
          <cell r="X1127">
            <v>71891</v>
          </cell>
          <cell r="Y1127">
            <v>73202</v>
          </cell>
        </row>
        <row r="1128">
          <cell r="I1128" t="str">
            <v>W3029003261</v>
          </cell>
          <cell r="J1128" t="str">
            <v>C28005907</v>
          </cell>
          <cell r="K1128">
            <v>0</v>
          </cell>
          <cell r="L1128">
            <v>0</v>
          </cell>
          <cell r="M1128">
            <v>1.9970000000000002E-2</v>
          </cell>
          <cell r="N1128">
            <v>0.08</v>
          </cell>
          <cell r="O1128">
            <v>0</v>
          </cell>
          <cell r="P1128">
            <v>0</v>
          </cell>
          <cell r="Q1128" t="str">
            <v>CPC</v>
          </cell>
          <cell r="R1128">
            <v>42956</v>
          </cell>
          <cell r="S1128">
            <v>43267</v>
          </cell>
          <cell r="T1128">
            <v>311</v>
          </cell>
          <cell r="V1128">
            <v>311</v>
          </cell>
          <cell r="W1128">
            <v>6.2106700000000004</v>
          </cell>
          <cell r="X1128">
            <v>0</v>
          </cell>
          <cell r="Y1128">
            <v>0</v>
          </cell>
        </row>
        <row r="1129">
          <cell r="I1129" t="str">
            <v>V9825600025</v>
          </cell>
          <cell r="J1129" t="str">
            <v>C28005807</v>
          </cell>
          <cell r="K1129">
            <v>0</v>
          </cell>
          <cell r="L1129">
            <v>0</v>
          </cell>
          <cell r="M1129">
            <v>1.9970000000000002E-2</v>
          </cell>
          <cell r="N1129">
            <v>0.08</v>
          </cell>
          <cell r="O1129">
            <v>0</v>
          </cell>
          <cell r="P1129">
            <v>0</v>
          </cell>
          <cell r="Q1129" t="str">
            <v>CPC</v>
          </cell>
          <cell r="R1129">
            <v>62052</v>
          </cell>
          <cell r="S1129">
            <v>63442</v>
          </cell>
          <cell r="T1129">
            <v>1390</v>
          </cell>
          <cell r="V1129">
            <v>1390</v>
          </cell>
          <cell r="W1129">
            <v>27.758300000000002</v>
          </cell>
          <cell r="X1129">
            <v>51097</v>
          </cell>
          <cell r="Y1129">
            <v>52797</v>
          </cell>
        </row>
        <row r="1130">
          <cell r="I1130" t="str">
            <v>V9725501291</v>
          </cell>
          <cell r="J1130" t="str">
            <v>C28005790</v>
          </cell>
          <cell r="K1130">
            <v>0</v>
          </cell>
          <cell r="L1130">
            <v>0</v>
          </cell>
          <cell r="M1130">
            <v>1.9970000000000002E-2</v>
          </cell>
          <cell r="N1130">
            <v>0.08</v>
          </cell>
          <cell r="O1130">
            <v>0</v>
          </cell>
          <cell r="P1130">
            <v>0</v>
          </cell>
          <cell r="Q1130" t="str">
            <v>CPC</v>
          </cell>
          <cell r="R1130">
            <v>49485</v>
          </cell>
          <cell r="S1130">
            <v>49825</v>
          </cell>
          <cell r="T1130">
            <v>340</v>
          </cell>
          <cell r="V1130">
            <v>340</v>
          </cell>
          <cell r="W1130">
            <v>6.7898000000000005</v>
          </cell>
          <cell r="X1130">
            <v>59242</v>
          </cell>
          <cell r="Y1130">
            <v>60003</v>
          </cell>
        </row>
        <row r="1131">
          <cell r="I1131" t="str">
            <v>E205M460308</v>
          </cell>
          <cell r="J1131" t="str">
            <v>C84116316</v>
          </cell>
          <cell r="K1131">
            <v>0</v>
          </cell>
          <cell r="L1131">
            <v>0</v>
          </cell>
          <cell r="M1131">
            <v>1.9970000000000002E-2</v>
          </cell>
          <cell r="N1131">
            <v>0.08</v>
          </cell>
          <cell r="O1131">
            <v>0</v>
          </cell>
          <cell r="P1131">
            <v>0</v>
          </cell>
          <cell r="Q1131" t="str">
            <v>CPC</v>
          </cell>
          <cell r="R1131">
            <v>6810</v>
          </cell>
          <cell r="S1131">
            <v>7049</v>
          </cell>
          <cell r="T1131">
            <v>239</v>
          </cell>
          <cell r="V1131">
            <v>239</v>
          </cell>
          <cell r="W1131">
            <v>4.7728300000000008</v>
          </cell>
          <cell r="X1131">
            <v>24703</v>
          </cell>
          <cell r="Y1131">
            <v>25034</v>
          </cell>
        </row>
        <row r="1132">
          <cell r="I1132" t="str">
            <v>E205M460359</v>
          </cell>
          <cell r="J1132" t="str">
            <v>C84116317</v>
          </cell>
          <cell r="K1132">
            <v>0</v>
          </cell>
          <cell r="L1132">
            <v>0</v>
          </cell>
          <cell r="M1132">
            <v>1.9970000000000002E-2</v>
          </cell>
          <cell r="N1132">
            <v>0.08</v>
          </cell>
          <cell r="O1132">
            <v>0</v>
          </cell>
          <cell r="P1132">
            <v>0</v>
          </cell>
          <cell r="Q1132" t="str">
            <v>CPC</v>
          </cell>
          <cell r="R1132">
            <v>25803</v>
          </cell>
          <cell r="S1132">
            <v>26958</v>
          </cell>
          <cell r="T1132">
            <v>1155</v>
          </cell>
          <cell r="V1132">
            <v>1155</v>
          </cell>
          <cell r="W1132">
            <v>23.065350000000002</v>
          </cell>
          <cell r="X1132">
            <v>21052</v>
          </cell>
          <cell r="Y1132">
            <v>21631</v>
          </cell>
        </row>
        <row r="1133">
          <cell r="I1133" t="str">
            <v>E235C300030</v>
          </cell>
          <cell r="J1133" t="str">
            <v>C84116253</v>
          </cell>
          <cell r="K1133">
            <v>0</v>
          </cell>
          <cell r="L1133">
            <v>0</v>
          </cell>
          <cell r="M1133">
            <v>1.9970000000000002E-2</v>
          </cell>
          <cell r="N1133">
            <v>0.08</v>
          </cell>
          <cell r="O1133">
            <v>0</v>
          </cell>
          <cell r="P1133">
            <v>0</v>
          </cell>
          <cell r="Q1133" t="str">
            <v>CPC</v>
          </cell>
          <cell r="R1133">
            <v>127154</v>
          </cell>
          <cell r="S1133">
            <v>129557</v>
          </cell>
          <cell r="T1133">
            <v>2403</v>
          </cell>
          <cell r="V1133">
            <v>2403</v>
          </cell>
          <cell r="W1133">
            <v>47.987910000000007</v>
          </cell>
          <cell r="X1133">
            <v>137600</v>
          </cell>
          <cell r="Y1133">
            <v>149336</v>
          </cell>
        </row>
        <row r="1134">
          <cell r="I1134" t="str">
            <v>E245C400011</v>
          </cell>
          <cell r="J1134" t="str">
            <v>C84124983</v>
          </cell>
          <cell r="K1134">
            <v>0</v>
          </cell>
          <cell r="L1134">
            <v>0</v>
          </cell>
          <cell r="M1134">
            <v>1.9970000000000002E-2</v>
          </cell>
          <cell r="N1134">
            <v>0.08</v>
          </cell>
          <cell r="O1134">
            <v>0</v>
          </cell>
          <cell r="P1134">
            <v>0</v>
          </cell>
          <cell r="Q1134" t="str">
            <v>CPC</v>
          </cell>
          <cell r="R1134">
            <v>401907</v>
          </cell>
          <cell r="S1134">
            <v>428396</v>
          </cell>
          <cell r="T1134">
            <v>26489</v>
          </cell>
          <cell r="V1134">
            <v>26489</v>
          </cell>
          <cell r="W1134">
            <v>528.98533000000009</v>
          </cell>
          <cell r="X1134">
            <v>336030</v>
          </cell>
          <cell r="Y1134">
            <v>351717</v>
          </cell>
        </row>
        <row r="1135">
          <cell r="I1135" t="str">
            <v>7527249468XZP</v>
          </cell>
          <cell r="K1135">
            <v>0</v>
          </cell>
          <cell r="L1135">
            <v>0</v>
          </cell>
          <cell r="M1135">
            <v>1.9970000000000002E-2</v>
          </cell>
          <cell r="N1135">
            <v>0.08</v>
          </cell>
          <cell r="O1135">
            <v>0</v>
          </cell>
          <cell r="P1135">
            <v>0</v>
          </cell>
          <cell r="Q1135" t="str">
            <v>CPC</v>
          </cell>
          <cell r="R1135">
            <v>2051</v>
          </cell>
          <cell r="S1135">
            <v>2188</v>
          </cell>
          <cell r="T1135">
            <v>137</v>
          </cell>
          <cell r="V1135">
            <v>137</v>
          </cell>
          <cell r="W1135">
            <v>2.7358900000000004</v>
          </cell>
          <cell r="X1135">
            <v>3839</v>
          </cell>
          <cell r="Y1135">
            <v>3947</v>
          </cell>
        </row>
        <row r="1136">
          <cell r="I1136" t="str">
            <v>V9515800248</v>
          </cell>
          <cell r="J1136" t="str">
            <v>C24072240</v>
          </cell>
          <cell r="K1136">
            <v>0</v>
          </cell>
          <cell r="L1136">
            <v>0</v>
          </cell>
          <cell r="M1136">
            <v>1.9970000000000002E-2</v>
          </cell>
          <cell r="N1136">
            <v>0.08</v>
          </cell>
          <cell r="O1136">
            <v>0</v>
          </cell>
          <cell r="P1136">
            <v>0</v>
          </cell>
          <cell r="Q1136" t="str">
            <v>CPC</v>
          </cell>
          <cell r="R1136">
            <v>312801</v>
          </cell>
          <cell r="S1136">
            <v>314315</v>
          </cell>
          <cell r="T1136">
            <v>1514</v>
          </cell>
          <cell r="V1136">
            <v>1514</v>
          </cell>
          <cell r="W1136">
            <v>30.234580000000001</v>
          </cell>
          <cell r="X1136">
            <v>129200</v>
          </cell>
          <cell r="Y1136">
            <v>130430</v>
          </cell>
        </row>
        <row r="1137">
          <cell r="I1137" t="str">
            <v>V9815600590</v>
          </cell>
          <cell r="J1137" t="str">
            <v>C24072225</v>
          </cell>
          <cell r="K1137">
            <v>0</v>
          </cell>
          <cell r="L1137">
            <v>0</v>
          </cell>
          <cell r="M1137">
            <v>1.9970000000000002E-2</v>
          </cell>
          <cell r="N1137">
            <v>0.08</v>
          </cell>
          <cell r="O1137">
            <v>0</v>
          </cell>
          <cell r="P1137">
            <v>0</v>
          </cell>
          <cell r="Q1137" t="str">
            <v>CPC</v>
          </cell>
          <cell r="R1137">
            <v>193367</v>
          </cell>
          <cell r="S1137">
            <v>195346</v>
          </cell>
          <cell r="T1137">
            <v>1979</v>
          </cell>
          <cell r="V1137">
            <v>1979</v>
          </cell>
          <cell r="W1137">
            <v>39.520630000000004</v>
          </cell>
          <cell r="X1137">
            <v>140325</v>
          </cell>
          <cell r="Y1137">
            <v>142153</v>
          </cell>
        </row>
        <row r="1138">
          <cell r="I1138" t="str">
            <v>V9825600437</v>
          </cell>
          <cell r="J1138" t="str">
            <v>C28007405</v>
          </cell>
          <cell r="K1138">
            <v>0</v>
          </cell>
          <cell r="L1138">
            <v>0</v>
          </cell>
          <cell r="M1138">
            <v>1.9970000000000002E-2</v>
          </cell>
          <cell r="N1138">
            <v>0.08</v>
          </cell>
          <cell r="O1138">
            <v>0</v>
          </cell>
          <cell r="P1138">
            <v>0</v>
          </cell>
          <cell r="Q1138" t="str">
            <v>CPC</v>
          </cell>
          <cell r="R1138">
            <v>198109</v>
          </cell>
          <cell r="S1138">
            <v>200460</v>
          </cell>
          <cell r="T1138">
            <v>2351</v>
          </cell>
          <cell r="V1138">
            <v>2351</v>
          </cell>
          <cell r="W1138">
            <v>46.949470000000005</v>
          </cell>
          <cell r="X1138">
            <v>100345</v>
          </cell>
          <cell r="Y1138">
            <v>101228</v>
          </cell>
        </row>
        <row r="1139">
          <cell r="I1139" t="str">
            <v>S9219100115</v>
          </cell>
          <cell r="J1139" t="str">
            <v>C28001971</v>
          </cell>
          <cell r="K1139">
            <v>0</v>
          </cell>
          <cell r="L1139">
            <v>0</v>
          </cell>
          <cell r="M1139">
            <v>1.9970000000000002E-2</v>
          </cell>
          <cell r="N1139">
            <v>0.08</v>
          </cell>
          <cell r="O1139">
            <v>0</v>
          </cell>
          <cell r="P1139">
            <v>0</v>
          </cell>
          <cell r="Q1139" t="str">
            <v>CPC</v>
          </cell>
          <cell r="R1139">
            <v>105111</v>
          </cell>
          <cell r="S1139">
            <v>107759</v>
          </cell>
          <cell r="T1139">
            <v>2648</v>
          </cell>
          <cell r="V1139">
            <v>2648</v>
          </cell>
          <cell r="W1139">
            <v>52.880560000000003</v>
          </cell>
          <cell r="X1139">
            <v>0</v>
          </cell>
          <cell r="Y1139">
            <v>0</v>
          </cell>
        </row>
        <row r="1140">
          <cell r="I1140" t="str">
            <v>V8015601440</v>
          </cell>
          <cell r="J1140" t="str">
            <v>C24072229</v>
          </cell>
          <cell r="K1140">
            <v>0</v>
          </cell>
          <cell r="L1140">
            <v>0</v>
          </cell>
          <cell r="M1140">
            <v>1.9970000000000002E-2</v>
          </cell>
          <cell r="N1140">
            <v>0.08</v>
          </cell>
          <cell r="O1140">
            <v>0</v>
          </cell>
          <cell r="P1140">
            <v>0</v>
          </cell>
          <cell r="Q1140" t="str">
            <v>CPC</v>
          </cell>
          <cell r="R1140">
            <v>280139</v>
          </cell>
          <cell r="S1140">
            <v>291373</v>
          </cell>
          <cell r="T1140">
            <v>11234</v>
          </cell>
          <cell r="V1140">
            <v>11234</v>
          </cell>
          <cell r="W1140">
            <v>224.34298000000001</v>
          </cell>
          <cell r="X1140">
            <v>0</v>
          </cell>
          <cell r="Y1140">
            <v>0</v>
          </cell>
        </row>
        <row r="1141">
          <cell r="I1141" t="str">
            <v>E204R100036</v>
          </cell>
          <cell r="J1141" t="str">
            <v>C84059736</v>
          </cell>
          <cell r="K1141">
            <v>0</v>
          </cell>
          <cell r="L1141">
            <v>0</v>
          </cell>
          <cell r="M1141">
            <v>1.9970000000000002E-2</v>
          </cell>
          <cell r="N1141">
            <v>0.08</v>
          </cell>
          <cell r="O1141">
            <v>0</v>
          </cell>
          <cell r="P1141">
            <v>0</v>
          </cell>
          <cell r="Q1141" t="str">
            <v>CPC</v>
          </cell>
          <cell r="R1141">
            <v>47421</v>
          </cell>
          <cell r="S1141">
            <v>48337</v>
          </cell>
          <cell r="T1141">
            <v>916</v>
          </cell>
          <cell r="V1141">
            <v>916</v>
          </cell>
          <cell r="W1141">
            <v>18.292520000000003</v>
          </cell>
          <cell r="X1141">
            <v>13415</v>
          </cell>
          <cell r="Y1141">
            <v>13631</v>
          </cell>
        </row>
        <row r="1142">
          <cell r="I1142" t="str">
            <v>W914P100859</v>
          </cell>
          <cell r="J1142" t="str">
            <v>C84059257</v>
          </cell>
          <cell r="K1142">
            <v>0</v>
          </cell>
          <cell r="L1142">
            <v>0</v>
          </cell>
          <cell r="M1142">
            <v>1.9970000000000002E-2</v>
          </cell>
          <cell r="N1142">
            <v>0.08</v>
          </cell>
          <cell r="O1142">
            <v>0</v>
          </cell>
          <cell r="P1142">
            <v>0</v>
          </cell>
          <cell r="Q1142" t="str">
            <v>CPC</v>
          </cell>
          <cell r="R1142">
            <v>118134</v>
          </cell>
          <cell r="S1142">
            <v>122416</v>
          </cell>
          <cell r="T1142">
            <v>4282</v>
          </cell>
          <cell r="V1142">
            <v>4282</v>
          </cell>
          <cell r="W1142">
            <v>85.511540000000011</v>
          </cell>
          <cell r="X1142">
            <v>0</v>
          </cell>
          <cell r="Y1142">
            <v>0</v>
          </cell>
        </row>
        <row r="1143">
          <cell r="I1143" t="str">
            <v>W862LB00662</v>
          </cell>
          <cell r="J1143" t="str">
            <v>C84015602</v>
          </cell>
          <cell r="K1143">
            <v>0</v>
          </cell>
          <cell r="L1143">
            <v>0</v>
          </cell>
          <cell r="M1143">
            <v>1.9970000000000002E-2</v>
          </cell>
          <cell r="N1143">
            <v>0.08</v>
          </cell>
          <cell r="O1143">
            <v>0</v>
          </cell>
          <cell r="P1143">
            <v>0</v>
          </cell>
          <cell r="Q1143" t="str">
            <v>CPC</v>
          </cell>
          <cell r="R1143">
            <v>804020</v>
          </cell>
          <cell r="S1143">
            <v>813422</v>
          </cell>
          <cell r="T1143">
            <v>9402</v>
          </cell>
          <cell r="U1143">
            <v>9402</v>
          </cell>
          <cell r="W1143">
            <v>187.75794000000002</v>
          </cell>
          <cell r="X1143">
            <v>0</v>
          </cell>
          <cell r="Y1143">
            <v>0</v>
          </cell>
        </row>
        <row r="1144">
          <cell r="I1144" t="str">
            <v>E214R201014</v>
          </cell>
          <cell r="J1144" t="str">
            <v>C84065346</v>
          </cell>
          <cell r="K1144">
            <v>0</v>
          </cell>
          <cell r="L1144">
            <v>0</v>
          </cell>
          <cell r="M1144">
            <v>1.9970000000000002E-2</v>
          </cell>
          <cell r="N1144">
            <v>0.08</v>
          </cell>
          <cell r="O1144">
            <v>0</v>
          </cell>
          <cell r="P1144">
            <v>0</v>
          </cell>
          <cell r="Q1144" t="str">
            <v>CPC</v>
          </cell>
          <cell r="R1144">
            <v>7897</v>
          </cell>
          <cell r="S1144">
            <v>7935</v>
          </cell>
          <cell r="T1144">
            <v>38</v>
          </cell>
          <cell r="U1144">
            <v>38</v>
          </cell>
          <cell r="W1144">
            <v>0.75886000000000009</v>
          </cell>
          <cell r="X1144">
            <v>1736</v>
          </cell>
          <cell r="Y1144">
            <v>1767</v>
          </cell>
        </row>
        <row r="1145">
          <cell r="I1145" t="str">
            <v>701543HH0B64W</v>
          </cell>
          <cell r="K1145">
            <v>0</v>
          </cell>
          <cell r="L1145">
            <v>0</v>
          </cell>
          <cell r="M1145">
            <v>1.9970000000000002E-2</v>
          </cell>
          <cell r="N1145">
            <v>0.08</v>
          </cell>
          <cell r="O1145">
            <v>0</v>
          </cell>
          <cell r="P1145">
            <v>0</v>
          </cell>
          <cell r="Q1145" t="str">
            <v>CPC</v>
          </cell>
          <cell r="R1145">
            <v>112401</v>
          </cell>
          <cell r="S1145">
            <v>115814</v>
          </cell>
          <cell r="T1145">
            <v>3413</v>
          </cell>
          <cell r="V1145">
            <v>3413</v>
          </cell>
          <cell r="W1145">
            <v>68.157610000000005</v>
          </cell>
          <cell r="X1145">
            <v>0</v>
          </cell>
          <cell r="Y1145">
            <v>0</v>
          </cell>
        </row>
        <row r="1146">
          <cell r="I1146" t="str">
            <v>701543HH0B65P</v>
          </cell>
          <cell r="K1146">
            <v>0</v>
          </cell>
          <cell r="L1146">
            <v>0</v>
          </cell>
          <cell r="M1146">
            <v>1.9970000000000002E-2</v>
          </cell>
          <cell r="N1146">
            <v>0.08</v>
          </cell>
          <cell r="O1146">
            <v>0</v>
          </cell>
          <cell r="P1146">
            <v>0</v>
          </cell>
          <cell r="Q1146" t="str">
            <v>CPC</v>
          </cell>
          <cell r="R1146">
            <v>70489</v>
          </cell>
          <cell r="S1146">
            <v>72225</v>
          </cell>
          <cell r="T1146">
            <v>1736</v>
          </cell>
          <cell r="V1146">
            <v>1736</v>
          </cell>
          <cell r="W1146">
            <v>34.667920000000002</v>
          </cell>
          <cell r="X1146">
            <v>0</v>
          </cell>
          <cell r="Y1146">
            <v>0</v>
          </cell>
        </row>
        <row r="1147">
          <cell r="I1147" t="str">
            <v>E164M810035</v>
          </cell>
          <cell r="J1147" t="str">
            <v>C84085107</v>
          </cell>
          <cell r="K1147">
            <v>0</v>
          </cell>
          <cell r="L1147">
            <v>0</v>
          </cell>
          <cell r="M1147">
            <v>1.9970000000000002E-2</v>
          </cell>
          <cell r="N1147">
            <v>0.08</v>
          </cell>
          <cell r="O1147">
            <v>0</v>
          </cell>
          <cell r="P1147">
            <v>0</v>
          </cell>
          <cell r="Q1147" t="str">
            <v>CPC</v>
          </cell>
          <cell r="R1147">
            <v>151072</v>
          </cell>
          <cell r="S1147">
            <v>154260</v>
          </cell>
          <cell r="T1147">
            <v>3188</v>
          </cell>
          <cell r="V1147">
            <v>3188</v>
          </cell>
          <cell r="W1147">
            <v>63.664360000000002</v>
          </cell>
          <cell r="X1147">
            <v>4242</v>
          </cell>
          <cell r="Y1147">
            <v>4302</v>
          </cell>
        </row>
        <row r="1148">
          <cell r="I1148" t="str">
            <v>E175M162376</v>
          </cell>
          <cell r="J1148" t="str">
            <v>C84106494</v>
          </cell>
          <cell r="K1148">
            <v>0</v>
          </cell>
          <cell r="L1148">
            <v>0</v>
          </cell>
          <cell r="M1148">
            <v>1.9970000000000002E-2</v>
          </cell>
          <cell r="N1148">
            <v>0.08</v>
          </cell>
          <cell r="O1148">
            <v>0</v>
          </cell>
          <cell r="P1148">
            <v>0</v>
          </cell>
          <cell r="Q1148" t="str">
            <v>CPC</v>
          </cell>
          <cell r="R1148">
            <v>98099</v>
          </cell>
          <cell r="S1148">
            <v>99681</v>
          </cell>
          <cell r="T1148">
            <v>1582</v>
          </cell>
          <cell r="V1148">
            <v>1582</v>
          </cell>
          <cell r="W1148">
            <v>31.592540000000003</v>
          </cell>
          <cell r="X1148">
            <v>43221</v>
          </cell>
          <cell r="Y1148">
            <v>43546</v>
          </cell>
        </row>
        <row r="1149">
          <cell r="I1149" t="str">
            <v>G656L700324</v>
          </cell>
          <cell r="J1149" t="str">
            <v>C84166508</v>
          </cell>
          <cell r="K1149">
            <v>0</v>
          </cell>
          <cell r="L1149">
            <v>0</v>
          </cell>
          <cell r="M1149">
            <v>1.9970000000000002E-2</v>
          </cell>
          <cell r="N1149">
            <v>0.08</v>
          </cell>
          <cell r="O1149">
            <v>0</v>
          </cell>
          <cell r="P1149">
            <v>0</v>
          </cell>
          <cell r="Q1149" t="str">
            <v>CPC</v>
          </cell>
          <cell r="R1149">
            <v>118968</v>
          </cell>
          <cell r="S1149">
            <v>133368</v>
          </cell>
          <cell r="T1149">
            <v>14400</v>
          </cell>
          <cell r="V1149">
            <v>14400</v>
          </cell>
          <cell r="W1149">
            <v>287.56800000000004</v>
          </cell>
          <cell r="X1149">
            <v>0</v>
          </cell>
          <cell r="Y1149">
            <v>0</v>
          </cell>
        </row>
        <row r="1150">
          <cell r="I1150" t="str">
            <v>G716M661908</v>
          </cell>
          <cell r="J1150" t="str">
            <v>C84166468</v>
          </cell>
          <cell r="K1150">
            <v>0</v>
          </cell>
          <cell r="L1150">
            <v>0</v>
          </cell>
          <cell r="M1150">
            <v>1.9970000000000002E-2</v>
          </cell>
          <cell r="N1150">
            <v>0.08</v>
          </cell>
          <cell r="O1150">
            <v>0</v>
          </cell>
          <cell r="P1150">
            <v>0</v>
          </cell>
          <cell r="Q1150" t="str">
            <v>CPC</v>
          </cell>
          <cell r="R1150">
            <v>48012</v>
          </cell>
          <cell r="S1150">
            <v>50603</v>
          </cell>
          <cell r="T1150">
            <v>2591</v>
          </cell>
          <cell r="V1150">
            <v>2591</v>
          </cell>
          <cell r="W1150">
            <v>51.742270000000005</v>
          </cell>
          <cell r="X1150">
            <v>10343</v>
          </cell>
          <cell r="Y1150">
            <v>10664</v>
          </cell>
        </row>
        <row r="1151">
          <cell r="I1151" t="str">
            <v>7526419442PYC</v>
          </cell>
          <cell r="K1151">
            <v>0</v>
          </cell>
          <cell r="L1151">
            <v>0</v>
          </cell>
          <cell r="M1151">
            <v>1.9970000000000002E-2</v>
          </cell>
          <cell r="N1151">
            <v>0.08</v>
          </cell>
          <cell r="O1151">
            <v>0</v>
          </cell>
          <cell r="P1151">
            <v>0</v>
          </cell>
          <cell r="Q1151" t="str">
            <v>CPC</v>
          </cell>
          <cell r="R1151">
            <v>18710</v>
          </cell>
          <cell r="S1151">
            <v>20363</v>
          </cell>
          <cell r="T1151">
            <v>1653</v>
          </cell>
          <cell r="V1151">
            <v>1653</v>
          </cell>
          <cell r="W1151">
            <v>33.01041</v>
          </cell>
          <cell r="X1151">
            <v>16510</v>
          </cell>
          <cell r="Y1151">
            <v>18950</v>
          </cell>
        </row>
        <row r="1152">
          <cell r="I1152" t="str">
            <v>701532HH07BGG</v>
          </cell>
          <cell r="K1152">
            <v>0</v>
          </cell>
          <cell r="L1152">
            <v>0</v>
          </cell>
          <cell r="M1152">
            <v>1.9970000000000002E-2</v>
          </cell>
          <cell r="N1152">
            <v>0.08</v>
          </cell>
          <cell r="O1152">
            <v>0</v>
          </cell>
          <cell r="P1152">
            <v>0</v>
          </cell>
          <cell r="Q1152" t="str">
            <v>CPC</v>
          </cell>
          <cell r="R1152">
            <v>21048</v>
          </cell>
          <cell r="S1152">
            <v>21102</v>
          </cell>
          <cell r="T1152">
            <v>54</v>
          </cell>
          <cell r="V1152">
            <v>54</v>
          </cell>
          <cell r="W1152">
            <v>1.0783800000000001</v>
          </cell>
          <cell r="X1152">
            <v>0</v>
          </cell>
          <cell r="Y1152">
            <v>0</v>
          </cell>
        </row>
        <row r="1153">
          <cell r="I1153" t="str">
            <v>G756R610871</v>
          </cell>
          <cell r="J1153" t="str">
            <v>C84172362</v>
          </cell>
          <cell r="K1153">
            <v>2500</v>
          </cell>
          <cell r="L1153">
            <v>2500</v>
          </cell>
          <cell r="M1153">
            <v>2.0750000000000001E-2</v>
          </cell>
          <cell r="N1153">
            <v>0.08</v>
          </cell>
          <cell r="O1153">
            <v>51.875</v>
          </cell>
          <cell r="P1153">
            <v>200</v>
          </cell>
          <cell r="Q1153">
            <v>251.875</v>
          </cell>
          <cell r="R1153">
            <v>4921</v>
          </cell>
          <cell r="S1153">
            <v>5438</v>
          </cell>
          <cell r="T1153">
            <v>517</v>
          </cell>
          <cell r="U1153" t="str">
            <v>0</v>
          </cell>
          <cell r="W1153">
            <v>0</v>
          </cell>
          <cell r="X1153">
            <v>1254</v>
          </cell>
          <cell r="Y1153">
            <v>1541</v>
          </cell>
        </row>
        <row r="1154">
          <cell r="I1154" t="str">
            <v>C066CB00205</v>
          </cell>
          <cell r="J1154" t="str">
            <v>C84194062</v>
          </cell>
          <cell r="K1154">
            <v>0</v>
          </cell>
          <cell r="L1154">
            <v>0</v>
          </cell>
          <cell r="M1154">
            <v>1.9970000000000002E-2</v>
          </cell>
          <cell r="N1154">
            <v>0.08</v>
          </cell>
          <cell r="O1154">
            <v>0</v>
          </cell>
          <cell r="P1154">
            <v>0</v>
          </cell>
          <cell r="Q1154" t="str">
            <v>CPC</v>
          </cell>
          <cell r="R1154">
            <v>17</v>
          </cell>
          <cell r="S1154">
            <v>12796</v>
          </cell>
          <cell r="T1154">
            <v>12779</v>
          </cell>
          <cell r="U1154">
            <v>12779</v>
          </cell>
          <cell r="W1154">
            <v>255.19663000000003</v>
          </cell>
          <cell r="X1154">
            <v>15</v>
          </cell>
          <cell r="Y1154">
            <v>1363</v>
          </cell>
        </row>
        <row r="1155">
          <cell r="I1155" t="str">
            <v>V9315700819</v>
          </cell>
          <cell r="J1155" t="str">
            <v>C24071892</v>
          </cell>
          <cell r="K1155">
            <v>0</v>
          </cell>
          <cell r="L1155">
            <v>0</v>
          </cell>
          <cell r="M1155">
            <v>1.9970000000000002E-2</v>
          </cell>
          <cell r="N1155">
            <v>0.08</v>
          </cell>
          <cell r="O1155">
            <v>0</v>
          </cell>
          <cell r="P1155">
            <v>0</v>
          </cell>
          <cell r="Q1155" t="str">
            <v>CPC</v>
          </cell>
          <cell r="R1155">
            <v>338335</v>
          </cell>
          <cell r="S1155">
            <v>341930</v>
          </cell>
          <cell r="T1155">
            <v>3595</v>
          </cell>
          <cell r="V1155">
            <v>3595</v>
          </cell>
          <cell r="W1155">
            <v>71.792150000000007</v>
          </cell>
          <cell r="X1155">
            <v>114004</v>
          </cell>
          <cell r="Y1155">
            <v>115759</v>
          </cell>
        </row>
        <row r="1156">
          <cell r="I1156" t="str">
            <v>V9315700580</v>
          </cell>
          <cell r="J1156" t="str">
            <v>C24071893</v>
          </cell>
          <cell r="K1156">
            <v>0</v>
          </cell>
          <cell r="L1156">
            <v>0</v>
          </cell>
          <cell r="M1156">
            <v>1.9970000000000002E-2</v>
          </cell>
          <cell r="N1156">
            <v>0.08</v>
          </cell>
          <cell r="O1156">
            <v>0</v>
          </cell>
          <cell r="P1156">
            <v>0</v>
          </cell>
          <cell r="Q1156" t="str">
            <v>CPC</v>
          </cell>
          <cell r="R1156">
            <v>455794</v>
          </cell>
          <cell r="S1156">
            <v>458624</v>
          </cell>
          <cell r="T1156">
            <v>2830</v>
          </cell>
          <cell r="V1156">
            <v>2830</v>
          </cell>
          <cell r="W1156">
            <v>56.515100000000004</v>
          </cell>
          <cell r="X1156">
            <v>124130</v>
          </cell>
          <cell r="Y1156">
            <v>125012</v>
          </cell>
        </row>
        <row r="1157">
          <cell r="I1157" t="str">
            <v>V8315501297</v>
          </cell>
          <cell r="J1157" t="str">
            <v>C24071915</v>
          </cell>
          <cell r="K1157">
            <v>0</v>
          </cell>
          <cell r="L1157">
            <v>0</v>
          </cell>
          <cell r="M1157">
            <v>1.9970000000000002E-2</v>
          </cell>
          <cell r="N1157">
            <v>0.08</v>
          </cell>
          <cell r="O1157">
            <v>0</v>
          </cell>
          <cell r="P1157">
            <v>0</v>
          </cell>
          <cell r="Q1157" t="str">
            <v>CPC</v>
          </cell>
          <cell r="R1157">
            <v>256807</v>
          </cell>
          <cell r="S1157">
            <v>257951</v>
          </cell>
          <cell r="T1157">
            <v>1144</v>
          </cell>
          <cell r="V1157">
            <v>1144</v>
          </cell>
          <cell r="W1157">
            <v>22.845680000000002</v>
          </cell>
          <cell r="X1157">
            <v>0</v>
          </cell>
          <cell r="Y1157">
            <v>0</v>
          </cell>
        </row>
        <row r="1158">
          <cell r="I1158" t="str">
            <v>V8315501372</v>
          </cell>
          <cell r="J1158" t="str">
            <v>C24071917</v>
          </cell>
          <cell r="K1158">
            <v>0</v>
          </cell>
          <cell r="L1158">
            <v>0</v>
          </cell>
          <cell r="M1158">
            <v>1.9970000000000002E-2</v>
          </cell>
          <cell r="N1158">
            <v>0.08</v>
          </cell>
          <cell r="O1158">
            <v>0</v>
          </cell>
          <cell r="P1158">
            <v>0</v>
          </cell>
          <cell r="Q1158" t="str">
            <v>CPC</v>
          </cell>
          <cell r="R1158">
            <v>231086</v>
          </cell>
          <cell r="S1158">
            <v>233525</v>
          </cell>
          <cell r="T1158">
            <v>2439</v>
          </cell>
          <cell r="V1158">
            <v>2439</v>
          </cell>
          <cell r="W1158">
            <v>48.706830000000004</v>
          </cell>
          <cell r="X1158">
            <v>0</v>
          </cell>
          <cell r="Y1158">
            <v>0</v>
          </cell>
        </row>
        <row r="1159">
          <cell r="I1159" t="str">
            <v>V8315501311</v>
          </cell>
          <cell r="J1159" t="str">
            <v>C24071916</v>
          </cell>
          <cell r="K1159">
            <v>0</v>
          </cell>
          <cell r="L1159">
            <v>0</v>
          </cell>
          <cell r="M1159">
            <v>1.9970000000000002E-2</v>
          </cell>
          <cell r="N1159">
            <v>0.08</v>
          </cell>
          <cell r="O1159">
            <v>0</v>
          </cell>
          <cell r="P1159">
            <v>0</v>
          </cell>
          <cell r="Q1159" t="str">
            <v>CPC</v>
          </cell>
          <cell r="R1159">
            <v>260817</v>
          </cell>
          <cell r="S1159">
            <v>263792</v>
          </cell>
          <cell r="T1159">
            <v>2975</v>
          </cell>
          <cell r="V1159">
            <v>2975</v>
          </cell>
          <cell r="W1159">
            <v>59.410750000000007</v>
          </cell>
          <cell r="X1159">
            <v>0</v>
          </cell>
          <cell r="Y1159">
            <v>0</v>
          </cell>
        </row>
        <row r="1160">
          <cell r="I1160" t="str">
            <v>V8315501299</v>
          </cell>
          <cell r="J1160" t="str">
            <v>C24071918</v>
          </cell>
          <cell r="K1160">
            <v>0</v>
          </cell>
          <cell r="L1160">
            <v>0</v>
          </cell>
          <cell r="M1160">
            <v>1.9970000000000002E-2</v>
          </cell>
          <cell r="N1160">
            <v>0.08</v>
          </cell>
          <cell r="O1160">
            <v>0</v>
          </cell>
          <cell r="P1160">
            <v>0</v>
          </cell>
          <cell r="Q1160" t="str">
            <v>CPC</v>
          </cell>
          <cell r="R1160">
            <v>403033</v>
          </cell>
          <cell r="S1160">
            <v>409887</v>
          </cell>
          <cell r="T1160">
            <v>6854</v>
          </cell>
          <cell r="V1160">
            <v>6854</v>
          </cell>
          <cell r="W1160">
            <v>136.87438</v>
          </cell>
          <cell r="X1160">
            <v>0</v>
          </cell>
          <cell r="Y1160">
            <v>0</v>
          </cell>
        </row>
        <row r="1161">
          <cell r="I1161" t="str">
            <v>406325990286V</v>
          </cell>
          <cell r="K1161">
            <v>0</v>
          </cell>
          <cell r="L1161">
            <v>0</v>
          </cell>
          <cell r="M1161">
            <v>1.9970000000000002E-2</v>
          </cell>
          <cell r="N1161">
            <v>0.08</v>
          </cell>
          <cell r="O1161">
            <v>0</v>
          </cell>
          <cell r="P1161">
            <v>0</v>
          </cell>
          <cell r="Q1161" t="str">
            <v>CPC</v>
          </cell>
          <cell r="R1161">
            <v>30052</v>
          </cell>
          <cell r="S1161">
            <v>30769</v>
          </cell>
          <cell r="T1161">
            <v>717</v>
          </cell>
          <cell r="V1161">
            <v>717</v>
          </cell>
          <cell r="W1161">
            <v>14.318490000000001</v>
          </cell>
          <cell r="X1161">
            <v>0</v>
          </cell>
          <cell r="Y1161">
            <v>0</v>
          </cell>
        </row>
        <row r="1162">
          <cell r="I1162">
            <v>4063259902875</v>
          </cell>
          <cell r="K1162">
            <v>0</v>
          </cell>
          <cell r="L1162">
            <v>0</v>
          </cell>
          <cell r="M1162">
            <v>1.9970000000000002E-2</v>
          </cell>
          <cell r="N1162">
            <v>0.08</v>
          </cell>
          <cell r="O1162">
            <v>0</v>
          </cell>
          <cell r="P1162">
            <v>0</v>
          </cell>
          <cell r="Q1162" t="str">
            <v>CPC</v>
          </cell>
          <cell r="R1162">
            <v>22550</v>
          </cell>
          <cell r="S1162">
            <v>23101</v>
          </cell>
          <cell r="T1162">
            <v>551</v>
          </cell>
          <cell r="V1162">
            <v>551</v>
          </cell>
          <cell r="W1162">
            <v>11.00347</v>
          </cell>
          <cell r="X1162">
            <v>0</v>
          </cell>
          <cell r="Y1162">
            <v>0</v>
          </cell>
        </row>
        <row r="1163">
          <cell r="I1163" t="str">
            <v>451420LM01WN4</v>
          </cell>
          <cell r="K1163">
            <v>0</v>
          </cell>
          <cell r="L1163">
            <v>0</v>
          </cell>
          <cell r="M1163">
            <v>1.9970000000000002E-2</v>
          </cell>
          <cell r="N1163">
            <v>0.08</v>
          </cell>
          <cell r="O1163">
            <v>0</v>
          </cell>
          <cell r="P1163">
            <v>0</v>
          </cell>
          <cell r="Q1163" t="str">
            <v>CPC</v>
          </cell>
          <cell r="R1163">
            <v>80267</v>
          </cell>
          <cell r="S1163">
            <v>82433</v>
          </cell>
          <cell r="T1163">
            <v>2166</v>
          </cell>
          <cell r="V1163">
            <v>2166</v>
          </cell>
          <cell r="W1163">
            <v>43.255020000000002</v>
          </cell>
          <cell r="X1163">
            <v>0</v>
          </cell>
          <cell r="Y1163">
            <v>0</v>
          </cell>
        </row>
        <row r="1164">
          <cell r="I1164" t="str">
            <v>451420LM01WHF</v>
          </cell>
          <cell r="K1164">
            <v>0</v>
          </cell>
          <cell r="L1164">
            <v>0</v>
          </cell>
          <cell r="M1164">
            <v>1.9970000000000002E-2</v>
          </cell>
          <cell r="N1164">
            <v>0.08</v>
          </cell>
          <cell r="O1164">
            <v>0</v>
          </cell>
          <cell r="P1164">
            <v>0</v>
          </cell>
          <cell r="Q1164" t="str">
            <v>CPC</v>
          </cell>
          <cell r="R1164">
            <v>43849</v>
          </cell>
          <cell r="S1164">
            <v>44647</v>
          </cell>
          <cell r="T1164">
            <v>798</v>
          </cell>
          <cell r="V1164">
            <v>798</v>
          </cell>
          <cell r="W1164">
            <v>15.936060000000001</v>
          </cell>
          <cell r="X1164">
            <v>0</v>
          </cell>
          <cell r="Y1164">
            <v>0</v>
          </cell>
        </row>
        <row r="1165">
          <cell r="I1165" t="str">
            <v>451420LM01X4H</v>
          </cell>
          <cell r="K1165">
            <v>0</v>
          </cell>
          <cell r="L1165">
            <v>0</v>
          </cell>
          <cell r="M1165">
            <v>1.9970000000000002E-2</v>
          </cell>
          <cell r="N1165">
            <v>0.08</v>
          </cell>
          <cell r="O1165">
            <v>0</v>
          </cell>
          <cell r="P1165">
            <v>0</v>
          </cell>
          <cell r="Q1165" t="str">
            <v>CPC</v>
          </cell>
          <cell r="R1165">
            <v>45650</v>
          </cell>
          <cell r="S1165">
            <v>46440</v>
          </cell>
          <cell r="T1165">
            <v>790</v>
          </cell>
          <cell r="V1165">
            <v>790</v>
          </cell>
          <cell r="W1165">
            <v>15.776300000000001</v>
          </cell>
          <cell r="X1165">
            <v>0</v>
          </cell>
          <cell r="Y1165">
            <v>0</v>
          </cell>
        </row>
        <row r="1166">
          <cell r="I1166" t="str">
            <v>451420LM01X3L</v>
          </cell>
          <cell r="K1166">
            <v>0</v>
          </cell>
          <cell r="L1166">
            <v>0</v>
          </cell>
          <cell r="M1166">
            <v>1.9970000000000002E-2</v>
          </cell>
          <cell r="N1166">
            <v>0.08</v>
          </cell>
          <cell r="O1166">
            <v>0</v>
          </cell>
          <cell r="P1166">
            <v>0</v>
          </cell>
          <cell r="Q1166" t="str">
            <v>CPC</v>
          </cell>
          <cell r="R1166">
            <v>55184</v>
          </cell>
          <cell r="S1166">
            <v>56023</v>
          </cell>
          <cell r="T1166">
            <v>839</v>
          </cell>
          <cell r="V1166">
            <v>839</v>
          </cell>
          <cell r="W1166">
            <v>16.754830000000002</v>
          </cell>
          <cell r="X1166">
            <v>0</v>
          </cell>
          <cell r="Y1166">
            <v>0</v>
          </cell>
        </row>
        <row r="1167">
          <cell r="I1167" t="str">
            <v>W793P302373</v>
          </cell>
          <cell r="J1167" t="str">
            <v>C84026298</v>
          </cell>
          <cell r="K1167">
            <v>0</v>
          </cell>
          <cell r="L1167">
            <v>0</v>
          </cell>
          <cell r="M1167">
            <v>1.9970000000000002E-2</v>
          </cell>
          <cell r="N1167">
            <v>0.08</v>
          </cell>
          <cell r="O1167">
            <v>0</v>
          </cell>
          <cell r="P1167">
            <v>0</v>
          </cell>
          <cell r="Q1167" t="str">
            <v>CPC</v>
          </cell>
          <cell r="R1167">
            <v>60174</v>
          </cell>
          <cell r="S1167">
            <v>60803</v>
          </cell>
          <cell r="T1167">
            <v>629</v>
          </cell>
          <cell r="V1167">
            <v>629</v>
          </cell>
          <cell r="W1167">
            <v>12.56113</v>
          </cell>
          <cell r="X1167">
            <v>78307</v>
          </cell>
          <cell r="Y1167">
            <v>79816</v>
          </cell>
        </row>
        <row r="1168">
          <cell r="I1168" t="str">
            <v>W493L500425</v>
          </cell>
          <cell r="J1168" t="str">
            <v>C84027827</v>
          </cell>
          <cell r="K1168">
            <v>0</v>
          </cell>
          <cell r="L1168">
            <v>0</v>
          </cell>
          <cell r="M1168">
            <v>1.9970000000000002E-2</v>
          </cell>
          <cell r="N1168">
            <v>0.08</v>
          </cell>
          <cell r="O1168">
            <v>0</v>
          </cell>
          <cell r="P1168">
            <v>0</v>
          </cell>
          <cell r="Q1168" t="str">
            <v>CPC</v>
          </cell>
          <cell r="R1168">
            <v>136023</v>
          </cell>
          <cell r="S1168">
            <v>138005</v>
          </cell>
          <cell r="T1168">
            <v>1982</v>
          </cell>
          <cell r="V1168">
            <v>1982</v>
          </cell>
          <cell r="W1168">
            <v>39.580540000000006</v>
          </cell>
          <cell r="X1168">
            <v>153961</v>
          </cell>
          <cell r="Y1168">
            <v>156141</v>
          </cell>
        </row>
        <row r="1169">
          <cell r="I1169" t="str">
            <v>7526129440XK9</v>
          </cell>
          <cell r="K1169">
            <v>0</v>
          </cell>
          <cell r="L1169">
            <v>0</v>
          </cell>
          <cell r="M1169">
            <v>1.9970000000000002E-2</v>
          </cell>
          <cell r="N1169">
            <v>0.08</v>
          </cell>
          <cell r="O1169">
            <v>0</v>
          </cell>
          <cell r="P1169">
            <v>0</v>
          </cell>
          <cell r="Q1169" t="str">
            <v>CPC</v>
          </cell>
          <cell r="R1169">
            <v>42436</v>
          </cell>
          <cell r="S1169">
            <v>43984</v>
          </cell>
          <cell r="T1169">
            <v>1548</v>
          </cell>
          <cell r="V1169">
            <v>1548</v>
          </cell>
          <cell r="W1169">
            <v>30.913560000000004</v>
          </cell>
          <cell r="X1169">
            <v>19547</v>
          </cell>
          <cell r="Y1169">
            <v>19817</v>
          </cell>
        </row>
        <row r="1170">
          <cell r="I1170" t="str">
            <v>79G1WR9</v>
          </cell>
          <cell r="K1170">
            <v>0</v>
          </cell>
          <cell r="L1170">
            <v>0</v>
          </cell>
          <cell r="M1170">
            <v>1.9970000000000002E-2</v>
          </cell>
          <cell r="N1170">
            <v>0.08</v>
          </cell>
          <cell r="O1170">
            <v>0</v>
          </cell>
          <cell r="P1170">
            <v>0</v>
          </cell>
          <cell r="Q1170" t="str">
            <v>CPC</v>
          </cell>
          <cell r="R1170">
            <v>146891</v>
          </cell>
          <cell r="S1170">
            <v>149542</v>
          </cell>
          <cell r="T1170">
            <v>2651</v>
          </cell>
          <cell r="V1170">
            <v>2651</v>
          </cell>
          <cell r="W1170">
            <v>52.940470000000005</v>
          </cell>
          <cell r="X1170">
            <v>0</v>
          </cell>
          <cell r="Y1170">
            <v>0</v>
          </cell>
        </row>
        <row r="1171">
          <cell r="I1171" t="str">
            <v>79G2ML3</v>
          </cell>
          <cell r="K1171">
            <v>0</v>
          </cell>
          <cell r="L1171">
            <v>0</v>
          </cell>
          <cell r="M1171">
            <v>1.9970000000000002E-2</v>
          </cell>
          <cell r="N1171">
            <v>0.08</v>
          </cell>
          <cell r="O1171">
            <v>0</v>
          </cell>
          <cell r="P1171">
            <v>0</v>
          </cell>
          <cell r="Q1171" t="str">
            <v>CPC</v>
          </cell>
          <cell r="R1171">
            <v>463739</v>
          </cell>
          <cell r="S1171">
            <v>470684</v>
          </cell>
          <cell r="T1171">
            <v>6945</v>
          </cell>
          <cell r="V1171">
            <v>6945</v>
          </cell>
          <cell r="W1171">
            <v>138.69165000000001</v>
          </cell>
          <cell r="X1171">
            <v>0</v>
          </cell>
          <cell r="Y1171">
            <v>0</v>
          </cell>
        </row>
        <row r="1172">
          <cell r="I1172" t="str">
            <v>79G25VM</v>
          </cell>
          <cell r="K1172">
            <v>0</v>
          </cell>
          <cell r="L1172">
            <v>0</v>
          </cell>
          <cell r="M1172">
            <v>1.9970000000000002E-2</v>
          </cell>
          <cell r="N1172">
            <v>0.08</v>
          </cell>
          <cell r="O1172">
            <v>0</v>
          </cell>
          <cell r="P1172">
            <v>0</v>
          </cell>
          <cell r="Q1172" t="str">
            <v>CPC</v>
          </cell>
          <cell r="R1172">
            <v>332018</v>
          </cell>
          <cell r="S1172">
            <v>338653</v>
          </cell>
          <cell r="T1172">
            <v>6635</v>
          </cell>
          <cell r="V1172">
            <v>6635</v>
          </cell>
          <cell r="W1172">
            <v>132.50095000000002</v>
          </cell>
          <cell r="X1172">
            <v>0</v>
          </cell>
          <cell r="Y1172">
            <v>0</v>
          </cell>
        </row>
        <row r="1173">
          <cell r="I1173" t="str">
            <v>94371M4</v>
          </cell>
          <cell r="K1173">
            <v>0</v>
          </cell>
          <cell r="L1173">
            <v>0</v>
          </cell>
          <cell r="M1173">
            <v>1.9970000000000002E-2</v>
          </cell>
          <cell r="N1173">
            <v>0.08</v>
          </cell>
          <cell r="O1173">
            <v>0</v>
          </cell>
          <cell r="P1173">
            <v>0</v>
          </cell>
          <cell r="Q1173" t="str">
            <v>CPC</v>
          </cell>
          <cell r="R1173">
            <v>33751</v>
          </cell>
          <cell r="S1173">
            <v>33934</v>
          </cell>
          <cell r="T1173">
            <v>183</v>
          </cell>
          <cell r="V1173">
            <v>183</v>
          </cell>
          <cell r="W1173">
            <v>3.6545100000000001</v>
          </cell>
          <cell r="X1173">
            <v>23076</v>
          </cell>
          <cell r="Y1173">
            <v>23524</v>
          </cell>
        </row>
        <row r="1175">
          <cell r="I1175" t="str">
            <v>W792P300723</v>
          </cell>
          <cell r="J1175" t="str">
            <v>C28004444</v>
          </cell>
          <cell r="K1175">
            <v>0</v>
          </cell>
          <cell r="L1175">
            <v>0</v>
          </cell>
          <cell r="M1175">
            <v>1.9970000000000002E-2</v>
          </cell>
          <cell r="N1175">
            <v>0.08</v>
          </cell>
          <cell r="O1175">
            <v>0</v>
          </cell>
          <cell r="P1175">
            <v>0</v>
          </cell>
          <cell r="Q1175" t="str">
            <v>CPC</v>
          </cell>
          <cell r="R1175">
            <v>51246</v>
          </cell>
          <cell r="S1175">
            <v>51638</v>
          </cell>
          <cell r="T1175">
            <v>392</v>
          </cell>
          <cell r="V1175">
            <v>392</v>
          </cell>
          <cell r="W1175">
            <v>7.828240000000001</v>
          </cell>
          <cell r="X1175">
            <v>68304</v>
          </cell>
          <cell r="Y1175">
            <v>68951</v>
          </cell>
        </row>
        <row r="1176">
          <cell r="I1176" t="str">
            <v>W792P302689</v>
          </cell>
          <cell r="J1176" t="str">
            <v>C28004435</v>
          </cell>
          <cell r="K1176">
            <v>0</v>
          </cell>
          <cell r="L1176">
            <v>0</v>
          </cell>
          <cell r="M1176">
            <v>1.9970000000000002E-2</v>
          </cell>
          <cell r="N1176">
            <v>0.08</v>
          </cell>
          <cell r="O1176">
            <v>0</v>
          </cell>
          <cell r="P1176">
            <v>0</v>
          </cell>
          <cell r="Q1176" t="str">
            <v>CPC</v>
          </cell>
          <cell r="R1176">
            <v>53434</v>
          </cell>
          <cell r="S1176">
            <v>53923</v>
          </cell>
          <cell r="T1176">
            <v>489</v>
          </cell>
          <cell r="V1176">
            <v>489</v>
          </cell>
          <cell r="W1176">
            <v>9.7653300000000005</v>
          </cell>
          <cell r="X1176">
            <v>12925</v>
          </cell>
          <cell r="Y1176">
            <v>12975</v>
          </cell>
        </row>
        <row r="1177">
          <cell r="I1177" t="str">
            <v>S9219600137</v>
          </cell>
          <cell r="J1177" t="str">
            <v>C28004850</v>
          </cell>
          <cell r="K1177">
            <v>0</v>
          </cell>
          <cell r="L1177">
            <v>0</v>
          </cell>
          <cell r="M1177">
            <v>1.9970000000000002E-2</v>
          </cell>
          <cell r="N1177">
            <v>0.08</v>
          </cell>
          <cell r="O1177">
            <v>0</v>
          </cell>
          <cell r="P1177">
            <v>0</v>
          </cell>
          <cell r="Q1177" t="str">
            <v>CPC</v>
          </cell>
          <cell r="R1177">
            <v>188455</v>
          </cell>
          <cell r="S1177">
            <v>190409</v>
          </cell>
          <cell r="T1177">
            <v>1954</v>
          </cell>
          <cell r="V1177">
            <v>1954</v>
          </cell>
          <cell r="W1177">
            <v>39.021380000000001</v>
          </cell>
          <cell r="X1177">
            <v>0</v>
          </cell>
          <cell r="Y1177">
            <v>0</v>
          </cell>
        </row>
        <row r="1179">
          <cell r="I1179" t="str">
            <v>72LF83C</v>
          </cell>
          <cell r="K1179">
            <v>0</v>
          </cell>
          <cell r="L1179">
            <v>0</v>
          </cell>
          <cell r="M1179">
            <v>1.9970000000000002E-2</v>
          </cell>
          <cell r="N1179">
            <v>0.08</v>
          </cell>
          <cell r="O1179">
            <v>0</v>
          </cell>
          <cell r="P1179">
            <v>0</v>
          </cell>
          <cell r="Q1179" t="str">
            <v>CPC</v>
          </cell>
          <cell r="R1179">
            <v>51125</v>
          </cell>
          <cell r="S1179" t="e">
            <v>#N/A</v>
          </cell>
          <cell r="T1179" t="e">
            <v>#N/A</v>
          </cell>
          <cell r="V1179" t="e">
            <v>#N/A</v>
          </cell>
          <cell r="W1179" t="e">
            <v>#N/A</v>
          </cell>
          <cell r="X1179">
            <v>0</v>
          </cell>
          <cell r="Y1179" t="e">
            <v>#N/A</v>
          </cell>
        </row>
        <row r="1180">
          <cell r="I1180" t="str">
            <v>S7325800091</v>
          </cell>
          <cell r="J1180" t="str">
            <v>C28007938</v>
          </cell>
          <cell r="K1180">
            <v>0</v>
          </cell>
          <cell r="L1180">
            <v>0</v>
          </cell>
          <cell r="M1180">
            <v>1.9970000000000002E-2</v>
          </cell>
          <cell r="N1180">
            <v>0.08</v>
          </cell>
          <cell r="O1180">
            <v>0</v>
          </cell>
          <cell r="P1180">
            <v>0</v>
          </cell>
          <cell r="Q1180" t="str">
            <v>CPC</v>
          </cell>
          <cell r="R1180">
            <v>60929</v>
          </cell>
          <cell r="S1180">
            <v>62001</v>
          </cell>
          <cell r="T1180">
            <v>1072</v>
          </cell>
          <cell r="V1180">
            <v>1072</v>
          </cell>
          <cell r="W1180">
            <v>21.40784</v>
          </cell>
          <cell r="X1180">
            <v>6008</v>
          </cell>
          <cell r="Y1180">
            <v>6175</v>
          </cell>
        </row>
        <row r="1181">
          <cell r="I1181" t="str">
            <v>W863L300132</v>
          </cell>
          <cell r="J1181" t="str">
            <v>C84021139</v>
          </cell>
          <cell r="K1181">
            <v>0</v>
          </cell>
          <cell r="L1181">
            <v>0</v>
          </cell>
          <cell r="M1181">
            <v>1.9970000000000002E-2</v>
          </cell>
          <cell r="N1181">
            <v>0.08</v>
          </cell>
          <cell r="O1181">
            <v>0</v>
          </cell>
          <cell r="P1181">
            <v>0</v>
          </cell>
          <cell r="Q1181" t="str">
            <v>CPC</v>
          </cell>
          <cell r="R1181">
            <v>691389</v>
          </cell>
          <cell r="S1181">
            <v>700166</v>
          </cell>
          <cell r="T1181">
            <v>8777</v>
          </cell>
          <cell r="V1181">
            <v>8777</v>
          </cell>
          <cell r="W1181">
            <v>175.27669</v>
          </cell>
          <cell r="X1181">
            <v>0</v>
          </cell>
          <cell r="Y1181">
            <v>0</v>
          </cell>
        </row>
        <row r="1184">
          <cell r="I1184" t="str">
            <v>451445LM1X60T</v>
          </cell>
          <cell r="K1184">
            <v>0</v>
          </cell>
          <cell r="L1184">
            <v>0</v>
          </cell>
          <cell r="M1184">
            <v>1.9970000000000002E-2</v>
          </cell>
          <cell r="N1184">
            <v>0.08</v>
          </cell>
          <cell r="O1184">
            <v>0</v>
          </cell>
          <cell r="P1184">
            <v>0</v>
          </cell>
          <cell r="Q1184" t="str">
            <v>CPC</v>
          </cell>
          <cell r="R1184">
            <v>6809</v>
          </cell>
          <cell r="S1184">
            <v>7025</v>
          </cell>
          <cell r="T1184">
            <v>216</v>
          </cell>
          <cell r="V1184">
            <v>216</v>
          </cell>
          <cell r="W1184">
            <v>4.3135200000000005</v>
          </cell>
          <cell r="X1184">
            <v>0</v>
          </cell>
          <cell r="Y1184">
            <v>0</v>
          </cell>
        </row>
        <row r="1186">
          <cell r="I1186" t="str">
            <v>502723946BKGX</v>
          </cell>
          <cell r="K1186">
            <v>0</v>
          </cell>
          <cell r="L1186">
            <v>0</v>
          </cell>
          <cell r="M1186">
            <v>1.9970000000000002E-2</v>
          </cell>
          <cell r="N1186">
            <v>0.08</v>
          </cell>
          <cell r="O1186">
            <v>0</v>
          </cell>
          <cell r="P1186">
            <v>0</v>
          </cell>
          <cell r="Q1186" t="str">
            <v>CPC</v>
          </cell>
          <cell r="R1186">
            <v>3352</v>
          </cell>
          <cell r="S1186">
            <v>3859</v>
          </cell>
          <cell r="T1186">
            <v>507</v>
          </cell>
          <cell r="V1186">
            <v>507</v>
          </cell>
          <cell r="W1186">
            <v>10.124790000000001</v>
          </cell>
          <cell r="X1186">
            <v>13557</v>
          </cell>
          <cell r="Y1186">
            <v>14410</v>
          </cell>
        </row>
        <row r="1187">
          <cell r="I1187" t="str">
            <v>79G3WVD</v>
          </cell>
          <cell r="K1187">
            <v>6000</v>
          </cell>
          <cell r="L1187">
            <v>0</v>
          </cell>
          <cell r="M1187">
            <v>2.0750000000000001E-2</v>
          </cell>
          <cell r="N1187">
            <v>0.08</v>
          </cell>
          <cell r="O1187">
            <v>124.5</v>
          </cell>
          <cell r="P1187">
            <v>0</v>
          </cell>
          <cell r="Q1187">
            <v>124.5</v>
          </cell>
          <cell r="R1187">
            <v>111122</v>
          </cell>
          <cell r="S1187">
            <v>112701</v>
          </cell>
          <cell r="T1187">
            <v>1579</v>
          </cell>
          <cell r="U1187" t="str">
            <v>0</v>
          </cell>
          <cell r="W1187">
            <v>0</v>
          </cell>
          <cell r="X1187">
            <v>0</v>
          </cell>
          <cell r="Y1187">
            <v>0</v>
          </cell>
        </row>
        <row r="1188">
          <cell r="I1188" t="str">
            <v>79G2F34</v>
          </cell>
          <cell r="K1188">
            <v>0</v>
          </cell>
          <cell r="L1188">
            <v>0</v>
          </cell>
          <cell r="M1188">
            <v>1.9970000000000002E-2</v>
          </cell>
          <cell r="N1188">
            <v>0.08</v>
          </cell>
          <cell r="O1188">
            <v>0</v>
          </cell>
          <cell r="P1188">
            <v>0</v>
          </cell>
          <cell r="Q1188" t="str">
            <v>CPC</v>
          </cell>
          <cell r="R1188">
            <v>57413</v>
          </cell>
          <cell r="S1188">
            <v>57590</v>
          </cell>
          <cell r="T1188">
            <v>177</v>
          </cell>
          <cell r="V1188">
            <v>177</v>
          </cell>
          <cell r="W1188">
            <v>3.5346900000000003</v>
          </cell>
          <cell r="X1188">
            <v>0</v>
          </cell>
          <cell r="Y1188">
            <v>0</v>
          </cell>
        </row>
        <row r="1189">
          <cell r="I1189" t="str">
            <v>752500946076P</v>
          </cell>
          <cell r="K1189">
            <v>0</v>
          </cell>
          <cell r="L1189">
            <v>0</v>
          </cell>
          <cell r="M1189">
            <v>1.9970000000000002E-2</v>
          </cell>
          <cell r="N1189">
            <v>0.08</v>
          </cell>
          <cell r="O1189">
            <v>0</v>
          </cell>
          <cell r="P1189">
            <v>0</v>
          </cell>
          <cell r="Q1189" t="str">
            <v>CPC</v>
          </cell>
          <cell r="R1189">
            <v>39531</v>
          </cell>
          <cell r="S1189">
            <v>39821</v>
          </cell>
          <cell r="T1189">
            <v>290</v>
          </cell>
          <cell r="V1189">
            <v>290</v>
          </cell>
          <cell r="W1189">
            <v>5.7913000000000006</v>
          </cell>
          <cell r="X1189">
            <v>19656</v>
          </cell>
          <cell r="Y1189">
            <v>19915</v>
          </cell>
        </row>
        <row r="1190">
          <cell r="I1190" t="str">
            <v>35PBMV6</v>
          </cell>
          <cell r="K1190">
            <v>0</v>
          </cell>
          <cell r="L1190">
            <v>0</v>
          </cell>
          <cell r="M1190">
            <v>1.9970000000000002E-2</v>
          </cell>
          <cell r="N1190">
            <v>0.08</v>
          </cell>
          <cell r="O1190">
            <v>0</v>
          </cell>
          <cell r="P1190">
            <v>0</v>
          </cell>
          <cell r="Q1190" t="str">
            <v>CPC</v>
          </cell>
          <cell r="R1190">
            <v>30598</v>
          </cell>
          <cell r="S1190">
            <v>30933</v>
          </cell>
          <cell r="T1190">
            <v>335</v>
          </cell>
          <cell r="V1190">
            <v>335</v>
          </cell>
          <cell r="W1190">
            <v>6.6899500000000005</v>
          </cell>
          <cell r="X1190">
            <v>0</v>
          </cell>
          <cell r="Y1190">
            <v>0</v>
          </cell>
        </row>
        <row r="1191">
          <cell r="I1191" t="str">
            <v>793550M</v>
          </cell>
          <cell r="K1191">
            <v>0</v>
          </cell>
          <cell r="L1191">
            <v>0</v>
          </cell>
          <cell r="M1191">
            <v>1.9970000000000002E-2</v>
          </cell>
          <cell r="N1191">
            <v>0.08</v>
          </cell>
          <cell r="O1191">
            <v>0</v>
          </cell>
          <cell r="P1191">
            <v>0</v>
          </cell>
          <cell r="Q1191" t="str">
            <v>CPC</v>
          </cell>
          <cell r="R1191">
            <v>170367</v>
          </cell>
          <cell r="S1191">
            <v>171748</v>
          </cell>
          <cell r="T1191">
            <v>1381</v>
          </cell>
          <cell r="V1191">
            <v>1381</v>
          </cell>
          <cell r="W1191">
            <v>27.578570000000003</v>
          </cell>
          <cell r="X1191">
            <v>0</v>
          </cell>
          <cell r="Y1191">
            <v>0</v>
          </cell>
        </row>
        <row r="1192">
          <cell r="I1192" t="str">
            <v>7463369903PRX</v>
          </cell>
          <cell r="K1192">
            <v>0</v>
          </cell>
          <cell r="L1192">
            <v>0</v>
          </cell>
          <cell r="M1192">
            <v>1.9970000000000002E-2</v>
          </cell>
          <cell r="N1192">
            <v>0.08</v>
          </cell>
          <cell r="O1192">
            <v>0</v>
          </cell>
          <cell r="P1192">
            <v>0</v>
          </cell>
          <cell r="Q1192" t="str">
            <v>CPC</v>
          </cell>
          <cell r="R1192">
            <v>272845</v>
          </cell>
          <cell r="S1192">
            <v>282835</v>
          </cell>
          <cell r="T1192">
            <v>9990</v>
          </cell>
          <cell r="V1192">
            <v>9990</v>
          </cell>
          <cell r="W1192">
            <v>199.50030000000001</v>
          </cell>
          <cell r="X1192">
            <v>0</v>
          </cell>
          <cell r="Y1192">
            <v>0</v>
          </cell>
        </row>
        <row r="1193">
          <cell r="I1193" t="str">
            <v>V9825000023</v>
          </cell>
          <cell r="J1193" t="str">
            <v>C28000964</v>
          </cell>
          <cell r="K1193">
            <v>0</v>
          </cell>
          <cell r="L1193">
            <v>0</v>
          </cell>
          <cell r="M1193">
            <v>1.9970000000000002E-2</v>
          </cell>
          <cell r="N1193">
            <v>0.08</v>
          </cell>
          <cell r="O1193">
            <v>0</v>
          </cell>
          <cell r="P1193">
            <v>0</v>
          </cell>
          <cell r="Q1193" t="str">
            <v>CPC</v>
          </cell>
          <cell r="R1193">
            <v>187786</v>
          </cell>
          <cell r="S1193">
            <v>188046</v>
          </cell>
          <cell r="T1193">
            <v>260</v>
          </cell>
          <cell r="V1193">
            <v>260</v>
          </cell>
          <cell r="W1193">
            <v>5.1922000000000006</v>
          </cell>
          <cell r="X1193">
            <v>267160</v>
          </cell>
          <cell r="Y1193">
            <v>267415</v>
          </cell>
        </row>
        <row r="1194">
          <cell r="I1194" t="str">
            <v>G756R510577</v>
          </cell>
          <cell r="J1194" t="str">
            <v>C84169135</v>
          </cell>
          <cell r="K1194">
            <v>0</v>
          </cell>
          <cell r="L1194">
            <v>0</v>
          </cell>
          <cell r="M1194">
            <v>1.9970000000000002E-2</v>
          </cell>
          <cell r="N1194">
            <v>0.08</v>
          </cell>
          <cell r="O1194">
            <v>0</v>
          </cell>
          <cell r="P1194">
            <v>0</v>
          </cell>
          <cell r="Q1194" t="str">
            <v>CPC</v>
          </cell>
          <cell r="R1194">
            <v>21069</v>
          </cell>
          <cell r="S1194">
            <v>23457</v>
          </cell>
          <cell r="T1194">
            <v>2388</v>
          </cell>
          <cell r="V1194">
            <v>2388</v>
          </cell>
          <cell r="W1194">
            <v>47.688360000000003</v>
          </cell>
          <cell r="X1194">
            <v>13134</v>
          </cell>
          <cell r="Y1194">
            <v>15849</v>
          </cell>
        </row>
        <row r="1195">
          <cell r="I1195" t="str">
            <v>752725946D86K</v>
          </cell>
          <cell r="K1195">
            <v>4000</v>
          </cell>
          <cell r="L1195">
            <v>100</v>
          </cell>
          <cell r="M1195">
            <v>2.0750000000000001E-2</v>
          </cell>
          <cell r="N1195">
            <v>0.08</v>
          </cell>
          <cell r="O1195">
            <v>83</v>
          </cell>
          <cell r="P1195">
            <v>8</v>
          </cell>
          <cell r="Q1195">
            <v>91</v>
          </cell>
          <cell r="R1195">
            <v>670</v>
          </cell>
          <cell r="S1195">
            <v>785</v>
          </cell>
          <cell r="T1195">
            <v>115</v>
          </cell>
          <cell r="U1195" t="str">
            <v>0</v>
          </cell>
          <cell r="W1195">
            <v>0</v>
          </cell>
          <cell r="X1195">
            <v>752</v>
          </cell>
          <cell r="Y1195">
            <v>849</v>
          </cell>
        </row>
        <row r="1196">
          <cell r="I1196" t="str">
            <v>79G2F23</v>
          </cell>
          <cell r="K1196">
            <v>6000</v>
          </cell>
          <cell r="L1196">
            <v>0</v>
          </cell>
          <cell r="M1196">
            <v>2.0750000000000001E-2</v>
          </cell>
          <cell r="N1196">
            <v>0.08</v>
          </cell>
          <cell r="O1196">
            <v>124.5</v>
          </cell>
          <cell r="P1196">
            <v>0</v>
          </cell>
          <cell r="Q1196">
            <v>124.5</v>
          </cell>
          <cell r="R1196">
            <v>232703</v>
          </cell>
          <cell r="S1196">
            <v>233582</v>
          </cell>
          <cell r="T1196">
            <v>879</v>
          </cell>
          <cell r="U1196" t="str">
            <v>0</v>
          </cell>
          <cell r="W1196">
            <v>0</v>
          </cell>
          <cell r="X1196">
            <v>0</v>
          </cell>
          <cell r="Y1196">
            <v>0</v>
          </cell>
        </row>
        <row r="1197">
          <cell r="I1197" t="str">
            <v>V8215600225</v>
          </cell>
          <cell r="J1197" t="str">
            <v>C24071172</v>
          </cell>
          <cell r="K1197">
            <v>0</v>
          </cell>
          <cell r="L1197">
            <v>0</v>
          </cell>
          <cell r="M1197">
            <v>1.9970000000000002E-2</v>
          </cell>
          <cell r="N1197">
            <v>0.08</v>
          </cell>
          <cell r="O1197">
            <v>0</v>
          </cell>
          <cell r="P1197">
            <v>0</v>
          </cell>
          <cell r="Q1197" t="str">
            <v>CPC</v>
          </cell>
          <cell r="R1197">
            <v>367406</v>
          </cell>
          <cell r="S1197">
            <v>371900</v>
          </cell>
          <cell r="T1197">
            <v>4494</v>
          </cell>
          <cell r="V1197">
            <v>4494</v>
          </cell>
          <cell r="W1197">
            <v>89.745180000000005</v>
          </cell>
          <cell r="X1197">
            <v>0</v>
          </cell>
          <cell r="Y1197">
            <v>0</v>
          </cell>
        </row>
        <row r="1198">
          <cell r="I1198" t="str">
            <v>79G1TD7</v>
          </cell>
          <cell r="K1198">
            <v>0</v>
          </cell>
          <cell r="L1198">
            <v>0</v>
          </cell>
          <cell r="M1198">
            <v>1.9970000000000002E-2</v>
          </cell>
          <cell r="N1198">
            <v>0.08</v>
          </cell>
          <cell r="O1198">
            <v>0</v>
          </cell>
          <cell r="P1198">
            <v>0</v>
          </cell>
          <cell r="Q1198" t="str">
            <v>CPC</v>
          </cell>
          <cell r="R1198">
            <v>69101</v>
          </cell>
          <cell r="S1198">
            <v>70204</v>
          </cell>
          <cell r="T1198">
            <v>1103</v>
          </cell>
          <cell r="V1198">
            <v>1103</v>
          </cell>
          <cell r="W1198">
            <v>22.026910000000001</v>
          </cell>
          <cell r="X1198">
            <v>0</v>
          </cell>
          <cell r="Y1198">
            <v>0</v>
          </cell>
        </row>
        <row r="1199">
          <cell r="I1199" t="str">
            <v>79G10H6</v>
          </cell>
          <cell r="K1199">
            <v>0</v>
          </cell>
          <cell r="L1199">
            <v>0</v>
          </cell>
          <cell r="M1199">
            <v>1.9970000000000002E-2</v>
          </cell>
          <cell r="N1199">
            <v>0.08</v>
          </cell>
          <cell r="O1199">
            <v>0</v>
          </cell>
          <cell r="P1199">
            <v>0</v>
          </cell>
          <cell r="Q1199" t="str">
            <v>CPC</v>
          </cell>
          <cell r="R1199">
            <v>242377</v>
          </cell>
          <cell r="S1199">
            <v>243445</v>
          </cell>
          <cell r="T1199">
            <v>1068</v>
          </cell>
          <cell r="V1199">
            <v>1068</v>
          </cell>
          <cell r="W1199">
            <v>21.327960000000001</v>
          </cell>
          <cell r="X1199">
            <v>0</v>
          </cell>
          <cell r="Y1199">
            <v>0</v>
          </cell>
        </row>
        <row r="1200">
          <cell r="I1200" t="str">
            <v>79G10H4</v>
          </cell>
          <cell r="K1200">
            <v>0</v>
          </cell>
          <cell r="L1200">
            <v>0</v>
          </cell>
          <cell r="M1200">
            <v>1.9970000000000002E-2</v>
          </cell>
          <cell r="N1200">
            <v>0.08</v>
          </cell>
          <cell r="O1200">
            <v>0</v>
          </cell>
          <cell r="P1200">
            <v>0</v>
          </cell>
          <cell r="Q1200" t="str">
            <v>CPC</v>
          </cell>
          <cell r="R1200">
            <v>78719</v>
          </cell>
          <cell r="S1200">
            <v>79972</v>
          </cell>
          <cell r="T1200">
            <v>1253</v>
          </cell>
          <cell r="V1200">
            <v>1253</v>
          </cell>
          <cell r="W1200">
            <v>25.022410000000001</v>
          </cell>
          <cell r="X1200">
            <v>0</v>
          </cell>
          <cell r="Y1200">
            <v>0</v>
          </cell>
        </row>
        <row r="1201">
          <cell r="I1201" t="str">
            <v>72N2LRT</v>
          </cell>
          <cell r="K1201">
            <v>0</v>
          </cell>
          <cell r="L1201">
            <v>0</v>
          </cell>
          <cell r="M1201">
            <v>1.9970000000000002E-2</v>
          </cell>
          <cell r="N1201">
            <v>0.08</v>
          </cell>
          <cell r="O1201">
            <v>0</v>
          </cell>
          <cell r="P1201">
            <v>0</v>
          </cell>
          <cell r="Q1201" t="str">
            <v>CPC</v>
          </cell>
          <cell r="R1201">
            <v>40447</v>
          </cell>
          <cell r="S1201">
            <v>41052</v>
          </cell>
          <cell r="T1201">
            <v>605</v>
          </cell>
          <cell r="V1201">
            <v>605</v>
          </cell>
          <cell r="W1201">
            <v>12.081850000000001</v>
          </cell>
          <cell r="X1201">
            <v>0</v>
          </cell>
          <cell r="Y1201">
            <v>0</v>
          </cell>
        </row>
        <row r="1202">
          <cell r="I1202" t="str">
            <v>W412L700253</v>
          </cell>
          <cell r="J1202" t="str">
            <v>C28005622</v>
          </cell>
          <cell r="K1202">
            <v>0</v>
          </cell>
          <cell r="L1202">
            <v>0</v>
          </cell>
          <cell r="M1202">
            <v>1.9970000000000002E-2</v>
          </cell>
          <cell r="N1202">
            <v>0.08</v>
          </cell>
          <cell r="O1202">
            <v>0</v>
          </cell>
          <cell r="P1202">
            <v>0</v>
          </cell>
          <cell r="Q1202" t="str">
            <v>CPC</v>
          </cell>
          <cell r="R1202">
            <v>166012</v>
          </cell>
          <cell r="S1202">
            <v>168016</v>
          </cell>
          <cell r="T1202">
            <v>2004</v>
          </cell>
          <cell r="V1202">
            <v>2004</v>
          </cell>
          <cell r="W1202">
            <v>40.019880000000001</v>
          </cell>
          <cell r="X1202">
            <v>0</v>
          </cell>
          <cell r="Y1202">
            <v>0</v>
          </cell>
        </row>
        <row r="1203">
          <cell r="I1203" t="str">
            <v>W543L300940</v>
          </cell>
          <cell r="J1203" t="str">
            <v>C84023710</v>
          </cell>
          <cell r="K1203">
            <v>0</v>
          </cell>
          <cell r="L1203">
            <v>0</v>
          </cell>
          <cell r="M1203">
            <v>1.9970000000000002E-2</v>
          </cell>
          <cell r="N1203">
            <v>0.08</v>
          </cell>
          <cell r="O1203">
            <v>0</v>
          </cell>
          <cell r="P1203">
            <v>0</v>
          </cell>
          <cell r="Q1203" t="str">
            <v>CPC</v>
          </cell>
          <cell r="R1203">
            <v>456929</v>
          </cell>
          <cell r="S1203">
            <v>467942</v>
          </cell>
          <cell r="T1203">
            <v>11013</v>
          </cell>
          <cell r="V1203">
            <v>11013</v>
          </cell>
          <cell r="W1203">
            <v>219.92961000000003</v>
          </cell>
          <cell r="X1203">
            <v>61095</v>
          </cell>
          <cell r="Y1203">
            <v>61356</v>
          </cell>
        </row>
        <row r="1204">
          <cell r="I1204" t="str">
            <v>V9725900090</v>
          </cell>
          <cell r="J1204" t="str">
            <v>C84023727</v>
          </cell>
          <cell r="K1204">
            <v>0</v>
          </cell>
          <cell r="L1204">
            <v>0</v>
          </cell>
          <cell r="M1204">
            <v>1.9970000000000002E-2</v>
          </cell>
          <cell r="N1204">
            <v>0.08</v>
          </cell>
          <cell r="O1204">
            <v>0</v>
          </cell>
          <cell r="P1204">
            <v>0</v>
          </cell>
          <cell r="Q1204" t="str">
            <v>CPC</v>
          </cell>
          <cell r="R1204">
            <v>138374</v>
          </cell>
          <cell r="S1204">
            <v>140209</v>
          </cell>
          <cell r="T1204">
            <v>1835</v>
          </cell>
          <cell r="V1204">
            <v>1835</v>
          </cell>
          <cell r="W1204">
            <v>36.644950000000001</v>
          </cell>
          <cell r="X1204">
            <v>133669</v>
          </cell>
          <cell r="Y1204">
            <v>136030</v>
          </cell>
        </row>
        <row r="1205">
          <cell r="I1205" t="str">
            <v>W543L301051</v>
          </cell>
          <cell r="J1205" t="str">
            <v>C84023709</v>
          </cell>
          <cell r="K1205">
            <v>0</v>
          </cell>
          <cell r="L1205">
            <v>0</v>
          </cell>
          <cell r="M1205">
            <v>1.9970000000000002E-2</v>
          </cell>
          <cell r="N1205">
            <v>0.08</v>
          </cell>
          <cell r="O1205">
            <v>0</v>
          </cell>
          <cell r="P1205">
            <v>0</v>
          </cell>
          <cell r="Q1205" t="str">
            <v>CPC</v>
          </cell>
          <cell r="R1205">
            <v>180004</v>
          </cell>
          <cell r="S1205">
            <v>182143</v>
          </cell>
          <cell r="T1205">
            <v>2139</v>
          </cell>
          <cell r="V1205">
            <v>2139</v>
          </cell>
          <cell r="W1205">
            <v>42.715830000000004</v>
          </cell>
          <cell r="X1205">
            <v>57440</v>
          </cell>
          <cell r="Y1205">
            <v>58870</v>
          </cell>
        </row>
        <row r="1206">
          <cell r="I1206" t="str">
            <v>W532L800996</v>
          </cell>
          <cell r="J1206" t="str">
            <v>C28006125</v>
          </cell>
          <cell r="K1206">
            <v>0</v>
          </cell>
          <cell r="L1206">
            <v>0</v>
          </cell>
          <cell r="M1206">
            <v>1.9970000000000002E-2</v>
          </cell>
          <cell r="N1206">
            <v>0.08</v>
          </cell>
          <cell r="O1206">
            <v>0</v>
          </cell>
          <cell r="P1206">
            <v>0</v>
          </cell>
          <cell r="Q1206" t="str">
            <v>CPC</v>
          </cell>
          <cell r="R1206">
            <v>170801</v>
          </cell>
          <cell r="S1206">
            <v>173564</v>
          </cell>
          <cell r="T1206">
            <v>2763</v>
          </cell>
          <cell r="V1206">
            <v>2763</v>
          </cell>
          <cell r="W1206">
            <v>55.177110000000006</v>
          </cell>
          <cell r="X1206">
            <v>0</v>
          </cell>
          <cell r="Y1206">
            <v>0</v>
          </cell>
        </row>
        <row r="1207">
          <cell r="I1207" t="str">
            <v>V9615800383</v>
          </cell>
          <cell r="J1207" t="str">
            <v>C24072428</v>
          </cell>
          <cell r="K1207">
            <v>0</v>
          </cell>
          <cell r="L1207">
            <v>0</v>
          </cell>
          <cell r="M1207">
            <v>1.9970000000000002E-2</v>
          </cell>
          <cell r="N1207">
            <v>0.08</v>
          </cell>
          <cell r="O1207">
            <v>0</v>
          </cell>
          <cell r="P1207">
            <v>0</v>
          </cell>
          <cell r="Q1207" t="str">
            <v>CPC</v>
          </cell>
          <cell r="R1207">
            <v>406019</v>
          </cell>
          <cell r="S1207">
            <v>409157</v>
          </cell>
          <cell r="T1207">
            <v>3138</v>
          </cell>
          <cell r="V1207">
            <v>3138</v>
          </cell>
          <cell r="W1207">
            <v>62.665860000000002</v>
          </cell>
          <cell r="X1207">
            <v>75693</v>
          </cell>
          <cell r="Y1207">
            <v>76968</v>
          </cell>
        </row>
        <row r="1208">
          <cell r="I1208" t="str">
            <v>V7015700050</v>
          </cell>
          <cell r="J1208" t="str">
            <v>C24072371</v>
          </cell>
          <cell r="K1208">
            <v>0</v>
          </cell>
          <cell r="L1208">
            <v>0</v>
          </cell>
          <cell r="M1208">
            <v>1.9970000000000002E-2</v>
          </cell>
          <cell r="N1208">
            <v>0.08</v>
          </cell>
          <cell r="O1208">
            <v>0</v>
          </cell>
          <cell r="P1208">
            <v>0</v>
          </cell>
          <cell r="Q1208" t="str">
            <v>CPC</v>
          </cell>
          <cell r="R1208">
            <v>3258433</v>
          </cell>
          <cell r="S1208">
            <v>3303011</v>
          </cell>
          <cell r="T1208">
            <v>44578</v>
          </cell>
          <cell r="V1208">
            <v>44578</v>
          </cell>
          <cell r="W1208">
            <v>890.22266000000002</v>
          </cell>
          <cell r="X1208">
            <v>0</v>
          </cell>
          <cell r="Y1208">
            <v>0</v>
          </cell>
        </row>
        <row r="1209">
          <cell r="I1209" t="str">
            <v>7931M21</v>
          </cell>
          <cell r="K1209">
            <v>0</v>
          </cell>
          <cell r="L1209">
            <v>0</v>
          </cell>
          <cell r="M1209">
            <v>1.9970000000000002E-2</v>
          </cell>
          <cell r="N1209">
            <v>0.08</v>
          </cell>
          <cell r="O1209">
            <v>0</v>
          </cell>
          <cell r="P1209">
            <v>0</v>
          </cell>
          <cell r="Q1209" t="str">
            <v>CPC</v>
          </cell>
          <cell r="R1209">
            <v>127688</v>
          </cell>
          <cell r="S1209">
            <v>128295</v>
          </cell>
          <cell r="T1209">
            <v>607</v>
          </cell>
          <cell r="V1209">
            <v>607</v>
          </cell>
          <cell r="W1209">
            <v>12.121790000000001</v>
          </cell>
          <cell r="X1209">
            <v>0</v>
          </cell>
          <cell r="Y1209">
            <v>0</v>
          </cell>
        </row>
        <row r="1210">
          <cell r="I1210" t="str">
            <v>7930LGX</v>
          </cell>
          <cell r="K1210">
            <v>0</v>
          </cell>
          <cell r="L1210">
            <v>0</v>
          </cell>
          <cell r="M1210">
            <v>1.9970000000000002E-2</v>
          </cell>
          <cell r="N1210">
            <v>0.08</v>
          </cell>
          <cell r="O1210">
            <v>0</v>
          </cell>
          <cell r="P1210">
            <v>0</v>
          </cell>
          <cell r="Q1210" t="str">
            <v>CPC</v>
          </cell>
          <cell r="R1210">
            <v>300489</v>
          </cell>
          <cell r="S1210">
            <v>302335</v>
          </cell>
          <cell r="T1210">
            <v>1846</v>
          </cell>
          <cell r="V1210">
            <v>1846</v>
          </cell>
          <cell r="W1210">
            <v>36.864620000000002</v>
          </cell>
          <cell r="X1210">
            <v>0</v>
          </cell>
          <cell r="Y1210">
            <v>0</v>
          </cell>
        </row>
        <row r="1211">
          <cell r="I1211" t="str">
            <v>7931M43</v>
          </cell>
          <cell r="K1211">
            <v>0</v>
          </cell>
          <cell r="L1211">
            <v>0</v>
          </cell>
          <cell r="M1211">
            <v>1.9970000000000002E-2</v>
          </cell>
          <cell r="N1211">
            <v>0.08</v>
          </cell>
          <cell r="O1211">
            <v>0</v>
          </cell>
          <cell r="P1211">
            <v>0</v>
          </cell>
          <cell r="Q1211" t="str">
            <v>CPC</v>
          </cell>
          <cell r="R1211">
            <v>616826</v>
          </cell>
          <cell r="S1211">
            <v>624913</v>
          </cell>
          <cell r="T1211">
            <v>8087</v>
          </cell>
          <cell r="V1211">
            <v>8087</v>
          </cell>
          <cell r="W1211">
            <v>161.49739000000002</v>
          </cell>
          <cell r="X1211">
            <v>0</v>
          </cell>
          <cell r="Y1211">
            <v>0</v>
          </cell>
        </row>
        <row r="1212">
          <cell r="I1212" t="str">
            <v>7958ZH5</v>
          </cell>
          <cell r="K1212">
            <v>0</v>
          </cell>
          <cell r="L1212">
            <v>0</v>
          </cell>
          <cell r="M1212">
            <v>1.9970000000000002E-2</v>
          </cell>
          <cell r="N1212">
            <v>0.08</v>
          </cell>
          <cell r="O1212">
            <v>0</v>
          </cell>
          <cell r="P1212">
            <v>0</v>
          </cell>
          <cell r="Q1212" t="str">
            <v>CPC</v>
          </cell>
          <cell r="R1212">
            <v>691358</v>
          </cell>
          <cell r="S1212">
            <v>702311</v>
          </cell>
          <cell r="T1212">
            <v>10953</v>
          </cell>
          <cell r="V1212">
            <v>10953</v>
          </cell>
          <cell r="W1212">
            <v>218.73141000000001</v>
          </cell>
          <cell r="X1212">
            <v>0</v>
          </cell>
          <cell r="Y1212">
            <v>0</v>
          </cell>
        </row>
        <row r="1213">
          <cell r="I1213" t="str">
            <v>4063259901MXL</v>
          </cell>
          <cell r="K1213">
            <v>0</v>
          </cell>
          <cell r="L1213">
            <v>0</v>
          </cell>
          <cell r="M1213">
            <v>1.9970000000000002E-2</v>
          </cell>
          <cell r="N1213">
            <v>0.08</v>
          </cell>
          <cell r="O1213">
            <v>0</v>
          </cell>
          <cell r="P1213">
            <v>0</v>
          </cell>
          <cell r="Q1213" t="str">
            <v>CPC</v>
          </cell>
          <cell r="R1213">
            <v>232783</v>
          </cell>
          <cell r="S1213">
            <v>236656</v>
          </cell>
          <cell r="T1213">
            <v>3873</v>
          </cell>
          <cell r="V1213">
            <v>3873</v>
          </cell>
          <cell r="W1213">
            <v>77.343810000000005</v>
          </cell>
          <cell r="X1213">
            <v>0</v>
          </cell>
          <cell r="Y1213">
            <v>0</v>
          </cell>
        </row>
        <row r="1214">
          <cell r="I1214" t="str">
            <v>4063369908LCC</v>
          </cell>
          <cell r="K1214">
            <v>0</v>
          </cell>
          <cell r="L1214">
            <v>0</v>
          </cell>
          <cell r="M1214">
            <v>1.9970000000000002E-2</v>
          </cell>
          <cell r="N1214">
            <v>0.08</v>
          </cell>
          <cell r="O1214">
            <v>0</v>
          </cell>
          <cell r="P1214">
            <v>0</v>
          </cell>
          <cell r="Q1214" t="str">
            <v>CPC</v>
          </cell>
          <cell r="R1214">
            <v>592827</v>
          </cell>
          <cell r="S1214">
            <v>607124</v>
          </cell>
          <cell r="T1214">
            <v>14297</v>
          </cell>
          <cell r="V1214">
            <v>14297</v>
          </cell>
          <cell r="W1214">
            <v>285.51109000000002</v>
          </cell>
          <cell r="X1214">
            <v>0</v>
          </cell>
          <cell r="Y1214">
            <v>0</v>
          </cell>
        </row>
        <row r="1215">
          <cell r="I1215" t="str">
            <v>701557HH0VMV3</v>
          </cell>
          <cell r="K1215">
            <v>0</v>
          </cell>
          <cell r="L1215">
            <v>0</v>
          </cell>
          <cell r="M1215">
            <v>1.9970000000000002E-2</v>
          </cell>
          <cell r="N1215">
            <v>0.08</v>
          </cell>
          <cell r="O1215">
            <v>0</v>
          </cell>
          <cell r="P1215">
            <v>0</v>
          </cell>
          <cell r="Q1215" t="str">
            <v>CPC</v>
          </cell>
          <cell r="R1215">
            <v>39447</v>
          </cell>
          <cell r="S1215">
            <v>41541</v>
          </cell>
          <cell r="T1215">
            <v>2094</v>
          </cell>
          <cell r="V1215">
            <v>2094</v>
          </cell>
          <cell r="W1215">
            <v>41.81718</v>
          </cell>
          <cell r="X1215">
            <v>0</v>
          </cell>
          <cell r="Y1215">
            <v>0</v>
          </cell>
        </row>
        <row r="1216">
          <cell r="I1216" t="str">
            <v>E815CB60032</v>
          </cell>
          <cell r="J1216" t="str">
            <v>C84149236</v>
          </cell>
          <cell r="K1216">
            <v>0</v>
          </cell>
          <cell r="L1216">
            <v>0</v>
          </cell>
          <cell r="M1216">
            <v>1.9970000000000002E-2</v>
          </cell>
          <cell r="N1216">
            <v>0.08</v>
          </cell>
          <cell r="O1216">
            <v>0</v>
          </cell>
          <cell r="P1216">
            <v>0</v>
          </cell>
          <cell r="Q1216" t="str">
            <v>CPC</v>
          </cell>
          <cell r="R1216">
            <v>1877686</v>
          </cell>
          <cell r="S1216">
            <v>2021108</v>
          </cell>
          <cell r="T1216">
            <v>143422</v>
          </cell>
          <cell r="V1216">
            <v>143422</v>
          </cell>
          <cell r="W1216">
            <v>2864.1373400000002</v>
          </cell>
          <cell r="X1216">
            <v>0</v>
          </cell>
          <cell r="Y1216">
            <v>0</v>
          </cell>
        </row>
        <row r="1217">
          <cell r="I1217" t="str">
            <v>G676LB00222</v>
          </cell>
          <cell r="J1217" t="str">
            <v>C84185598</v>
          </cell>
          <cell r="K1217">
            <v>0</v>
          </cell>
          <cell r="L1217">
            <v>0</v>
          </cell>
          <cell r="M1217">
            <v>1.9970000000000002E-2</v>
          </cell>
          <cell r="N1217">
            <v>0.08</v>
          </cell>
          <cell r="O1217">
            <v>0</v>
          </cell>
          <cell r="P1217">
            <v>0</v>
          </cell>
          <cell r="Q1217" t="str">
            <v>CPC</v>
          </cell>
          <cell r="R1217">
            <v>272512</v>
          </cell>
          <cell r="S1217">
            <v>358470</v>
          </cell>
          <cell r="T1217">
            <v>85958</v>
          </cell>
          <cell r="V1217">
            <v>85958</v>
          </cell>
          <cell r="W1217">
            <v>1716.5812600000002</v>
          </cell>
          <cell r="X1217">
            <v>0</v>
          </cell>
          <cell r="Y1217">
            <v>0</v>
          </cell>
        </row>
        <row r="1218">
          <cell r="I1218" t="str">
            <v>E183M711251</v>
          </cell>
          <cell r="J1218" t="str">
            <v>C84040650</v>
          </cell>
          <cell r="K1218">
            <v>7000</v>
          </cell>
          <cell r="L1218">
            <v>3000</v>
          </cell>
          <cell r="M1218">
            <v>2.0750000000000001E-2</v>
          </cell>
          <cell r="N1218">
            <v>0.08</v>
          </cell>
          <cell r="O1218">
            <v>145.25</v>
          </cell>
          <cell r="P1218">
            <v>240</v>
          </cell>
          <cell r="Q1218">
            <v>385.25</v>
          </cell>
          <cell r="R1218">
            <v>245376</v>
          </cell>
          <cell r="S1218">
            <v>248414</v>
          </cell>
          <cell r="T1218">
            <v>3038</v>
          </cell>
          <cell r="U1218" t="str">
            <v>0</v>
          </cell>
          <cell r="W1218">
            <v>0</v>
          </cell>
          <cell r="X1218">
            <v>538211</v>
          </cell>
          <cell r="Y1218">
            <v>547316</v>
          </cell>
        </row>
        <row r="1219">
          <cell r="I1219" t="str">
            <v>E184M810101</v>
          </cell>
          <cell r="J1219" t="str">
            <v>C84106445</v>
          </cell>
          <cell r="K1219">
            <v>0</v>
          </cell>
          <cell r="L1219">
            <v>0</v>
          </cell>
          <cell r="M1219">
            <v>1.9970000000000002E-2</v>
          </cell>
          <cell r="N1219">
            <v>0.08</v>
          </cell>
          <cell r="O1219">
            <v>0</v>
          </cell>
          <cell r="P1219">
            <v>0</v>
          </cell>
          <cell r="Q1219" t="str">
            <v>CPC</v>
          </cell>
          <cell r="R1219">
            <v>130713</v>
          </cell>
          <cell r="S1219">
            <v>136398</v>
          </cell>
          <cell r="T1219">
            <v>5685</v>
          </cell>
          <cell r="V1219">
            <v>5685</v>
          </cell>
          <cell r="W1219">
            <v>113.52945000000001</v>
          </cell>
          <cell r="X1219">
            <v>478400</v>
          </cell>
          <cell r="Y1219">
            <v>504301</v>
          </cell>
        </row>
        <row r="1220">
          <cell r="I1220" t="str">
            <v>E215M560040</v>
          </cell>
          <cell r="J1220" t="str">
            <v>C84122193</v>
          </cell>
          <cell r="K1220">
            <v>2500</v>
          </cell>
          <cell r="L1220">
            <v>2500</v>
          </cell>
          <cell r="M1220">
            <v>2.0750000000000001E-2</v>
          </cell>
          <cell r="N1220">
            <v>0.08</v>
          </cell>
          <cell r="O1220">
            <v>51.875</v>
          </cell>
          <cell r="P1220">
            <v>200</v>
          </cell>
          <cell r="Q1220">
            <v>251.875</v>
          </cell>
          <cell r="R1220">
            <v>61255</v>
          </cell>
          <cell r="S1220">
            <v>63970</v>
          </cell>
          <cell r="T1220">
            <v>2715</v>
          </cell>
          <cell r="U1220">
            <v>215</v>
          </cell>
          <cell r="W1220">
            <v>4.4612500000000006</v>
          </cell>
          <cell r="X1220">
            <v>40057</v>
          </cell>
          <cell r="Y1220">
            <v>41841</v>
          </cell>
        </row>
        <row r="1221">
          <cell r="I1221" t="str">
            <v>7527249468ZT7</v>
          </cell>
          <cell r="K1221">
            <v>4000</v>
          </cell>
          <cell r="L1221">
            <v>100</v>
          </cell>
          <cell r="M1221">
            <v>2.0750000000000001E-2</v>
          </cell>
          <cell r="N1221">
            <v>0.08</v>
          </cell>
          <cell r="O1221">
            <v>83</v>
          </cell>
          <cell r="P1221">
            <v>8</v>
          </cell>
          <cell r="Q1221">
            <v>91</v>
          </cell>
          <cell r="R1221">
            <v>4255</v>
          </cell>
          <cell r="S1221">
            <v>4513</v>
          </cell>
          <cell r="T1221">
            <v>258</v>
          </cell>
          <cell r="U1221" t="str">
            <v>0</v>
          </cell>
          <cell r="W1221">
            <v>0</v>
          </cell>
          <cell r="X1221">
            <v>9553</v>
          </cell>
          <cell r="Y1221">
            <v>10293</v>
          </cell>
        </row>
        <row r="1222">
          <cell r="I1222" t="str">
            <v>752733946F0WH</v>
          </cell>
          <cell r="K1222">
            <v>4000</v>
          </cell>
          <cell r="L1222">
            <v>100</v>
          </cell>
          <cell r="M1222">
            <v>2.0750000000000001E-2</v>
          </cell>
          <cell r="N1222">
            <v>0.08</v>
          </cell>
          <cell r="O1222">
            <v>83</v>
          </cell>
          <cell r="P1222">
            <v>8</v>
          </cell>
          <cell r="Q1222">
            <v>91</v>
          </cell>
          <cell r="R1222">
            <v>136</v>
          </cell>
          <cell r="S1222">
            <v>194</v>
          </cell>
          <cell r="T1222">
            <v>58</v>
          </cell>
          <cell r="U1222" t="str">
            <v>0</v>
          </cell>
          <cell r="W1222">
            <v>0</v>
          </cell>
          <cell r="X1222">
            <v>0</v>
          </cell>
          <cell r="Y1222">
            <v>271</v>
          </cell>
        </row>
        <row r="1223">
          <cell r="I1223" t="str">
            <v>79G25VF</v>
          </cell>
          <cell r="K1223">
            <v>6000</v>
          </cell>
          <cell r="L1223">
            <v>0</v>
          </cell>
          <cell r="M1223">
            <v>2.0750000000000001E-2</v>
          </cell>
          <cell r="N1223">
            <v>0.08</v>
          </cell>
          <cell r="O1223">
            <v>124.5</v>
          </cell>
          <cell r="P1223">
            <v>0</v>
          </cell>
          <cell r="Q1223">
            <v>124.5</v>
          </cell>
          <cell r="R1223">
            <v>560214</v>
          </cell>
          <cell r="S1223">
            <v>569230</v>
          </cell>
          <cell r="T1223">
            <v>9016</v>
          </cell>
          <cell r="U1223">
            <v>3016</v>
          </cell>
          <cell r="W1223">
            <v>62.582000000000001</v>
          </cell>
          <cell r="X1223">
            <v>0</v>
          </cell>
          <cell r="Y1223">
            <v>0</v>
          </cell>
        </row>
        <row r="1225">
          <cell r="I1225" t="str">
            <v>79354YG</v>
          </cell>
          <cell r="K1225">
            <v>0</v>
          </cell>
          <cell r="L1225">
            <v>0</v>
          </cell>
          <cell r="M1225">
            <v>1.9970000000000002E-2</v>
          </cell>
          <cell r="N1225">
            <v>0.08</v>
          </cell>
          <cell r="O1225">
            <v>0</v>
          </cell>
          <cell r="P1225">
            <v>0</v>
          </cell>
          <cell r="Q1225" t="str">
            <v>CPC</v>
          </cell>
          <cell r="R1225">
            <v>87658</v>
          </cell>
          <cell r="S1225">
            <v>88547</v>
          </cell>
          <cell r="T1225">
            <v>889</v>
          </cell>
          <cell r="V1225">
            <v>889</v>
          </cell>
          <cell r="W1225">
            <v>17.753330000000002</v>
          </cell>
          <cell r="X1225">
            <v>0</v>
          </cell>
          <cell r="Y1225">
            <v>0</v>
          </cell>
        </row>
        <row r="1226">
          <cell r="I1226" t="str">
            <v>W543L100224</v>
          </cell>
          <cell r="J1226" t="str">
            <v>C84015809</v>
          </cell>
          <cell r="K1226">
            <v>0</v>
          </cell>
          <cell r="L1226">
            <v>0</v>
          </cell>
          <cell r="M1226">
            <v>1.9970000000000002E-2</v>
          </cell>
          <cell r="N1226">
            <v>0.08</v>
          </cell>
          <cell r="O1226">
            <v>0</v>
          </cell>
          <cell r="P1226">
            <v>0</v>
          </cell>
          <cell r="Q1226" t="str">
            <v>CPC</v>
          </cell>
          <cell r="R1226">
            <v>217006</v>
          </cell>
          <cell r="S1226">
            <v>218394</v>
          </cell>
          <cell r="T1226">
            <v>1388</v>
          </cell>
          <cell r="V1226">
            <v>1388</v>
          </cell>
          <cell r="W1226">
            <v>27.718360000000001</v>
          </cell>
          <cell r="X1226">
            <v>36161</v>
          </cell>
          <cell r="Y1226">
            <v>36761</v>
          </cell>
        </row>
        <row r="1227">
          <cell r="I1227" t="str">
            <v>W533L200365</v>
          </cell>
          <cell r="J1227" t="str">
            <v>C84016748</v>
          </cell>
          <cell r="K1227">
            <v>0</v>
          </cell>
          <cell r="L1227">
            <v>0</v>
          </cell>
          <cell r="M1227">
            <v>1.9970000000000002E-2</v>
          </cell>
          <cell r="N1227">
            <v>0.08</v>
          </cell>
          <cell r="O1227">
            <v>0</v>
          </cell>
          <cell r="P1227">
            <v>0</v>
          </cell>
          <cell r="Q1227" t="str">
            <v>CPC</v>
          </cell>
          <cell r="R1227">
            <v>158894</v>
          </cell>
          <cell r="S1227">
            <v>165169</v>
          </cell>
          <cell r="T1227">
            <v>6275</v>
          </cell>
          <cell r="V1227">
            <v>6275</v>
          </cell>
          <cell r="W1227">
            <v>125.31175</v>
          </cell>
          <cell r="X1227">
            <v>0</v>
          </cell>
          <cell r="Y1227">
            <v>0</v>
          </cell>
        </row>
        <row r="1228">
          <cell r="I1228" t="str">
            <v>35P6VNN</v>
          </cell>
          <cell r="K1228">
            <v>4000</v>
          </cell>
          <cell r="L1228">
            <v>0</v>
          </cell>
          <cell r="M1228">
            <v>2.0750000000000001E-2</v>
          </cell>
          <cell r="N1228">
            <v>0.08</v>
          </cell>
          <cell r="O1228">
            <v>83</v>
          </cell>
          <cell r="P1228">
            <v>0</v>
          </cell>
          <cell r="Q1228">
            <v>83</v>
          </cell>
          <cell r="R1228">
            <v>212112</v>
          </cell>
          <cell r="S1228">
            <v>214291</v>
          </cell>
          <cell r="T1228">
            <v>2179</v>
          </cell>
          <cell r="U1228" t="str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I1229" t="str">
            <v>72N2LT5</v>
          </cell>
          <cell r="K1229">
            <v>0</v>
          </cell>
          <cell r="L1229">
            <v>0</v>
          </cell>
          <cell r="M1229">
            <v>1.9970000000000002E-2</v>
          </cell>
          <cell r="N1229">
            <v>0.08</v>
          </cell>
          <cell r="O1229">
            <v>0</v>
          </cell>
          <cell r="P1229">
            <v>0</v>
          </cell>
          <cell r="Q1229" t="str">
            <v>CPC</v>
          </cell>
          <cell r="R1229">
            <v>11876</v>
          </cell>
          <cell r="S1229" t="e">
            <v>#N/A</v>
          </cell>
          <cell r="T1229" t="e">
            <v>#N/A</v>
          </cell>
          <cell r="V1229" t="e">
            <v>#N/A</v>
          </cell>
          <cell r="W1229" t="e">
            <v>#N/A</v>
          </cell>
          <cell r="X1229">
            <v>0</v>
          </cell>
          <cell r="Y1229" t="e">
            <v>#N/A</v>
          </cell>
        </row>
        <row r="1230">
          <cell r="I1230" t="str">
            <v>9434VD8</v>
          </cell>
          <cell r="K1230">
            <v>0</v>
          </cell>
          <cell r="L1230">
            <v>0</v>
          </cell>
          <cell r="M1230">
            <v>1.9970000000000002E-2</v>
          </cell>
          <cell r="N1230">
            <v>0.08</v>
          </cell>
          <cell r="O1230">
            <v>0</v>
          </cell>
          <cell r="P1230">
            <v>0</v>
          </cell>
          <cell r="Q1230" t="str">
            <v>CPC</v>
          </cell>
          <cell r="R1230">
            <v>62482</v>
          </cell>
          <cell r="S1230">
            <v>64261</v>
          </cell>
          <cell r="T1230">
            <v>1779</v>
          </cell>
          <cell r="V1230">
            <v>1779</v>
          </cell>
          <cell r="W1230">
            <v>35.526630000000004</v>
          </cell>
          <cell r="X1230">
            <v>6367</v>
          </cell>
          <cell r="Y1230">
            <v>6388</v>
          </cell>
        </row>
        <row r="1231">
          <cell r="I1231" t="str">
            <v>V9415700792</v>
          </cell>
          <cell r="J1231" t="str">
            <v>C24072218</v>
          </cell>
          <cell r="K1231">
            <v>0</v>
          </cell>
          <cell r="L1231">
            <v>0</v>
          </cell>
          <cell r="M1231">
            <v>1.9970000000000002E-2</v>
          </cell>
          <cell r="N1231">
            <v>0.08</v>
          </cell>
          <cell r="O1231">
            <v>0</v>
          </cell>
          <cell r="P1231">
            <v>0</v>
          </cell>
          <cell r="Q1231" t="str">
            <v>CPC</v>
          </cell>
          <cell r="R1231">
            <v>312754</v>
          </cell>
          <cell r="S1231">
            <v>315980</v>
          </cell>
          <cell r="T1231">
            <v>3226</v>
          </cell>
          <cell r="V1231">
            <v>3226</v>
          </cell>
          <cell r="W1231">
            <v>64.423220000000001</v>
          </cell>
          <cell r="X1231">
            <v>37139</v>
          </cell>
          <cell r="Y1231">
            <v>37159</v>
          </cell>
        </row>
        <row r="1232">
          <cell r="I1232" t="str">
            <v>9434TTM</v>
          </cell>
          <cell r="K1232">
            <v>0</v>
          </cell>
          <cell r="L1232">
            <v>0</v>
          </cell>
          <cell r="M1232">
            <v>1.9970000000000002E-2</v>
          </cell>
          <cell r="N1232">
            <v>0.08</v>
          </cell>
          <cell r="O1232">
            <v>0</v>
          </cell>
          <cell r="P1232">
            <v>0</v>
          </cell>
          <cell r="Q1232" t="str">
            <v>CPC</v>
          </cell>
          <cell r="R1232">
            <v>59028</v>
          </cell>
          <cell r="S1232">
            <v>59569</v>
          </cell>
          <cell r="T1232">
            <v>541</v>
          </cell>
          <cell r="V1232">
            <v>541</v>
          </cell>
          <cell r="W1232">
            <v>10.80377</v>
          </cell>
          <cell r="X1232">
            <v>51542</v>
          </cell>
          <cell r="Y1232">
            <v>51895</v>
          </cell>
        </row>
        <row r="1233">
          <cell r="I1233" t="str">
            <v>9424XFP</v>
          </cell>
          <cell r="K1233">
            <v>0</v>
          </cell>
          <cell r="L1233">
            <v>0</v>
          </cell>
          <cell r="M1233">
            <v>1.9970000000000002E-2</v>
          </cell>
          <cell r="N1233">
            <v>0.08</v>
          </cell>
          <cell r="O1233">
            <v>0</v>
          </cell>
          <cell r="P1233">
            <v>0</v>
          </cell>
          <cell r="Q1233" t="str">
            <v>CPC</v>
          </cell>
          <cell r="R1233">
            <v>99459</v>
          </cell>
          <cell r="S1233">
            <v>101370</v>
          </cell>
          <cell r="T1233">
            <v>1911</v>
          </cell>
          <cell r="V1233">
            <v>1911</v>
          </cell>
          <cell r="W1233">
            <v>38.162670000000006</v>
          </cell>
          <cell r="X1233">
            <v>51018</v>
          </cell>
          <cell r="Y1233">
            <v>51558</v>
          </cell>
        </row>
        <row r="1234">
          <cell r="I1234" t="str">
            <v>V9315701070</v>
          </cell>
          <cell r="J1234" t="str">
            <v>C24072212</v>
          </cell>
          <cell r="K1234">
            <v>0</v>
          </cell>
          <cell r="L1234">
            <v>0</v>
          </cell>
          <cell r="M1234">
            <v>1.9970000000000002E-2</v>
          </cell>
          <cell r="N1234">
            <v>0.08</v>
          </cell>
          <cell r="O1234">
            <v>0</v>
          </cell>
          <cell r="P1234">
            <v>0</v>
          </cell>
          <cell r="Q1234" t="str">
            <v>CPC</v>
          </cell>
          <cell r="R1234">
            <v>353507</v>
          </cell>
          <cell r="S1234">
            <v>359253</v>
          </cell>
          <cell r="T1234">
            <v>5746</v>
          </cell>
          <cell r="V1234">
            <v>5746</v>
          </cell>
          <cell r="W1234">
            <v>114.74762000000001</v>
          </cell>
          <cell r="X1234">
            <v>98056</v>
          </cell>
          <cell r="Y1234">
            <v>98897</v>
          </cell>
        </row>
        <row r="1235">
          <cell r="I1235" t="str">
            <v>9425C0H</v>
          </cell>
          <cell r="K1235">
            <v>0</v>
          </cell>
          <cell r="L1235">
            <v>0</v>
          </cell>
          <cell r="M1235">
            <v>1.9970000000000002E-2</v>
          </cell>
          <cell r="N1235">
            <v>0.08</v>
          </cell>
          <cell r="O1235">
            <v>0</v>
          </cell>
          <cell r="P1235">
            <v>0</v>
          </cell>
          <cell r="Q1235" t="str">
            <v>CPC</v>
          </cell>
          <cell r="R1235">
            <v>35940</v>
          </cell>
          <cell r="S1235" t="e">
            <v>#N/A</v>
          </cell>
          <cell r="T1235" t="e">
            <v>#N/A</v>
          </cell>
          <cell r="V1235" t="e">
            <v>#N/A</v>
          </cell>
          <cell r="W1235" t="e">
            <v>#N/A</v>
          </cell>
          <cell r="X1235">
            <v>19242</v>
          </cell>
          <cell r="Y1235" t="e">
            <v>#N/A</v>
          </cell>
        </row>
        <row r="1236">
          <cell r="I1236" t="str">
            <v>V9615800360</v>
          </cell>
          <cell r="J1236" t="str">
            <v>C24072369</v>
          </cell>
          <cell r="K1236">
            <v>0</v>
          </cell>
          <cell r="L1236">
            <v>0</v>
          </cell>
          <cell r="M1236">
            <v>1.9970000000000002E-2</v>
          </cell>
          <cell r="N1236">
            <v>0.08</v>
          </cell>
          <cell r="O1236">
            <v>0</v>
          </cell>
          <cell r="P1236">
            <v>0</v>
          </cell>
          <cell r="Q1236" t="str">
            <v>CPC</v>
          </cell>
          <cell r="R1236">
            <v>568869</v>
          </cell>
          <cell r="S1236">
            <v>589385</v>
          </cell>
          <cell r="T1236">
            <v>20516</v>
          </cell>
          <cell r="V1236">
            <v>20516</v>
          </cell>
          <cell r="W1236">
            <v>409.70452000000006</v>
          </cell>
          <cell r="X1236">
            <v>42937</v>
          </cell>
          <cell r="Y1236">
            <v>44303</v>
          </cell>
        </row>
        <row r="1237">
          <cell r="I1237" t="str">
            <v>35P6W08</v>
          </cell>
          <cell r="K1237">
            <v>0</v>
          </cell>
          <cell r="L1237">
            <v>0</v>
          </cell>
          <cell r="M1237">
            <v>1.9970000000000002E-2</v>
          </cell>
          <cell r="N1237">
            <v>0.08</v>
          </cell>
          <cell r="O1237">
            <v>0</v>
          </cell>
          <cell r="P1237">
            <v>0</v>
          </cell>
          <cell r="Q1237" t="str">
            <v>CPC</v>
          </cell>
          <cell r="R1237">
            <v>20427</v>
          </cell>
          <cell r="S1237">
            <v>20631</v>
          </cell>
          <cell r="T1237">
            <v>204</v>
          </cell>
          <cell r="V1237">
            <v>204</v>
          </cell>
          <cell r="W1237">
            <v>4.0738799999999999</v>
          </cell>
          <cell r="X1237">
            <v>0</v>
          </cell>
          <cell r="Y1237">
            <v>0</v>
          </cell>
        </row>
        <row r="1238">
          <cell r="I1238" t="str">
            <v>794DZNH</v>
          </cell>
          <cell r="K1238">
            <v>0</v>
          </cell>
          <cell r="L1238">
            <v>0</v>
          </cell>
          <cell r="M1238">
            <v>1.9970000000000002E-2</v>
          </cell>
          <cell r="N1238">
            <v>0.08</v>
          </cell>
          <cell r="O1238">
            <v>0</v>
          </cell>
          <cell r="P1238">
            <v>0</v>
          </cell>
          <cell r="Q1238" t="str">
            <v>CPC</v>
          </cell>
          <cell r="R1238">
            <v>424803</v>
          </cell>
          <cell r="S1238">
            <v>425115</v>
          </cell>
          <cell r="T1238">
            <v>312</v>
          </cell>
          <cell r="V1238">
            <v>312</v>
          </cell>
          <cell r="W1238">
            <v>6.2306400000000002</v>
          </cell>
          <cell r="X1238">
            <v>0</v>
          </cell>
          <cell r="Y1238">
            <v>0</v>
          </cell>
        </row>
        <row r="1239">
          <cell r="I1239" t="str">
            <v>72N2LRR</v>
          </cell>
          <cell r="K1239">
            <v>0</v>
          </cell>
          <cell r="L1239">
            <v>0</v>
          </cell>
          <cell r="M1239">
            <v>1.9970000000000002E-2</v>
          </cell>
          <cell r="N1239">
            <v>0.08</v>
          </cell>
          <cell r="O1239">
            <v>0</v>
          </cell>
          <cell r="P1239">
            <v>0</v>
          </cell>
          <cell r="Q1239" t="str">
            <v>CPC</v>
          </cell>
          <cell r="R1239">
            <v>29842</v>
          </cell>
          <cell r="S1239">
            <v>30172</v>
          </cell>
          <cell r="T1239">
            <v>330</v>
          </cell>
          <cell r="V1239">
            <v>330</v>
          </cell>
          <cell r="W1239">
            <v>6.5901000000000005</v>
          </cell>
          <cell r="X1239">
            <v>0</v>
          </cell>
          <cell r="Y1239">
            <v>0</v>
          </cell>
        </row>
        <row r="1240">
          <cell r="I1240" t="str">
            <v>72N2LT3</v>
          </cell>
          <cell r="K1240">
            <v>0</v>
          </cell>
          <cell r="L1240">
            <v>0</v>
          </cell>
          <cell r="M1240">
            <v>1.9970000000000002E-2</v>
          </cell>
          <cell r="N1240">
            <v>0.08</v>
          </cell>
          <cell r="O1240">
            <v>0</v>
          </cell>
          <cell r="P1240">
            <v>0</v>
          </cell>
          <cell r="Q1240" t="str">
            <v>CPC</v>
          </cell>
          <cell r="R1240">
            <v>18969</v>
          </cell>
          <cell r="S1240">
            <v>19003</v>
          </cell>
          <cell r="T1240">
            <v>34</v>
          </cell>
          <cell r="V1240">
            <v>34</v>
          </cell>
          <cell r="W1240">
            <v>0.67898000000000003</v>
          </cell>
          <cell r="X1240">
            <v>0</v>
          </cell>
          <cell r="Y1240">
            <v>0</v>
          </cell>
        </row>
        <row r="1241">
          <cell r="I1241" t="str">
            <v>94371M2</v>
          </cell>
          <cell r="K1241">
            <v>0</v>
          </cell>
          <cell r="L1241">
            <v>0</v>
          </cell>
          <cell r="M1241">
            <v>1.9970000000000002E-2</v>
          </cell>
          <cell r="N1241">
            <v>0.08</v>
          </cell>
          <cell r="O1241">
            <v>0</v>
          </cell>
          <cell r="P1241">
            <v>0</v>
          </cell>
          <cell r="Q1241" t="str">
            <v>CPC</v>
          </cell>
          <cell r="R1241">
            <v>101654</v>
          </cell>
          <cell r="S1241">
            <v>102390</v>
          </cell>
          <cell r="T1241">
            <v>736</v>
          </cell>
          <cell r="V1241">
            <v>736</v>
          </cell>
          <cell r="W1241">
            <v>14.697920000000002</v>
          </cell>
          <cell r="X1241">
            <v>312435</v>
          </cell>
          <cell r="Y1241">
            <v>315412</v>
          </cell>
        </row>
        <row r="1242">
          <cell r="I1242" t="str">
            <v>V7630100295</v>
          </cell>
          <cell r="J1242" t="str">
            <v>C84025375</v>
          </cell>
          <cell r="K1242">
            <v>0</v>
          </cell>
          <cell r="L1242">
            <v>0</v>
          </cell>
          <cell r="M1242">
            <v>1.9970000000000002E-2</v>
          </cell>
          <cell r="N1242">
            <v>0.08</v>
          </cell>
          <cell r="O1242">
            <v>0</v>
          </cell>
          <cell r="P1242">
            <v>0</v>
          </cell>
          <cell r="Q1242" t="str">
            <v>CPC</v>
          </cell>
          <cell r="R1242">
            <v>429904</v>
          </cell>
          <cell r="S1242">
            <v>438526</v>
          </cell>
          <cell r="T1242">
            <v>8622</v>
          </cell>
          <cell r="V1242">
            <v>8622</v>
          </cell>
          <cell r="W1242">
            <v>172.18134000000001</v>
          </cell>
          <cell r="X1242">
            <v>142178</v>
          </cell>
          <cell r="Y1242">
            <v>143069</v>
          </cell>
        </row>
        <row r="1243">
          <cell r="I1243" t="str">
            <v>W503L400356</v>
          </cell>
          <cell r="J1243" t="str">
            <v>C84025807</v>
          </cell>
          <cell r="K1243">
            <v>0</v>
          </cell>
          <cell r="L1243">
            <v>0</v>
          </cell>
          <cell r="M1243">
            <v>1.9970000000000002E-2</v>
          </cell>
          <cell r="N1243">
            <v>0.08</v>
          </cell>
          <cell r="O1243">
            <v>0</v>
          </cell>
          <cell r="P1243">
            <v>0</v>
          </cell>
          <cell r="Q1243" t="str">
            <v>CPC</v>
          </cell>
          <cell r="R1243">
            <v>187712</v>
          </cell>
          <cell r="S1243">
            <v>195892</v>
          </cell>
          <cell r="T1243">
            <v>8180</v>
          </cell>
          <cell r="V1243">
            <v>8180</v>
          </cell>
          <cell r="W1243">
            <v>163.3546</v>
          </cell>
          <cell r="X1243">
            <v>241838</v>
          </cell>
          <cell r="Y1243">
            <v>243008</v>
          </cell>
        </row>
        <row r="1244">
          <cell r="I1244" t="str">
            <v>V9835100664</v>
          </cell>
          <cell r="J1244" t="str">
            <v>C84025016</v>
          </cell>
          <cell r="K1244">
            <v>0</v>
          </cell>
          <cell r="L1244">
            <v>0</v>
          </cell>
          <cell r="M1244">
            <v>1.9970000000000002E-2</v>
          </cell>
          <cell r="N1244">
            <v>0.08</v>
          </cell>
          <cell r="O1244">
            <v>0</v>
          </cell>
          <cell r="P1244">
            <v>0</v>
          </cell>
          <cell r="Q1244" t="str">
            <v>CPC</v>
          </cell>
          <cell r="R1244">
            <v>303218</v>
          </cell>
          <cell r="S1244">
            <v>315481</v>
          </cell>
          <cell r="T1244">
            <v>12263</v>
          </cell>
          <cell r="V1244">
            <v>12263</v>
          </cell>
          <cell r="W1244">
            <v>244.89211000000003</v>
          </cell>
          <cell r="X1244">
            <v>55657</v>
          </cell>
          <cell r="Y1244">
            <v>56602</v>
          </cell>
        </row>
        <row r="1245">
          <cell r="I1245" t="str">
            <v>CNDF219175</v>
          </cell>
          <cell r="K1245">
            <v>0</v>
          </cell>
          <cell r="L1245">
            <v>0</v>
          </cell>
          <cell r="M1245">
            <v>1.9970000000000002E-2</v>
          </cell>
          <cell r="N1245">
            <v>0.08</v>
          </cell>
          <cell r="O1245">
            <v>0</v>
          </cell>
          <cell r="P1245">
            <v>0</v>
          </cell>
          <cell r="Q1245" t="str">
            <v>CPC</v>
          </cell>
          <cell r="R1245">
            <v>52591</v>
          </cell>
          <cell r="S1245">
            <v>50872</v>
          </cell>
          <cell r="T1245">
            <v>-1719</v>
          </cell>
          <cell r="V1245" t="str">
            <v>0</v>
          </cell>
          <cell r="W1245">
            <v>0</v>
          </cell>
          <cell r="X1245">
            <v>34419</v>
          </cell>
          <cell r="Y1245">
            <v>34883</v>
          </cell>
        </row>
        <row r="1246">
          <cell r="I1246" t="str">
            <v>70155PHH0Z4R9</v>
          </cell>
          <cell r="K1246">
            <v>0</v>
          </cell>
          <cell r="L1246">
            <v>0</v>
          </cell>
          <cell r="M1246">
            <v>1.9970000000000002E-2</v>
          </cell>
          <cell r="N1246">
            <v>0.08</v>
          </cell>
          <cell r="O1246">
            <v>0</v>
          </cell>
          <cell r="P1246">
            <v>0</v>
          </cell>
          <cell r="Q1246" t="str">
            <v>CPC</v>
          </cell>
          <cell r="R1246">
            <v>8049</v>
          </cell>
          <cell r="S1246">
            <v>9291</v>
          </cell>
          <cell r="T1246">
            <v>1242</v>
          </cell>
          <cell r="V1246">
            <v>1242</v>
          </cell>
          <cell r="W1246">
            <v>24.802740000000004</v>
          </cell>
          <cell r="X1246">
            <v>0</v>
          </cell>
          <cell r="Y1246">
            <v>0</v>
          </cell>
        </row>
        <row r="1247">
          <cell r="I1247" t="str">
            <v>7526419442PYG</v>
          </cell>
          <cell r="K1247">
            <v>0</v>
          </cell>
          <cell r="L1247">
            <v>0</v>
          </cell>
          <cell r="M1247">
            <v>1.9970000000000002E-2</v>
          </cell>
          <cell r="N1247">
            <v>0.08</v>
          </cell>
          <cell r="O1247">
            <v>0</v>
          </cell>
          <cell r="P1247">
            <v>0</v>
          </cell>
          <cell r="Q1247" t="str">
            <v>CPC</v>
          </cell>
          <cell r="R1247">
            <v>6576</v>
          </cell>
          <cell r="S1247">
            <v>7051</v>
          </cell>
          <cell r="T1247">
            <v>475</v>
          </cell>
          <cell r="V1247">
            <v>475</v>
          </cell>
          <cell r="W1247">
            <v>9.4857500000000012</v>
          </cell>
          <cell r="X1247">
            <v>1219</v>
          </cell>
          <cell r="Y1247">
            <v>1574</v>
          </cell>
        </row>
        <row r="1248">
          <cell r="I1248" t="str">
            <v>752620944117H</v>
          </cell>
          <cell r="K1248">
            <v>0</v>
          </cell>
          <cell r="L1248">
            <v>0</v>
          </cell>
          <cell r="M1248">
            <v>1.9970000000000002E-2</v>
          </cell>
          <cell r="N1248">
            <v>0.08</v>
          </cell>
          <cell r="O1248">
            <v>0</v>
          </cell>
          <cell r="P1248">
            <v>0</v>
          </cell>
          <cell r="Q1248" t="str">
            <v>CPC</v>
          </cell>
          <cell r="R1248">
            <v>137890</v>
          </cell>
          <cell r="S1248">
            <v>138362</v>
          </cell>
          <cell r="T1248">
            <v>472</v>
          </cell>
          <cell r="V1248">
            <v>472</v>
          </cell>
          <cell r="W1248">
            <v>9.4258400000000009</v>
          </cell>
          <cell r="X1248">
            <v>7156</v>
          </cell>
          <cell r="Y1248">
            <v>7500</v>
          </cell>
        </row>
        <row r="1249">
          <cell r="I1249" t="str">
            <v>45146PLM35122</v>
          </cell>
          <cell r="K1249">
            <v>0</v>
          </cell>
          <cell r="L1249">
            <v>0</v>
          </cell>
          <cell r="M1249">
            <v>1.9970000000000002E-2</v>
          </cell>
          <cell r="N1249">
            <v>0.08</v>
          </cell>
          <cell r="O1249">
            <v>0</v>
          </cell>
          <cell r="P1249">
            <v>0</v>
          </cell>
          <cell r="Q1249" t="str">
            <v>CPC</v>
          </cell>
          <cell r="R1249">
            <v>1150</v>
          </cell>
          <cell r="S1249">
            <v>1346</v>
          </cell>
          <cell r="T1249">
            <v>196</v>
          </cell>
          <cell r="V1249">
            <v>196</v>
          </cell>
          <cell r="W1249">
            <v>3.9141200000000005</v>
          </cell>
          <cell r="X1249">
            <v>0</v>
          </cell>
          <cell r="Y1249">
            <v>0</v>
          </cell>
        </row>
        <row r="1250">
          <cell r="I1250" t="str">
            <v>45146PLM3511L</v>
          </cell>
          <cell r="K1250">
            <v>0</v>
          </cell>
          <cell r="L1250">
            <v>0</v>
          </cell>
          <cell r="M1250">
            <v>1.9970000000000002E-2</v>
          </cell>
          <cell r="N1250">
            <v>0.08</v>
          </cell>
          <cell r="O1250">
            <v>0</v>
          </cell>
          <cell r="P1250">
            <v>0</v>
          </cell>
          <cell r="Q1250" t="str">
            <v>CPC</v>
          </cell>
          <cell r="R1250">
            <v>2863</v>
          </cell>
          <cell r="S1250">
            <v>3427</v>
          </cell>
          <cell r="T1250">
            <v>564</v>
          </cell>
          <cell r="V1250">
            <v>564</v>
          </cell>
          <cell r="W1250">
            <v>11.26308</v>
          </cell>
          <cell r="X1250">
            <v>0</v>
          </cell>
          <cell r="Y1250">
            <v>0</v>
          </cell>
        </row>
        <row r="1251">
          <cell r="I1251" t="str">
            <v>45146PLM3511C</v>
          </cell>
          <cell r="K1251">
            <v>0</v>
          </cell>
          <cell r="L1251">
            <v>0</v>
          </cell>
          <cell r="M1251">
            <v>1.9970000000000002E-2</v>
          </cell>
          <cell r="N1251">
            <v>0.08</v>
          </cell>
          <cell r="O1251">
            <v>0</v>
          </cell>
          <cell r="P1251">
            <v>0</v>
          </cell>
          <cell r="Q1251" t="str">
            <v>CPC</v>
          </cell>
          <cell r="R1251">
            <v>1972</v>
          </cell>
          <cell r="S1251">
            <v>2238</v>
          </cell>
          <cell r="T1251">
            <v>266</v>
          </cell>
          <cell r="V1251">
            <v>266</v>
          </cell>
          <cell r="W1251">
            <v>5.3120200000000004</v>
          </cell>
          <cell r="X1251">
            <v>0</v>
          </cell>
          <cell r="Y1251">
            <v>0</v>
          </cell>
        </row>
        <row r="1252">
          <cell r="I1252" t="str">
            <v>G706M861015</v>
          </cell>
          <cell r="J1252" t="str">
            <v>C84185639</v>
          </cell>
          <cell r="K1252">
            <v>0</v>
          </cell>
          <cell r="L1252">
            <v>0</v>
          </cell>
          <cell r="M1252">
            <v>1.9970000000000002E-2</v>
          </cell>
          <cell r="N1252">
            <v>0.08</v>
          </cell>
          <cell r="O1252">
            <v>0</v>
          </cell>
          <cell r="P1252">
            <v>0</v>
          </cell>
          <cell r="Q1252" t="str">
            <v>CPC</v>
          </cell>
          <cell r="R1252">
            <v>13707</v>
          </cell>
          <cell r="S1252">
            <v>19595</v>
          </cell>
          <cell r="T1252">
            <v>5888</v>
          </cell>
          <cell r="V1252">
            <v>5888</v>
          </cell>
          <cell r="W1252">
            <v>117.58336000000001</v>
          </cell>
          <cell r="X1252">
            <v>4596</v>
          </cell>
          <cell r="Y1252">
            <v>6323</v>
          </cell>
        </row>
        <row r="1253">
          <cell r="I1253" t="str">
            <v>7528629010G97</v>
          </cell>
          <cell r="K1253">
            <v>0</v>
          </cell>
          <cell r="L1253">
            <v>0</v>
          </cell>
          <cell r="M1253">
            <v>1.9970000000000002E-2</v>
          </cell>
          <cell r="N1253">
            <v>0.08</v>
          </cell>
          <cell r="O1253">
            <v>0</v>
          </cell>
          <cell r="P1253">
            <v>0</v>
          </cell>
          <cell r="Q1253" t="str">
            <v>CPC</v>
          </cell>
          <cell r="R1253">
            <v>3937</v>
          </cell>
          <cell r="S1253">
            <v>5742</v>
          </cell>
          <cell r="T1253">
            <v>1805</v>
          </cell>
          <cell r="V1253">
            <v>1805</v>
          </cell>
          <cell r="W1253">
            <v>36.045850000000002</v>
          </cell>
          <cell r="X1253">
            <v>4585</v>
          </cell>
          <cell r="Y1253">
            <v>6727</v>
          </cell>
        </row>
        <row r="1254">
          <cell r="I1254" t="str">
            <v>X196M700033</v>
          </cell>
          <cell r="K1254">
            <v>0</v>
          </cell>
          <cell r="L1254">
            <v>0</v>
          </cell>
          <cell r="M1254">
            <v>1.9970000000000002E-2</v>
          </cell>
          <cell r="N1254">
            <v>0.08</v>
          </cell>
          <cell r="O1254">
            <v>0</v>
          </cell>
          <cell r="P1254">
            <v>0</v>
          </cell>
          <cell r="Q1254" t="str">
            <v>CPC</v>
          </cell>
          <cell r="R1254">
            <v>828</v>
          </cell>
          <cell r="S1254">
            <v>1256</v>
          </cell>
          <cell r="T1254">
            <v>428</v>
          </cell>
          <cell r="V1254">
            <v>428</v>
          </cell>
          <cell r="W1254">
            <v>8.5471599999999999</v>
          </cell>
          <cell r="X1254">
            <v>0</v>
          </cell>
          <cell r="Y1254">
            <v>0</v>
          </cell>
        </row>
        <row r="1255">
          <cell r="I1255" t="str">
            <v>79G0PT4</v>
          </cell>
          <cell r="K1255">
            <v>6000</v>
          </cell>
          <cell r="L1255">
            <v>0</v>
          </cell>
          <cell r="M1255">
            <v>2.0750000000000001E-2</v>
          </cell>
          <cell r="N1255">
            <v>0.08</v>
          </cell>
          <cell r="O1255">
            <v>124.5</v>
          </cell>
          <cell r="P1255">
            <v>0</v>
          </cell>
          <cell r="Q1255">
            <v>124.5</v>
          </cell>
          <cell r="R1255">
            <v>435855</v>
          </cell>
          <cell r="S1255">
            <v>440949</v>
          </cell>
          <cell r="T1255">
            <v>5094</v>
          </cell>
          <cell r="U1255" t="str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I1256" t="str">
            <v>9435WR8</v>
          </cell>
          <cell r="K1256">
            <v>0</v>
          </cell>
          <cell r="L1256">
            <v>0</v>
          </cell>
          <cell r="M1256">
            <v>1.9970000000000002E-2</v>
          </cell>
          <cell r="N1256">
            <v>0.08</v>
          </cell>
          <cell r="O1256">
            <v>0</v>
          </cell>
          <cell r="P1256">
            <v>0</v>
          </cell>
          <cell r="Q1256" t="str">
            <v>CPC</v>
          </cell>
          <cell r="R1256">
            <v>203876</v>
          </cell>
          <cell r="S1256">
            <v>205770</v>
          </cell>
          <cell r="T1256">
            <v>1894</v>
          </cell>
          <cell r="V1256">
            <v>1894</v>
          </cell>
          <cell r="W1256">
            <v>37.823180000000001</v>
          </cell>
          <cell r="X1256">
            <v>74491</v>
          </cell>
          <cell r="Y1256">
            <v>76322</v>
          </cell>
        </row>
        <row r="1257">
          <cell r="I1257" t="str">
            <v>V9615800978</v>
          </cell>
          <cell r="J1257" t="str">
            <v>C24073079</v>
          </cell>
          <cell r="K1257">
            <v>0</v>
          </cell>
          <cell r="L1257">
            <v>0</v>
          </cell>
          <cell r="M1257">
            <v>1.9970000000000002E-2</v>
          </cell>
          <cell r="N1257">
            <v>0.08</v>
          </cell>
          <cell r="O1257">
            <v>0</v>
          </cell>
          <cell r="P1257">
            <v>0</v>
          </cell>
          <cell r="Q1257" t="str">
            <v>CPC</v>
          </cell>
          <cell r="R1257">
            <v>629631</v>
          </cell>
          <cell r="S1257">
            <v>635311</v>
          </cell>
          <cell r="T1257">
            <v>5680</v>
          </cell>
          <cell r="V1257">
            <v>5680</v>
          </cell>
          <cell r="W1257">
            <v>113.42960000000001</v>
          </cell>
          <cell r="X1257">
            <v>407952</v>
          </cell>
          <cell r="Y1257">
            <v>421245</v>
          </cell>
        </row>
        <row r="1258">
          <cell r="I1258" t="str">
            <v>V9615801224</v>
          </cell>
          <cell r="J1258" t="str">
            <v>C24073077</v>
          </cell>
          <cell r="K1258">
            <v>0</v>
          </cell>
          <cell r="L1258">
            <v>0</v>
          </cell>
          <cell r="M1258">
            <v>1.9970000000000002E-2</v>
          </cell>
          <cell r="N1258">
            <v>0.08</v>
          </cell>
          <cell r="O1258">
            <v>0</v>
          </cell>
          <cell r="P1258">
            <v>0</v>
          </cell>
          <cell r="Q1258" t="str">
            <v>CPC</v>
          </cell>
          <cell r="R1258">
            <v>354901</v>
          </cell>
          <cell r="S1258">
            <v>358192</v>
          </cell>
          <cell r="T1258">
            <v>3291</v>
          </cell>
          <cell r="V1258">
            <v>3291</v>
          </cell>
          <cell r="W1258">
            <v>65.721270000000004</v>
          </cell>
          <cell r="X1258">
            <v>333711</v>
          </cell>
          <cell r="Y1258">
            <v>338956</v>
          </cell>
        </row>
        <row r="1259">
          <cell r="I1259" t="str">
            <v>943215B</v>
          </cell>
          <cell r="K1259">
            <v>0</v>
          </cell>
          <cell r="L1259">
            <v>0</v>
          </cell>
          <cell r="M1259">
            <v>1.9970000000000002E-2</v>
          </cell>
          <cell r="N1259">
            <v>0.08</v>
          </cell>
          <cell r="O1259">
            <v>0</v>
          </cell>
          <cell r="P1259">
            <v>0</v>
          </cell>
          <cell r="Q1259" t="str">
            <v>CPC</v>
          </cell>
          <cell r="R1259">
            <v>98806</v>
          </cell>
          <cell r="S1259">
            <v>99732</v>
          </cell>
          <cell r="T1259">
            <v>926</v>
          </cell>
          <cell r="V1259">
            <v>926</v>
          </cell>
          <cell r="W1259">
            <v>18.492220000000003</v>
          </cell>
          <cell r="X1259">
            <v>83048</v>
          </cell>
          <cell r="Y1259">
            <v>83952</v>
          </cell>
        </row>
        <row r="1260">
          <cell r="I1260" t="str">
            <v>7527299462FW0</v>
          </cell>
          <cell r="K1260">
            <v>0</v>
          </cell>
          <cell r="L1260">
            <v>0</v>
          </cell>
          <cell r="M1260">
            <v>1.9970000000000002E-2</v>
          </cell>
          <cell r="N1260">
            <v>0.08</v>
          </cell>
          <cell r="O1260">
            <v>0</v>
          </cell>
          <cell r="P1260">
            <v>0</v>
          </cell>
          <cell r="Q1260" t="str">
            <v>CPC</v>
          </cell>
          <cell r="R1260">
            <v>19863</v>
          </cell>
          <cell r="S1260">
            <v>20437</v>
          </cell>
          <cell r="T1260">
            <v>574</v>
          </cell>
          <cell r="V1260">
            <v>574</v>
          </cell>
          <cell r="W1260">
            <v>11.46278</v>
          </cell>
          <cell r="X1260">
            <v>39920</v>
          </cell>
          <cell r="Y1260">
            <v>40637</v>
          </cell>
        </row>
        <row r="1261">
          <cell r="I1261" t="str">
            <v>7526159441D0X</v>
          </cell>
          <cell r="K1261">
            <v>1375</v>
          </cell>
          <cell r="L1261">
            <v>1300</v>
          </cell>
          <cell r="M1261">
            <v>2.0750000000000001E-2</v>
          </cell>
          <cell r="N1261">
            <v>0.08</v>
          </cell>
          <cell r="O1261">
            <v>28.53125</v>
          </cell>
          <cell r="P1261">
            <v>104</v>
          </cell>
          <cell r="Q1261">
            <v>132.53125</v>
          </cell>
          <cell r="R1261">
            <v>5850</v>
          </cell>
          <cell r="S1261">
            <v>6649</v>
          </cell>
          <cell r="T1261">
            <v>799</v>
          </cell>
          <cell r="U1261" t="str">
            <v>0</v>
          </cell>
          <cell r="W1261">
            <v>0</v>
          </cell>
          <cell r="X1261">
            <v>8110</v>
          </cell>
          <cell r="Y1261">
            <v>8894</v>
          </cell>
        </row>
        <row r="1262">
          <cell r="I1262" t="str">
            <v>9435WKD</v>
          </cell>
          <cell r="K1262">
            <v>6000</v>
          </cell>
          <cell r="L1262">
            <v>100</v>
          </cell>
          <cell r="M1262">
            <v>2.0750000000000001E-2</v>
          </cell>
          <cell r="N1262">
            <v>0.08</v>
          </cell>
          <cell r="O1262">
            <v>124.5</v>
          </cell>
          <cell r="P1262">
            <v>8</v>
          </cell>
          <cell r="Q1262">
            <v>132.5</v>
          </cell>
          <cell r="R1262">
            <v>159997</v>
          </cell>
          <cell r="S1262">
            <v>161578</v>
          </cell>
          <cell r="T1262">
            <v>1581</v>
          </cell>
          <cell r="U1262" t="str">
            <v>0</v>
          </cell>
          <cell r="W1262">
            <v>0</v>
          </cell>
          <cell r="X1262">
            <v>327144</v>
          </cell>
          <cell r="Y1262">
            <v>329540</v>
          </cell>
        </row>
        <row r="1263">
          <cell r="I1263" t="str">
            <v>7526209442B33</v>
          </cell>
          <cell r="K1263">
            <v>6000</v>
          </cell>
          <cell r="L1263">
            <v>100</v>
          </cell>
          <cell r="M1263">
            <v>2.0750000000000001E-2</v>
          </cell>
          <cell r="N1263">
            <v>0.08</v>
          </cell>
          <cell r="O1263">
            <v>124.5</v>
          </cell>
          <cell r="P1263">
            <v>8</v>
          </cell>
          <cell r="Q1263">
            <v>132.5</v>
          </cell>
          <cell r="R1263">
            <v>2194</v>
          </cell>
          <cell r="S1263">
            <v>2243</v>
          </cell>
          <cell r="T1263">
            <v>49</v>
          </cell>
          <cell r="U1263" t="str">
            <v>0</v>
          </cell>
          <cell r="W1263">
            <v>0</v>
          </cell>
          <cell r="X1263">
            <v>3743</v>
          </cell>
          <cell r="Y1263">
            <v>3982</v>
          </cell>
        </row>
        <row r="1264">
          <cell r="I1264" t="str">
            <v>72N2LT0</v>
          </cell>
          <cell r="K1264">
            <v>0</v>
          </cell>
          <cell r="L1264">
            <v>0</v>
          </cell>
          <cell r="M1264">
            <v>1.9970000000000002E-2</v>
          </cell>
          <cell r="N1264">
            <v>0.08</v>
          </cell>
          <cell r="O1264">
            <v>0</v>
          </cell>
          <cell r="P1264">
            <v>0</v>
          </cell>
          <cell r="Q1264" t="str">
            <v>CPC</v>
          </cell>
          <cell r="R1264">
            <v>132981</v>
          </cell>
          <cell r="S1264">
            <v>134988</v>
          </cell>
          <cell r="T1264">
            <v>2007</v>
          </cell>
          <cell r="V1264">
            <v>2007</v>
          </cell>
          <cell r="W1264">
            <v>40.079790000000003</v>
          </cell>
          <cell r="X1264">
            <v>0</v>
          </cell>
          <cell r="Y1264">
            <v>0</v>
          </cell>
        </row>
        <row r="1265">
          <cell r="I1265" t="str">
            <v>35P6VZB</v>
          </cell>
          <cell r="K1265">
            <v>0</v>
          </cell>
          <cell r="L1265">
            <v>0</v>
          </cell>
          <cell r="M1265">
            <v>1.9970000000000002E-2</v>
          </cell>
          <cell r="N1265">
            <v>0.08</v>
          </cell>
          <cell r="O1265">
            <v>0</v>
          </cell>
          <cell r="P1265">
            <v>0</v>
          </cell>
          <cell r="Q1265" t="str">
            <v>CPC</v>
          </cell>
          <cell r="R1265">
            <v>97844</v>
          </cell>
          <cell r="S1265">
            <v>98506</v>
          </cell>
          <cell r="T1265">
            <v>662</v>
          </cell>
          <cell r="V1265">
            <v>662</v>
          </cell>
          <cell r="W1265">
            <v>13.220140000000001</v>
          </cell>
          <cell r="X1265">
            <v>0</v>
          </cell>
          <cell r="Y1265">
            <v>0</v>
          </cell>
        </row>
        <row r="1266">
          <cell r="I1266" t="str">
            <v>794YGWD</v>
          </cell>
          <cell r="K1266">
            <v>0</v>
          </cell>
          <cell r="L1266">
            <v>0</v>
          </cell>
          <cell r="M1266">
            <v>1.9970000000000002E-2</v>
          </cell>
          <cell r="N1266">
            <v>0.08</v>
          </cell>
          <cell r="O1266">
            <v>0</v>
          </cell>
          <cell r="P1266">
            <v>0</v>
          </cell>
          <cell r="Q1266" t="str">
            <v>CPC</v>
          </cell>
          <cell r="R1266">
            <v>243911</v>
          </cell>
          <cell r="S1266">
            <v>244169</v>
          </cell>
          <cell r="T1266">
            <v>258</v>
          </cell>
          <cell r="V1266">
            <v>258</v>
          </cell>
          <cell r="W1266">
            <v>5.1522600000000001</v>
          </cell>
          <cell r="X1266">
            <v>0</v>
          </cell>
          <cell r="Y1266">
            <v>0</v>
          </cell>
        </row>
        <row r="1267">
          <cell r="I1267" t="str">
            <v>794HH0Y</v>
          </cell>
          <cell r="K1267">
            <v>0</v>
          </cell>
          <cell r="L1267">
            <v>0</v>
          </cell>
          <cell r="M1267">
            <v>1.9970000000000002E-2</v>
          </cell>
          <cell r="N1267">
            <v>0.08</v>
          </cell>
          <cell r="O1267">
            <v>0</v>
          </cell>
          <cell r="P1267">
            <v>0</v>
          </cell>
          <cell r="Q1267" t="str">
            <v>CPC</v>
          </cell>
          <cell r="R1267">
            <v>726632</v>
          </cell>
          <cell r="S1267">
            <v>735216</v>
          </cell>
          <cell r="T1267">
            <v>8584</v>
          </cell>
          <cell r="V1267">
            <v>8584</v>
          </cell>
          <cell r="W1267">
            <v>171.42248000000001</v>
          </cell>
          <cell r="X1267">
            <v>0</v>
          </cell>
          <cell r="Y1267">
            <v>0</v>
          </cell>
        </row>
        <row r="1268">
          <cell r="I1268" t="str">
            <v>7463479906D3B</v>
          </cell>
          <cell r="K1268">
            <v>0</v>
          </cell>
          <cell r="L1268">
            <v>0</v>
          </cell>
          <cell r="M1268">
            <v>1.9970000000000002E-2</v>
          </cell>
          <cell r="N1268">
            <v>0.08</v>
          </cell>
          <cell r="O1268">
            <v>0</v>
          </cell>
          <cell r="P1268">
            <v>0</v>
          </cell>
          <cell r="Q1268" t="str">
            <v>CPC</v>
          </cell>
          <cell r="R1268">
            <v>444171</v>
          </cell>
          <cell r="S1268">
            <v>456262</v>
          </cell>
          <cell r="T1268">
            <v>12091</v>
          </cell>
          <cell r="V1268">
            <v>12091</v>
          </cell>
          <cell r="W1268">
            <v>241.45727000000002</v>
          </cell>
          <cell r="X1268">
            <v>0</v>
          </cell>
          <cell r="Y1268">
            <v>0</v>
          </cell>
        </row>
        <row r="1269">
          <cell r="I1269" t="str">
            <v>40636C6602G6C</v>
          </cell>
          <cell r="K1269">
            <v>0</v>
          </cell>
          <cell r="L1269">
            <v>0</v>
          </cell>
          <cell r="M1269">
            <v>1.9970000000000002E-2</v>
          </cell>
          <cell r="N1269">
            <v>0.08</v>
          </cell>
          <cell r="O1269">
            <v>0</v>
          </cell>
          <cell r="P1269">
            <v>0</v>
          </cell>
          <cell r="Q1269" t="str">
            <v>CPC</v>
          </cell>
          <cell r="R1269">
            <v>122310</v>
          </cell>
          <cell r="S1269">
            <v>134972</v>
          </cell>
          <cell r="T1269">
            <v>12662</v>
          </cell>
          <cell r="V1269">
            <v>12662</v>
          </cell>
          <cell r="W1269">
            <v>252.86014000000003</v>
          </cell>
          <cell r="X1269">
            <v>0</v>
          </cell>
          <cell r="Y1269">
            <v>0</v>
          </cell>
        </row>
        <row r="1270">
          <cell r="I1270" t="str">
            <v>752732946DYCP</v>
          </cell>
          <cell r="K1270">
            <v>0</v>
          </cell>
          <cell r="L1270">
            <v>0</v>
          </cell>
          <cell r="M1270">
            <v>1.9970000000000002E-2</v>
          </cell>
          <cell r="N1270">
            <v>0.08</v>
          </cell>
          <cell r="O1270">
            <v>0</v>
          </cell>
          <cell r="P1270">
            <v>0</v>
          </cell>
          <cell r="Q1270" t="str">
            <v>CPC</v>
          </cell>
          <cell r="R1270">
            <v>4599</v>
          </cell>
          <cell r="S1270">
            <v>5828</v>
          </cell>
          <cell r="T1270">
            <v>1229</v>
          </cell>
          <cell r="V1270">
            <v>1229</v>
          </cell>
          <cell r="W1270">
            <v>24.543130000000001</v>
          </cell>
          <cell r="X1270">
            <v>1465</v>
          </cell>
          <cell r="Y1270">
            <v>2303</v>
          </cell>
        </row>
        <row r="1271">
          <cell r="I1271" t="str">
            <v>V9815800666</v>
          </cell>
          <cell r="J1271" t="str">
            <v>C24073594</v>
          </cell>
          <cell r="K1271">
            <v>2500</v>
          </cell>
          <cell r="L1271">
            <v>2500</v>
          </cell>
          <cell r="M1271">
            <v>2.0750000000000001E-2</v>
          </cell>
          <cell r="N1271">
            <v>0.08</v>
          </cell>
          <cell r="O1271">
            <v>51.875</v>
          </cell>
          <cell r="P1271">
            <v>200</v>
          </cell>
          <cell r="Q1271">
            <v>251.875</v>
          </cell>
          <cell r="R1271">
            <v>104135</v>
          </cell>
          <cell r="S1271">
            <v>104804</v>
          </cell>
          <cell r="T1271">
            <v>669</v>
          </cell>
          <cell r="U1271" t="str">
            <v>0</v>
          </cell>
          <cell r="W1271">
            <v>0</v>
          </cell>
          <cell r="X1271">
            <v>141269</v>
          </cell>
          <cell r="Y1271">
            <v>142173</v>
          </cell>
        </row>
        <row r="1272">
          <cell r="I1272" t="str">
            <v>E183MB10102</v>
          </cell>
          <cell r="J1272" t="str">
            <v>C84077289</v>
          </cell>
          <cell r="K1272">
            <v>18000</v>
          </cell>
          <cell r="L1272">
            <v>500</v>
          </cell>
          <cell r="M1272">
            <v>2.0750000000000001E-2</v>
          </cell>
          <cell r="N1272">
            <v>0.08</v>
          </cell>
          <cell r="O1272">
            <v>373.5</v>
          </cell>
          <cell r="P1272">
            <v>40</v>
          </cell>
          <cell r="Q1272">
            <v>413.5</v>
          </cell>
          <cell r="R1272">
            <v>354233</v>
          </cell>
          <cell r="S1272">
            <v>362017</v>
          </cell>
          <cell r="T1272">
            <v>7784</v>
          </cell>
          <cell r="U1272" t="str">
            <v>0</v>
          </cell>
          <cell r="W1272">
            <v>0</v>
          </cell>
          <cell r="X1272">
            <v>172989</v>
          </cell>
          <cell r="Y1272">
            <v>177295</v>
          </cell>
        </row>
        <row r="1273">
          <cell r="I1273" t="str">
            <v>C066C800163</v>
          </cell>
          <cell r="J1273" t="str">
            <v>C84185577</v>
          </cell>
          <cell r="K1273">
            <v>0</v>
          </cell>
          <cell r="L1273">
            <v>0</v>
          </cell>
          <cell r="M1273">
            <v>1.9970000000000002E-2</v>
          </cell>
          <cell r="N1273">
            <v>0.08</v>
          </cell>
          <cell r="O1273">
            <v>0</v>
          </cell>
          <cell r="P1273">
            <v>0</v>
          </cell>
          <cell r="Q1273" t="str">
            <v>CPC</v>
          </cell>
          <cell r="R1273">
            <v>38506</v>
          </cell>
          <cell r="S1273">
            <v>50347</v>
          </cell>
          <cell r="T1273">
            <v>11841</v>
          </cell>
          <cell r="V1273">
            <v>11841</v>
          </cell>
          <cell r="W1273">
            <v>236.46477000000002</v>
          </cell>
          <cell r="X1273">
            <v>2940</v>
          </cell>
          <cell r="Y1273">
            <v>3650</v>
          </cell>
        </row>
        <row r="1274">
          <cell r="I1274" t="str">
            <v>V9515801355</v>
          </cell>
          <cell r="J1274" t="str">
            <v>C24073270</v>
          </cell>
          <cell r="K1274">
            <v>7000</v>
          </cell>
          <cell r="L1274">
            <v>3000</v>
          </cell>
          <cell r="M1274">
            <v>2.0750000000000001E-2</v>
          </cell>
          <cell r="N1274">
            <v>0.08</v>
          </cell>
          <cell r="O1274">
            <v>145.25</v>
          </cell>
          <cell r="P1274">
            <v>240</v>
          </cell>
          <cell r="Q1274">
            <v>385.25</v>
          </cell>
          <cell r="R1274">
            <v>326791</v>
          </cell>
          <cell r="S1274">
            <v>330903</v>
          </cell>
          <cell r="T1274">
            <v>4112</v>
          </cell>
          <cell r="U1274" t="str">
            <v>0</v>
          </cell>
          <cell r="W1274">
            <v>0</v>
          </cell>
          <cell r="X1274">
            <v>395165</v>
          </cell>
          <cell r="Y1274">
            <v>400073</v>
          </cell>
        </row>
        <row r="1275">
          <cell r="I1275" t="str">
            <v>E174M162977</v>
          </cell>
          <cell r="J1275" t="str">
            <v>C84063636</v>
          </cell>
          <cell r="K1275">
            <v>7000</v>
          </cell>
          <cell r="L1275">
            <v>3000</v>
          </cell>
          <cell r="M1275">
            <v>2.0750000000000001E-2</v>
          </cell>
          <cell r="N1275">
            <v>0.08</v>
          </cell>
          <cell r="O1275">
            <v>145.25</v>
          </cell>
          <cell r="P1275">
            <v>240</v>
          </cell>
          <cell r="Q1275">
            <v>385.25</v>
          </cell>
          <cell r="R1275">
            <v>152121</v>
          </cell>
          <cell r="S1275">
            <v>155455</v>
          </cell>
          <cell r="T1275">
            <v>3334</v>
          </cell>
          <cell r="U1275" t="str">
            <v>0</v>
          </cell>
          <cell r="W1275">
            <v>0</v>
          </cell>
          <cell r="X1275">
            <v>280986</v>
          </cell>
          <cell r="Y1275">
            <v>288811</v>
          </cell>
        </row>
        <row r="1276">
          <cell r="I1276" t="str">
            <v>V9815500356</v>
          </cell>
          <cell r="J1276" t="str">
            <v>C24073813</v>
          </cell>
          <cell r="K1276">
            <v>3000</v>
          </cell>
          <cell r="L1276">
            <v>750</v>
          </cell>
          <cell r="M1276">
            <v>2.0750000000000001E-2</v>
          </cell>
          <cell r="N1276">
            <v>0.08</v>
          </cell>
          <cell r="O1276">
            <v>62.25</v>
          </cell>
          <cell r="P1276">
            <v>60</v>
          </cell>
          <cell r="Q1276">
            <v>122.25</v>
          </cell>
          <cell r="R1276">
            <v>359440</v>
          </cell>
          <cell r="S1276">
            <v>367612</v>
          </cell>
          <cell r="T1276">
            <v>8172</v>
          </cell>
          <cell r="U1276">
            <v>5172</v>
          </cell>
          <cell r="W1276">
            <v>107.319</v>
          </cell>
          <cell r="X1276">
            <v>74613</v>
          </cell>
          <cell r="Y1276">
            <v>77070</v>
          </cell>
        </row>
        <row r="1278">
          <cell r="I1278" t="str">
            <v>7527149464BNF</v>
          </cell>
          <cell r="K1278">
            <v>4000</v>
          </cell>
          <cell r="L1278">
            <v>100</v>
          </cell>
          <cell r="M1278">
            <v>2.0750000000000001E-2</v>
          </cell>
          <cell r="N1278">
            <v>0.08</v>
          </cell>
          <cell r="O1278">
            <v>83</v>
          </cell>
          <cell r="P1278">
            <v>8</v>
          </cell>
          <cell r="Q1278">
            <v>91</v>
          </cell>
          <cell r="R1278">
            <v>139479</v>
          </cell>
          <cell r="S1278">
            <v>142993</v>
          </cell>
          <cell r="T1278">
            <v>3514</v>
          </cell>
          <cell r="U1278" t="str">
            <v>0</v>
          </cell>
          <cell r="W1278">
            <v>0</v>
          </cell>
          <cell r="X1278">
            <v>48069</v>
          </cell>
          <cell r="Y1278">
            <v>50111</v>
          </cell>
        </row>
        <row r="1279">
          <cell r="I1279" t="str">
            <v>35P6VRM</v>
          </cell>
          <cell r="K1279">
            <v>0</v>
          </cell>
          <cell r="L1279">
            <v>0</v>
          </cell>
          <cell r="M1279">
            <v>1.9970000000000002E-2</v>
          </cell>
          <cell r="N1279">
            <v>0.08</v>
          </cell>
          <cell r="O1279">
            <v>0</v>
          </cell>
          <cell r="P1279">
            <v>0</v>
          </cell>
          <cell r="Q1279" t="str">
            <v>CPC</v>
          </cell>
          <cell r="R1279">
            <v>44924</v>
          </cell>
          <cell r="S1279">
            <v>46559</v>
          </cell>
          <cell r="T1279">
            <v>1635</v>
          </cell>
          <cell r="V1279">
            <v>1635</v>
          </cell>
          <cell r="W1279">
            <v>32.650950000000002</v>
          </cell>
          <cell r="X1279">
            <v>0</v>
          </cell>
          <cell r="Y1279">
            <v>0</v>
          </cell>
        </row>
        <row r="1280">
          <cell r="I1280" t="str">
            <v>79G25V6</v>
          </cell>
          <cell r="K1280">
            <v>0</v>
          </cell>
          <cell r="L1280">
            <v>0</v>
          </cell>
          <cell r="M1280">
            <v>1.9970000000000002E-2</v>
          </cell>
          <cell r="N1280">
            <v>0.08</v>
          </cell>
          <cell r="O1280">
            <v>0</v>
          </cell>
          <cell r="P1280">
            <v>0</v>
          </cell>
          <cell r="Q1280" t="str">
            <v>CPC</v>
          </cell>
          <cell r="R1280">
            <v>392675</v>
          </cell>
          <cell r="S1280">
            <v>400883</v>
          </cell>
          <cell r="T1280">
            <v>8208</v>
          </cell>
          <cell r="V1280">
            <v>8208</v>
          </cell>
          <cell r="W1280">
            <v>163.91376000000002</v>
          </cell>
          <cell r="X1280">
            <v>0</v>
          </cell>
          <cell r="Y1280">
            <v>0</v>
          </cell>
        </row>
        <row r="1281">
          <cell r="I1281" t="str">
            <v>79G2MKZ</v>
          </cell>
          <cell r="K1281">
            <v>0</v>
          </cell>
          <cell r="L1281">
            <v>0</v>
          </cell>
          <cell r="M1281">
            <v>1.9970000000000002E-2</v>
          </cell>
          <cell r="N1281">
            <v>0.08</v>
          </cell>
          <cell r="O1281">
            <v>0</v>
          </cell>
          <cell r="P1281">
            <v>0</v>
          </cell>
          <cell r="Q1281" t="str">
            <v>CPC</v>
          </cell>
          <cell r="R1281">
            <v>156326</v>
          </cell>
          <cell r="S1281">
            <v>159164</v>
          </cell>
          <cell r="T1281">
            <v>2838</v>
          </cell>
          <cell r="V1281">
            <v>2838</v>
          </cell>
          <cell r="W1281">
            <v>56.674860000000002</v>
          </cell>
          <cell r="X1281">
            <v>0</v>
          </cell>
          <cell r="Y1281">
            <v>0</v>
          </cell>
        </row>
        <row r="1282">
          <cell r="I1282" t="str">
            <v>79G2F3L</v>
          </cell>
          <cell r="K1282">
            <v>0</v>
          </cell>
          <cell r="L1282">
            <v>0</v>
          </cell>
          <cell r="M1282">
            <v>1.9970000000000002E-2</v>
          </cell>
          <cell r="N1282">
            <v>0.08</v>
          </cell>
          <cell r="O1282">
            <v>0</v>
          </cell>
          <cell r="P1282">
            <v>0</v>
          </cell>
          <cell r="Q1282" t="str">
            <v>CPC</v>
          </cell>
          <cell r="R1282">
            <v>141523</v>
          </cell>
          <cell r="S1282">
            <v>143736</v>
          </cell>
          <cell r="T1282">
            <v>2213</v>
          </cell>
          <cell r="V1282">
            <v>2213</v>
          </cell>
          <cell r="W1282">
            <v>44.193610000000007</v>
          </cell>
          <cell r="X1282">
            <v>0</v>
          </cell>
          <cell r="Y1282">
            <v>0</v>
          </cell>
        </row>
        <row r="1283">
          <cell r="I1283" t="str">
            <v>79G2ML1</v>
          </cell>
          <cell r="K1283">
            <v>0</v>
          </cell>
          <cell r="L1283">
            <v>0</v>
          </cell>
          <cell r="M1283">
            <v>1.9970000000000002E-2</v>
          </cell>
          <cell r="N1283">
            <v>0.08</v>
          </cell>
          <cell r="O1283">
            <v>0</v>
          </cell>
          <cell r="P1283">
            <v>0</v>
          </cell>
          <cell r="Q1283" t="str">
            <v>CPC</v>
          </cell>
          <cell r="R1283">
            <v>287290</v>
          </cell>
          <cell r="S1283">
            <v>292522</v>
          </cell>
          <cell r="T1283">
            <v>5232</v>
          </cell>
          <cell r="V1283">
            <v>5232</v>
          </cell>
          <cell r="W1283">
            <v>104.48304</v>
          </cell>
          <cell r="X1283">
            <v>0</v>
          </cell>
          <cell r="Y1283">
            <v>0</v>
          </cell>
        </row>
        <row r="1284">
          <cell r="I1284" t="str">
            <v>79G2MKY</v>
          </cell>
          <cell r="K1284">
            <v>0</v>
          </cell>
          <cell r="L1284">
            <v>0</v>
          </cell>
          <cell r="M1284">
            <v>1.9970000000000002E-2</v>
          </cell>
          <cell r="N1284">
            <v>0.08</v>
          </cell>
          <cell r="O1284">
            <v>0</v>
          </cell>
          <cell r="P1284">
            <v>0</v>
          </cell>
          <cell r="Q1284" t="str">
            <v>CPC</v>
          </cell>
          <cell r="R1284">
            <v>1469748</v>
          </cell>
          <cell r="S1284" t="e">
            <v>#N/A</v>
          </cell>
          <cell r="T1284" t="e">
            <v>#N/A</v>
          </cell>
          <cell r="V1284" t="e">
            <v>#N/A</v>
          </cell>
          <cell r="W1284" t="e">
            <v>#N/A</v>
          </cell>
          <cell r="X1284">
            <v>0</v>
          </cell>
          <cell r="Y1284">
            <v>0</v>
          </cell>
        </row>
        <row r="1285">
          <cell r="I1285" t="str">
            <v>72MXPH8</v>
          </cell>
          <cell r="K1285">
            <v>0</v>
          </cell>
          <cell r="L1285">
            <v>0</v>
          </cell>
          <cell r="M1285">
            <v>1.9970000000000002E-2</v>
          </cell>
          <cell r="N1285">
            <v>0.08</v>
          </cell>
          <cell r="O1285">
            <v>0</v>
          </cell>
          <cell r="P1285">
            <v>0</v>
          </cell>
          <cell r="Q1285" t="str">
            <v>CPC</v>
          </cell>
          <cell r="R1285">
            <v>41186</v>
          </cell>
          <cell r="S1285">
            <v>41669</v>
          </cell>
          <cell r="T1285">
            <v>483</v>
          </cell>
          <cell r="V1285">
            <v>483</v>
          </cell>
          <cell r="W1285">
            <v>9.6455100000000016</v>
          </cell>
          <cell r="X1285">
            <v>0</v>
          </cell>
          <cell r="Y1285">
            <v>0</v>
          </cell>
        </row>
        <row r="1286">
          <cell r="I1286" t="str">
            <v>794YGXD</v>
          </cell>
          <cell r="K1286">
            <v>0</v>
          </cell>
          <cell r="L1286">
            <v>0</v>
          </cell>
          <cell r="M1286">
            <v>1.9970000000000002E-2</v>
          </cell>
          <cell r="N1286">
            <v>0.08</v>
          </cell>
          <cell r="O1286">
            <v>0</v>
          </cell>
          <cell r="P1286">
            <v>0</v>
          </cell>
          <cell r="Q1286" t="str">
            <v>CPC</v>
          </cell>
          <cell r="R1286">
            <v>53829</v>
          </cell>
          <cell r="S1286">
            <v>54117</v>
          </cell>
          <cell r="T1286">
            <v>288</v>
          </cell>
          <cell r="V1286">
            <v>288</v>
          </cell>
          <cell r="W1286">
            <v>5.75136</v>
          </cell>
          <cell r="X1286">
            <v>0</v>
          </cell>
          <cell r="Y1286">
            <v>0</v>
          </cell>
        </row>
        <row r="1287">
          <cell r="I1287" t="str">
            <v>79G25VN</v>
          </cell>
          <cell r="K1287">
            <v>0</v>
          </cell>
          <cell r="L1287">
            <v>0</v>
          </cell>
          <cell r="M1287">
            <v>1.9970000000000002E-2</v>
          </cell>
          <cell r="N1287">
            <v>0.08</v>
          </cell>
          <cell r="O1287">
            <v>0</v>
          </cell>
          <cell r="P1287">
            <v>0</v>
          </cell>
          <cell r="Q1287" t="str">
            <v>CPC</v>
          </cell>
          <cell r="R1287">
            <v>159846</v>
          </cell>
          <cell r="S1287">
            <v>161165</v>
          </cell>
          <cell r="T1287">
            <v>1319</v>
          </cell>
          <cell r="V1287">
            <v>1319</v>
          </cell>
          <cell r="W1287">
            <v>26.340430000000001</v>
          </cell>
          <cell r="X1287">
            <v>0</v>
          </cell>
          <cell r="Y1287">
            <v>0</v>
          </cell>
        </row>
        <row r="1288">
          <cell r="I1288" t="str">
            <v>79G2MKV</v>
          </cell>
          <cell r="K1288">
            <v>0</v>
          </cell>
          <cell r="L1288">
            <v>0</v>
          </cell>
          <cell r="M1288">
            <v>1.9970000000000002E-2</v>
          </cell>
          <cell r="N1288">
            <v>0.08</v>
          </cell>
          <cell r="O1288">
            <v>0</v>
          </cell>
          <cell r="P1288">
            <v>0</v>
          </cell>
          <cell r="Q1288" t="str">
            <v>CPC</v>
          </cell>
          <cell r="R1288">
            <v>1132511</v>
          </cell>
          <cell r="S1288">
            <v>1151493</v>
          </cell>
          <cell r="T1288">
            <v>18982</v>
          </cell>
          <cell r="V1288">
            <v>18982</v>
          </cell>
          <cell r="W1288">
            <v>379.07054000000005</v>
          </cell>
          <cell r="X1288">
            <v>0</v>
          </cell>
          <cell r="Y1288">
            <v>0</v>
          </cell>
        </row>
        <row r="1289">
          <cell r="I1289" t="str">
            <v>72N2LRL</v>
          </cell>
          <cell r="K1289">
            <v>0</v>
          </cell>
          <cell r="L1289">
            <v>0</v>
          </cell>
          <cell r="M1289">
            <v>1.9970000000000002E-2</v>
          </cell>
          <cell r="N1289">
            <v>0.08</v>
          </cell>
          <cell r="O1289">
            <v>0</v>
          </cell>
          <cell r="P1289">
            <v>0</v>
          </cell>
          <cell r="Q1289" t="str">
            <v>CPC</v>
          </cell>
          <cell r="R1289">
            <v>32496</v>
          </cell>
          <cell r="S1289">
            <v>33186</v>
          </cell>
          <cell r="T1289">
            <v>690</v>
          </cell>
          <cell r="V1289">
            <v>690</v>
          </cell>
          <cell r="W1289">
            <v>13.779300000000001</v>
          </cell>
          <cell r="X1289">
            <v>0</v>
          </cell>
          <cell r="Y1289">
            <v>0</v>
          </cell>
        </row>
        <row r="1290">
          <cell r="I1290" t="str">
            <v>72N2LRH</v>
          </cell>
          <cell r="K1290">
            <v>0</v>
          </cell>
          <cell r="L1290">
            <v>0</v>
          </cell>
          <cell r="M1290">
            <v>1.9970000000000002E-2</v>
          </cell>
          <cell r="N1290">
            <v>0.08</v>
          </cell>
          <cell r="O1290">
            <v>0</v>
          </cell>
          <cell r="P1290">
            <v>0</v>
          </cell>
          <cell r="Q1290" t="str">
            <v>CPC</v>
          </cell>
          <cell r="R1290">
            <v>17052</v>
          </cell>
          <cell r="S1290">
            <v>17052</v>
          </cell>
          <cell r="T1290">
            <v>0</v>
          </cell>
          <cell r="V1290" t="str">
            <v>0</v>
          </cell>
          <cell r="W1290">
            <v>0</v>
          </cell>
          <cell r="X1290">
            <v>0</v>
          </cell>
          <cell r="Y1290">
            <v>0</v>
          </cell>
        </row>
        <row r="1291">
          <cell r="I1291" t="str">
            <v>72N13TF</v>
          </cell>
          <cell r="K1291">
            <v>0</v>
          </cell>
          <cell r="L1291">
            <v>0</v>
          </cell>
          <cell r="M1291">
            <v>1.9970000000000002E-2</v>
          </cell>
          <cell r="N1291">
            <v>0.08</v>
          </cell>
          <cell r="O1291">
            <v>0</v>
          </cell>
          <cell r="P1291">
            <v>0</v>
          </cell>
          <cell r="Q1291" t="str">
            <v>CPC</v>
          </cell>
          <cell r="R1291">
            <v>3187</v>
          </cell>
          <cell r="S1291">
            <v>3274</v>
          </cell>
          <cell r="T1291">
            <v>87</v>
          </cell>
          <cell r="V1291">
            <v>87</v>
          </cell>
          <cell r="W1291">
            <v>1.7373900000000002</v>
          </cell>
          <cell r="X1291">
            <v>0</v>
          </cell>
          <cell r="Y1291">
            <v>0</v>
          </cell>
        </row>
        <row r="1292">
          <cell r="I1292" t="str">
            <v>72N161H</v>
          </cell>
          <cell r="K1292">
            <v>0</v>
          </cell>
          <cell r="L1292">
            <v>0</v>
          </cell>
          <cell r="M1292">
            <v>1.9970000000000002E-2</v>
          </cell>
          <cell r="N1292">
            <v>0.08</v>
          </cell>
          <cell r="O1292">
            <v>0</v>
          </cell>
          <cell r="P1292">
            <v>0</v>
          </cell>
          <cell r="Q1292" t="str">
            <v>CPC</v>
          </cell>
          <cell r="R1292">
            <v>1479</v>
          </cell>
          <cell r="S1292">
            <v>1507</v>
          </cell>
          <cell r="T1292">
            <v>28</v>
          </cell>
          <cell r="V1292">
            <v>28</v>
          </cell>
          <cell r="W1292">
            <v>0.5591600000000001</v>
          </cell>
          <cell r="X1292">
            <v>0</v>
          </cell>
          <cell r="Y1292">
            <v>0</v>
          </cell>
        </row>
        <row r="1293">
          <cell r="I1293" t="str">
            <v>35P84XG</v>
          </cell>
          <cell r="K1293">
            <v>0</v>
          </cell>
          <cell r="L1293">
            <v>0</v>
          </cell>
          <cell r="M1293">
            <v>1.9970000000000002E-2</v>
          </cell>
          <cell r="N1293">
            <v>0.08</v>
          </cell>
          <cell r="O1293">
            <v>0</v>
          </cell>
          <cell r="P1293">
            <v>0</v>
          </cell>
          <cell r="Q1293" t="str">
            <v>CPC</v>
          </cell>
          <cell r="R1293">
            <v>162038</v>
          </cell>
          <cell r="S1293">
            <v>165093</v>
          </cell>
          <cell r="T1293">
            <v>3055</v>
          </cell>
          <cell r="V1293">
            <v>3055</v>
          </cell>
          <cell r="W1293">
            <v>61.008350000000007</v>
          </cell>
          <cell r="X1293">
            <v>0</v>
          </cell>
          <cell r="Y1293">
            <v>0</v>
          </cell>
        </row>
        <row r="1294">
          <cell r="I1294" t="str">
            <v>72N146P</v>
          </cell>
          <cell r="K1294">
            <v>0</v>
          </cell>
          <cell r="L1294">
            <v>0</v>
          </cell>
          <cell r="M1294">
            <v>1.9970000000000002E-2</v>
          </cell>
          <cell r="N1294">
            <v>0.08</v>
          </cell>
          <cell r="O1294">
            <v>0</v>
          </cell>
          <cell r="P1294">
            <v>0</v>
          </cell>
          <cell r="Q1294" t="str">
            <v>CPC</v>
          </cell>
          <cell r="R1294">
            <v>17875</v>
          </cell>
          <cell r="S1294">
            <v>17993</v>
          </cell>
          <cell r="T1294">
            <v>118</v>
          </cell>
          <cell r="V1294">
            <v>118</v>
          </cell>
          <cell r="W1294">
            <v>2.3564600000000002</v>
          </cell>
          <cell r="X1294">
            <v>0</v>
          </cell>
          <cell r="Y1294">
            <v>0</v>
          </cell>
        </row>
        <row r="1295">
          <cell r="I1295" t="str">
            <v>794YGXW</v>
          </cell>
          <cell r="K1295">
            <v>0</v>
          </cell>
          <cell r="L1295">
            <v>0</v>
          </cell>
          <cell r="M1295">
            <v>1.9970000000000002E-2</v>
          </cell>
          <cell r="N1295">
            <v>0.08</v>
          </cell>
          <cell r="O1295">
            <v>0</v>
          </cell>
          <cell r="P1295">
            <v>0</v>
          </cell>
          <cell r="Q1295" t="str">
            <v>CPC</v>
          </cell>
          <cell r="R1295">
            <v>35228</v>
          </cell>
          <cell r="S1295">
            <v>35818</v>
          </cell>
          <cell r="T1295">
            <v>590</v>
          </cell>
          <cell r="V1295">
            <v>590</v>
          </cell>
          <cell r="W1295">
            <v>11.782300000000001</v>
          </cell>
          <cell r="X1295">
            <v>0</v>
          </cell>
          <cell r="Y1295">
            <v>0</v>
          </cell>
        </row>
        <row r="1296">
          <cell r="I1296" t="str">
            <v>72N2LR9</v>
          </cell>
          <cell r="K1296">
            <v>0</v>
          </cell>
          <cell r="L1296">
            <v>0</v>
          </cell>
          <cell r="M1296">
            <v>1.9970000000000002E-2</v>
          </cell>
          <cell r="N1296">
            <v>0.08</v>
          </cell>
          <cell r="O1296">
            <v>0</v>
          </cell>
          <cell r="P1296">
            <v>0</v>
          </cell>
          <cell r="Q1296" t="str">
            <v>CPC</v>
          </cell>
          <cell r="R1296">
            <v>27333</v>
          </cell>
          <cell r="S1296">
            <v>28297</v>
          </cell>
          <cell r="T1296">
            <v>964</v>
          </cell>
          <cell r="V1296">
            <v>964</v>
          </cell>
          <cell r="W1296">
            <v>19.251080000000002</v>
          </cell>
          <cell r="X1296">
            <v>0</v>
          </cell>
          <cell r="Y1296">
            <v>0</v>
          </cell>
        </row>
        <row r="1297">
          <cell r="I1297" t="str">
            <v>72N1635</v>
          </cell>
          <cell r="K1297">
            <v>0</v>
          </cell>
          <cell r="L1297">
            <v>0</v>
          </cell>
          <cell r="M1297">
            <v>1.9970000000000002E-2</v>
          </cell>
          <cell r="N1297">
            <v>0.08</v>
          </cell>
          <cell r="O1297">
            <v>0</v>
          </cell>
          <cell r="P1297">
            <v>0</v>
          </cell>
          <cell r="Q1297" t="str">
            <v>CPC</v>
          </cell>
          <cell r="R1297">
            <v>47630</v>
          </cell>
          <cell r="S1297">
            <v>48845</v>
          </cell>
          <cell r="T1297">
            <v>1215</v>
          </cell>
          <cell r="V1297">
            <v>1215</v>
          </cell>
          <cell r="W1297">
            <v>24.263550000000002</v>
          </cell>
          <cell r="X1297">
            <v>0</v>
          </cell>
          <cell r="Y1297">
            <v>0</v>
          </cell>
        </row>
        <row r="1298">
          <cell r="I1298" t="str">
            <v>V8014901095</v>
          </cell>
          <cell r="J1298" t="str">
            <v>C24065717</v>
          </cell>
          <cell r="K1298">
            <v>0</v>
          </cell>
          <cell r="L1298">
            <v>0</v>
          </cell>
          <cell r="M1298">
            <v>1.9970000000000002E-2</v>
          </cell>
          <cell r="N1298">
            <v>0.08</v>
          </cell>
          <cell r="O1298">
            <v>0</v>
          </cell>
          <cell r="P1298">
            <v>0</v>
          </cell>
          <cell r="Q1298" t="str">
            <v>CPC</v>
          </cell>
          <cell r="R1298">
            <v>711386</v>
          </cell>
          <cell r="S1298">
            <v>714507</v>
          </cell>
          <cell r="T1298">
            <v>3121</v>
          </cell>
          <cell r="V1298">
            <v>3121</v>
          </cell>
          <cell r="W1298">
            <v>62.326370000000004</v>
          </cell>
          <cell r="X1298">
            <v>0</v>
          </cell>
          <cell r="Y1298">
            <v>0</v>
          </cell>
        </row>
        <row r="1299">
          <cell r="I1299" t="str">
            <v>79G0PNW</v>
          </cell>
          <cell r="K1299">
            <v>0</v>
          </cell>
          <cell r="L1299">
            <v>0</v>
          </cell>
          <cell r="M1299">
            <v>1.9970000000000002E-2</v>
          </cell>
          <cell r="N1299">
            <v>0.08</v>
          </cell>
          <cell r="O1299">
            <v>0</v>
          </cell>
          <cell r="P1299">
            <v>0</v>
          </cell>
          <cell r="Q1299" t="str">
            <v>CPC</v>
          </cell>
          <cell r="R1299">
            <v>197387</v>
          </cell>
          <cell r="S1299">
            <v>199782</v>
          </cell>
          <cell r="T1299">
            <v>2395</v>
          </cell>
          <cell r="V1299">
            <v>2395</v>
          </cell>
          <cell r="W1299">
            <v>47.828150000000001</v>
          </cell>
          <cell r="X1299">
            <v>0</v>
          </cell>
          <cell r="Y1299">
            <v>0</v>
          </cell>
        </row>
        <row r="1300">
          <cell r="I1300" t="str">
            <v>V9315300661</v>
          </cell>
          <cell r="J1300" t="str">
            <v>C24068168</v>
          </cell>
          <cell r="K1300">
            <v>0</v>
          </cell>
          <cell r="L1300">
            <v>0</v>
          </cell>
          <cell r="M1300">
            <v>1.9970000000000002E-2</v>
          </cell>
          <cell r="N1300">
            <v>0.08</v>
          </cell>
          <cell r="O1300">
            <v>0</v>
          </cell>
          <cell r="P1300">
            <v>0</v>
          </cell>
          <cell r="Q1300" t="str">
            <v>CPC</v>
          </cell>
          <cell r="R1300">
            <v>279270</v>
          </cell>
          <cell r="S1300">
            <v>281383</v>
          </cell>
          <cell r="T1300">
            <v>2113</v>
          </cell>
          <cell r="V1300">
            <v>2113</v>
          </cell>
          <cell r="W1300">
            <v>42.196610000000007</v>
          </cell>
          <cell r="X1300">
            <v>259226</v>
          </cell>
          <cell r="Y1300">
            <v>261627</v>
          </cell>
        </row>
        <row r="1301">
          <cell r="I1301" t="str">
            <v>752728946DKDX</v>
          </cell>
          <cell r="K1301">
            <v>4000</v>
          </cell>
          <cell r="L1301">
            <v>100</v>
          </cell>
          <cell r="M1301">
            <v>2.0750000000000001E-2</v>
          </cell>
          <cell r="N1301">
            <v>0.08</v>
          </cell>
          <cell r="O1301">
            <v>83</v>
          </cell>
          <cell r="P1301">
            <v>8</v>
          </cell>
          <cell r="Q1301">
            <v>91</v>
          </cell>
          <cell r="R1301">
            <v>661</v>
          </cell>
          <cell r="S1301">
            <v>750</v>
          </cell>
          <cell r="T1301">
            <v>89</v>
          </cell>
          <cell r="U1301" t="str">
            <v>0</v>
          </cell>
          <cell r="W1301">
            <v>0</v>
          </cell>
          <cell r="X1301">
            <v>946</v>
          </cell>
          <cell r="Y1301">
            <v>1084</v>
          </cell>
        </row>
        <row r="1302">
          <cell r="I1302" t="str">
            <v>79G25VR</v>
          </cell>
          <cell r="K1302">
            <v>0</v>
          </cell>
          <cell r="L1302">
            <v>0</v>
          </cell>
          <cell r="M1302">
            <v>1.9970000000000002E-2</v>
          </cell>
          <cell r="N1302">
            <v>0.08</v>
          </cell>
          <cell r="O1302">
            <v>0</v>
          </cell>
          <cell r="P1302">
            <v>0</v>
          </cell>
          <cell r="Q1302" t="str">
            <v>CPC</v>
          </cell>
          <cell r="R1302">
            <v>287508</v>
          </cell>
          <cell r="S1302">
            <v>290631</v>
          </cell>
          <cell r="T1302">
            <v>3123</v>
          </cell>
          <cell r="V1302">
            <v>3123</v>
          </cell>
          <cell r="W1302">
            <v>62.366310000000006</v>
          </cell>
          <cell r="X1302">
            <v>0</v>
          </cell>
          <cell r="Y1302">
            <v>0</v>
          </cell>
        </row>
        <row r="1303">
          <cell r="I1303" t="str">
            <v>79G3WKV</v>
          </cell>
          <cell r="K1303">
            <v>0</v>
          </cell>
          <cell r="L1303">
            <v>0</v>
          </cell>
          <cell r="M1303">
            <v>1.9970000000000002E-2</v>
          </cell>
          <cell r="N1303">
            <v>0.08</v>
          </cell>
          <cell r="O1303">
            <v>0</v>
          </cell>
          <cell r="P1303">
            <v>0</v>
          </cell>
          <cell r="Q1303" t="str">
            <v>CPC</v>
          </cell>
          <cell r="R1303">
            <v>320831</v>
          </cell>
          <cell r="S1303">
            <v>326132</v>
          </cell>
          <cell r="T1303">
            <v>5301</v>
          </cell>
          <cell r="V1303">
            <v>5301</v>
          </cell>
          <cell r="W1303">
            <v>105.86097000000001</v>
          </cell>
          <cell r="X1303">
            <v>0</v>
          </cell>
          <cell r="Y1303">
            <v>0</v>
          </cell>
        </row>
        <row r="1304">
          <cell r="I1304" t="str">
            <v>7931M20</v>
          </cell>
          <cell r="K1304">
            <v>0</v>
          </cell>
          <cell r="L1304">
            <v>0</v>
          </cell>
          <cell r="M1304">
            <v>1.9970000000000002E-2</v>
          </cell>
          <cell r="N1304">
            <v>0.08</v>
          </cell>
          <cell r="O1304">
            <v>0</v>
          </cell>
          <cell r="P1304">
            <v>0</v>
          </cell>
          <cell r="Q1304" t="str">
            <v>CPC</v>
          </cell>
          <cell r="R1304">
            <v>453349</v>
          </cell>
          <cell r="S1304">
            <v>454481</v>
          </cell>
          <cell r="T1304">
            <v>1132</v>
          </cell>
          <cell r="V1304">
            <v>1132</v>
          </cell>
          <cell r="W1304">
            <v>22.60604</v>
          </cell>
          <cell r="X1304">
            <v>0</v>
          </cell>
          <cell r="Y1304">
            <v>0</v>
          </cell>
        </row>
        <row r="1305">
          <cell r="I1305" t="str">
            <v>W543L101007</v>
          </cell>
          <cell r="J1305" t="str">
            <v>C84021396</v>
          </cell>
          <cell r="K1305">
            <v>0</v>
          </cell>
          <cell r="L1305">
            <v>0</v>
          </cell>
          <cell r="M1305">
            <v>1.9970000000000002E-2</v>
          </cell>
          <cell r="N1305">
            <v>0.08</v>
          </cell>
          <cell r="O1305">
            <v>0</v>
          </cell>
          <cell r="P1305">
            <v>0</v>
          </cell>
          <cell r="Q1305" t="str">
            <v>CPC</v>
          </cell>
          <cell r="R1305">
            <v>102983</v>
          </cell>
          <cell r="S1305">
            <v>103318</v>
          </cell>
          <cell r="T1305">
            <v>335</v>
          </cell>
          <cell r="V1305">
            <v>335</v>
          </cell>
          <cell r="W1305">
            <v>6.6899500000000005</v>
          </cell>
          <cell r="X1305">
            <v>59622</v>
          </cell>
          <cell r="Y1305">
            <v>60207</v>
          </cell>
        </row>
        <row r="1306">
          <cell r="I1306" t="str">
            <v>79G0PPC</v>
          </cell>
          <cell r="K1306">
            <v>0</v>
          </cell>
          <cell r="L1306">
            <v>0</v>
          </cell>
          <cell r="M1306">
            <v>1.9970000000000002E-2</v>
          </cell>
          <cell r="N1306">
            <v>0.08</v>
          </cell>
          <cell r="O1306">
            <v>0</v>
          </cell>
          <cell r="P1306">
            <v>0</v>
          </cell>
          <cell r="Q1306" t="str">
            <v>CPC</v>
          </cell>
          <cell r="R1306">
            <v>503684</v>
          </cell>
          <cell r="S1306">
            <v>507235</v>
          </cell>
          <cell r="T1306">
            <v>3551</v>
          </cell>
          <cell r="V1306">
            <v>3551</v>
          </cell>
          <cell r="W1306">
            <v>70.913470000000004</v>
          </cell>
          <cell r="X1306">
            <v>0</v>
          </cell>
          <cell r="Y1306">
            <v>0</v>
          </cell>
        </row>
        <row r="1307">
          <cell r="I1307" t="str">
            <v>74635C66016MH</v>
          </cell>
          <cell r="K1307">
            <v>0</v>
          </cell>
          <cell r="L1307">
            <v>0</v>
          </cell>
          <cell r="M1307">
            <v>1.9970000000000002E-2</v>
          </cell>
          <cell r="N1307">
            <v>0.08</v>
          </cell>
          <cell r="O1307">
            <v>0</v>
          </cell>
          <cell r="P1307">
            <v>0</v>
          </cell>
          <cell r="Q1307" t="str">
            <v>CPC</v>
          </cell>
          <cell r="R1307">
            <v>118224</v>
          </cell>
          <cell r="S1307">
            <v>127170</v>
          </cell>
          <cell r="T1307">
            <v>8946</v>
          </cell>
          <cell r="V1307">
            <v>8946</v>
          </cell>
          <cell r="W1307">
            <v>178.65162000000001</v>
          </cell>
          <cell r="X1307">
            <v>0</v>
          </cell>
          <cell r="Y1307">
            <v>0</v>
          </cell>
        </row>
        <row r="1308">
          <cell r="I1308" t="str">
            <v>79G05Z5</v>
          </cell>
          <cell r="K1308">
            <v>0</v>
          </cell>
          <cell r="L1308">
            <v>0</v>
          </cell>
          <cell r="M1308">
            <v>1.9970000000000002E-2</v>
          </cell>
          <cell r="N1308">
            <v>0.08</v>
          </cell>
          <cell r="O1308">
            <v>0</v>
          </cell>
          <cell r="P1308">
            <v>0</v>
          </cell>
          <cell r="Q1308" t="str">
            <v>CPC</v>
          </cell>
          <cell r="R1308">
            <v>181619</v>
          </cell>
          <cell r="S1308">
            <v>193704</v>
          </cell>
          <cell r="T1308">
            <v>12085</v>
          </cell>
          <cell r="V1308">
            <v>12085</v>
          </cell>
          <cell r="W1308">
            <v>241.33745000000002</v>
          </cell>
          <cell r="X1308">
            <v>0</v>
          </cell>
          <cell r="Y1308">
            <v>0</v>
          </cell>
        </row>
        <row r="1309">
          <cell r="I1309" t="str">
            <v>35PBG29</v>
          </cell>
          <cell r="K1309">
            <v>0</v>
          </cell>
          <cell r="L1309">
            <v>0</v>
          </cell>
          <cell r="M1309">
            <v>1.9970000000000002E-2</v>
          </cell>
          <cell r="N1309">
            <v>0.08</v>
          </cell>
          <cell r="O1309">
            <v>0</v>
          </cell>
          <cell r="P1309">
            <v>0</v>
          </cell>
          <cell r="Q1309" t="str">
            <v>CPC</v>
          </cell>
          <cell r="R1309">
            <v>29099</v>
          </cell>
          <cell r="S1309">
            <v>29139</v>
          </cell>
          <cell r="T1309">
            <v>40</v>
          </cell>
          <cell r="V1309">
            <v>40</v>
          </cell>
          <cell r="W1309">
            <v>0.79880000000000007</v>
          </cell>
          <cell r="X1309">
            <v>0</v>
          </cell>
          <cell r="Y1309">
            <v>0</v>
          </cell>
        </row>
        <row r="1310">
          <cell r="I1310" t="str">
            <v>CNGS380014</v>
          </cell>
          <cell r="K1310">
            <v>0</v>
          </cell>
          <cell r="L1310">
            <v>0</v>
          </cell>
          <cell r="M1310">
            <v>1.9970000000000002E-2</v>
          </cell>
          <cell r="N1310">
            <v>0.08</v>
          </cell>
          <cell r="O1310">
            <v>0</v>
          </cell>
          <cell r="P1310">
            <v>0</v>
          </cell>
          <cell r="Q1310" t="str">
            <v>CPC</v>
          </cell>
          <cell r="R1310">
            <v>1550</v>
          </cell>
          <cell r="S1310">
            <v>1551</v>
          </cell>
          <cell r="T1310">
            <v>1</v>
          </cell>
          <cell r="V1310">
            <v>1</v>
          </cell>
          <cell r="W1310">
            <v>1.9970000000000002E-2</v>
          </cell>
          <cell r="X1310">
            <v>8453</v>
          </cell>
          <cell r="Y1310">
            <v>8453</v>
          </cell>
        </row>
        <row r="1311">
          <cell r="I1311" t="str">
            <v>W432L400104</v>
          </cell>
          <cell r="J1311" t="str">
            <v>C28004125</v>
          </cell>
          <cell r="K1311">
            <v>0</v>
          </cell>
          <cell r="L1311">
            <v>0</v>
          </cell>
          <cell r="M1311">
            <v>1.9970000000000002E-2</v>
          </cell>
          <cell r="N1311">
            <v>0.08</v>
          </cell>
          <cell r="O1311">
            <v>0</v>
          </cell>
          <cell r="P1311">
            <v>0</v>
          </cell>
          <cell r="Q1311" t="str">
            <v>CPC</v>
          </cell>
          <cell r="R1311">
            <v>307673</v>
          </cell>
          <cell r="S1311">
            <v>308809</v>
          </cell>
          <cell r="T1311">
            <v>1136</v>
          </cell>
          <cell r="V1311">
            <v>1136</v>
          </cell>
          <cell r="W1311">
            <v>22.685920000000003</v>
          </cell>
          <cell r="X1311">
            <v>0</v>
          </cell>
          <cell r="Y1311">
            <v>0</v>
          </cell>
        </row>
        <row r="1312">
          <cell r="I1312" t="str">
            <v>943772R</v>
          </cell>
          <cell r="K1312">
            <v>0</v>
          </cell>
          <cell r="L1312">
            <v>0</v>
          </cell>
          <cell r="M1312">
            <v>1.9970000000000002E-2</v>
          </cell>
          <cell r="N1312">
            <v>0.08</v>
          </cell>
          <cell r="O1312">
            <v>0</v>
          </cell>
          <cell r="P1312">
            <v>0</v>
          </cell>
          <cell r="Q1312" t="str">
            <v>CPC</v>
          </cell>
          <cell r="R1312">
            <v>86385</v>
          </cell>
          <cell r="S1312">
            <v>89038</v>
          </cell>
          <cell r="T1312">
            <v>2653</v>
          </cell>
          <cell r="V1312">
            <v>2653</v>
          </cell>
          <cell r="W1312">
            <v>52.980410000000006</v>
          </cell>
          <cell r="X1312">
            <v>34211</v>
          </cell>
          <cell r="Y1312">
            <v>35541</v>
          </cell>
        </row>
        <row r="1313">
          <cell r="I1313" t="str">
            <v>7463479906NHG</v>
          </cell>
          <cell r="K1313">
            <v>6000</v>
          </cell>
          <cell r="L1313">
            <v>0</v>
          </cell>
          <cell r="M1313">
            <v>2.0750000000000001E-2</v>
          </cell>
          <cell r="N1313">
            <v>0.08</v>
          </cell>
          <cell r="O1313">
            <v>124.5</v>
          </cell>
          <cell r="P1313">
            <v>0</v>
          </cell>
          <cell r="Q1313">
            <v>124.5</v>
          </cell>
          <cell r="R1313">
            <v>33336</v>
          </cell>
          <cell r="S1313">
            <v>34407</v>
          </cell>
          <cell r="T1313">
            <v>1071</v>
          </cell>
          <cell r="U1313" t="str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I1314" t="str">
            <v>35P68LT</v>
          </cell>
          <cell r="K1314">
            <v>4000</v>
          </cell>
          <cell r="L1314">
            <v>0</v>
          </cell>
          <cell r="M1314">
            <v>2.0750000000000001E-2</v>
          </cell>
          <cell r="N1314">
            <v>0.08</v>
          </cell>
          <cell r="O1314">
            <v>83</v>
          </cell>
          <cell r="P1314">
            <v>0</v>
          </cell>
          <cell r="Q1314">
            <v>83</v>
          </cell>
          <cell r="R1314">
            <v>112725</v>
          </cell>
          <cell r="S1314">
            <v>113632</v>
          </cell>
          <cell r="T1314">
            <v>907</v>
          </cell>
          <cell r="U1314" t="str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I1315" t="str">
            <v>70155PHH0YWGL</v>
          </cell>
          <cell r="K1315">
            <v>4000</v>
          </cell>
          <cell r="L1315">
            <v>0</v>
          </cell>
          <cell r="M1315">
            <v>2.0750000000000001E-2</v>
          </cell>
          <cell r="N1315">
            <v>0.08</v>
          </cell>
          <cell r="O1315">
            <v>83</v>
          </cell>
          <cell r="P1315">
            <v>0</v>
          </cell>
          <cell r="Q1315">
            <v>83</v>
          </cell>
          <cell r="R1315">
            <v>38850</v>
          </cell>
          <cell r="S1315">
            <v>40877</v>
          </cell>
          <cell r="T1315">
            <v>2027</v>
          </cell>
          <cell r="U1315" t="str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I1316" t="str">
            <v>74632699021DH</v>
          </cell>
          <cell r="K1316">
            <v>6000</v>
          </cell>
          <cell r="L1316">
            <v>0</v>
          </cell>
          <cell r="M1316">
            <v>2.0750000000000001E-2</v>
          </cell>
          <cell r="N1316">
            <v>0.08</v>
          </cell>
          <cell r="O1316">
            <v>124.5</v>
          </cell>
          <cell r="P1316">
            <v>0</v>
          </cell>
          <cell r="Q1316">
            <v>124.5</v>
          </cell>
          <cell r="R1316">
            <v>444514</v>
          </cell>
          <cell r="S1316">
            <v>451948</v>
          </cell>
          <cell r="T1316">
            <v>7434</v>
          </cell>
          <cell r="U1316">
            <v>1434</v>
          </cell>
          <cell r="W1316">
            <v>29.755500000000001</v>
          </cell>
          <cell r="X1316">
            <v>0</v>
          </cell>
          <cell r="Y1316">
            <v>0</v>
          </cell>
        </row>
        <row r="1317">
          <cell r="I1317" t="str">
            <v>9424XM0</v>
          </cell>
          <cell r="K1317">
            <v>0</v>
          </cell>
          <cell r="L1317">
            <v>0</v>
          </cell>
          <cell r="M1317">
            <v>1.9970000000000002E-2</v>
          </cell>
          <cell r="N1317">
            <v>0.08</v>
          </cell>
          <cell r="O1317">
            <v>0</v>
          </cell>
          <cell r="P1317">
            <v>0</v>
          </cell>
          <cell r="Q1317" t="str">
            <v>CPC</v>
          </cell>
          <cell r="R1317">
            <v>5553</v>
          </cell>
          <cell r="S1317">
            <v>5713</v>
          </cell>
          <cell r="T1317">
            <v>160</v>
          </cell>
          <cell r="V1317">
            <v>160</v>
          </cell>
          <cell r="W1317">
            <v>3.1952000000000003</v>
          </cell>
          <cell r="X1317">
            <v>2554</v>
          </cell>
          <cell r="Y1317">
            <v>3274</v>
          </cell>
        </row>
        <row r="1318">
          <cell r="I1318" t="str">
            <v>794803R</v>
          </cell>
          <cell r="K1318">
            <v>4000</v>
          </cell>
          <cell r="L1318">
            <v>0</v>
          </cell>
          <cell r="M1318">
            <v>2.0750000000000001E-2</v>
          </cell>
          <cell r="N1318">
            <v>0.08</v>
          </cell>
          <cell r="O1318">
            <v>83</v>
          </cell>
          <cell r="P1318">
            <v>0</v>
          </cell>
          <cell r="Q1318">
            <v>83</v>
          </cell>
          <cell r="R1318">
            <v>280688</v>
          </cell>
          <cell r="S1318">
            <v>286434</v>
          </cell>
          <cell r="T1318">
            <v>5746</v>
          </cell>
          <cell r="U1318">
            <v>1746</v>
          </cell>
          <cell r="W1318">
            <v>36.229500000000002</v>
          </cell>
          <cell r="X1318">
            <v>0</v>
          </cell>
          <cell r="Y1318">
            <v>0</v>
          </cell>
        </row>
        <row r="1320">
          <cell r="I1320" t="str">
            <v>9434NR9</v>
          </cell>
          <cell r="K1320">
            <v>2000</v>
          </cell>
          <cell r="L1320">
            <v>1140</v>
          </cell>
          <cell r="M1320">
            <v>2.0750000000000001E-2</v>
          </cell>
          <cell r="N1320">
            <v>0.08</v>
          </cell>
          <cell r="O1320">
            <v>41.5</v>
          </cell>
          <cell r="P1320">
            <v>91.2</v>
          </cell>
          <cell r="Q1320">
            <v>132.69999999999999</v>
          </cell>
          <cell r="R1320">
            <v>112405</v>
          </cell>
          <cell r="S1320">
            <v>114962</v>
          </cell>
          <cell r="T1320">
            <v>2557</v>
          </cell>
          <cell r="U1320">
            <v>557</v>
          </cell>
          <cell r="W1320">
            <v>11.55775</v>
          </cell>
          <cell r="X1320">
            <v>41285</v>
          </cell>
          <cell r="Y1320">
            <v>42842</v>
          </cell>
        </row>
        <row r="1321">
          <cell r="I1321" t="str">
            <v>752620944045W</v>
          </cell>
          <cell r="K1321">
            <v>2000</v>
          </cell>
          <cell r="L1321">
            <v>1140</v>
          </cell>
          <cell r="M1321">
            <v>2.0750000000000001E-2</v>
          </cell>
          <cell r="N1321">
            <v>0.08</v>
          </cell>
          <cell r="O1321">
            <v>41.5</v>
          </cell>
          <cell r="P1321">
            <v>91.2</v>
          </cell>
          <cell r="Q1321">
            <v>132.69999999999999</v>
          </cell>
          <cell r="R1321">
            <v>81309</v>
          </cell>
          <cell r="S1321">
            <v>82426</v>
          </cell>
          <cell r="T1321">
            <v>1117</v>
          </cell>
          <cell r="U1321" t="str">
            <v>0</v>
          </cell>
          <cell r="W1321">
            <v>0</v>
          </cell>
          <cell r="X1321">
            <v>6942</v>
          </cell>
          <cell r="Y1321">
            <v>6966</v>
          </cell>
        </row>
        <row r="1322">
          <cell r="I1322" t="str">
            <v>W3019305784</v>
          </cell>
          <cell r="J1322" t="str">
            <v>C24072420</v>
          </cell>
          <cell r="K1322">
            <v>0</v>
          </cell>
          <cell r="L1322">
            <v>0</v>
          </cell>
          <cell r="M1322">
            <v>1.9970000000000002E-2</v>
          </cell>
          <cell r="N1322">
            <v>0.08</v>
          </cell>
          <cell r="O1322">
            <v>0</v>
          </cell>
          <cell r="P1322">
            <v>0</v>
          </cell>
          <cell r="Q1322" t="str">
            <v>CPC</v>
          </cell>
          <cell r="R1322">
            <v>36334</v>
          </cell>
          <cell r="S1322">
            <v>36611</v>
          </cell>
          <cell r="T1322">
            <v>277</v>
          </cell>
          <cell r="V1322">
            <v>277</v>
          </cell>
          <cell r="W1322">
            <v>5.5316900000000002</v>
          </cell>
          <cell r="X1322">
            <v>0</v>
          </cell>
          <cell r="Y1322">
            <v>0</v>
          </cell>
        </row>
        <row r="1323">
          <cell r="I1323" t="str">
            <v>W3019305917</v>
          </cell>
          <cell r="J1323" t="str">
            <v>C24072373</v>
          </cell>
          <cell r="K1323">
            <v>0</v>
          </cell>
          <cell r="L1323">
            <v>0</v>
          </cell>
          <cell r="M1323">
            <v>1.9970000000000002E-2</v>
          </cell>
          <cell r="N1323">
            <v>0.08</v>
          </cell>
          <cell r="O1323">
            <v>0</v>
          </cell>
          <cell r="P1323">
            <v>0</v>
          </cell>
          <cell r="Q1323" t="str">
            <v>CPC</v>
          </cell>
          <cell r="R1323">
            <v>63364</v>
          </cell>
          <cell r="S1323">
            <v>64078</v>
          </cell>
          <cell r="T1323">
            <v>714</v>
          </cell>
          <cell r="V1323">
            <v>714</v>
          </cell>
          <cell r="W1323">
            <v>14.258580000000002</v>
          </cell>
          <cell r="X1323">
            <v>0</v>
          </cell>
          <cell r="Y1323">
            <v>0</v>
          </cell>
        </row>
        <row r="1324">
          <cell r="I1324" t="str">
            <v>72L569Z</v>
          </cell>
          <cell r="K1324">
            <v>0</v>
          </cell>
          <cell r="L1324">
            <v>0</v>
          </cell>
          <cell r="M1324">
            <v>1.9970000000000002E-2</v>
          </cell>
          <cell r="N1324">
            <v>0.08</v>
          </cell>
          <cell r="O1324">
            <v>0</v>
          </cell>
          <cell r="P1324">
            <v>0</v>
          </cell>
          <cell r="Q1324" t="str">
            <v>CPC</v>
          </cell>
          <cell r="R1324">
            <v>25800</v>
          </cell>
          <cell r="S1324">
            <v>25845</v>
          </cell>
          <cell r="T1324">
            <v>45</v>
          </cell>
          <cell r="V1324">
            <v>45</v>
          </cell>
          <cell r="W1324">
            <v>0.89865000000000006</v>
          </cell>
          <cell r="X1324">
            <v>0</v>
          </cell>
          <cell r="Y1324">
            <v>0</v>
          </cell>
        </row>
        <row r="1325">
          <cell r="I1325" t="str">
            <v>72LF4L0</v>
          </cell>
          <cell r="K1325">
            <v>0</v>
          </cell>
          <cell r="L1325">
            <v>0</v>
          </cell>
          <cell r="M1325">
            <v>1.9970000000000002E-2</v>
          </cell>
          <cell r="N1325">
            <v>0.08</v>
          </cell>
          <cell r="O1325">
            <v>0</v>
          </cell>
          <cell r="P1325">
            <v>0</v>
          </cell>
          <cell r="Q1325" t="str">
            <v>CPC</v>
          </cell>
          <cell r="R1325">
            <v>25801</v>
          </cell>
          <cell r="S1325">
            <v>25828</v>
          </cell>
          <cell r="T1325">
            <v>27</v>
          </cell>
          <cell r="V1325">
            <v>27</v>
          </cell>
          <cell r="W1325">
            <v>0.53919000000000006</v>
          </cell>
          <cell r="X1325">
            <v>0</v>
          </cell>
          <cell r="Y1325">
            <v>0</v>
          </cell>
        </row>
        <row r="1326">
          <cell r="I1326" t="str">
            <v>V9815700410</v>
          </cell>
          <cell r="J1326" t="str">
            <v>C28005630</v>
          </cell>
          <cell r="K1326">
            <v>0</v>
          </cell>
          <cell r="L1326">
            <v>0</v>
          </cell>
          <cell r="M1326">
            <v>1.9970000000000002E-2</v>
          </cell>
          <cell r="N1326">
            <v>0.08</v>
          </cell>
          <cell r="O1326">
            <v>0</v>
          </cell>
          <cell r="P1326">
            <v>0</v>
          </cell>
          <cell r="Q1326" t="str">
            <v>CPC</v>
          </cell>
          <cell r="R1326">
            <v>187083</v>
          </cell>
          <cell r="S1326">
            <v>191095</v>
          </cell>
          <cell r="T1326">
            <v>4012</v>
          </cell>
          <cell r="V1326">
            <v>4012</v>
          </cell>
          <cell r="W1326">
            <v>80.119640000000004</v>
          </cell>
          <cell r="X1326">
            <v>41961</v>
          </cell>
          <cell r="Y1326">
            <v>44081</v>
          </cell>
        </row>
        <row r="1327">
          <cell r="I1327" t="str">
            <v>W792P300974</v>
          </cell>
          <cell r="J1327" t="str">
            <v>C28005369</v>
          </cell>
          <cell r="K1327">
            <v>0</v>
          </cell>
          <cell r="L1327">
            <v>0</v>
          </cell>
          <cell r="M1327">
            <v>1.9970000000000002E-2</v>
          </cell>
          <cell r="N1327">
            <v>0.08</v>
          </cell>
          <cell r="O1327">
            <v>0</v>
          </cell>
          <cell r="P1327">
            <v>0</v>
          </cell>
          <cell r="Q1327" t="str">
            <v>CPC</v>
          </cell>
          <cell r="R1327">
            <v>13797</v>
          </cell>
          <cell r="S1327">
            <v>14346</v>
          </cell>
          <cell r="T1327">
            <v>549</v>
          </cell>
          <cell r="V1327">
            <v>549</v>
          </cell>
          <cell r="W1327">
            <v>10.96353</v>
          </cell>
          <cell r="X1327">
            <v>17127</v>
          </cell>
          <cell r="Y1327">
            <v>17331</v>
          </cell>
        </row>
        <row r="1328">
          <cell r="I1328" t="str">
            <v>94217PX</v>
          </cell>
          <cell r="K1328">
            <v>0</v>
          </cell>
          <cell r="L1328">
            <v>0</v>
          </cell>
          <cell r="M1328">
            <v>1.9970000000000002E-2</v>
          </cell>
          <cell r="N1328">
            <v>0.08</v>
          </cell>
          <cell r="O1328">
            <v>0</v>
          </cell>
          <cell r="P1328">
            <v>0</v>
          </cell>
          <cell r="Q1328" t="str">
            <v>CPC</v>
          </cell>
          <cell r="R1328">
            <v>101438</v>
          </cell>
          <cell r="S1328">
            <v>104399</v>
          </cell>
          <cell r="T1328">
            <v>2961</v>
          </cell>
          <cell r="V1328">
            <v>2961</v>
          </cell>
          <cell r="W1328">
            <v>59.131170000000004</v>
          </cell>
          <cell r="X1328">
            <v>20851</v>
          </cell>
          <cell r="Y1328">
            <v>21920</v>
          </cell>
        </row>
        <row r="1329">
          <cell r="I1329" t="str">
            <v>94217PZ</v>
          </cell>
          <cell r="K1329">
            <v>0</v>
          </cell>
          <cell r="L1329">
            <v>0</v>
          </cell>
          <cell r="M1329">
            <v>1.9970000000000002E-2</v>
          </cell>
          <cell r="N1329">
            <v>0.08</v>
          </cell>
          <cell r="O1329">
            <v>0</v>
          </cell>
          <cell r="P1329">
            <v>0</v>
          </cell>
          <cell r="Q1329" t="str">
            <v>CPC</v>
          </cell>
          <cell r="R1329">
            <v>134750</v>
          </cell>
          <cell r="S1329">
            <v>140102</v>
          </cell>
          <cell r="T1329">
            <v>5352</v>
          </cell>
          <cell r="V1329">
            <v>5352</v>
          </cell>
          <cell r="W1329">
            <v>106.87944</v>
          </cell>
          <cell r="X1329">
            <v>61448</v>
          </cell>
          <cell r="Y1329">
            <v>64501</v>
          </cell>
        </row>
        <row r="1330">
          <cell r="I1330" t="str">
            <v>79G10HH</v>
          </cell>
          <cell r="K1330">
            <v>0</v>
          </cell>
          <cell r="L1330">
            <v>0</v>
          </cell>
          <cell r="M1330">
            <v>1.9970000000000002E-2</v>
          </cell>
          <cell r="N1330">
            <v>0.08</v>
          </cell>
          <cell r="O1330">
            <v>0</v>
          </cell>
          <cell r="P1330">
            <v>0</v>
          </cell>
          <cell r="Q1330" t="str">
            <v>CPC</v>
          </cell>
          <cell r="R1330">
            <v>84854</v>
          </cell>
          <cell r="S1330">
            <v>88514</v>
          </cell>
          <cell r="T1330">
            <v>3660</v>
          </cell>
          <cell r="V1330">
            <v>3660</v>
          </cell>
          <cell r="W1330">
            <v>73.09020000000001</v>
          </cell>
          <cell r="X1330">
            <v>0</v>
          </cell>
          <cell r="Y1330">
            <v>0</v>
          </cell>
        </row>
        <row r="1331">
          <cell r="I1331" t="str">
            <v>7931M36</v>
          </cell>
          <cell r="K1331">
            <v>0</v>
          </cell>
          <cell r="L1331">
            <v>0</v>
          </cell>
          <cell r="M1331">
            <v>1.9970000000000002E-2</v>
          </cell>
          <cell r="N1331">
            <v>0.08</v>
          </cell>
          <cell r="O1331">
            <v>0</v>
          </cell>
          <cell r="P1331">
            <v>0</v>
          </cell>
          <cell r="Q1331" t="str">
            <v>CPC</v>
          </cell>
          <cell r="R1331">
            <v>51120</v>
          </cell>
          <cell r="S1331">
            <v>51271</v>
          </cell>
          <cell r="T1331">
            <v>151</v>
          </cell>
          <cell r="V1331">
            <v>151</v>
          </cell>
          <cell r="W1331">
            <v>3.0154700000000001</v>
          </cell>
          <cell r="X1331">
            <v>0</v>
          </cell>
          <cell r="Y1331">
            <v>0</v>
          </cell>
        </row>
        <row r="1332">
          <cell r="I1332" t="str">
            <v>E184M610836</v>
          </cell>
          <cell r="J1332" t="str">
            <v>C84079242</v>
          </cell>
          <cell r="K1332">
            <v>0</v>
          </cell>
          <cell r="L1332">
            <v>0</v>
          </cell>
          <cell r="M1332">
            <v>1.9970000000000002E-2</v>
          </cell>
          <cell r="N1332">
            <v>0.08</v>
          </cell>
          <cell r="O1332">
            <v>0</v>
          </cell>
          <cell r="P1332">
            <v>0</v>
          </cell>
          <cell r="Q1332" t="str">
            <v>CPC</v>
          </cell>
          <cell r="R1332">
            <v>241817</v>
          </cell>
          <cell r="S1332">
            <v>246709</v>
          </cell>
          <cell r="T1332">
            <v>4892</v>
          </cell>
          <cell r="V1332">
            <v>4892</v>
          </cell>
          <cell r="W1332">
            <v>97.693240000000003</v>
          </cell>
          <cell r="X1332">
            <v>140265</v>
          </cell>
          <cell r="Y1332">
            <v>142525</v>
          </cell>
        </row>
        <row r="1333">
          <cell r="I1333" t="str">
            <v>W432L301730</v>
          </cell>
          <cell r="J1333" t="str">
            <v>C28005635</v>
          </cell>
          <cell r="K1333">
            <v>0</v>
          </cell>
          <cell r="L1333">
            <v>0</v>
          </cell>
          <cell r="M1333">
            <v>1.9970000000000002E-2</v>
          </cell>
          <cell r="N1333">
            <v>0.08</v>
          </cell>
          <cell r="O1333">
            <v>0</v>
          </cell>
          <cell r="P1333">
            <v>0</v>
          </cell>
          <cell r="Q1333" t="str">
            <v>CPC</v>
          </cell>
          <cell r="R1333">
            <v>56175</v>
          </cell>
          <cell r="S1333">
            <v>56230</v>
          </cell>
          <cell r="T1333">
            <v>55</v>
          </cell>
          <cell r="V1333">
            <v>55</v>
          </cell>
          <cell r="W1333">
            <v>1.0983500000000002</v>
          </cell>
          <cell r="X1333">
            <v>0</v>
          </cell>
          <cell r="Y1333">
            <v>0</v>
          </cell>
        </row>
        <row r="1334">
          <cell r="I1334" t="str">
            <v>VNB3F07782</v>
          </cell>
          <cell r="K1334">
            <v>0</v>
          </cell>
          <cell r="L1334">
            <v>0</v>
          </cell>
          <cell r="M1334">
            <v>1.9970000000000002E-2</v>
          </cell>
          <cell r="N1334">
            <v>0.08</v>
          </cell>
          <cell r="O1334">
            <v>0</v>
          </cell>
          <cell r="P1334">
            <v>0</v>
          </cell>
          <cell r="Q1334" t="str">
            <v>CPC</v>
          </cell>
          <cell r="R1334">
            <v>64509</v>
          </cell>
          <cell r="S1334" t="e">
            <v>#N/A</v>
          </cell>
          <cell r="T1334" t="e">
            <v>#N/A</v>
          </cell>
          <cell r="V1334" t="e">
            <v>#N/A</v>
          </cell>
          <cell r="W1334" t="e">
            <v>#N/A</v>
          </cell>
          <cell r="X1334">
            <v>0</v>
          </cell>
          <cell r="Y1334" t="e">
            <v>#N/A</v>
          </cell>
        </row>
        <row r="1335">
          <cell r="I1335" t="str">
            <v>VNB3X0332</v>
          </cell>
          <cell r="K1335">
            <v>0</v>
          </cell>
          <cell r="L1335">
            <v>0</v>
          </cell>
          <cell r="M1335">
            <v>1.9970000000000002E-2</v>
          </cell>
          <cell r="N1335">
            <v>0.08</v>
          </cell>
          <cell r="O1335">
            <v>0</v>
          </cell>
          <cell r="P1335">
            <v>0</v>
          </cell>
          <cell r="Q1335" t="str">
            <v>CPC</v>
          </cell>
          <cell r="R1335">
            <v>14636</v>
          </cell>
          <cell r="S1335" t="e">
            <v>#N/A</v>
          </cell>
          <cell r="T1335" t="e">
            <v>#N/A</v>
          </cell>
          <cell r="V1335" t="e">
            <v>#N/A</v>
          </cell>
          <cell r="W1335" t="e">
            <v>#N/A</v>
          </cell>
          <cell r="X1335">
            <v>0</v>
          </cell>
          <cell r="Y1335" t="e">
            <v>#N/A</v>
          </cell>
        </row>
        <row r="1336">
          <cell r="I1336" t="str">
            <v>V6925001068</v>
          </cell>
          <cell r="J1336" t="str">
            <v>C28001201</v>
          </cell>
          <cell r="K1336">
            <v>12000</v>
          </cell>
          <cell r="L1336">
            <v>0</v>
          </cell>
          <cell r="M1336">
            <v>2.0750000000000001E-2</v>
          </cell>
          <cell r="N1336">
            <v>0.08</v>
          </cell>
          <cell r="O1336">
            <v>249</v>
          </cell>
          <cell r="P1336">
            <v>0</v>
          </cell>
          <cell r="Q1336">
            <v>249</v>
          </cell>
          <cell r="R1336">
            <v>994970</v>
          </cell>
          <cell r="S1336">
            <v>996121</v>
          </cell>
          <cell r="T1336">
            <v>1151</v>
          </cell>
          <cell r="U1336" t="str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I1337" t="str">
            <v>V6924900358</v>
          </cell>
          <cell r="J1337" t="str">
            <v>C28001202</v>
          </cell>
          <cell r="K1337">
            <v>12000</v>
          </cell>
          <cell r="L1337">
            <v>0</v>
          </cell>
          <cell r="M1337">
            <v>2.0750000000000001E-2</v>
          </cell>
          <cell r="N1337">
            <v>0.08</v>
          </cell>
          <cell r="O1337">
            <v>249</v>
          </cell>
          <cell r="P1337">
            <v>0</v>
          </cell>
          <cell r="Q1337">
            <v>249</v>
          </cell>
          <cell r="R1337">
            <v>798463</v>
          </cell>
          <cell r="S1337">
            <v>811582</v>
          </cell>
          <cell r="T1337">
            <v>13119</v>
          </cell>
          <cell r="U1337">
            <v>1119</v>
          </cell>
          <cell r="W1337">
            <v>23.219250000000002</v>
          </cell>
          <cell r="X1337">
            <v>0</v>
          </cell>
          <cell r="Y1337">
            <v>0</v>
          </cell>
        </row>
        <row r="1338">
          <cell r="I1338" t="str">
            <v>7951WYB</v>
          </cell>
          <cell r="K1338">
            <v>0</v>
          </cell>
          <cell r="L1338">
            <v>0</v>
          </cell>
          <cell r="M1338">
            <v>1.9970000000000002E-2</v>
          </cell>
          <cell r="N1338">
            <v>0.08</v>
          </cell>
          <cell r="O1338">
            <v>0</v>
          </cell>
          <cell r="P1338">
            <v>0</v>
          </cell>
          <cell r="Q1338" t="str">
            <v>CPC</v>
          </cell>
          <cell r="R1338">
            <v>219353</v>
          </cell>
          <cell r="S1338">
            <v>222575</v>
          </cell>
          <cell r="T1338">
            <v>3222</v>
          </cell>
          <cell r="V1338">
            <v>3222</v>
          </cell>
          <cell r="W1338">
            <v>64.343340000000012</v>
          </cell>
          <cell r="X1338">
            <v>0</v>
          </cell>
          <cell r="Y1338">
            <v>0</v>
          </cell>
        </row>
        <row r="1339">
          <cell r="I1339" t="str">
            <v>72NB4BH</v>
          </cell>
          <cell r="K1339">
            <v>2000</v>
          </cell>
          <cell r="L1339">
            <v>0</v>
          </cell>
          <cell r="M1339">
            <v>2.0750000000000001E-2</v>
          </cell>
          <cell r="N1339">
            <v>0.08</v>
          </cell>
          <cell r="O1339">
            <v>41.5</v>
          </cell>
          <cell r="P1339">
            <v>0</v>
          </cell>
          <cell r="Q1339">
            <v>41.5</v>
          </cell>
          <cell r="R1339">
            <v>8421</v>
          </cell>
          <cell r="S1339" t="e">
            <v>#N/A</v>
          </cell>
          <cell r="T1339" t="e">
            <v>#N/A</v>
          </cell>
          <cell r="U1339" t="e">
            <v>#N/A</v>
          </cell>
          <cell r="W1339" t="e">
            <v>#N/A</v>
          </cell>
          <cell r="X1339">
            <v>0</v>
          </cell>
          <cell r="Y1339" t="e">
            <v>#N/A</v>
          </cell>
        </row>
        <row r="1340">
          <cell r="I1340" t="str">
            <v>9445ZM8</v>
          </cell>
          <cell r="K1340">
            <v>1000</v>
          </cell>
          <cell r="L1340">
            <v>1000</v>
          </cell>
          <cell r="M1340">
            <v>2.0750000000000001E-2</v>
          </cell>
          <cell r="N1340">
            <v>0.08</v>
          </cell>
          <cell r="O1340">
            <v>20.75</v>
          </cell>
          <cell r="P1340">
            <v>80</v>
          </cell>
          <cell r="Q1340">
            <v>100.75</v>
          </cell>
          <cell r="R1340">
            <v>6348</v>
          </cell>
          <cell r="S1340">
            <v>6594</v>
          </cell>
          <cell r="T1340">
            <v>246</v>
          </cell>
          <cell r="U1340" t="str">
            <v>0</v>
          </cell>
          <cell r="W1340">
            <v>0</v>
          </cell>
          <cell r="X1340">
            <v>20362</v>
          </cell>
          <cell r="Y1340">
            <v>21053</v>
          </cell>
        </row>
        <row r="1341">
          <cell r="I1341" t="str">
            <v>35PCBY1</v>
          </cell>
          <cell r="K1341">
            <v>4000</v>
          </cell>
          <cell r="L1341">
            <v>0</v>
          </cell>
          <cell r="M1341">
            <v>2.0750000000000001E-2</v>
          </cell>
          <cell r="N1341">
            <v>0.08</v>
          </cell>
          <cell r="O1341">
            <v>83</v>
          </cell>
          <cell r="P1341">
            <v>0</v>
          </cell>
          <cell r="Q1341">
            <v>83</v>
          </cell>
          <cell r="R1341">
            <v>137217</v>
          </cell>
          <cell r="S1341">
            <v>137217</v>
          </cell>
          <cell r="T1341">
            <v>0</v>
          </cell>
          <cell r="U1341" t="str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I1342" t="str">
            <v>W433L100207</v>
          </cell>
          <cell r="J1342" t="str">
            <v>C84015028</v>
          </cell>
          <cell r="K1342">
            <v>8000</v>
          </cell>
          <cell r="L1342">
            <v>0</v>
          </cell>
          <cell r="M1342">
            <v>2.0750000000000001E-2</v>
          </cell>
          <cell r="N1342">
            <v>0.08</v>
          </cell>
          <cell r="O1342">
            <v>166</v>
          </cell>
          <cell r="P1342">
            <v>0</v>
          </cell>
          <cell r="Q1342">
            <v>166</v>
          </cell>
          <cell r="R1342">
            <v>258591</v>
          </cell>
          <cell r="S1342">
            <v>262606</v>
          </cell>
          <cell r="T1342">
            <v>4015</v>
          </cell>
          <cell r="U1342" t="str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I1343" t="str">
            <v>9445YVR</v>
          </cell>
          <cell r="K1343">
            <v>1000</v>
          </cell>
          <cell r="L1343">
            <v>1000</v>
          </cell>
          <cell r="M1343">
            <v>2.0750000000000001E-2</v>
          </cell>
          <cell r="N1343">
            <v>0.08</v>
          </cell>
          <cell r="O1343">
            <v>20.75</v>
          </cell>
          <cell r="P1343">
            <v>80</v>
          </cell>
          <cell r="Q1343">
            <v>100.75</v>
          </cell>
          <cell r="R1343">
            <v>6166</v>
          </cell>
          <cell r="S1343">
            <v>6208</v>
          </cell>
          <cell r="T1343">
            <v>42</v>
          </cell>
          <cell r="U1343" t="str">
            <v>0</v>
          </cell>
          <cell r="W1343">
            <v>0</v>
          </cell>
          <cell r="X1343">
            <v>51217</v>
          </cell>
          <cell r="Y1343">
            <v>52179</v>
          </cell>
        </row>
        <row r="1344">
          <cell r="I1344" t="str">
            <v>4063369904DL3</v>
          </cell>
          <cell r="K1344">
            <v>0</v>
          </cell>
          <cell r="L1344">
            <v>0</v>
          </cell>
          <cell r="M1344">
            <v>1.9970000000000002E-2</v>
          </cell>
          <cell r="N1344">
            <v>0.08</v>
          </cell>
          <cell r="O1344">
            <v>0</v>
          </cell>
          <cell r="P1344">
            <v>0</v>
          </cell>
          <cell r="Q1344" t="str">
            <v>CPC</v>
          </cell>
          <cell r="R1344">
            <v>229135</v>
          </cell>
          <cell r="S1344">
            <v>232459</v>
          </cell>
          <cell r="T1344">
            <v>3324</v>
          </cell>
          <cell r="V1344">
            <v>3324</v>
          </cell>
          <cell r="W1344">
            <v>66.380279999999999</v>
          </cell>
          <cell r="X1344">
            <v>0</v>
          </cell>
          <cell r="Y1344">
            <v>0</v>
          </cell>
        </row>
        <row r="1345">
          <cell r="I1345" t="str">
            <v>W534L500189</v>
          </cell>
          <cell r="J1345" t="str">
            <v>C84069325</v>
          </cell>
          <cell r="K1345">
            <v>10000</v>
          </cell>
          <cell r="L1345">
            <v>0</v>
          </cell>
          <cell r="M1345">
            <v>2.0750000000000001E-2</v>
          </cell>
          <cell r="N1345">
            <v>0.08</v>
          </cell>
          <cell r="O1345">
            <v>207.5</v>
          </cell>
          <cell r="P1345">
            <v>0</v>
          </cell>
          <cell r="Q1345">
            <v>207.5</v>
          </cell>
          <cell r="R1345">
            <v>283682</v>
          </cell>
          <cell r="S1345">
            <v>291688</v>
          </cell>
          <cell r="T1345">
            <v>8006</v>
          </cell>
          <cell r="U1345" t="str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I1346" t="str">
            <v>451432LM0Z87Z</v>
          </cell>
          <cell r="K1346">
            <v>2000</v>
          </cell>
          <cell r="L1346">
            <v>0</v>
          </cell>
          <cell r="M1346">
            <v>2.0750000000000001E-2</v>
          </cell>
          <cell r="N1346">
            <v>0.08</v>
          </cell>
          <cell r="O1346">
            <v>41.5</v>
          </cell>
          <cell r="P1346">
            <v>0</v>
          </cell>
          <cell r="Q1346">
            <v>41.5</v>
          </cell>
          <cell r="R1346">
            <v>16216</v>
          </cell>
          <cell r="S1346">
            <v>17765</v>
          </cell>
          <cell r="T1346">
            <v>1549</v>
          </cell>
          <cell r="U1346" t="str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I1347" t="str">
            <v>40635C6601R7R</v>
          </cell>
          <cell r="K1347">
            <v>4000</v>
          </cell>
          <cell r="L1347">
            <v>0</v>
          </cell>
          <cell r="M1347">
            <v>2.0750000000000001E-2</v>
          </cell>
          <cell r="N1347">
            <v>0.08</v>
          </cell>
          <cell r="O1347">
            <v>83</v>
          </cell>
          <cell r="P1347">
            <v>0</v>
          </cell>
          <cell r="Q1347">
            <v>83</v>
          </cell>
          <cell r="R1347">
            <v>2314</v>
          </cell>
          <cell r="S1347">
            <v>2539</v>
          </cell>
          <cell r="T1347">
            <v>225</v>
          </cell>
          <cell r="U1347" t="str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I1348" t="str">
            <v>74635C6601NFN</v>
          </cell>
          <cell r="K1348">
            <v>6000</v>
          </cell>
          <cell r="L1348">
            <v>0</v>
          </cell>
          <cell r="M1348">
            <v>2.0750000000000001E-2</v>
          </cell>
          <cell r="N1348">
            <v>0.08</v>
          </cell>
          <cell r="O1348">
            <v>124.5</v>
          </cell>
          <cell r="P1348">
            <v>0</v>
          </cell>
          <cell r="Q1348">
            <v>124.5</v>
          </cell>
          <cell r="R1348">
            <v>26617</v>
          </cell>
          <cell r="S1348">
            <v>27781</v>
          </cell>
          <cell r="T1348">
            <v>1164</v>
          </cell>
          <cell r="U1348" t="str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I1349" t="str">
            <v>40635C6601R62</v>
          </cell>
          <cell r="K1349">
            <v>4000</v>
          </cell>
          <cell r="L1349">
            <v>0</v>
          </cell>
          <cell r="M1349">
            <v>2.0750000000000001E-2</v>
          </cell>
          <cell r="N1349">
            <v>0.08</v>
          </cell>
          <cell r="O1349">
            <v>83</v>
          </cell>
          <cell r="P1349">
            <v>0</v>
          </cell>
          <cell r="Q1349">
            <v>83</v>
          </cell>
          <cell r="R1349">
            <v>28570</v>
          </cell>
          <cell r="S1349">
            <v>28804</v>
          </cell>
          <cell r="T1349">
            <v>234</v>
          </cell>
          <cell r="U1349" t="str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I1350" t="str">
            <v>451420LM01X2K</v>
          </cell>
          <cell r="K1350">
            <v>2000</v>
          </cell>
          <cell r="L1350">
            <v>0</v>
          </cell>
          <cell r="M1350">
            <v>2.0750000000000001E-2</v>
          </cell>
          <cell r="N1350">
            <v>0.08</v>
          </cell>
          <cell r="O1350">
            <v>41.5</v>
          </cell>
          <cell r="P1350">
            <v>0</v>
          </cell>
          <cell r="Q1350">
            <v>41.5</v>
          </cell>
          <cell r="R1350">
            <v>72628</v>
          </cell>
          <cell r="S1350">
            <v>68658</v>
          </cell>
          <cell r="T1350">
            <v>-3970</v>
          </cell>
          <cell r="U1350" t="str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I1351" t="str">
            <v>74635C6601B2G</v>
          </cell>
          <cell r="K1351">
            <v>6000</v>
          </cell>
          <cell r="L1351">
            <v>0</v>
          </cell>
          <cell r="M1351">
            <v>2.0750000000000001E-2</v>
          </cell>
          <cell r="N1351">
            <v>0.08</v>
          </cell>
          <cell r="O1351">
            <v>124.5</v>
          </cell>
          <cell r="P1351">
            <v>0</v>
          </cell>
          <cell r="Q1351">
            <v>124.5</v>
          </cell>
          <cell r="R1351">
            <v>16663</v>
          </cell>
          <cell r="S1351">
            <v>21996</v>
          </cell>
          <cell r="T1351">
            <v>5333</v>
          </cell>
          <cell r="U1351" t="str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I1352" t="str">
            <v>451432LM0PRF5</v>
          </cell>
          <cell r="K1352">
            <v>2000</v>
          </cell>
          <cell r="L1352">
            <v>0</v>
          </cell>
          <cell r="M1352">
            <v>2.0750000000000001E-2</v>
          </cell>
          <cell r="N1352">
            <v>0.08</v>
          </cell>
          <cell r="O1352">
            <v>41.5</v>
          </cell>
          <cell r="P1352">
            <v>0</v>
          </cell>
          <cell r="Q1352">
            <v>41.5</v>
          </cell>
          <cell r="R1352">
            <v>1668</v>
          </cell>
          <cell r="S1352">
            <v>1824</v>
          </cell>
          <cell r="T1352">
            <v>156</v>
          </cell>
          <cell r="U1352" t="str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I1353" t="str">
            <v>74635C6601B3L</v>
          </cell>
          <cell r="K1353">
            <v>6000</v>
          </cell>
          <cell r="L1353">
            <v>0</v>
          </cell>
          <cell r="M1353">
            <v>2.0750000000000001E-2</v>
          </cell>
          <cell r="N1353">
            <v>0.08</v>
          </cell>
          <cell r="O1353">
            <v>124.5</v>
          </cell>
          <cell r="P1353">
            <v>0</v>
          </cell>
          <cell r="Q1353">
            <v>124.5</v>
          </cell>
          <cell r="R1353">
            <v>2351</v>
          </cell>
          <cell r="S1353">
            <v>3744</v>
          </cell>
          <cell r="T1353">
            <v>1393</v>
          </cell>
          <cell r="U1353" t="str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I1354" t="str">
            <v>74635C6601B7M</v>
          </cell>
          <cell r="K1354">
            <v>6000</v>
          </cell>
          <cell r="L1354">
            <v>0</v>
          </cell>
          <cell r="M1354">
            <v>2.0750000000000001E-2</v>
          </cell>
          <cell r="N1354">
            <v>0.08</v>
          </cell>
          <cell r="O1354">
            <v>124.5</v>
          </cell>
          <cell r="P1354">
            <v>0</v>
          </cell>
          <cell r="Q1354">
            <v>124.5</v>
          </cell>
          <cell r="R1354">
            <v>4233</v>
          </cell>
          <cell r="S1354">
            <v>4980</v>
          </cell>
          <cell r="T1354">
            <v>747</v>
          </cell>
          <cell r="U1354" t="str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I1355" t="str">
            <v>74635C66019ZF</v>
          </cell>
          <cell r="K1355">
            <v>6000</v>
          </cell>
          <cell r="L1355">
            <v>0</v>
          </cell>
          <cell r="M1355">
            <v>2.0750000000000001E-2</v>
          </cell>
          <cell r="N1355">
            <v>0.08</v>
          </cell>
          <cell r="O1355">
            <v>124.5</v>
          </cell>
          <cell r="P1355">
            <v>0</v>
          </cell>
          <cell r="Q1355">
            <v>124.5</v>
          </cell>
          <cell r="R1355">
            <v>18151</v>
          </cell>
          <cell r="S1355">
            <v>18806</v>
          </cell>
          <cell r="T1355">
            <v>655</v>
          </cell>
          <cell r="U1355" t="str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I1356" t="str">
            <v>74635C6601DT9</v>
          </cell>
          <cell r="K1356">
            <v>6000</v>
          </cell>
          <cell r="L1356">
            <v>0</v>
          </cell>
          <cell r="M1356">
            <v>2.0750000000000001E-2</v>
          </cell>
          <cell r="N1356">
            <v>0.08</v>
          </cell>
          <cell r="O1356">
            <v>124.5</v>
          </cell>
          <cell r="P1356">
            <v>0</v>
          </cell>
          <cell r="Q1356">
            <v>124.5</v>
          </cell>
          <cell r="R1356">
            <v>34993</v>
          </cell>
          <cell r="S1356">
            <v>35551</v>
          </cell>
          <cell r="T1356">
            <v>558</v>
          </cell>
          <cell r="U1356" t="str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I1357" t="str">
            <v>40635C6606MXN</v>
          </cell>
          <cell r="K1357">
            <v>4000</v>
          </cell>
          <cell r="L1357">
            <v>0</v>
          </cell>
          <cell r="M1357">
            <v>2.0750000000000001E-2</v>
          </cell>
          <cell r="N1357">
            <v>0.08</v>
          </cell>
          <cell r="O1357">
            <v>83</v>
          </cell>
          <cell r="P1357">
            <v>0</v>
          </cell>
          <cell r="Q1357">
            <v>83</v>
          </cell>
          <cell r="R1357">
            <v>1135</v>
          </cell>
          <cell r="S1357">
            <v>1165</v>
          </cell>
          <cell r="T1357">
            <v>30</v>
          </cell>
          <cell r="U1357" t="str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I1358" t="str">
            <v>74636C660235F</v>
          </cell>
          <cell r="K1358">
            <v>6000</v>
          </cell>
          <cell r="L1358">
            <v>0</v>
          </cell>
          <cell r="M1358">
            <v>2.0750000000000001E-2</v>
          </cell>
          <cell r="N1358">
            <v>0.08</v>
          </cell>
          <cell r="O1358">
            <v>124.5</v>
          </cell>
          <cell r="P1358">
            <v>0</v>
          </cell>
          <cell r="Q1358">
            <v>124.5</v>
          </cell>
          <cell r="R1358">
            <v>2</v>
          </cell>
          <cell r="S1358">
            <v>1194</v>
          </cell>
          <cell r="T1358">
            <v>1192</v>
          </cell>
          <cell r="U1358" t="str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I1359" t="str">
            <v>70156PHH1441W</v>
          </cell>
          <cell r="K1359">
            <v>4000</v>
          </cell>
          <cell r="L1359">
            <v>0</v>
          </cell>
          <cell r="M1359">
            <v>2.0750000000000001E-2</v>
          </cell>
          <cell r="N1359">
            <v>0.08</v>
          </cell>
          <cell r="O1359">
            <v>83</v>
          </cell>
          <cell r="P1359">
            <v>0</v>
          </cell>
          <cell r="Q1359">
            <v>83</v>
          </cell>
          <cell r="R1359">
            <v>2</v>
          </cell>
          <cell r="S1359">
            <v>2171</v>
          </cell>
          <cell r="T1359">
            <v>2169</v>
          </cell>
          <cell r="U1359" t="str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I1360" t="str">
            <v>70156PHH16WLN</v>
          </cell>
          <cell r="K1360">
            <v>4000</v>
          </cell>
          <cell r="L1360">
            <v>0</v>
          </cell>
          <cell r="M1360">
            <v>2.0750000000000001E-2</v>
          </cell>
          <cell r="N1360">
            <v>0.08</v>
          </cell>
          <cell r="O1360">
            <v>83</v>
          </cell>
          <cell r="P1360">
            <v>0</v>
          </cell>
          <cell r="Q1360">
            <v>83</v>
          </cell>
          <cell r="R1360">
            <v>0</v>
          </cell>
          <cell r="S1360">
            <v>4549</v>
          </cell>
          <cell r="T1360">
            <v>4549</v>
          </cell>
          <cell r="U1360">
            <v>549</v>
          </cell>
          <cell r="W1360">
            <v>11.39175</v>
          </cell>
          <cell r="X1360">
            <v>0</v>
          </cell>
          <cell r="Y1360">
            <v>0</v>
          </cell>
        </row>
        <row r="1361">
          <cell r="I1361" t="str">
            <v>74636C6601ZV3</v>
          </cell>
          <cell r="K1361">
            <v>6000</v>
          </cell>
          <cell r="L1361">
            <v>0</v>
          </cell>
          <cell r="M1361">
            <v>2.0750000000000001E-2</v>
          </cell>
          <cell r="N1361">
            <v>0.08</v>
          </cell>
          <cell r="O1361">
            <v>124.5</v>
          </cell>
          <cell r="P1361">
            <v>0</v>
          </cell>
          <cell r="Q1361">
            <v>124.5</v>
          </cell>
          <cell r="R1361">
            <v>4</v>
          </cell>
          <cell r="S1361">
            <v>5273</v>
          </cell>
          <cell r="T1361">
            <v>5269</v>
          </cell>
          <cell r="U1361" t="str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I1362" t="str">
            <v>40636C6605X8Y</v>
          </cell>
          <cell r="K1362">
            <v>4000</v>
          </cell>
          <cell r="L1362">
            <v>0</v>
          </cell>
          <cell r="M1362">
            <v>2.0750000000000001E-2</v>
          </cell>
          <cell r="N1362">
            <v>0.08</v>
          </cell>
          <cell r="O1362">
            <v>83</v>
          </cell>
          <cell r="P1362">
            <v>0</v>
          </cell>
          <cell r="Q1362">
            <v>83</v>
          </cell>
          <cell r="R1362">
            <v>0</v>
          </cell>
          <cell r="S1362">
            <v>369</v>
          </cell>
          <cell r="T1362">
            <v>369</v>
          </cell>
          <cell r="U1362" t="str">
            <v>0</v>
          </cell>
          <cell r="W1362">
            <v>0</v>
          </cell>
          <cell r="X1362">
            <v>0</v>
          </cell>
          <cell r="Y1362">
            <v>0</v>
          </cell>
        </row>
        <row r="1363">
          <cell r="I1363" t="str">
            <v>5028627010D9K</v>
          </cell>
          <cell r="K1363">
            <v>6000</v>
          </cell>
          <cell r="L1363">
            <v>100</v>
          </cell>
          <cell r="M1363">
            <v>2.0750000000000001E-2</v>
          </cell>
          <cell r="N1363">
            <v>0.08</v>
          </cell>
          <cell r="O1363">
            <v>124.5</v>
          </cell>
          <cell r="P1363">
            <v>8</v>
          </cell>
          <cell r="Q1363">
            <v>132.5</v>
          </cell>
          <cell r="R1363">
            <v>3</v>
          </cell>
          <cell r="S1363">
            <v>3</v>
          </cell>
          <cell r="T1363">
            <v>0</v>
          </cell>
          <cell r="U1363" t="str">
            <v>0</v>
          </cell>
          <cell r="W1363">
            <v>0</v>
          </cell>
          <cell r="X1363">
            <v>2</v>
          </cell>
          <cell r="Y1363">
            <v>596</v>
          </cell>
        </row>
        <row r="1364">
          <cell r="I1364" t="str">
            <v>5028627010D84</v>
          </cell>
          <cell r="K1364">
            <v>1000</v>
          </cell>
          <cell r="L1364">
            <v>1000</v>
          </cell>
          <cell r="M1364">
            <v>2.0750000000000001E-2</v>
          </cell>
          <cell r="N1364">
            <v>0.08</v>
          </cell>
          <cell r="O1364">
            <v>20.75</v>
          </cell>
          <cell r="P1364">
            <v>80</v>
          </cell>
          <cell r="Q1364">
            <v>100.75</v>
          </cell>
          <cell r="R1364">
            <v>4</v>
          </cell>
          <cell r="S1364">
            <v>65</v>
          </cell>
          <cell r="T1364">
            <v>61</v>
          </cell>
          <cell r="U1364" t="str">
            <v>0</v>
          </cell>
          <cell r="W1364">
            <v>0</v>
          </cell>
          <cell r="X1364">
            <v>19</v>
          </cell>
          <cell r="Y1364">
            <v>162</v>
          </cell>
        </row>
        <row r="1365">
          <cell r="I1365" t="str">
            <v>45146PLM3048D</v>
          </cell>
          <cell r="K1365">
            <v>2000</v>
          </cell>
          <cell r="L1365">
            <v>0</v>
          </cell>
          <cell r="M1365">
            <v>2.0750000000000001E-2</v>
          </cell>
          <cell r="N1365">
            <v>0.08</v>
          </cell>
          <cell r="O1365">
            <v>41.5</v>
          </cell>
          <cell r="P1365">
            <v>0</v>
          </cell>
          <cell r="Q1365">
            <v>41.5</v>
          </cell>
          <cell r="R1365">
            <v>1</v>
          </cell>
          <cell r="S1365">
            <v>2247</v>
          </cell>
          <cell r="T1365">
            <v>2246</v>
          </cell>
          <cell r="U1365">
            <v>246</v>
          </cell>
          <cell r="W1365">
            <v>5.1045000000000007</v>
          </cell>
          <cell r="X1365">
            <v>0</v>
          </cell>
          <cell r="Y1365">
            <v>0</v>
          </cell>
        </row>
        <row r="1366">
          <cell r="I1366" t="str">
            <v>E185MA60407</v>
          </cell>
          <cell r="J1366" t="str">
            <v>C84137061</v>
          </cell>
          <cell r="K1366">
            <v>0</v>
          </cell>
          <cell r="L1366">
            <v>0</v>
          </cell>
          <cell r="M1366">
            <v>1.9970000000000002E-2</v>
          </cell>
          <cell r="N1366">
            <v>0.08</v>
          </cell>
          <cell r="O1366">
            <v>0</v>
          </cell>
          <cell r="P1366">
            <v>0</v>
          </cell>
          <cell r="Q1366" t="str">
            <v>CPC</v>
          </cell>
          <cell r="R1366">
            <v>89480</v>
          </cell>
          <cell r="S1366">
            <v>93015</v>
          </cell>
          <cell r="T1366">
            <v>3535</v>
          </cell>
          <cell r="V1366">
            <v>3535</v>
          </cell>
          <cell r="W1366">
            <v>70.593950000000007</v>
          </cell>
          <cell r="X1366">
            <v>122395</v>
          </cell>
          <cell r="Y1366">
            <v>125347</v>
          </cell>
        </row>
        <row r="1367">
          <cell r="I1367" t="str">
            <v>35P8DH9</v>
          </cell>
          <cell r="K1367">
            <v>3000</v>
          </cell>
          <cell r="L1367">
            <v>0</v>
          </cell>
          <cell r="M1367">
            <v>2.0750000000000001E-2</v>
          </cell>
          <cell r="N1367">
            <v>0.08</v>
          </cell>
          <cell r="O1367">
            <v>62.25</v>
          </cell>
          <cell r="P1367">
            <v>0</v>
          </cell>
          <cell r="Q1367">
            <v>62.25</v>
          </cell>
          <cell r="R1367">
            <v>127318</v>
          </cell>
          <cell r="S1367">
            <v>129144</v>
          </cell>
          <cell r="T1367">
            <v>1826</v>
          </cell>
          <cell r="U1367" t="str">
            <v>0</v>
          </cell>
          <cell r="W1367">
            <v>0</v>
          </cell>
          <cell r="X1367">
            <v>0</v>
          </cell>
          <cell r="Y1367">
            <v>0</v>
          </cell>
        </row>
        <row r="1369">
          <cell r="I1369" t="str">
            <v>7527249468XZV</v>
          </cell>
          <cell r="K1369">
            <v>4000</v>
          </cell>
          <cell r="L1369">
            <v>100</v>
          </cell>
          <cell r="M1369">
            <v>2.0750000000000001E-2</v>
          </cell>
          <cell r="N1369">
            <v>0.08</v>
          </cell>
          <cell r="O1369">
            <v>83</v>
          </cell>
          <cell r="P1369">
            <v>8</v>
          </cell>
          <cell r="Q1369">
            <v>91</v>
          </cell>
          <cell r="R1369">
            <v>6197</v>
          </cell>
          <cell r="S1369">
            <v>6762</v>
          </cell>
          <cell r="T1369">
            <v>565</v>
          </cell>
          <cell r="U1369" t="str">
            <v>0</v>
          </cell>
          <cell r="W1369">
            <v>0</v>
          </cell>
          <cell r="X1369">
            <v>10175</v>
          </cell>
          <cell r="Y1369">
            <v>10719</v>
          </cell>
        </row>
        <row r="1370">
          <cell r="I1370" t="str">
            <v>E183M711522</v>
          </cell>
          <cell r="J1370" t="str">
            <v>C84040625</v>
          </cell>
          <cell r="K1370">
            <v>8000</v>
          </cell>
          <cell r="L1370">
            <v>4000</v>
          </cell>
          <cell r="M1370">
            <v>2.0750000000000001E-2</v>
          </cell>
          <cell r="N1370">
            <v>0.08</v>
          </cell>
          <cell r="O1370">
            <v>166</v>
          </cell>
          <cell r="P1370">
            <v>320</v>
          </cell>
          <cell r="Q1370">
            <v>486</v>
          </cell>
          <cell r="R1370">
            <v>188809</v>
          </cell>
          <cell r="S1370">
            <v>198744</v>
          </cell>
          <cell r="T1370">
            <v>9935</v>
          </cell>
          <cell r="U1370">
            <v>1935</v>
          </cell>
          <cell r="W1370">
            <v>40.151250000000005</v>
          </cell>
          <cell r="X1370">
            <v>155691</v>
          </cell>
          <cell r="Y1370">
            <v>159004</v>
          </cell>
        </row>
        <row r="1371">
          <cell r="I1371" t="str">
            <v>V9825000432</v>
          </cell>
          <cell r="J1371" t="str">
            <v>C28001295</v>
          </cell>
          <cell r="K1371">
            <v>2500</v>
          </cell>
          <cell r="L1371">
            <v>2500</v>
          </cell>
          <cell r="M1371">
            <v>2.0750000000000001E-2</v>
          </cell>
          <cell r="N1371">
            <v>0.08</v>
          </cell>
          <cell r="O1371">
            <v>51.875</v>
          </cell>
          <cell r="P1371">
            <v>200</v>
          </cell>
          <cell r="Q1371">
            <v>251.875</v>
          </cell>
          <cell r="R1371">
            <v>93806</v>
          </cell>
          <cell r="S1371">
            <v>96033</v>
          </cell>
          <cell r="T1371">
            <v>2227</v>
          </cell>
          <cell r="U1371" t="str">
            <v>0</v>
          </cell>
          <cell r="W1371">
            <v>0</v>
          </cell>
          <cell r="X1371">
            <v>72912</v>
          </cell>
          <cell r="Y1371">
            <v>73879</v>
          </cell>
        </row>
        <row r="1372">
          <cell r="I1372" t="str">
            <v>W432L200997</v>
          </cell>
          <cell r="J1372" t="str">
            <v>C28001517</v>
          </cell>
          <cell r="K1372">
            <v>8000</v>
          </cell>
          <cell r="L1372">
            <v>0</v>
          </cell>
          <cell r="M1372">
            <v>2.0750000000000001E-2</v>
          </cell>
          <cell r="N1372">
            <v>0.08</v>
          </cell>
          <cell r="O1372">
            <v>166</v>
          </cell>
          <cell r="P1372">
            <v>0</v>
          </cell>
          <cell r="Q1372">
            <v>166</v>
          </cell>
          <cell r="R1372">
            <v>82381</v>
          </cell>
          <cell r="S1372">
            <v>83218</v>
          </cell>
          <cell r="T1372">
            <v>837</v>
          </cell>
          <cell r="U1372" t="str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I1373">
            <v>7935509</v>
          </cell>
          <cell r="K1373">
            <v>0</v>
          </cell>
          <cell r="L1373">
            <v>0</v>
          </cell>
          <cell r="M1373">
            <v>1.9970000000000002E-2</v>
          </cell>
          <cell r="N1373">
            <v>0.08</v>
          </cell>
          <cell r="O1373">
            <v>0</v>
          </cell>
          <cell r="P1373">
            <v>0</v>
          </cell>
          <cell r="Q1373" t="str">
            <v>CPC</v>
          </cell>
          <cell r="R1373">
            <v>686196</v>
          </cell>
          <cell r="S1373">
            <v>709499</v>
          </cell>
          <cell r="T1373">
            <v>23303</v>
          </cell>
          <cell r="V1373">
            <v>23303</v>
          </cell>
          <cell r="W1373">
            <v>465.36091000000005</v>
          </cell>
          <cell r="X1373">
            <v>0</v>
          </cell>
          <cell r="Y1373">
            <v>0</v>
          </cell>
        </row>
        <row r="1374">
          <cell r="I1374" t="str">
            <v>79G2069</v>
          </cell>
          <cell r="K1374">
            <v>0</v>
          </cell>
          <cell r="L1374">
            <v>0</v>
          </cell>
          <cell r="M1374">
            <v>1.9970000000000002E-2</v>
          </cell>
          <cell r="N1374">
            <v>0.08</v>
          </cell>
          <cell r="O1374">
            <v>0</v>
          </cell>
          <cell r="P1374">
            <v>0</v>
          </cell>
          <cell r="Q1374" t="str">
            <v>CPC</v>
          </cell>
          <cell r="R1374">
            <v>497516</v>
          </cell>
          <cell r="S1374">
            <v>508605</v>
          </cell>
          <cell r="T1374">
            <v>11089</v>
          </cell>
          <cell r="V1374">
            <v>11089</v>
          </cell>
          <cell r="W1374">
            <v>221.44733000000002</v>
          </cell>
          <cell r="X1374">
            <v>0</v>
          </cell>
          <cell r="Y1374">
            <v>0</v>
          </cell>
        </row>
        <row r="1375">
          <cell r="I1375" t="str">
            <v>79G2067</v>
          </cell>
          <cell r="K1375">
            <v>0</v>
          </cell>
          <cell r="L1375">
            <v>0</v>
          </cell>
          <cell r="M1375">
            <v>1.9970000000000002E-2</v>
          </cell>
          <cell r="N1375">
            <v>0.08</v>
          </cell>
          <cell r="O1375">
            <v>0</v>
          </cell>
          <cell r="P1375">
            <v>0</v>
          </cell>
          <cell r="Q1375" t="str">
            <v>CPC</v>
          </cell>
          <cell r="R1375">
            <v>366659</v>
          </cell>
          <cell r="S1375">
            <v>373941</v>
          </cell>
          <cell r="T1375">
            <v>7282</v>
          </cell>
          <cell r="V1375">
            <v>7282</v>
          </cell>
          <cell r="W1375">
            <v>145.42154000000002</v>
          </cell>
          <cell r="X1375">
            <v>0</v>
          </cell>
          <cell r="Y1375">
            <v>0</v>
          </cell>
        </row>
        <row r="1376">
          <cell r="I1376" t="str">
            <v>794CM2V</v>
          </cell>
          <cell r="K1376">
            <v>0</v>
          </cell>
          <cell r="L1376">
            <v>0</v>
          </cell>
          <cell r="M1376">
            <v>1.9970000000000002E-2</v>
          </cell>
          <cell r="N1376">
            <v>0.08</v>
          </cell>
          <cell r="O1376">
            <v>0</v>
          </cell>
          <cell r="P1376">
            <v>0</v>
          </cell>
          <cell r="Q1376" t="str">
            <v>CPC</v>
          </cell>
          <cell r="R1376">
            <v>47054</v>
          </cell>
          <cell r="S1376">
            <v>47078</v>
          </cell>
          <cell r="T1376">
            <v>24</v>
          </cell>
          <cell r="V1376">
            <v>24</v>
          </cell>
          <cell r="W1376">
            <v>0.47928000000000004</v>
          </cell>
          <cell r="X1376">
            <v>0</v>
          </cell>
          <cell r="Y1376">
            <v>0</v>
          </cell>
        </row>
        <row r="1377">
          <cell r="I1377" t="str">
            <v>7958ZHK</v>
          </cell>
          <cell r="K1377">
            <v>0</v>
          </cell>
          <cell r="L1377">
            <v>0</v>
          </cell>
          <cell r="M1377">
            <v>1.9970000000000002E-2</v>
          </cell>
          <cell r="N1377">
            <v>0.08</v>
          </cell>
          <cell r="O1377">
            <v>0</v>
          </cell>
          <cell r="P1377">
            <v>0</v>
          </cell>
          <cell r="Q1377" t="str">
            <v>CPC</v>
          </cell>
          <cell r="R1377">
            <v>209522</v>
          </cell>
          <cell r="S1377">
            <v>212015</v>
          </cell>
          <cell r="T1377">
            <v>2493</v>
          </cell>
          <cell r="V1377">
            <v>2493</v>
          </cell>
          <cell r="W1377">
            <v>49.785210000000006</v>
          </cell>
          <cell r="X1377">
            <v>0</v>
          </cell>
          <cell r="Y1377">
            <v>0</v>
          </cell>
        </row>
        <row r="1378">
          <cell r="I1378" t="str">
            <v>35PBMTY</v>
          </cell>
          <cell r="K1378">
            <v>0</v>
          </cell>
          <cell r="L1378">
            <v>0</v>
          </cell>
          <cell r="M1378">
            <v>1.9970000000000002E-2</v>
          </cell>
          <cell r="N1378">
            <v>0.08</v>
          </cell>
          <cell r="O1378">
            <v>0</v>
          </cell>
          <cell r="P1378">
            <v>0</v>
          </cell>
          <cell r="Q1378" t="str">
            <v>CPC</v>
          </cell>
          <cell r="R1378">
            <v>196980</v>
          </cell>
          <cell r="S1378">
            <v>199841</v>
          </cell>
          <cell r="T1378">
            <v>2861</v>
          </cell>
          <cell r="V1378">
            <v>2861</v>
          </cell>
          <cell r="W1378">
            <v>57.134170000000005</v>
          </cell>
          <cell r="X1378">
            <v>0</v>
          </cell>
          <cell r="Y1378">
            <v>0</v>
          </cell>
        </row>
        <row r="1379">
          <cell r="I1379" t="str">
            <v>35PBMVB</v>
          </cell>
          <cell r="K1379">
            <v>0</v>
          </cell>
          <cell r="L1379">
            <v>0</v>
          </cell>
          <cell r="M1379">
            <v>1.9970000000000002E-2</v>
          </cell>
          <cell r="N1379">
            <v>0.08</v>
          </cell>
          <cell r="O1379">
            <v>0</v>
          </cell>
          <cell r="P1379">
            <v>0</v>
          </cell>
          <cell r="Q1379" t="str">
            <v>CPC</v>
          </cell>
          <cell r="R1379">
            <v>98108</v>
          </cell>
          <cell r="S1379">
            <v>100025</v>
          </cell>
          <cell r="T1379">
            <v>1917</v>
          </cell>
          <cell r="V1379">
            <v>1917</v>
          </cell>
          <cell r="W1379">
            <v>38.282490000000003</v>
          </cell>
          <cell r="X1379">
            <v>0</v>
          </cell>
          <cell r="Y1379">
            <v>0</v>
          </cell>
        </row>
        <row r="1380">
          <cell r="I1380" t="str">
            <v>W532L500743</v>
          </cell>
          <cell r="J1380" t="str">
            <v>C28004190</v>
          </cell>
          <cell r="K1380">
            <v>0</v>
          </cell>
          <cell r="L1380">
            <v>0</v>
          </cell>
          <cell r="M1380">
            <v>1.9970000000000002E-2</v>
          </cell>
          <cell r="N1380">
            <v>0.08</v>
          </cell>
          <cell r="O1380">
            <v>0</v>
          </cell>
          <cell r="P1380">
            <v>0</v>
          </cell>
          <cell r="Q1380" t="str">
            <v>CPC</v>
          </cell>
          <cell r="R1380">
            <v>298780</v>
          </cell>
          <cell r="S1380">
            <v>301042</v>
          </cell>
          <cell r="T1380">
            <v>2262</v>
          </cell>
          <cell r="V1380">
            <v>2262</v>
          </cell>
          <cell r="W1380">
            <v>45.172140000000006</v>
          </cell>
          <cell r="X1380">
            <v>0</v>
          </cell>
          <cell r="Y1380">
            <v>0</v>
          </cell>
        </row>
        <row r="1381">
          <cell r="I1381" t="str">
            <v>35PBMV7</v>
          </cell>
          <cell r="K1381">
            <v>0</v>
          </cell>
          <cell r="L1381">
            <v>0</v>
          </cell>
          <cell r="M1381">
            <v>1.9970000000000002E-2</v>
          </cell>
          <cell r="N1381">
            <v>0.08</v>
          </cell>
          <cell r="O1381">
            <v>0</v>
          </cell>
          <cell r="P1381">
            <v>0</v>
          </cell>
          <cell r="Q1381" t="str">
            <v>CPC</v>
          </cell>
          <cell r="R1381">
            <v>244402</v>
          </cell>
          <cell r="S1381">
            <v>250715</v>
          </cell>
          <cell r="T1381">
            <v>6313</v>
          </cell>
          <cell r="V1381">
            <v>6313</v>
          </cell>
          <cell r="W1381">
            <v>126.07061000000002</v>
          </cell>
          <cell r="X1381">
            <v>0</v>
          </cell>
          <cell r="Y1381">
            <v>0</v>
          </cell>
        </row>
        <row r="1382">
          <cell r="I1382" t="str">
            <v>79G5C6Z</v>
          </cell>
          <cell r="K1382">
            <v>0</v>
          </cell>
          <cell r="L1382">
            <v>0</v>
          </cell>
          <cell r="M1382">
            <v>1.9970000000000002E-2</v>
          </cell>
          <cell r="N1382">
            <v>0.08</v>
          </cell>
          <cell r="O1382">
            <v>0</v>
          </cell>
          <cell r="P1382">
            <v>0</v>
          </cell>
          <cell r="Q1382" t="str">
            <v>CPC</v>
          </cell>
          <cell r="R1382">
            <v>164811</v>
          </cell>
          <cell r="S1382">
            <v>166482</v>
          </cell>
          <cell r="T1382">
            <v>1671</v>
          </cell>
          <cell r="V1382">
            <v>1671</v>
          </cell>
          <cell r="W1382">
            <v>33.369870000000006</v>
          </cell>
          <cell r="X1382">
            <v>0</v>
          </cell>
          <cell r="Y1382">
            <v>0</v>
          </cell>
        </row>
        <row r="1383">
          <cell r="I1383" t="str">
            <v>35PBMV9</v>
          </cell>
          <cell r="K1383">
            <v>0</v>
          </cell>
          <cell r="L1383">
            <v>0</v>
          </cell>
          <cell r="M1383">
            <v>1.9970000000000002E-2</v>
          </cell>
          <cell r="N1383">
            <v>0.08</v>
          </cell>
          <cell r="O1383">
            <v>0</v>
          </cell>
          <cell r="P1383">
            <v>0</v>
          </cell>
          <cell r="Q1383" t="str">
            <v>CPC</v>
          </cell>
          <cell r="R1383">
            <v>101113</v>
          </cell>
          <cell r="S1383">
            <v>104494</v>
          </cell>
          <cell r="T1383">
            <v>3381</v>
          </cell>
          <cell r="V1383">
            <v>3381</v>
          </cell>
          <cell r="W1383">
            <v>67.518570000000011</v>
          </cell>
          <cell r="X1383">
            <v>0</v>
          </cell>
          <cell r="Y1383">
            <v>0</v>
          </cell>
        </row>
        <row r="1384">
          <cell r="I1384" t="str">
            <v>7463269902D03</v>
          </cell>
          <cell r="K1384">
            <v>0</v>
          </cell>
          <cell r="L1384">
            <v>0</v>
          </cell>
          <cell r="M1384">
            <v>1.9970000000000002E-2</v>
          </cell>
          <cell r="N1384">
            <v>0.08</v>
          </cell>
          <cell r="O1384">
            <v>0</v>
          </cell>
          <cell r="P1384">
            <v>0</v>
          </cell>
          <cell r="Q1384" t="str">
            <v>CPC</v>
          </cell>
          <cell r="R1384">
            <v>135129</v>
          </cell>
          <cell r="S1384">
            <v>137438</v>
          </cell>
          <cell r="T1384">
            <v>2309</v>
          </cell>
          <cell r="V1384">
            <v>2309</v>
          </cell>
          <cell r="W1384">
            <v>46.110730000000004</v>
          </cell>
          <cell r="X1384">
            <v>0</v>
          </cell>
          <cell r="Y1384">
            <v>0</v>
          </cell>
        </row>
        <row r="1385">
          <cell r="I1385" t="str">
            <v>7463369902H9R</v>
          </cell>
          <cell r="K1385">
            <v>6000</v>
          </cell>
          <cell r="L1385">
            <v>0</v>
          </cell>
          <cell r="M1385">
            <v>2.0750000000000001E-2</v>
          </cell>
          <cell r="N1385">
            <v>0.08</v>
          </cell>
          <cell r="O1385">
            <v>124.5</v>
          </cell>
          <cell r="P1385">
            <v>0</v>
          </cell>
          <cell r="Q1385">
            <v>124.5</v>
          </cell>
          <cell r="R1385">
            <v>131046</v>
          </cell>
          <cell r="S1385">
            <v>134564</v>
          </cell>
          <cell r="T1385">
            <v>3518</v>
          </cell>
          <cell r="U1385" t="str">
            <v>0</v>
          </cell>
          <cell r="W1385">
            <v>0</v>
          </cell>
          <cell r="X1385">
            <v>0</v>
          </cell>
          <cell r="Y1385">
            <v>0</v>
          </cell>
        </row>
        <row r="1386">
          <cell r="I1386" t="str">
            <v>W863L700238</v>
          </cell>
          <cell r="J1386" t="str">
            <v>C84034700</v>
          </cell>
          <cell r="K1386">
            <v>0</v>
          </cell>
          <cell r="L1386">
            <v>0</v>
          </cell>
          <cell r="M1386">
            <v>1.9970000000000002E-2</v>
          </cell>
          <cell r="N1386">
            <v>0.08</v>
          </cell>
          <cell r="O1386">
            <v>0</v>
          </cell>
          <cell r="P1386">
            <v>0</v>
          </cell>
          <cell r="Q1386" t="str">
            <v>CPC</v>
          </cell>
          <cell r="R1386">
            <v>686696</v>
          </cell>
          <cell r="S1386">
            <v>701734</v>
          </cell>
          <cell r="T1386">
            <v>15038</v>
          </cell>
          <cell r="V1386">
            <v>15038</v>
          </cell>
          <cell r="W1386">
            <v>300.30886000000004</v>
          </cell>
          <cell r="X1386">
            <v>0</v>
          </cell>
          <cell r="Y1386">
            <v>0</v>
          </cell>
        </row>
        <row r="1387">
          <cell r="I1387" t="str">
            <v>943770T</v>
          </cell>
          <cell r="K1387">
            <v>0</v>
          </cell>
          <cell r="L1387">
            <v>0</v>
          </cell>
          <cell r="M1387">
            <v>1.9970000000000002E-2</v>
          </cell>
          <cell r="N1387">
            <v>0.08</v>
          </cell>
          <cell r="O1387">
            <v>0</v>
          </cell>
          <cell r="P1387">
            <v>0</v>
          </cell>
          <cell r="Q1387" t="str">
            <v>CPC</v>
          </cell>
          <cell r="R1387">
            <v>48221</v>
          </cell>
          <cell r="S1387">
            <v>49498</v>
          </cell>
          <cell r="T1387">
            <v>1277</v>
          </cell>
          <cell r="V1387">
            <v>1277</v>
          </cell>
          <cell r="W1387">
            <v>25.501690000000004</v>
          </cell>
          <cell r="X1387">
            <v>53140</v>
          </cell>
          <cell r="Y1387">
            <v>55572</v>
          </cell>
        </row>
        <row r="1388">
          <cell r="I1388" t="str">
            <v>451432LM0Z90M</v>
          </cell>
          <cell r="K1388">
            <v>2000</v>
          </cell>
          <cell r="L1388">
            <v>0</v>
          </cell>
          <cell r="M1388">
            <v>2.0750000000000001E-2</v>
          </cell>
          <cell r="N1388">
            <v>0.08</v>
          </cell>
          <cell r="O1388">
            <v>41.5</v>
          </cell>
          <cell r="P1388">
            <v>0</v>
          </cell>
          <cell r="Q1388">
            <v>41.5</v>
          </cell>
          <cell r="R1388">
            <v>50977</v>
          </cell>
          <cell r="S1388">
            <v>51520</v>
          </cell>
          <cell r="T1388">
            <v>543</v>
          </cell>
          <cell r="U1388" t="str">
            <v>0</v>
          </cell>
          <cell r="W1388">
            <v>0</v>
          </cell>
          <cell r="X1388">
            <v>0</v>
          </cell>
          <cell r="Y1388">
            <v>0</v>
          </cell>
        </row>
        <row r="1389">
          <cell r="I1389" t="str">
            <v>4063369908R9Z</v>
          </cell>
          <cell r="K1389">
            <v>4000</v>
          </cell>
          <cell r="L1389">
            <v>0</v>
          </cell>
          <cell r="M1389">
            <v>2.0750000000000001E-2</v>
          </cell>
          <cell r="N1389">
            <v>0.08</v>
          </cell>
          <cell r="O1389">
            <v>83</v>
          </cell>
          <cell r="P1389">
            <v>0</v>
          </cell>
          <cell r="Q1389">
            <v>83</v>
          </cell>
          <cell r="R1389">
            <v>161281</v>
          </cell>
          <cell r="S1389">
            <v>164676</v>
          </cell>
          <cell r="T1389">
            <v>3395</v>
          </cell>
          <cell r="U1389" t="str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I1390" t="str">
            <v>50261194230XR</v>
          </cell>
          <cell r="K1390">
            <v>0</v>
          </cell>
          <cell r="L1390">
            <v>0</v>
          </cell>
          <cell r="M1390">
            <v>1.9970000000000002E-2</v>
          </cell>
          <cell r="N1390">
            <v>0.08</v>
          </cell>
          <cell r="O1390">
            <v>0</v>
          </cell>
          <cell r="P1390">
            <v>0</v>
          </cell>
          <cell r="Q1390" t="str">
            <v>CPC</v>
          </cell>
          <cell r="R1390">
            <v>24052</v>
          </cell>
          <cell r="S1390">
            <v>24380</v>
          </cell>
          <cell r="T1390">
            <v>328</v>
          </cell>
          <cell r="V1390">
            <v>328</v>
          </cell>
          <cell r="W1390">
            <v>6.5501600000000009</v>
          </cell>
          <cell r="X1390">
            <v>36610</v>
          </cell>
          <cell r="Y1390">
            <v>37399</v>
          </cell>
        </row>
        <row r="1391">
          <cell r="I1391" t="str">
            <v>7463479906LTP</v>
          </cell>
          <cell r="K1391">
            <v>6000</v>
          </cell>
          <cell r="L1391">
            <v>0</v>
          </cell>
          <cell r="M1391">
            <v>2.0750000000000001E-2</v>
          </cell>
          <cell r="N1391">
            <v>0.08</v>
          </cell>
          <cell r="O1391">
            <v>124.5</v>
          </cell>
          <cell r="P1391">
            <v>0</v>
          </cell>
          <cell r="Q1391">
            <v>124.5</v>
          </cell>
          <cell r="R1391">
            <v>60144</v>
          </cell>
          <cell r="S1391">
            <v>63269</v>
          </cell>
          <cell r="T1391">
            <v>3125</v>
          </cell>
          <cell r="U1391" t="str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I1392" t="str">
            <v>746347990708X</v>
          </cell>
          <cell r="K1392">
            <v>6000</v>
          </cell>
          <cell r="L1392">
            <v>0</v>
          </cell>
          <cell r="M1392">
            <v>2.0750000000000001E-2</v>
          </cell>
          <cell r="N1392">
            <v>0.08</v>
          </cell>
          <cell r="O1392">
            <v>124.5</v>
          </cell>
          <cell r="P1392">
            <v>0</v>
          </cell>
          <cell r="Q1392">
            <v>124.5</v>
          </cell>
          <cell r="R1392">
            <v>34467</v>
          </cell>
          <cell r="S1392">
            <v>37716</v>
          </cell>
          <cell r="T1392">
            <v>3249</v>
          </cell>
          <cell r="U1392" t="str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I1393" t="str">
            <v>5026359423W23</v>
          </cell>
          <cell r="K1393">
            <v>0</v>
          </cell>
          <cell r="L1393">
            <v>0</v>
          </cell>
          <cell r="M1393">
            <v>1.9970000000000002E-2</v>
          </cell>
          <cell r="N1393">
            <v>0.08</v>
          </cell>
          <cell r="O1393">
            <v>0</v>
          </cell>
          <cell r="P1393">
            <v>0</v>
          </cell>
          <cell r="Q1393" t="str">
            <v>CPC</v>
          </cell>
          <cell r="R1393">
            <v>4139</v>
          </cell>
          <cell r="S1393">
            <v>4325</v>
          </cell>
          <cell r="T1393">
            <v>186</v>
          </cell>
          <cell r="V1393">
            <v>186</v>
          </cell>
          <cell r="W1393">
            <v>3.7144200000000005</v>
          </cell>
          <cell r="X1393">
            <v>9465</v>
          </cell>
          <cell r="Y1393">
            <v>10588</v>
          </cell>
        </row>
        <row r="1394">
          <cell r="I1394" t="str">
            <v>E215M160039</v>
          </cell>
          <cell r="J1394" t="str">
            <v>C84102155</v>
          </cell>
          <cell r="K1394">
            <v>0</v>
          </cell>
          <cell r="L1394">
            <v>0</v>
          </cell>
          <cell r="M1394">
            <v>1.9970000000000002E-2</v>
          </cell>
          <cell r="N1394">
            <v>0.08</v>
          </cell>
          <cell r="O1394">
            <v>0</v>
          </cell>
          <cell r="P1394">
            <v>0</v>
          </cell>
          <cell r="Q1394" t="str">
            <v>CPC</v>
          </cell>
          <cell r="R1394">
            <v>125746</v>
          </cell>
          <cell r="S1394">
            <v>131759</v>
          </cell>
          <cell r="T1394">
            <v>6013</v>
          </cell>
          <cell r="V1394">
            <v>6013</v>
          </cell>
          <cell r="W1394">
            <v>120.07961000000002</v>
          </cell>
          <cell r="X1394">
            <v>42786</v>
          </cell>
          <cell r="Y1394">
            <v>44732</v>
          </cell>
        </row>
        <row r="1395">
          <cell r="I1395" t="str">
            <v>793YRK5</v>
          </cell>
          <cell r="K1395">
            <v>0</v>
          </cell>
          <cell r="L1395">
            <v>0</v>
          </cell>
          <cell r="M1395">
            <v>1.9970000000000002E-2</v>
          </cell>
          <cell r="N1395">
            <v>0.08</v>
          </cell>
          <cell r="O1395">
            <v>0</v>
          </cell>
          <cell r="P1395">
            <v>0</v>
          </cell>
          <cell r="Q1395" t="str">
            <v>CPC</v>
          </cell>
          <cell r="R1395">
            <v>200091</v>
          </cell>
          <cell r="S1395">
            <v>204111</v>
          </cell>
          <cell r="T1395">
            <v>4020</v>
          </cell>
          <cell r="V1395">
            <v>4020</v>
          </cell>
          <cell r="W1395">
            <v>80.27940000000001</v>
          </cell>
          <cell r="X1395">
            <v>0</v>
          </cell>
          <cell r="Y1395">
            <v>0</v>
          </cell>
        </row>
        <row r="1396">
          <cell r="I1396" t="str">
            <v>794DKK2</v>
          </cell>
          <cell r="K1396">
            <v>0</v>
          </cell>
          <cell r="L1396">
            <v>0</v>
          </cell>
          <cell r="M1396">
            <v>1.9970000000000002E-2</v>
          </cell>
          <cell r="N1396">
            <v>0.08</v>
          </cell>
          <cell r="O1396">
            <v>0</v>
          </cell>
          <cell r="P1396">
            <v>0</v>
          </cell>
          <cell r="Q1396" t="str">
            <v>CPC</v>
          </cell>
          <cell r="R1396">
            <v>407027</v>
          </cell>
          <cell r="S1396">
            <v>422062</v>
          </cell>
          <cell r="T1396">
            <v>15035</v>
          </cell>
          <cell r="V1396">
            <v>15035</v>
          </cell>
          <cell r="W1396">
            <v>300.24895000000004</v>
          </cell>
          <cell r="X1396">
            <v>0</v>
          </cell>
          <cell r="Y1396">
            <v>0</v>
          </cell>
        </row>
        <row r="1397">
          <cell r="I1397" t="str">
            <v>W532L400233</v>
          </cell>
          <cell r="J1397" t="str">
            <v>C28004086</v>
          </cell>
          <cell r="K1397">
            <v>0</v>
          </cell>
          <cell r="L1397">
            <v>0</v>
          </cell>
          <cell r="M1397">
            <v>1.9970000000000002E-2</v>
          </cell>
          <cell r="N1397">
            <v>0.08</v>
          </cell>
          <cell r="O1397">
            <v>0</v>
          </cell>
          <cell r="P1397">
            <v>0</v>
          </cell>
          <cell r="Q1397" t="str">
            <v>CPC</v>
          </cell>
          <cell r="R1397">
            <v>180675</v>
          </cell>
          <cell r="S1397">
            <v>191219</v>
          </cell>
          <cell r="T1397">
            <v>10544</v>
          </cell>
          <cell r="V1397">
            <v>10544</v>
          </cell>
          <cell r="W1397">
            <v>210.56368000000001</v>
          </cell>
          <cell r="X1397">
            <v>0</v>
          </cell>
          <cell r="Y1397">
            <v>0</v>
          </cell>
        </row>
        <row r="1398">
          <cell r="I1398" t="str">
            <v>79G3WK0</v>
          </cell>
          <cell r="K1398">
            <v>0</v>
          </cell>
          <cell r="L1398">
            <v>0</v>
          </cell>
          <cell r="M1398">
            <v>1.9970000000000002E-2</v>
          </cell>
          <cell r="N1398">
            <v>0.08</v>
          </cell>
          <cell r="O1398">
            <v>0</v>
          </cell>
          <cell r="P1398">
            <v>0</v>
          </cell>
          <cell r="Q1398" t="str">
            <v>CPC</v>
          </cell>
          <cell r="R1398">
            <v>526708</v>
          </cell>
          <cell r="S1398">
            <v>537671</v>
          </cell>
          <cell r="T1398">
            <v>10963</v>
          </cell>
          <cell r="V1398">
            <v>10963</v>
          </cell>
          <cell r="W1398">
            <v>218.93111000000002</v>
          </cell>
          <cell r="X1398">
            <v>0</v>
          </cell>
          <cell r="Y1398">
            <v>0</v>
          </cell>
        </row>
        <row r="1399">
          <cell r="I1399" t="str">
            <v>79G3WHX</v>
          </cell>
          <cell r="K1399">
            <v>0</v>
          </cell>
          <cell r="L1399">
            <v>0</v>
          </cell>
          <cell r="M1399">
            <v>1.9970000000000002E-2</v>
          </cell>
          <cell r="N1399">
            <v>0.08</v>
          </cell>
          <cell r="O1399">
            <v>0</v>
          </cell>
          <cell r="P1399">
            <v>0</v>
          </cell>
          <cell r="Q1399" t="str">
            <v>CPC</v>
          </cell>
          <cell r="R1399">
            <v>169289</v>
          </cell>
          <cell r="S1399">
            <v>171226</v>
          </cell>
          <cell r="T1399">
            <v>1937</v>
          </cell>
          <cell r="V1399">
            <v>1937</v>
          </cell>
          <cell r="W1399">
            <v>38.681890000000003</v>
          </cell>
          <cell r="X1399">
            <v>0</v>
          </cell>
          <cell r="Y1399">
            <v>0</v>
          </cell>
        </row>
        <row r="1400">
          <cell r="I1400" t="str">
            <v>79G3WT2</v>
          </cell>
          <cell r="K1400">
            <v>0</v>
          </cell>
          <cell r="L1400">
            <v>0</v>
          </cell>
          <cell r="M1400">
            <v>1.9970000000000002E-2</v>
          </cell>
          <cell r="N1400">
            <v>0.08</v>
          </cell>
          <cell r="O1400">
            <v>0</v>
          </cell>
          <cell r="P1400">
            <v>0</v>
          </cell>
          <cell r="Q1400" t="str">
            <v>CPC</v>
          </cell>
          <cell r="R1400">
            <v>424661</v>
          </cell>
          <cell r="S1400">
            <v>431057</v>
          </cell>
          <cell r="T1400">
            <v>6396</v>
          </cell>
          <cell r="V1400">
            <v>6396</v>
          </cell>
          <cell r="W1400">
            <v>127.72812</v>
          </cell>
          <cell r="X1400">
            <v>0</v>
          </cell>
          <cell r="Y1400">
            <v>0</v>
          </cell>
        </row>
        <row r="1401">
          <cell r="I1401" t="str">
            <v>79G3WZG</v>
          </cell>
          <cell r="K1401">
            <v>0</v>
          </cell>
          <cell r="L1401">
            <v>0</v>
          </cell>
          <cell r="M1401">
            <v>1.9970000000000002E-2</v>
          </cell>
          <cell r="N1401">
            <v>0.08</v>
          </cell>
          <cell r="O1401">
            <v>0</v>
          </cell>
          <cell r="P1401">
            <v>0</v>
          </cell>
          <cell r="Q1401" t="str">
            <v>CPC</v>
          </cell>
          <cell r="R1401">
            <v>384727</v>
          </cell>
          <cell r="S1401" t="e">
            <v>#N/A</v>
          </cell>
          <cell r="T1401" t="e">
            <v>#N/A</v>
          </cell>
          <cell r="V1401" t="e">
            <v>#N/A</v>
          </cell>
          <cell r="W1401" t="e">
            <v>#N/A</v>
          </cell>
          <cell r="X1401">
            <v>0</v>
          </cell>
          <cell r="Y1401" t="e">
            <v>#N/A</v>
          </cell>
        </row>
        <row r="1402">
          <cell r="I1402" t="str">
            <v>E186M260600</v>
          </cell>
          <cell r="J1402" t="str">
            <v>C84153007</v>
          </cell>
          <cell r="K1402">
            <v>8000</v>
          </cell>
          <cell r="L1402">
            <v>4000</v>
          </cell>
          <cell r="M1402">
            <v>2.0750000000000001E-2</v>
          </cell>
          <cell r="N1402">
            <v>0.08</v>
          </cell>
          <cell r="O1402">
            <v>166</v>
          </cell>
          <cell r="P1402">
            <v>320</v>
          </cell>
          <cell r="Q1402">
            <v>486</v>
          </cell>
          <cell r="R1402">
            <v>60624</v>
          </cell>
          <cell r="S1402">
            <v>63148</v>
          </cell>
          <cell r="T1402">
            <v>2524</v>
          </cell>
          <cell r="U1402" t="str">
            <v>0</v>
          </cell>
          <cell r="W1402">
            <v>0</v>
          </cell>
          <cell r="X1402">
            <v>29937</v>
          </cell>
          <cell r="Y1402">
            <v>30898</v>
          </cell>
        </row>
        <row r="1403">
          <cell r="I1403" t="str">
            <v>V9825000948</v>
          </cell>
          <cell r="J1403" t="str">
            <v>C28001399</v>
          </cell>
          <cell r="K1403">
            <v>0</v>
          </cell>
          <cell r="L1403">
            <v>0</v>
          </cell>
          <cell r="M1403">
            <v>1.9970000000000002E-2</v>
          </cell>
          <cell r="N1403">
            <v>0.08</v>
          </cell>
          <cell r="O1403">
            <v>0</v>
          </cell>
          <cell r="P1403">
            <v>0</v>
          </cell>
          <cell r="Q1403" t="str">
            <v>CPC</v>
          </cell>
          <cell r="R1403">
            <v>84093</v>
          </cell>
          <cell r="S1403">
            <v>84093</v>
          </cell>
          <cell r="T1403">
            <v>0</v>
          </cell>
          <cell r="V1403" t="str">
            <v>0</v>
          </cell>
          <cell r="W1403">
            <v>0</v>
          </cell>
          <cell r="X1403">
            <v>74767</v>
          </cell>
          <cell r="Y1403">
            <v>74769</v>
          </cell>
        </row>
        <row r="1404">
          <cell r="I1404" t="str">
            <v>94360GR</v>
          </cell>
          <cell r="K1404">
            <v>0</v>
          </cell>
          <cell r="L1404">
            <v>0</v>
          </cell>
          <cell r="M1404">
            <v>1.9970000000000002E-2</v>
          </cell>
          <cell r="N1404">
            <v>0.08</v>
          </cell>
          <cell r="O1404">
            <v>0</v>
          </cell>
          <cell r="P1404">
            <v>0</v>
          </cell>
          <cell r="Q1404" t="str">
            <v>CPC</v>
          </cell>
          <cell r="R1404">
            <v>116273</v>
          </cell>
          <cell r="S1404">
            <v>117362</v>
          </cell>
          <cell r="T1404">
            <v>1089</v>
          </cell>
          <cell r="V1404">
            <v>1089</v>
          </cell>
          <cell r="W1404">
            <v>21.747330000000002</v>
          </cell>
          <cell r="X1404">
            <v>35399</v>
          </cell>
          <cell r="Y1404">
            <v>36379</v>
          </cell>
        </row>
        <row r="1405">
          <cell r="I1405" t="str">
            <v>9435WFT</v>
          </cell>
          <cell r="K1405">
            <v>0</v>
          </cell>
          <cell r="L1405">
            <v>0</v>
          </cell>
          <cell r="M1405">
            <v>1.9970000000000002E-2</v>
          </cell>
          <cell r="N1405">
            <v>0.08</v>
          </cell>
          <cell r="O1405">
            <v>0</v>
          </cell>
          <cell r="P1405">
            <v>0</v>
          </cell>
          <cell r="Q1405" t="str">
            <v>CPC</v>
          </cell>
          <cell r="R1405">
            <v>96591</v>
          </cell>
          <cell r="S1405">
            <v>98478</v>
          </cell>
          <cell r="T1405">
            <v>1887</v>
          </cell>
          <cell r="V1405">
            <v>1887</v>
          </cell>
          <cell r="W1405">
            <v>37.683390000000003</v>
          </cell>
          <cell r="X1405">
            <v>41114</v>
          </cell>
          <cell r="Y1405">
            <v>41689</v>
          </cell>
        </row>
        <row r="1406">
          <cell r="I1406" t="str">
            <v>94360FF</v>
          </cell>
          <cell r="K1406">
            <v>0</v>
          </cell>
          <cell r="L1406">
            <v>0</v>
          </cell>
          <cell r="M1406">
            <v>1.9970000000000002E-2</v>
          </cell>
          <cell r="N1406">
            <v>0.08</v>
          </cell>
          <cell r="O1406">
            <v>0</v>
          </cell>
          <cell r="P1406">
            <v>0</v>
          </cell>
          <cell r="Q1406" t="str">
            <v>CPC</v>
          </cell>
          <cell r="R1406">
            <v>48349</v>
          </cell>
          <cell r="S1406">
            <v>48544</v>
          </cell>
          <cell r="T1406">
            <v>195</v>
          </cell>
          <cell r="V1406">
            <v>195</v>
          </cell>
          <cell r="W1406">
            <v>3.8941500000000002</v>
          </cell>
          <cell r="X1406">
            <v>50004</v>
          </cell>
          <cell r="Y1406">
            <v>50685</v>
          </cell>
        </row>
        <row r="1407">
          <cell r="I1407" t="str">
            <v>79G3X4L</v>
          </cell>
          <cell r="K1407">
            <v>0</v>
          </cell>
          <cell r="L1407">
            <v>0</v>
          </cell>
          <cell r="M1407">
            <v>1.9970000000000002E-2</v>
          </cell>
          <cell r="N1407">
            <v>0.08</v>
          </cell>
          <cell r="O1407">
            <v>0</v>
          </cell>
          <cell r="P1407">
            <v>0</v>
          </cell>
          <cell r="Q1407" t="str">
            <v>CPC</v>
          </cell>
          <cell r="R1407">
            <v>128052</v>
          </cell>
          <cell r="S1407">
            <v>128429</v>
          </cell>
          <cell r="T1407">
            <v>377</v>
          </cell>
          <cell r="V1407">
            <v>377</v>
          </cell>
          <cell r="W1407">
            <v>7.528690000000001</v>
          </cell>
          <cell r="X1407">
            <v>0</v>
          </cell>
          <cell r="Y1407">
            <v>0</v>
          </cell>
        </row>
        <row r="1408">
          <cell r="I1408" t="str">
            <v>S7325200292</v>
          </cell>
          <cell r="J1408" t="str">
            <v>C28005093</v>
          </cell>
          <cell r="K1408">
            <v>0</v>
          </cell>
          <cell r="L1408">
            <v>0</v>
          </cell>
          <cell r="M1408">
            <v>1.9970000000000002E-2</v>
          </cell>
          <cell r="N1408">
            <v>0.08</v>
          </cell>
          <cell r="O1408">
            <v>0</v>
          </cell>
          <cell r="P1408">
            <v>0</v>
          </cell>
          <cell r="Q1408" t="str">
            <v>CPC</v>
          </cell>
          <cell r="R1408">
            <v>102800</v>
          </cell>
          <cell r="S1408">
            <v>103657</v>
          </cell>
          <cell r="T1408">
            <v>857</v>
          </cell>
          <cell r="V1408">
            <v>857</v>
          </cell>
          <cell r="W1408">
            <v>17.11429</v>
          </cell>
          <cell r="X1408">
            <v>52184</v>
          </cell>
          <cell r="Y1408">
            <v>53038</v>
          </cell>
        </row>
        <row r="1409">
          <cell r="I1409" t="str">
            <v>35P9MFV</v>
          </cell>
          <cell r="K1409">
            <v>0</v>
          </cell>
          <cell r="L1409">
            <v>0</v>
          </cell>
          <cell r="M1409">
            <v>1.9970000000000002E-2</v>
          </cell>
          <cell r="N1409">
            <v>0.08</v>
          </cell>
          <cell r="O1409">
            <v>0</v>
          </cell>
          <cell r="P1409">
            <v>0</v>
          </cell>
          <cell r="Q1409" t="str">
            <v>CPC</v>
          </cell>
          <cell r="R1409">
            <v>111144</v>
          </cell>
          <cell r="S1409">
            <v>113010</v>
          </cell>
          <cell r="T1409">
            <v>1866</v>
          </cell>
          <cell r="V1409">
            <v>1866</v>
          </cell>
          <cell r="W1409">
            <v>37.264020000000002</v>
          </cell>
          <cell r="X1409">
            <v>0</v>
          </cell>
          <cell r="Y1409">
            <v>0</v>
          </cell>
        </row>
        <row r="1410">
          <cell r="I1410" t="str">
            <v>W513L101015</v>
          </cell>
          <cell r="J1410" t="str">
            <v>C84019731</v>
          </cell>
          <cell r="K1410">
            <v>0</v>
          </cell>
          <cell r="L1410">
            <v>0</v>
          </cell>
          <cell r="M1410">
            <v>1.9970000000000002E-2</v>
          </cell>
          <cell r="N1410">
            <v>0.08</v>
          </cell>
          <cell r="O1410">
            <v>0</v>
          </cell>
          <cell r="P1410">
            <v>0</v>
          </cell>
          <cell r="Q1410" t="str">
            <v>CPC</v>
          </cell>
          <cell r="R1410">
            <v>208158</v>
          </cell>
          <cell r="S1410">
            <v>214197</v>
          </cell>
          <cell r="T1410">
            <v>6039</v>
          </cell>
          <cell r="V1410">
            <v>6039</v>
          </cell>
          <cell r="W1410">
            <v>120.59883000000001</v>
          </cell>
          <cell r="X1410">
            <v>225387</v>
          </cell>
          <cell r="Y1410">
            <v>236820</v>
          </cell>
        </row>
        <row r="1411">
          <cell r="I1411" t="str">
            <v>W533LC01059</v>
          </cell>
          <cell r="J1411" t="str">
            <v>C84052455</v>
          </cell>
          <cell r="K1411">
            <v>10000</v>
          </cell>
          <cell r="L1411">
            <v>0</v>
          </cell>
          <cell r="M1411">
            <v>2.0750000000000001E-2</v>
          </cell>
          <cell r="N1411">
            <v>0.08</v>
          </cell>
          <cell r="O1411">
            <v>207.5</v>
          </cell>
          <cell r="P1411">
            <v>0</v>
          </cell>
          <cell r="Q1411">
            <v>207.5</v>
          </cell>
          <cell r="R1411">
            <v>81709</v>
          </cell>
          <cell r="S1411">
            <v>82474</v>
          </cell>
          <cell r="T1411">
            <v>765</v>
          </cell>
          <cell r="U1411" t="str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I1412" t="str">
            <v>E214M960134</v>
          </cell>
          <cell r="J1412" t="str">
            <v>C84087723</v>
          </cell>
          <cell r="K1412">
            <v>0</v>
          </cell>
          <cell r="L1412">
            <v>0</v>
          </cell>
          <cell r="M1412">
            <v>1.9970000000000002E-2</v>
          </cell>
          <cell r="N1412">
            <v>0.08</v>
          </cell>
          <cell r="O1412">
            <v>0</v>
          </cell>
          <cell r="P1412">
            <v>0</v>
          </cell>
          <cell r="Q1412" t="str">
            <v>CPC</v>
          </cell>
          <cell r="R1412">
            <v>176477</v>
          </cell>
          <cell r="S1412">
            <v>183185</v>
          </cell>
          <cell r="T1412">
            <v>6708</v>
          </cell>
          <cell r="V1412">
            <v>6708</v>
          </cell>
          <cell r="W1412">
            <v>133.95876000000001</v>
          </cell>
          <cell r="X1412">
            <v>33075</v>
          </cell>
          <cell r="Y1412">
            <v>33429</v>
          </cell>
        </row>
        <row r="1413">
          <cell r="I1413" t="str">
            <v>7527379469WM4</v>
          </cell>
          <cell r="K1413">
            <v>0</v>
          </cell>
          <cell r="L1413">
            <v>0</v>
          </cell>
          <cell r="M1413">
            <v>1.9970000000000002E-2</v>
          </cell>
          <cell r="N1413">
            <v>0.08</v>
          </cell>
          <cell r="O1413">
            <v>0</v>
          </cell>
          <cell r="P1413">
            <v>0</v>
          </cell>
          <cell r="Q1413" t="str">
            <v>CPC</v>
          </cell>
          <cell r="R1413">
            <v>20237</v>
          </cell>
          <cell r="S1413">
            <v>20551</v>
          </cell>
          <cell r="T1413">
            <v>314</v>
          </cell>
          <cell r="V1413">
            <v>314</v>
          </cell>
          <cell r="W1413">
            <v>6.2705800000000007</v>
          </cell>
          <cell r="X1413">
            <v>2842</v>
          </cell>
          <cell r="Y1413">
            <v>3051</v>
          </cell>
        </row>
        <row r="1414">
          <cell r="I1414" t="str">
            <v>G756RA10775</v>
          </cell>
          <cell r="J1414" t="str">
            <v>C84184696</v>
          </cell>
          <cell r="K1414">
            <v>0</v>
          </cell>
          <cell r="L1414">
            <v>0</v>
          </cell>
          <cell r="M1414">
            <v>1.9970000000000002E-2</v>
          </cell>
          <cell r="N1414">
            <v>0.08</v>
          </cell>
          <cell r="O1414">
            <v>0</v>
          </cell>
          <cell r="P1414">
            <v>0</v>
          </cell>
          <cell r="Q1414" t="str">
            <v>CPC</v>
          </cell>
          <cell r="R1414">
            <v>2604</v>
          </cell>
          <cell r="S1414">
            <v>5367</v>
          </cell>
          <cell r="T1414">
            <v>2763</v>
          </cell>
          <cell r="V1414">
            <v>2763</v>
          </cell>
          <cell r="W1414">
            <v>55.177110000000006</v>
          </cell>
          <cell r="X1414">
            <v>6618</v>
          </cell>
          <cell r="Y1414">
            <v>11043</v>
          </cell>
        </row>
        <row r="1415">
          <cell r="I1415" t="str">
            <v>74636C660235C</v>
          </cell>
          <cell r="K1415">
            <v>0</v>
          </cell>
          <cell r="L1415">
            <v>0</v>
          </cell>
          <cell r="M1415">
            <v>1.9970000000000002E-2</v>
          </cell>
          <cell r="N1415">
            <v>0.08</v>
          </cell>
          <cell r="O1415">
            <v>0</v>
          </cell>
          <cell r="P1415">
            <v>0</v>
          </cell>
          <cell r="Q1415" t="str">
            <v>CPC</v>
          </cell>
          <cell r="R1415">
            <v>2</v>
          </cell>
          <cell r="S1415">
            <v>719</v>
          </cell>
          <cell r="T1415">
            <v>717</v>
          </cell>
          <cell r="V1415">
            <v>717</v>
          </cell>
          <cell r="W1415">
            <v>14.318490000000001</v>
          </cell>
          <cell r="X1415">
            <v>0</v>
          </cell>
          <cell r="Y1415">
            <v>0</v>
          </cell>
        </row>
        <row r="1416">
          <cell r="I1416" t="str">
            <v>79G3X26</v>
          </cell>
          <cell r="K1416">
            <v>0</v>
          </cell>
          <cell r="L1416">
            <v>0</v>
          </cell>
          <cell r="M1416">
            <v>1.9970000000000002E-2</v>
          </cell>
          <cell r="N1416">
            <v>0.08</v>
          </cell>
          <cell r="O1416">
            <v>0</v>
          </cell>
          <cell r="P1416">
            <v>0</v>
          </cell>
          <cell r="Q1416" t="str">
            <v>CPC</v>
          </cell>
          <cell r="R1416">
            <v>129333</v>
          </cell>
          <cell r="S1416">
            <v>130419</v>
          </cell>
          <cell r="T1416">
            <v>1086</v>
          </cell>
          <cell r="V1416">
            <v>1086</v>
          </cell>
          <cell r="W1416">
            <v>21.687420000000003</v>
          </cell>
          <cell r="X1416">
            <v>0</v>
          </cell>
          <cell r="Y1416">
            <v>0</v>
          </cell>
        </row>
        <row r="1417">
          <cell r="I1417" t="str">
            <v>94360F7</v>
          </cell>
          <cell r="K1417">
            <v>0</v>
          </cell>
          <cell r="L1417">
            <v>0</v>
          </cell>
          <cell r="M1417">
            <v>1.9970000000000002E-2</v>
          </cell>
          <cell r="N1417">
            <v>0.08</v>
          </cell>
          <cell r="O1417">
            <v>0</v>
          </cell>
          <cell r="P1417">
            <v>0</v>
          </cell>
          <cell r="Q1417" t="str">
            <v>CPC</v>
          </cell>
          <cell r="R1417">
            <v>361135</v>
          </cell>
          <cell r="S1417">
            <v>365445</v>
          </cell>
          <cell r="T1417">
            <v>4310</v>
          </cell>
          <cell r="V1417">
            <v>4310</v>
          </cell>
          <cell r="W1417">
            <v>86.070700000000002</v>
          </cell>
          <cell r="X1417">
            <v>82795</v>
          </cell>
          <cell r="Y1417">
            <v>83720</v>
          </cell>
        </row>
        <row r="1418">
          <cell r="I1418" t="str">
            <v>7463369903B4Y</v>
          </cell>
          <cell r="K1418">
            <v>6000</v>
          </cell>
          <cell r="L1418">
            <v>0</v>
          </cell>
          <cell r="M1418">
            <v>2.0750000000000001E-2</v>
          </cell>
          <cell r="N1418">
            <v>0.08</v>
          </cell>
          <cell r="O1418">
            <v>124.5</v>
          </cell>
          <cell r="P1418">
            <v>0</v>
          </cell>
          <cell r="Q1418">
            <v>124.5</v>
          </cell>
          <cell r="R1418">
            <v>110587</v>
          </cell>
          <cell r="S1418">
            <v>112502</v>
          </cell>
          <cell r="T1418">
            <v>1915</v>
          </cell>
          <cell r="U1418" t="str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I1419" t="str">
            <v>74634799070B4</v>
          </cell>
          <cell r="K1419">
            <v>6000</v>
          </cell>
          <cell r="L1419">
            <v>0</v>
          </cell>
          <cell r="M1419">
            <v>2.0750000000000001E-2</v>
          </cell>
          <cell r="N1419">
            <v>0.08</v>
          </cell>
          <cell r="O1419">
            <v>124.5</v>
          </cell>
          <cell r="P1419">
            <v>0</v>
          </cell>
          <cell r="Q1419">
            <v>124.5</v>
          </cell>
          <cell r="R1419">
            <v>28764</v>
          </cell>
          <cell r="S1419">
            <v>29334</v>
          </cell>
          <cell r="T1419">
            <v>570</v>
          </cell>
          <cell r="U1419" t="str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I1420" t="str">
            <v>70156PHH16F75</v>
          </cell>
          <cell r="K1420">
            <v>0</v>
          </cell>
          <cell r="L1420">
            <v>0</v>
          </cell>
          <cell r="M1420">
            <v>1.9970000000000002E-2</v>
          </cell>
          <cell r="N1420">
            <v>0.08</v>
          </cell>
          <cell r="O1420">
            <v>0</v>
          </cell>
          <cell r="P1420">
            <v>0</v>
          </cell>
          <cell r="Q1420" t="str">
            <v>CPC</v>
          </cell>
          <cell r="R1420">
            <v>1664</v>
          </cell>
          <cell r="S1420">
            <v>1725</v>
          </cell>
          <cell r="T1420">
            <v>61</v>
          </cell>
          <cell r="V1420">
            <v>61</v>
          </cell>
          <cell r="W1420">
            <v>1.2181700000000002</v>
          </cell>
          <cell r="X1420">
            <v>0</v>
          </cell>
          <cell r="Y1420">
            <v>0</v>
          </cell>
        </row>
        <row r="1421">
          <cell r="I1421" t="str">
            <v>79G3WKH</v>
          </cell>
          <cell r="K1421">
            <v>6000</v>
          </cell>
          <cell r="L1421">
            <v>0</v>
          </cell>
          <cell r="M1421">
            <v>2.0750000000000001E-2</v>
          </cell>
          <cell r="N1421">
            <v>0.08</v>
          </cell>
          <cell r="O1421">
            <v>124.5</v>
          </cell>
          <cell r="P1421">
            <v>0</v>
          </cell>
          <cell r="Q1421">
            <v>124.5</v>
          </cell>
          <cell r="R1421">
            <v>218795</v>
          </cell>
          <cell r="S1421">
            <v>221436</v>
          </cell>
          <cell r="T1421">
            <v>2641</v>
          </cell>
          <cell r="U1421" t="str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I1422" t="str">
            <v>79G5C6X</v>
          </cell>
          <cell r="K1422">
            <v>6000</v>
          </cell>
          <cell r="L1422">
            <v>0</v>
          </cell>
          <cell r="M1422">
            <v>2.0750000000000001E-2</v>
          </cell>
          <cell r="N1422">
            <v>0.08</v>
          </cell>
          <cell r="O1422">
            <v>124.5</v>
          </cell>
          <cell r="P1422">
            <v>0</v>
          </cell>
          <cell r="Q1422">
            <v>124.5</v>
          </cell>
          <cell r="R1422">
            <v>304719</v>
          </cell>
          <cell r="S1422">
            <v>310760</v>
          </cell>
          <cell r="T1422">
            <v>6041</v>
          </cell>
          <cell r="U1422">
            <v>41</v>
          </cell>
          <cell r="W1422">
            <v>0.85075000000000001</v>
          </cell>
          <cell r="X1422">
            <v>0</v>
          </cell>
          <cell r="Y1422">
            <v>0</v>
          </cell>
        </row>
        <row r="1423">
          <cell r="I1423" t="str">
            <v>451420LM01WN6</v>
          </cell>
          <cell r="K1423">
            <v>0</v>
          </cell>
          <cell r="L1423">
            <v>0</v>
          </cell>
          <cell r="M1423">
            <v>1.9970000000000002E-2</v>
          </cell>
          <cell r="N1423">
            <v>0.08</v>
          </cell>
          <cell r="O1423">
            <v>0</v>
          </cell>
          <cell r="P1423">
            <v>0</v>
          </cell>
          <cell r="Q1423" t="str">
            <v>CPC</v>
          </cell>
          <cell r="R1423">
            <v>85724</v>
          </cell>
          <cell r="S1423">
            <v>87599</v>
          </cell>
          <cell r="T1423">
            <v>1875</v>
          </cell>
          <cell r="V1423">
            <v>1875</v>
          </cell>
          <cell r="W1423">
            <v>37.443750000000001</v>
          </cell>
          <cell r="X1423">
            <v>0</v>
          </cell>
          <cell r="Y1423">
            <v>0</v>
          </cell>
        </row>
        <row r="1424">
          <cell r="I1424" t="str">
            <v>70156PHH17Y57</v>
          </cell>
          <cell r="K1424">
            <v>0</v>
          </cell>
          <cell r="L1424">
            <v>0</v>
          </cell>
          <cell r="M1424">
            <v>1.9970000000000002E-2</v>
          </cell>
          <cell r="N1424">
            <v>0.08</v>
          </cell>
          <cell r="O1424">
            <v>0</v>
          </cell>
          <cell r="P1424">
            <v>0</v>
          </cell>
          <cell r="Q1424" t="str">
            <v>CPC</v>
          </cell>
          <cell r="R1424">
            <v>3836</v>
          </cell>
          <cell r="S1424">
            <v>4551</v>
          </cell>
          <cell r="T1424">
            <v>715</v>
          </cell>
          <cell r="V1424">
            <v>715</v>
          </cell>
          <cell r="W1424">
            <v>14.278550000000001</v>
          </cell>
          <cell r="X1424">
            <v>0</v>
          </cell>
          <cell r="Y1424">
            <v>0</v>
          </cell>
        </row>
        <row r="1425">
          <cell r="I1425" t="str">
            <v>E235C600426</v>
          </cell>
          <cell r="J1425" t="str">
            <v>C84126511</v>
          </cell>
          <cell r="K1425">
            <v>15000</v>
          </cell>
          <cell r="L1425">
            <v>1000</v>
          </cell>
          <cell r="M1425">
            <v>2.0750000000000001E-2</v>
          </cell>
          <cell r="N1425">
            <v>0.08</v>
          </cell>
          <cell r="O1425">
            <v>311.25</v>
          </cell>
          <cell r="P1425">
            <v>80</v>
          </cell>
          <cell r="Q1425">
            <v>391.25</v>
          </cell>
          <cell r="R1425">
            <v>186002</v>
          </cell>
          <cell r="S1425">
            <v>194170</v>
          </cell>
          <cell r="T1425">
            <v>8168</v>
          </cell>
          <cell r="U1425" t="str">
            <v>0</v>
          </cell>
          <cell r="W1425">
            <v>0</v>
          </cell>
          <cell r="X1425">
            <v>20630</v>
          </cell>
          <cell r="Y1425">
            <v>21753</v>
          </cell>
        </row>
        <row r="1426">
          <cell r="I1426" t="str">
            <v>W542L200295</v>
          </cell>
          <cell r="J1426" t="str">
            <v>C28001352</v>
          </cell>
          <cell r="K1426">
            <v>8000</v>
          </cell>
          <cell r="L1426">
            <v>4000</v>
          </cell>
          <cell r="M1426">
            <v>2.0750000000000001E-2</v>
          </cell>
          <cell r="N1426">
            <v>0.08</v>
          </cell>
          <cell r="O1426">
            <v>166</v>
          </cell>
          <cell r="P1426">
            <v>320</v>
          </cell>
          <cell r="Q1426">
            <v>486</v>
          </cell>
          <cell r="R1426">
            <v>340801</v>
          </cell>
          <cell r="S1426">
            <v>345019</v>
          </cell>
          <cell r="T1426">
            <v>4218</v>
          </cell>
          <cell r="U1426" t="str">
            <v>0</v>
          </cell>
          <cell r="W1426">
            <v>0</v>
          </cell>
          <cell r="X1426">
            <v>329834</v>
          </cell>
          <cell r="Y1426">
            <v>333954</v>
          </cell>
        </row>
        <row r="1427">
          <cell r="I1427" t="str">
            <v>V6924900660</v>
          </cell>
          <cell r="J1427" t="str">
            <v>C28001199</v>
          </cell>
          <cell r="K1427">
            <v>15000</v>
          </cell>
          <cell r="L1427">
            <v>0</v>
          </cell>
          <cell r="M1427">
            <v>2.0750000000000001E-2</v>
          </cell>
          <cell r="N1427">
            <v>0.08</v>
          </cell>
          <cell r="O1427">
            <v>311.25</v>
          </cell>
          <cell r="P1427">
            <v>0</v>
          </cell>
          <cell r="Q1427">
            <v>311.25</v>
          </cell>
          <cell r="R1427">
            <v>393367</v>
          </cell>
          <cell r="S1427">
            <v>399576</v>
          </cell>
          <cell r="T1427">
            <v>6209</v>
          </cell>
          <cell r="U1427" t="str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I1428" t="str">
            <v>V7024900137</v>
          </cell>
          <cell r="J1428" t="str">
            <v>C28001400</v>
          </cell>
          <cell r="K1428">
            <v>20000</v>
          </cell>
          <cell r="L1428">
            <v>0</v>
          </cell>
          <cell r="M1428">
            <v>2.0750000000000001E-2</v>
          </cell>
          <cell r="N1428">
            <v>0.08</v>
          </cell>
          <cell r="O1428">
            <v>415</v>
          </cell>
          <cell r="P1428">
            <v>0</v>
          </cell>
          <cell r="Q1428">
            <v>415</v>
          </cell>
          <cell r="R1428">
            <v>808672</v>
          </cell>
          <cell r="S1428">
            <v>817826</v>
          </cell>
          <cell r="T1428">
            <v>9154</v>
          </cell>
          <cell r="U1428" t="str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I1429" t="str">
            <v>W792P302652</v>
          </cell>
          <cell r="J1429" t="str">
            <v>C28005581</v>
          </cell>
          <cell r="K1429">
            <v>4000</v>
          </cell>
          <cell r="L1429">
            <v>1000</v>
          </cell>
          <cell r="M1429">
            <v>2.0750000000000001E-2</v>
          </cell>
          <cell r="N1429">
            <v>0.08</v>
          </cell>
          <cell r="O1429">
            <v>83</v>
          </cell>
          <cell r="P1429">
            <v>80</v>
          </cell>
          <cell r="Q1429">
            <v>163</v>
          </cell>
          <cell r="R1429">
            <v>57633</v>
          </cell>
          <cell r="S1429">
            <v>60555</v>
          </cell>
          <cell r="T1429">
            <v>2922</v>
          </cell>
          <cell r="U1429" t="str">
            <v>0</v>
          </cell>
          <cell r="W1429">
            <v>0</v>
          </cell>
          <cell r="X1429">
            <v>4635</v>
          </cell>
          <cell r="Y1429">
            <v>4887</v>
          </cell>
        </row>
        <row r="1430">
          <cell r="I1430" t="str">
            <v>G736M760485</v>
          </cell>
          <cell r="J1430" t="str">
            <v>C84170696</v>
          </cell>
          <cell r="K1430">
            <v>8000</v>
          </cell>
          <cell r="L1430">
            <v>4000</v>
          </cell>
          <cell r="M1430">
            <v>2.0750000000000001E-2</v>
          </cell>
          <cell r="N1430">
            <v>0.08</v>
          </cell>
          <cell r="O1430">
            <v>166</v>
          </cell>
          <cell r="P1430">
            <v>320</v>
          </cell>
          <cell r="Q1430">
            <v>486</v>
          </cell>
          <cell r="R1430">
            <v>92893</v>
          </cell>
          <cell r="S1430">
            <v>99902</v>
          </cell>
          <cell r="T1430">
            <v>7009</v>
          </cell>
          <cell r="U1430" t="str">
            <v>0</v>
          </cell>
          <cell r="W1430">
            <v>0</v>
          </cell>
          <cell r="X1430">
            <v>62269</v>
          </cell>
          <cell r="Y1430">
            <v>66655</v>
          </cell>
        </row>
        <row r="1431">
          <cell r="I1431" t="str">
            <v>9445ZWF</v>
          </cell>
          <cell r="K1431">
            <v>0</v>
          </cell>
          <cell r="L1431">
            <v>0</v>
          </cell>
          <cell r="M1431">
            <v>1.9970000000000002E-2</v>
          </cell>
          <cell r="N1431">
            <v>0.08</v>
          </cell>
          <cell r="O1431">
            <v>0</v>
          </cell>
          <cell r="P1431">
            <v>0</v>
          </cell>
          <cell r="Q1431" t="str">
            <v>CPC</v>
          </cell>
          <cell r="R1431">
            <v>19632</v>
          </cell>
          <cell r="S1431">
            <v>19776</v>
          </cell>
          <cell r="T1431">
            <v>144</v>
          </cell>
          <cell r="V1431">
            <v>144</v>
          </cell>
          <cell r="W1431">
            <v>2.87568</v>
          </cell>
          <cell r="X1431">
            <v>8418</v>
          </cell>
          <cell r="Y1431">
            <v>8536</v>
          </cell>
        </row>
        <row r="1432">
          <cell r="I1432" t="str">
            <v>7463479906NNG</v>
          </cell>
          <cell r="K1432">
            <v>0</v>
          </cell>
          <cell r="L1432">
            <v>0</v>
          </cell>
          <cell r="M1432">
            <v>1.9970000000000002E-2</v>
          </cell>
          <cell r="N1432">
            <v>0.08</v>
          </cell>
          <cell r="O1432">
            <v>0</v>
          </cell>
          <cell r="P1432">
            <v>0</v>
          </cell>
          <cell r="Q1432" t="str">
            <v>CPC</v>
          </cell>
          <cell r="R1432">
            <v>534205</v>
          </cell>
          <cell r="S1432">
            <v>585898</v>
          </cell>
          <cell r="T1432">
            <v>51693</v>
          </cell>
          <cell r="V1432">
            <v>51693</v>
          </cell>
          <cell r="W1432">
            <v>1032.3092100000001</v>
          </cell>
          <cell r="X1432">
            <v>0</v>
          </cell>
          <cell r="Y1432">
            <v>0</v>
          </cell>
        </row>
        <row r="1433">
          <cell r="I1433" t="str">
            <v>40636C6602G54</v>
          </cell>
          <cell r="K1433">
            <v>0</v>
          </cell>
          <cell r="L1433">
            <v>0</v>
          </cell>
          <cell r="M1433">
            <v>1.9970000000000002E-2</v>
          </cell>
          <cell r="N1433">
            <v>0.08</v>
          </cell>
          <cell r="O1433">
            <v>0</v>
          </cell>
          <cell r="P1433">
            <v>0</v>
          </cell>
          <cell r="Q1433" t="str">
            <v>CPC</v>
          </cell>
          <cell r="R1433">
            <v>7046</v>
          </cell>
          <cell r="S1433">
            <v>7292</v>
          </cell>
          <cell r="T1433">
            <v>246</v>
          </cell>
          <cell r="V1433">
            <v>246</v>
          </cell>
          <cell r="W1433">
            <v>4.9126200000000004</v>
          </cell>
          <cell r="X1433">
            <v>0</v>
          </cell>
          <cell r="Y1433">
            <v>0</v>
          </cell>
        </row>
        <row r="1434">
          <cell r="I1434" t="str">
            <v>35PBMTX</v>
          </cell>
          <cell r="K1434">
            <v>0</v>
          </cell>
          <cell r="L1434">
            <v>0</v>
          </cell>
          <cell r="M1434">
            <v>1.9970000000000002E-2</v>
          </cell>
          <cell r="N1434">
            <v>0.08</v>
          </cell>
          <cell r="O1434">
            <v>0</v>
          </cell>
          <cell r="P1434">
            <v>0</v>
          </cell>
          <cell r="Q1434" t="str">
            <v>CPC</v>
          </cell>
          <cell r="R1434">
            <v>20422</v>
          </cell>
          <cell r="S1434">
            <v>20519</v>
          </cell>
          <cell r="T1434">
            <v>97</v>
          </cell>
          <cell r="V1434">
            <v>97</v>
          </cell>
          <cell r="W1434">
            <v>1.9370900000000002</v>
          </cell>
          <cell r="X1434">
            <v>0</v>
          </cell>
          <cell r="Y1434">
            <v>0</v>
          </cell>
        </row>
        <row r="1435">
          <cell r="I1435" t="str">
            <v>74636C660061K</v>
          </cell>
          <cell r="K1435">
            <v>0</v>
          </cell>
          <cell r="L1435">
            <v>0</v>
          </cell>
          <cell r="M1435">
            <v>1.9970000000000002E-2</v>
          </cell>
          <cell r="N1435">
            <v>0.08</v>
          </cell>
          <cell r="O1435">
            <v>0</v>
          </cell>
          <cell r="P1435">
            <v>0</v>
          </cell>
          <cell r="Q1435" t="str">
            <v>CPC</v>
          </cell>
          <cell r="R1435">
            <v>76479</v>
          </cell>
          <cell r="S1435">
            <v>84702</v>
          </cell>
          <cell r="T1435">
            <v>8223</v>
          </cell>
          <cell r="V1435">
            <v>8223</v>
          </cell>
          <cell r="W1435">
            <v>164.21331000000001</v>
          </cell>
          <cell r="X1435">
            <v>0</v>
          </cell>
          <cell r="Y1435">
            <v>0</v>
          </cell>
        </row>
        <row r="1436">
          <cell r="I1436" t="str">
            <v>752725946D86V</v>
          </cell>
          <cell r="K1436">
            <v>0</v>
          </cell>
          <cell r="L1436">
            <v>0</v>
          </cell>
          <cell r="M1436">
            <v>1.9970000000000002E-2</v>
          </cell>
          <cell r="N1436">
            <v>0.08</v>
          </cell>
          <cell r="O1436">
            <v>0</v>
          </cell>
          <cell r="P1436">
            <v>0</v>
          </cell>
          <cell r="Q1436" t="str">
            <v>CPC</v>
          </cell>
          <cell r="R1436">
            <v>17790</v>
          </cell>
          <cell r="S1436">
            <v>19438</v>
          </cell>
          <cell r="T1436">
            <v>1648</v>
          </cell>
          <cell r="V1436">
            <v>1648</v>
          </cell>
          <cell r="W1436">
            <v>32.910560000000004</v>
          </cell>
          <cell r="X1436">
            <v>14991</v>
          </cell>
          <cell r="Y1436">
            <v>17453</v>
          </cell>
        </row>
        <row r="1437">
          <cell r="I1437" t="str">
            <v>5028624010B7W</v>
          </cell>
          <cell r="K1437">
            <v>0</v>
          </cell>
          <cell r="L1437">
            <v>0</v>
          </cell>
          <cell r="M1437">
            <v>1.9970000000000002E-2</v>
          </cell>
          <cell r="N1437">
            <v>0.08</v>
          </cell>
          <cell r="O1437">
            <v>0</v>
          </cell>
          <cell r="P1437">
            <v>0</v>
          </cell>
          <cell r="Q1437" t="str">
            <v>CPC</v>
          </cell>
          <cell r="R1437">
            <v>1696</v>
          </cell>
          <cell r="S1437">
            <v>2022</v>
          </cell>
          <cell r="T1437">
            <v>326</v>
          </cell>
          <cell r="V1437">
            <v>326</v>
          </cell>
          <cell r="W1437">
            <v>6.5102200000000003</v>
          </cell>
          <cell r="X1437">
            <v>4475</v>
          </cell>
          <cell r="Y1437">
            <v>4812</v>
          </cell>
        </row>
        <row r="1438">
          <cell r="I1438" t="str">
            <v>C066C800393</v>
          </cell>
          <cell r="J1438" t="str">
            <v>C84184142</v>
          </cell>
          <cell r="K1438">
            <v>0</v>
          </cell>
          <cell r="L1438">
            <v>0</v>
          </cell>
          <cell r="M1438">
            <v>1.9970000000000002E-2</v>
          </cell>
          <cell r="N1438">
            <v>0.08</v>
          </cell>
          <cell r="O1438">
            <v>0</v>
          </cell>
          <cell r="P1438">
            <v>0</v>
          </cell>
          <cell r="Q1438" t="str">
            <v>CPC</v>
          </cell>
          <cell r="R1438">
            <v>19202</v>
          </cell>
          <cell r="S1438">
            <v>23777</v>
          </cell>
          <cell r="T1438">
            <v>4575</v>
          </cell>
          <cell r="U1438">
            <v>4575</v>
          </cell>
          <cell r="V1438">
            <v>4575</v>
          </cell>
          <cell r="W1438">
            <v>91.362750000000005</v>
          </cell>
          <cell r="X1438">
            <v>57673</v>
          </cell>
          <cell r="Y1438">
            <v>67877</v>
          </cell>
        </row>
        <row r="1439">
          <cell r="I1439" t="str">
            <v>V9725000404</v>
          </cell>
          <cell r="J1439" t="str">
            <v>C28001765</v>
          </cell>
          <cell r="K1439">
            <v>0</v>
          </cell>
          <cell r="L1439">
            <v>0</v>
          </cell>
          <cell r="M1439">
            <v>1.9970000000000002E-2</v>
          </cell>
          <cell r="N1439">
            <v>0.08</v>
          </cell>
          <cell r="O1439">
            <v>0</v>
          </cell>
          <cell r="P1439">
            <v>0</v>
          </cell>
          <cell r="Q1439" t="str">
            <v>CPC</v>
          </cell>
          <cell r="R1439">
            <v>28503</v>
          </cell>
          <cell r="S1439">
            <v>28641</v>
          </cell>
          <cell r="T1439">
            <v>138</v>
          </cell>
          <cell r="V1439">
            <v>138</v>
          </cell>
          <cell r="W1439">
            <v>2.7558600000000002</v>
          </cell>
          <cell r="X1439">
            <v>38002</v>
          </cell>
          <cell r="Y1439">
            <v>38172</v>
          </cell>
        </row>
        <row r="1440">
          <cell r="I1440" t="str">
            <v>V9725000666</v>
          </cell>
          <cell r="J1440" t="str">
            <v>C28001766</v>
          </cell>
          <cell r="K1440">
            <v>0</v>
          </cell>
          <cell r="L1440">
            <v>0</v>
          </cell>
          <cell r="M1440">
            <v>1.9970000000000002E-2</v>
          </cell>
          <cell r="N1440">
            <v>0.08</v>
          </cell>
          <cell r="O1440">
            <v>0</v>
          </cell>
          <cell r="P1440">
            <v>0</v>
          </cell>
          <cell r="Q1440" t="str">
            <v>CPC</v>
          </cell>
          <cell r="R1440">
            <v>127142</v>
          </cell>
          <cell r="S1440">
            <v>128919</v>
          </cell>
          <cell r="T1440">
            <v>1777</v>
          </cell>
          <cell r="V1440">
            <v>1777</v>
          </cell>
          <cell r="W1440">
            <v>35.486690000000003</v>
          </cell>
          <cell r="X1440">
            <v>18242</v>
          </cell>
          <cell r="Y1440">
            <v>18620</v>
          </cell>
        </row>
        <row r="1441">
          <cell r="I1441" t="str">
            <v>CNCCBDJ20X</v>
          </cell>
          <cell r="K1441">
            <v>0</v>
          </cell>
          <cell r="L1441">
            <v>0</v>
          </cell>
          <cell r="M1441">
            <v>1.9970000000000002E-2</v>
          </cell>
          <cell r="N1441">
            <v>0.08</v>
          </cell>
          <cell r="O1441">
            <v>0</v>
          </cell>
          <cell r="P1441">
            <v>0</v>
          </cell>
          <cell r="Q1441" t="str">
            <v>CPC</v>
          </cell>
          <cell r="R1441">
            <v>8566</v>
          </cell>
          <cell r="S1441">
            <v>8842</v>
          </cell>
          <cell r="T1441">
            <v>276</v>
          </cell>
          <cell r="V1441">
            <v>276</v>
          </cell>
          <cell r="W1441">
            <v>5.5117200000000004</v>
          </cell>
          <cell r="X1441">
            <v>14383</v>
          </cell>
          <cell r="Y1441">
            <v>14956</v>
          </cell>
        </row>
        <row r="1442">
          <cell r="I1442" t="str">
            <v>79G208X</v>
          </cell>
          <cell r="K1442">
            <v>6000</v>
          </cell>
          <cell r="L1442">
            <v>0</v>
          </cell>
          <cell r="M1442">
            <v>2.0750000000000001E-2</v>
          </cell>
          <cell r="N1442">
            <v>0.08</v>
          </cell>
          <cell r="O1442">
            <v>124.5</v>
          </cell>
          <cell r="P1442">
            <v>0</v>
          </cell>
          <cell r="Q1442">
            <v>124.5</v>
          </cell>
          <cell r="R1442">
            <v>615635</v>
          </cell>
          <cell r="S1442">
            <v>620809</v>
          </cell>
          <cell r="T1442">
            <v>5174</v>
          </cell>
          <cell r="U1442" t="str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I1443" t="str">
            <v>79G3WW2</v>
          </cell>
          <cell r="K1443">
            <v>0</v>
          </cell>
          <cell r="L1443">
            <v>0</v>
          </cell>
          <cell r="M1443">
            <v>1.9970000000000002E-2</v>
          </cell>
          <cell r="N1443">
            <v>0.08</v>
          </cell>
          <cell r="O1443">
            <v>0</v>
          </cell>
          <cell r="P1443">
            <v>0</v>
          </cell>
          <cell r="Q1443" t="str">
            <v>CPC</v>
          </cell>
          <cell r="R1443">
            <v>639115</v>
          </cell>
          <cell r="S1443">
            <v>652400</v>
          </cell>
          <cell r="T1443">
            <v>13285</v>
          </cell>
          <cell r="V1443">
            <v>13285</v>
          </cell>
          <cell r="W1443">
            <v>265.30145000000005</v>
          </cell>
          <cell r="X1443">
            <v>0</v>
          </cell>
          <cell r="Y1443">
            <v>0</v>
          </cell>
        </row>
        <row r="1444">
          <cell r="I1444" t="str">
            <v>W432L201006</v>
          </cell>
          <cell r="J1444" t="str">
            <v>C28001527</v>
          </cell>
          <cell r="K1444">
            <v>0</v>
          </cell>
          <cell r="L1444">
            <v>0</v>
          </cell>
          <cell r="M1444">
            <v>1.9970000000000002E-2</v>
          </cell>
          <cell r="N1444">
            <v>0.08</v>
          </cell>
          <cell r="O1444">
            <v>0</v>
          </cell>
          <cell r="P1444">
            <v>0</v>
          </cell>
          <cell r="Q1444" t="str">
            <v>CPC</v>
          </cell>
          <cell r="R1444">
            <v>199524</v>
          </cell>
          <cell r="S1444">
            <v>200898</v>
          </cell>
          <cell r="T1444">
            <v>1374</v>
          </cell>
          <cell r="V1444">
            <v>1374</v>
          </cell>
          <cell r="W1444">
            <v>27.438780000000001</v>
          </cell>
          <cell r="X1444">
            <v>0</v>
          </cell>
          <cell r="Y1444">
            <v>0</v>
          </cell>
        </row>
        <row r="1445">
          <cell r="I1445" t="str">
            <v>79G3X29</v>
          </cell>
          <cell r="K1445">
            <v>0</v>
          </cell>
          <cell r="L1445">
            <v>0</v>
          </cell>
          <cell r="M1445">
            <v>1.9970000000000002E-2</v>
          </cell>
          <cell r="N1445">
            <v>0.08</v>
          </cell>
          <cell r="O1445">
            <v>0</v>
          </cell>
          <cell r="P1445">
            <v>0</v>
          </cell>
          <cell r="Q1445" t="str">
            <v>CPC</v>
          </cell>
          <cell r="R1445">
            <v>543205</v>
          </cell>
          <cell r="S1445">
            <v>555897</v>
          </cell>
          <cell r="T1445">
            <v>12692</v>
          </cell>
          <cell r="V1445">
            <v>12692</v>
          </cell>
          <cell r="W1445">
            <v>253.45924000000002</v>
          </cell>
          <cell r="X1445">
            <v>0</v>
          </cell>
          <cell r="Y1445">
            <v>0</v>
          </cell>
        </row>
        <row r="1446">
          <cell r="I1446" t="str">
            <v>35P68VX</v>
          </cell>
          <cell r="K1446">
            <v>0</v>
          </cell>
          <cell r="L1446">
            <v>0</v>
          </cell>
          <cell r="M1446">
            <v>1.9970000000000002E-2</v>
          </cell>
          <cell r="N1446">
            <v>0.08</v>
          </cell>
          <cell r="O1446">
            <v>0</v>
          </cell>
          <cell r="P1446">
            <v>0</v>
          </cell>
          <cell r="Q1446" t="str">
            <v>CPC</v>
          </cell>
          <cell r="R1446">
            <v>186855</v>
          </cell>
          <cell r="S1446">
            <v>189077</v>
          </cell>
          <cell r="T1446">
            <v>2222</v>
          </cell>
          <cell r="V1446">
            <v>2222</v>
          </cell>
          <cell r="W1446">
            <v>44.373340000000006</v>
          </cell>
          <cell r="X1446">
            <v>0</v>
          </cell>
          <cell r="Y1446">
            <v>0</v>
          </cell>
        </row>
        <row r="1447">
          <cell r="I1447" t="str">
            <v>35P8G12</v>
          </cell>
          <cell r="K1447">
            <v>0</v>
          </cell>
          <cell r="L1447">
            <v>0</v>
          </cell>
          <cell r="M1447">
            <v>1.9970000000000002E-2</v>
          </cell>
          <cell r="N1447">
            <v>0.08</v>
          </cell>
          <cell r="O1447">
            <v>0</v>
          </cell>
          <cell r="P1447">
            <v>0</v>
          </cell>
          <cell r="Q1447" t="str">
            <v>CPC</v>
          </cell>
          <cell r="R1447">
            <v>149052</v>
          </cell>
          <cell r="S1447">
            <v>151421</v>
          </cell>
          <cell r="T1447">
            <v>2369</v>
          </cell>
          <cell r="V1447">
            <v>2369</v>
          </cell>
          <cell r="W1447">
            <v>47.308930000000004</v>
          </cell>
          <cell r="X1447">
            <v>0</v>
          </cell>
          <cell r="Y1447">
            <v>0</v>
          </cell>
        </row>
        <row r="1448">
          <cell r="I1448" t="str">
            <v>793YRK8</v>
          </cell>
          <cell r="K1448">
            <v>0</v>
          </cell>
          <cell r="L1448">
            <v>0</v>
          </cell>
          <cell r="M1448">
            <v>1.9970000000000002E-2</v>
          </cell>
          <cell r="N1448">
            <v>0.08</v>
          </cell>
          <cell r="O1448">
            <v>0</v>
          </cell>
          <cell r="P1448">
            <v>0</v>
          </cell>
          <cell r="Q1448" t="str">
            <v>CPC</v>
          </cell>
          <cell r="R1448">
            <v>614960</v>
          </cell>
          <cell r="S1448">
            <v>623006</v>
          </cell>
          <cell r="T1448">
            <v>8046</v>
          </cell>
          <cell r="V1448">
            <v>8046</v>
          </cell>
          <cell r="W1448">
            <v>160.67862000000002</v>
          </cell>
          <cell r="X1448">
            <v>0</v>
          </cell>
          <cell r="Y1448">
            <v>0</v>
          </cell>
        </row>
        <row r="1449">
          <cell r="I1449" t="str">
            <v>35P8G0N</v>
          </cell>
          <cell r="K1449">
            <v>0</v>
          </cell>
          <cell r="L1449">
            <v>0</v>
          </cell>
          <cell r="M1449">
            <v>1.9970000000000002E-2</v>
          </cell>
          <cell r="N1449">
            <v>0.08</v>
          </cell>
          <cell r="O1449">
            <v>0</v>
          </cell>
          <cell r="P1449">
            <v>0</v>
          </cell>
          <cell r="Q1449" t="str">
            <v>CPC</v>
          </cell>
          <cell r="R1449">
            <v>31664</v>
          </cell>
          <cell r="S1449">
            <v>32014</v>
          </cell>
          <cell r="T1449">
            <v>350</v>
          </cell>
          <cell r="V1449">
            <v>350</v>
          </cell>
          <cell r="W1449">
            <v>6.9895000000000005</v>
          </cell>
          <cell r="X1449">
            <v>0</v>
          </cell>
          <cell r="Y1449">
            <v>0</v>
          </cell>
        </row>
        <row r="1450">
          <cell r="I1450" t="str">
            <v>79G3X1L</v>
          </cell>
          <cell r="K1450">
            <v>0</v>
          </cell>
          <cell r="L1450">
            <v>0</v>
          </cell>
          <cell r="M1450">
            <v>1.9970000000000002E-2</v>
          </cell>
          <cell r="N1450">
            <v>0.08</v>
          </cell>
          <cell r="O1450">
            <v>0</v>
          </cell>
          <cell r="P1450">
            <v>0</v>
          </cell>
          <cell r="Q1450" t="str">
            <v>CPC</v>
          </cell>
          <cell r="R1450">
            <v>420995</v>
          </cell>
          <cell r="S1450">
            <v>427807</v>
          </cell>
          <cell r="T1450">
            <v>6812</v>
          </cell>
          <cell r="V1450">
            <v>6812</v>
          </cell>
          <cell r="W1450">
            <v>136.03564</v>
          </cell>
          <cell r="X1450">
            <v>0</v>
          </cell>
          <cell r="Y1450">
            <v>0</v>
          </cell>
        </row>
        <row r="1451">
          <cell r="I1451" t="str">
            <v>793YRK0</v>
          </cell>
          <cell r="K1451">
            <v>0</v>
          </cell>
          <cell r="L1451">
            <v>0</v>
          </cell>
          <cell r="M1451">
            <v>1.9970000000000002E-2</v>
          </cell>
          <cell r="N1451">
            <v>0.08</v>
          </cell>
          <cell r="O1451">
            <v>0</v>
          </cell>
          <cell r="P1451">
            <v>0</v>
          </cell>
          <cell r="Q1451" t="str">
            <v>CPC</v>
          </cell>
          <cell r="R1451">
            <v>142889</v>
          </cell>
          <cell r="S1451">
            <v>143285</v>
          </cell>
          <cell r="T1451">
            <v>396</v>
          </cell>
          <cell r="V1451">
            <v>396</v>
          </cell>
          <cell r="W1451">
            <v>7.9081200000000003</v>
          </cell>
          <cell r="X1451">
            <v>0</v>
          </cell>
          <cell r="Y1451">
            <v>0</v>
          </cell>
        </row>
        <row r="1452">
          <cell r="I1452" t="str">
            <v>9452Z15</v>
          </cell>
          <cell r="K1452">
            <v>0</v>
          </cell>
          <cell r="L1452">
            <v>0</v>
          </cell>
          <cell r="M1452">
            <v>1.9970000000000002E-2</v>
          </cell>
          <cell r="N1452">
            <v>0.08</v>
          </cell>
          <cell r="O1452">
            <v>0</v>
          </cell>
          <cell r="P1452">
            <v>0</v>
          </cell>
          <cell r="Q1452" t="str">
            <v>CPC</v>
          </cell>
          <cell r="R1452">
            <v>5862</v>
          </cell>
          <cell r="S1452">
            <v>5899</v>
          </cell>
          <cell r="T1452">
            <v>37</v>
          </cell>
          <cell r="V1452">
            <v>37</v>
          </cell>
          <cell r="W1452">
            <v>0.73889000000000005</v>
          </cell>
          <cell r="X1452">
            <v>14674</v>
          </cell>
          <cell r="Y1452">
            <v>14693</v>
          </cell>
        </row>
        <row r="1453">
          <cell r="I1453" t="str">
            <v>7933FV5</v>
          </cell>
          <cell r="K1453">
            <v>0</v>
          </cell>
          <cell r="L1453">
            <v>0</v>
          </cell>
          <cell r="M1453">
            <v>1.9970000000000002E-2</v>
          </cell>
          <cell r="N1453">
            <v>0.08</v>
          </cell>
          <cell r="O1453">
            <v>0</v>
          </cell>
          <cell r="P1453">
            <v>0</v>
          </cell>
          <cell r="Q1453" t="str">
            <v>CPC</v>
          </cell>
          <cell r="R1453">
            <v>210307</v>
          </cell>
          <cell r="S1453">
            <v>211876</v>
          </cell>
          <cell r="T1453">
            <v>1569</v>
          </cell>
          <cell r="V1453">
            <v>1569</v>
          </cell>
          <cell r="W1453">
            <v>31.332930000000001</v>
          </cell>
          <cell r="X1453">
            <v>0</v>
          </cell>
          <cell r="Y1453">
            <v>0</v>
          </cell>
        </row>
        <row r="1454">
          <cell r="I1454" t="str">
            <v>7942M1P</v>
          </cell>
          <cell r="K1454">
            <v>0</v>
          </cell>
          <cell r="L1454">
            <v>0</v>
          </cell>
          <cell r="M1454">
            <v>1.9970000000000002E-2</v>
          </cell>
          <cell r="N1454">
            <v>0.08</v>
          </cell>
          <cell r="O1454">
            <v>0</v>
          </cell>
          <cell r="P1454">
            <v>0</v>
          </cell>
          <cell r="Q1454" t="str">
            <v>CPC</v>
          </cell>
          <cell r="R1454">
            <v>36149</v>
          </cell>
          <cell r="S1454" t="e">
            <v>#N/A</v>
          </cell>
          <cell r="T1454" t="e">
            <v>#N/A</v>
          </cell>
          <cell r="V1454" t="e">
            <v>#N/A</v>
          </cell>
          <cell r="W1454" t="e">
            <v>#N/A</v>
          </cell>
          <cell r="X1454">
            <v>0</v>
          </cell>
          <cell r="Y1454" t="e">
            <v>#N/A</v>
          </cell>
        </row>
        <row r="1455">
          <cell r="I1455" t="str">
            <v>794FL6F</v>
          </cell>
          <cell r="K1455">
            <v>0</v>
          </cell>
          <cell r="L1455">
            <v>0</v>
          </cell>
          <cell r="M1455">
            <v>1.9970000000000002E-2</v>
          </cell>
          <cell r="N1455">
            <v>0.08</v>
          </cell>
          <cell r="O1455">
            <v>0</v>
          </cell>
          <cell r="P1455">
            <v>0</v>
          </cell>
          <cell r="Q1455" t="str">
            <v>CPC</v>
          </cell>
          <cell r="R1455">
            <v>455893</v>
          </cell>
          <cell r="S1455">
            <v>461124</v>
          </cell>
          <cell r="T1455">
            <v>5231</v>
          </cell>
          <cell r="V1455">
            <v>5231</v>
          </cell>
          <cell r="W1455">
            <v>104.46307</v>
          </cell>
          <cell r="X1455">
            <v>0</v>
          </cell>
          <cell r="Y1455">
            <v>0</v>
          </cell>
        </row>
        <row r="1456">
          <cell r="I1456" t="str">
            <v>E763L900178</v>
          </cell>
          <cell r="J1456" t="str">
            <v>C84053396</v>
          </cell>
          <cell r="K1456">
            <v>8000</v>
          </cell>
          <cell r="L1456">
            <v>0</v>
          </cell>
          <cell r="M1456">
            <v>2.0750000000000001E-2</v>
          </cell>
          <cell r="N1456">
            <v>0.08</v>
          </cell>
          <cell r="O1456">
            <v>166</v>
          </cell>
          <cell r="P1456">
            <v>0</v>
          </cell>
          <cell r="Q1456">
            <v>166</v>
          </cell>
          <cell r="R1456">
            <v>149405</v>
          </cell>
          <cell r="S1456">
            <v>151533</v>
          </cell>
          <cell r="T1456">
            <v>2128</v>
          </cell>
          <cell r="U1456" t="str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I1457" t="str">
            <v>701545HH0LR4G</v>
          </cell>
          <cell r="K1457">
            <v>0</v>
          </cell>
          <cell r="L1457">
            <v>0</v>
          </cell>
          <cell r="M1457">
            <v>1.9970000000000002E-2</v>
          </cell>
          <cell r="N1457">
            <v>0.08</v>
          </cell>
          <cell r="O1457">
            <v>0</v>
          </cell>
          <cell r="P1457">
            <v>0</v>
          </cell>
          <cell r="Q1457" t="str">
            <v>CPC</v>
          </cell>
          <cell r="R1457">
            <v>75729</v>
          </cell>
          <cell r="S1457">
            <v>78007</v>
          </cell>
          <cell r="T1457">
            <v>2278</v>
          </cell>
          <cell r="V1457">
            <v>2278</v>
          </cell>
          <cell r="W1457">
            <v>45.491660000000003</v>
          </cell>
          <cell r="X1457">
            <v>0</v>
          </cell>
          <cell r="Y1457">
            <v>0</v>
          </cell>
        </row>
        <row r="1458">
          <cell r="I1458" t="str">
            <v>74634C6601442</v>
          </cell>
          <cell r="K1458">
            <v>0</v>
          </cell>
          <cell r="L1458">
            <v>0</v>
          </cell>
          <cell r="M1458">
            <v>1.9970000000000002E-2</v>
          </cell>
          <cell r="N1458">
            <v>0.08</v>
          </cell>
          <cell r="O1458">
            <v>0</v>
          </cell>
          <cell r="P1458">
            <v>0</v>
          </cell>
          <cell r="Q1458" t="str">
            <v>CPC</v>
          </cell>
          <cell r="R1458">
            <v>264480</v>
          </cell>
          <cell r="S1458">
            <v>274890</v>
          </cell>
          <cell r="T1458">
            <v>10410</v>
          </cell>
          <cell r="V1458">
            <v>10410</v>
          </cell>
          <cell r="W1458">
            <v>207.88770000000002</v>
          </cell>
          <cell r="X1458">
            <v>0</v>
          </cell>
          <cell r="Y1458">
            <v>0</v>
          </cell>
        </row>
        <row r="1459">
          <cell r="I1459" t="str">
            <v>451445LM1X6VK</v>
          </cell>
          <cell r="K1459">
            <v>0</v>
          </cell>
          <cell r="L1459">
            <v>0</v>
          </cell>
          <cell r="M1459">
            <v>1.9970000000000002E-2</v>
          </cell>
          <cell r="N1459">
            <v>0.08</v>
          </cell>
          <cell r="O1459">
            <v>0</v>
          </cell>
          <cell r="P1459">
            <v>0</v>
          </cell>
          <cell r="Q1459" t="str">
            <v>CPC</v>
          </cell>
          <cell r="R1459">
            <v>12412</v>
          </cell>
          <cell r="S1459">
            <v>12474</v>
          </cell>
          <cell r="T1459">
            <v>62</v>
          </cell>
          <cell r="V1459">
            <v>62</v>
          </cell>
          <cell r="W1459">
            <v>1.23814</v>
          </cell>
          <cell r="X1459">
            <v>0</v>
          </cell>
          <cell r="Y1459">
            <v>0</v>
          </cell>
        </row>
        <row r="1460">
          <cell r="I1460" t="str">
            <v>451445LM20FGR</v>
          </cell>
          <cell r="K1460">
            <v>2000</v>
          </cell>
          <cell r="L1460">
            <v>0</v>
          </cell>
          <cell r="M1460">
            <v>2.0750000000000001E-2</v>
          </cell>
          <cell r="N1460">
            <v>0.08</v>
          </cell>
          <cell r="O1460">
            <v>41.5</v>
          </cell>
          <cell r="P1460">
            <v>0</v>
          </cell>
          <cell r="Q1460">
            <v>41.5</v>
          </cell>
          <cell r="R1460">
            <v>3771</v>
          </cell>
          <cell r="S1460">
            <v>3871</v>
          </cell>
          <cell r="T1460">
            <v>100</v>
          </cell>
          <cell r="U1460" t="str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I1461" t="str">
            <v>406347990LMTF</v>
          </cell>
          <cell r="K1461">
            <v>0</v>
          </cell>
          <cell r="L1461">
            <v>0</v>
          </cell>
          <cell r="M1461">
            <v>1.9970000000000002E-2</v>
          </cell>
          <cell r="N1461">
            <v>0.08</v>
          </cell>
          <cell r="O1461">
            <v>0</v>
          </cell>
          <cell r="P1461">
            <v>0</v>
          </cell>
          <cell r="Q1461" t="str">
            <v>CPC</v>
          </cell>
          <cell r="R1461">
            <v>79388</v>
          </cell>
          <cell r="S1461">
            <v>79963</v>
          </cell>
          <cell r="T1461">
            <v>575</v>
          </cell>
          <cell r="V1461">
            <v>575</v>
          </cell>
          <cell r="W1461">
            <v>11.482750000000001</v>
          </cell>
          <cell r="X1461">
            <v>0</v>
          </cell>
          <cell r="Y1461">
            <v>0</v>
          </cell>
        </row>
        <row r="1462">
          <cell r="I1462" t="str">
            <v>40635C6606MHZ</v>
          </cell>
          <cell r="K1462">
            <v>0</v>
          </cell>
          <cell r="L1462">
            <v>0</v>
          </cell>
          <cell r="M1462">
            <v>1.9970000000000002E-2</v>
          </cell>
          <cell r="N1462">
            <v>0.08</v>
          </cell>
          <cell r="O1462">
            <v>0</v>
          </cell>
          <cell r="P1462">
            <v>0</v>
          </cell>
          <cell r="Q1462" t="str">
            <v>CPC</v>
          </cell>
          <cell r="R1462">
            <v>160296</v>
          </cell>
          <cell r="S1462">
            <v>174296</v>
          </cell>
          <cell r="T1462">
            <v>14000</v>
          </cell>
          <cell r="V1462">
            <v>14000</v>
          </cell>
          <cell r="W1462">
            <v>279.58000000000004</v>
          </cell>
          <cell r="X1462">
            <v>0</v>
          </cell>
          <cell r="Y1462">
            <v>0</v>
          </cell>
        </row>
        <row r="1463">
          <cell r="I1463" t="str">
            <v>79G54GZ</v>
          </cell>
          <cell r="K1463">
            <v>0</v>
          </cell>
          <cell r="L1463">
            <v>0</v>
          </cell>
          <cell r="M1463">
            <v>1.9970000000000002E-2</v>
          </cell>
          <cell r="N1463">
            <v>0.08</v>
          </cell>
          <cell r="O1463">
            <v>0</v>
          </cell>
          <cell r="P1463">
            <v>0</v>
          </cell>
          <cell r="Q1463" t="str">
            <v>CPC</v>
          </cell>
          <cell r="R1463">
            <v>260540</v>
          </cell>
          <cell r="S1463">
            <v>272667</v>
          </cell>
          <cell r="T1463">
            <v>12127</v>
          </cell>
          <cell r="V1463">
            <v>12127</v>
          </cell>
          <cell r="W1463">
            <v>242.17619000000002</v>
          </cell>
          <cell r="X1463">
            <v>0</v>
          </cell>
          <cell r="Y1463">
            <v>0</v>
          </cell>
        </row>
        <row r="1464">
          <cell r="I1464" t="str">
            <v>W512L200464</v>
          </cell>
          <cell r="J1464" t="str">
            <v>C28001340</v>
          </cell>
          <cell r="K1464">
            <v>7000</v>
          </cell>
          <cell r="L1464">
            <v>3000</v>
          </cell>
          <cell r="M1464">
            <v>2.0750000000000001E-2</v>
          </cell>
          <cell r="N1464">
            <v>0.08</v>
          </cell>
          <cell r="O1464">
            <v>145.25</v>
          </cell>
          <cell r="P1464">
            <v>240</v>
          </cell>
          <cell r="Q1464">
            <v>385.25</v>
          </cell>
          <cell r="R1464">
            <v>301116</v>
          </cell>
          <cell r="S1464">
            <v>305763</v>
          </cell>
          <cell r="T1464">
            <v>4647</v>
          </cell>
          <cell r="U1464" t="str">
            <v>0</v>
          </cell>
          <cell r="W1464">
            <v>0</v>
          </cell>
          <cell r="X1464">
            <v>118615</v>
          </cell>
          <cell r="Y1464">
            <v>121708</v>
          </cell>
        </row>
        <row r="1465">
          <cell r="I1465" t="str">
            <v>72MXPHH</v>
          </cell>
          <cell r="K1465">
            <v>2000</v>
          </cell>
          <cell r="L1465">
            <v>0</v>
          </cell>
          <cell r="M1465">
            <v>2.0750000000000001E-2</v>
          </cell>
          <cell r="N1465">
            <v>0.08</v>
          </cell>
          <cell r="O1465">
            <v>41.5</v>
          </cell>
          <cell r="P1465">
            <v>0</v>
          </cell>
          <cell r="Q1465">
            <v>41.5</v>
          </cell>
          <cell r="R1465">
            <v>18592</v>
          </cell>
          <cell r="S1465">
            <v>18687</v>
          </cell>
          <cell r="T1465">
            <v>95</v>
          </cell>
          <cell r="U1465" t="str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I1466" t="str">
            <v>W502L800753</v>
          </cell>
          <cell r="J1466" t="str">
            <v>C28006299</v>
          </cell>
          <cell r="K1466">
            <v>6000</v>
          </cell>
          <cell r="L1466">
            <v>3000</v>
          </cell>
          <cell r="M1466">
            <v>2.0750000000000001E-2</v>
          </cell>
          <cell r="N1466">
            <v>0.08</v>
          </cell>
          <cell r="O1466">
            <v>124.5</v>
          </cell>
          <cell r="P1466">
            <v>240</v>
          </cell>
          <cell r="Q1466">
            <v>364.5</v>
          </cell>
          <cell r="R1466">
            <v>118080</v>
          </cell>
          <cell r="S1466">
            <v>120165</v>
          </cell>
          <cell r="T1466">
            <v>2085</v>
          </cell>
          <cell r="U1466" t="str">
            <v>0</v>
          </cell>
          <cell r="W1466">
            <v>0</v>
          </cell>
          <cell r="X1466">
            <v>51451</v>
          </cell>
          <cell r="Y1466">
            <v>52451</v>
          </cell>
        </row>
        <row r="1467">
          <cell r="I1467" t="str">
            <v>7463269902D11</v>
          </cell>
          <cell r="K1467">
            <v>0</v>
          </cell>
          <cell r="L1467">
            <v>0</v>
          </cell>
          <cell r="M1467">
            <v>1.9970000000000002E-2</v>
          </cell>
          <cell r="N1467">
            <v>0.08</v>
          </cell>
          <cell r="O1467">
            <v>0</v>
          </cell>
          <cell r="P1467">
            <v>0</v>
          </cell>
          <cell r="Q1467" t="str">
            <v>CPC</v>
          </cell>
          <cell r="R1467">
            <v>233998</v>
          </cell>
          <cell r="S1467">
            <v>237841</v>
          </cell>
          <cell r="T1467">
            <v>3843</v>
          </cell>
          <cell r="V1467">
            <v>3843</v>
          </cell>
          <cell r="W1467">
            <v>76.744710000000012</v>
          </cell>
          <cell r="X1467">
            <v>0</v>
          </cell>
          <cell r="Y1467">
            <v>0</v>
          </cell>
        </row>
        <row r="1468">
          <cell r="I1468" t="str">
            <v>701531HH02293</v>
          </cell>
          <cell r="K1468">
            <v>0</v>
          </cell>
          <cell r="L1468">
            <v>0</v>
          </cell>
          <cell r="M1468">
            <v>1.9970000000000002E-2</v>
          </cell>
          <cell r="N1468">
            <v>0.08</v>
          </cell>
          <cell r="O1468">
            <v>0</v>
          </cell>
          <cell r="P1468">
            <v>0</v>
          </cell>
          <cell r="Q1468" t="str">
            <v>CPC</v>
          </cell>
          <cell r="R1468">
            <v>278781</v>
          </cell>
          <cell r="S1468">
            <v>285137</v>
          </cell>
          <cell r="T1468">
            <v>6356</v>
          </cell>
          <cell r="V1468">
            <v>6356</v>
          </cell>
          <cell r="W1468">
            <v>126.92932</v>
          </cell>
          <cell r="X1468">
            <v>0</v>
          </cell>
          <cell r="Y1468">
            <v>0</v>
          </cell>
        </row>
        <row r="1470">
          <cell r="I1470" t="str">
            <v>406347990PB9B</v>
          </cell>
          <cell r="K1470">
            <v>4000</v>
          </cell>
          <cell r="L1470">
            <v>0</v>
          </cell>
          <cell r="M1470">
            <v>2.0750000000000001E-2</v>
          </cell>
          <cell r="N1470">
            <v>0.08</v>
          </cell>
          <cell r="O1470">
            <v>83</v>
          </cell>
          <cell r="P1470">
            <v>0</v>
          </cell>
          <cell r="Q1470">
            <v>83</v>
          </cell>
          <cell r="R1470">
            <v>27089</v>
          </cell>
          <cell r="S1470">
            <v>28890</v>
          </cell>
          <cell r="T1470">
            <v>1801</v>
          </cell>
          <cell r="U1470" t="str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I1471" t="str">
            <v>W532L300306</v>
          </cell>
          <cell r="J1471" t="str">
            <v>C28002197</v>
          </cell>
          <cell r="K1471">
            <v>10000</v>
          </cell>
          <cell r="L1471">
            <v>0</v>
          </cell>
          <cell r="M1471">
            <v>2.0750000000000001E-2</v>
          </cell>
          <cell r="N1471">
            <v>0.08</v>
          </cell>
          <cell r="O1471">
            <v>207.5</v>
          </cell>
          <cell r="P1471">
            <v>0</v>
          </cell>
          <cell r="Q1471">
            <v>207.5</v>
          </cell>
          <cell r="R1471">
            <v>286976</v>
          </cell>
          <cell r="S1471">
            <v>289002</v>
          </cell>
          <cell r="T1471">
            <v>2026</v>
          </cell>
          <cell r="U1471" t="str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I1472" t="str">
            <v>4063369906BXG</v>
          </cell>
          <cell r="K1472">
            <v>4000</v>
          </cell>
          <cell r="L1472">
            <v>0</v>
          </cell>
          <cell r="M1472">
            <v>2.0750000000000001E-2</v>
          </cell>
          <cell r="N1472">
            <v>0.08</v>
          </cell>
          <cell r="O1472">
            <v>83</v>
          </cell>
          <cell r="P1472">
            <v>0</v>
          </cell>
          <cell r="Q1472">
            <v>83</v>
          </cell>
          <cell r="R1472">
            <v>158807</v>
          </cell>
          <cell r="S1472">
            <v>162272</v>
          </cell>
          <cell r="T1472">
            <v>3465</v>
          </cell>
          <cell r="U1472" t="str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I1473" t="str">
            <v>74632699021BG</v>
          </cell>
          <cell r="K1473">
            <v>6000</v>
          </cell>
          <cell r="L1473">
            <v>0</v>
          </cell>
          <cell r="M1473">
            <v>2.0750000000000001E-2</v>
          </cell>
          <cell r="N1473">
            <v>0.08</v>
          </cell>
          <cell r="O1473">
            <v>124.5</v>
          </cell>
          <cell r="P1473">
            <v>0</v>
          </cell>
          <cell r="Q1473">
            <v>124.5</v>
          </cell>
          <cell r="R1473">
            <v>589495</v>
          </cell>
          <cell r="S1473">
            <v>602119</v>
          </cell>
          <cell r="T1473">
            <v>12624</v>
          </cell>
          <cell r="U1473">
            <v>6624</v>
          </cell>
          <cell r="W1473">
            <v>137.44800000000001</v>
          </cell>
          <cell r="X1473">
            <v>0</v>
          </cell>
          <cell r="Y1473">
            <v>0</v>
          </cell>
        </row>
        <row r="1474">
          <cell r="I1474" t="str">
            <v>W532L300292</v>
          </cell>
          <cell r="J1474" t="str">
            <v>C28002195</v>
          </cell>
          <cell r="K1474">
            <v>10000</v>
          </cell>
          <cell r="L1474">
            <v>0</v>
          </cell>
          <cell r="M1474">
            <v>2.0750000000000001E-2</v>
          </cell>
          <cell r="N1474">
            <v>0.08</v>
          </cell>
          <cell r="O1474">
            <v>207.5</v>
          </cell>
          <cell r="P1474">
            <v>0</v>
          </cell>
          <cell r="Q1474">
            <v>207.5</v>
          </cell>
          <cell r="R1474">
            <v>435582</v>
          </cell>
          <cell r="S1474">
            <v>440309</v>
          </cell>
          <cell r="T1474">
            <v>4727</v>
          </cell>
          <cell r="U1474" t="str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I1475" t="str">
            <v>35P9MDX</v>
          </cell>
          <cell r="K1475">
            <v>4000</v>
          </cell>
          <cell r="L1475">
            <v>0</v>
          </cell>
          <cell r="M1475">
            <v>2.0750000000000001E-2</v>
          </cell>
          <cell r="N1475">
            <v>0.08</v>
          </cell>
          <cell r="O1475">
            <v>83</v>
          </cell>
          <cell r="P1475">
            <v>0</v>
          </cell>
          <cell r="Q1475">
            <v>83</v>
          </cell>
          <cell r="R1475">
            <v>84288</v>
          </cell>
          <cell r="S1475">
            <v>85169</v>
          </cell>
          <cell r="T1475">
            <v>881</v>
          </cell>
          <cell r="U1475" t="str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I1476" t="str">
            <v>79G3WV6</v>
          </cell>
          <cell r="K1476">
            <v>6000</v>
          </cell>
          <cell r="L1476">
            <v>0</v>
          </cell>
          <cell r="M1476">
            <v>2.0750000000000001E-2</v>
          </cell>
          <cell r="N1476">
            <v>0.08</v>
          </cell>
          <cell r="O1476">
            <v>124.5</v>
          </cell>
          <cell r="P1476">
            <v>0</v>
          </cell>
          <cell r="Q1476">
            <v>124.5</v>
          </cell>
          <cell r="R1476">
            <v>605464</v>
          </cell>
          <cell r="S1476">
            <v>612429</v>
          </cell>
          <cell r="T1476">
            <v>6965</v>
          </cell>
          <cell r="U1476">
            <v>965</v>
          </cell>
          <cell r="W1476">
            <v>20.02375</v>
          </cell>
          <cell r="X1476">
            <v>0</v>
          </cell>
          <cell r="Y1476">
            <v>0</v>
          </cell>
        </row>
        <row r="1477">
          <cell r="I1477" t="str">
            <v>35PC45V</v>
          </cell>
          <cell r="K1477">
            <v>4000</v>
          </cell>
          <cell r="L1477">
            <v>0</v>
          </cell>
          <cell r="M1477">
            <v>2.0750000000000001E-2</v>
          </cell>
          <cell r="N1477">
            <v>0.08</v>
          </cell>
          <cell r="O1477">
            <v>83</v>
          </cell>
          <cell r="P1477">
            <v>0</v>
          </cell>
          <cell r="Q1477">
            <v>83</v>
          </cell>
          <cell r="R1477">
            <v>98059</v>
          </cell>
          <cell r="S1477">
            <v>99144</v>
          </cell>
          <cell r="T1477">
            <v>1085</v>
          </cell>
          <cell r="U1477" t="str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I1478" t="str">
            <v>795CMV6</v>
          </cell>
          <cell r="K1478">
            <v>4000</v>
          </cell>
          <cell r="L1478">
            <v>0</v>
          </cell>
          <cell r="M1478">
            <v>2.0750000000000001E-2</v>
          </cell>
          <cell r="N1478">
            <v>0.08</v>
          </cell>
          <cell r="O1478">
            <v>83</v>
          </cell>
          <cell r="P1478">
            <v>0</v>
          </cell>
          <cell r="Q1478">
            <v>83</v>
          </cell>
          <cell r="R1478">
            <v>186457</v>
          </cell>
          <cell r="S1478">
            <v>189897</v>
          </cell>
          <cell r="T1478">
            <v>3440</v>
          </cell>
          <cell r="U1478" t="str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I1479" t="str">
            <v>35PC45W</v>
          </cell>
          <cell r="K1479">
            <v>4000</v>
          </cell>
          <cell r="L1479">
            <v>0</v>
          </cell>
          <cell r="M1479">
            <v>2.0750000000000001E-2</v>
          </cell>
          <cell r="N1479">
            <v>0.08</v>
          </cell>
          <cell r="O1479">
            <v>83</v>
          </cell>
          <cell r="P1479">
            <v>0</v>
          </cell>
          <cell r="Q1479">
            <v>83</v>
          </cell>
          <cell r="R1479">
            <v>213810</v>
          </cell>
          <cell r="S1479">
            <v>217470</v>
          </cell>
          <cell r="T1479">
            <v>3660</v>
          </cell>
          <cell r="U1479" t="str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I1480" t="str">
            <v>35P9MF9</v>
          </cell>
          <cell r="K1480">
            <v>4000</v>
          </cell>
          <cell r="L1480">
            <v>0</v>
          </cell>
          <cell r="M1480">
            <v>2.0750000000000001E-2</v>
          </cell>
          <cell r="N1480">
            <v>0.08</v>
          </cell>
          <cell r="O1480">
            <v>83</v>
          </cell>
          <cell r="P1480">
            <v>0</v>
          </cell>
          <cell r="Q1480">
            <v>83</v>
          </cell>
          <cell r="R1480">
            <v>460931</v>
          </cell>
          <cell r="S1480">
            <v>467628</v>
          </cell>
          <cell r="T1480">
            <v>6697</v>
          </cell>
          <cell r="U1480">
            <v>2697</v>
          </cell>
          <cell r="W1480">
            <v>55.96275</v>
          </cell>
          <cell r="X1480">
            <v>0</v>
          </cell>
          <cell r="Y1480">
            <v>0</v>
          </cell>
        </row>
        <row r="1481">
          <cell r="I1481" t="str">
            <v>35PBMX4</v>
          </cell>
          <cell r="K1481">
            <v>6000</v>
          </cell>
          <cell r="L1481">
            <v>0</v>
          </cell>
          <cell r="M1481">
            <v>2.0750000000000001E-2</v>
          </cell>
          <cell r="N1481">
            <v>0.08</v>
          </cell>
          <cell r="O1481">
            <v>124.5</v>
          </cell>
          <cell r="P1481">
            <v>0</v>
          </cell>
          <cell r="Q1481">
            <v>124.5</v>
          </cell>
          <cell r="R1481">
            <v>178198</v>
          </cell>
          <cell r="S1481">
            <v>181388</v>
          </cell>
          <cell r="T1481">
            <v>3190</v>
          </cell>
          <cell r="U1481" t="str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I1482" t="str">
            <v>7463269902D15</v>
          </cell>
          <cell r="K1482">
            <v>6000</v>
          </cell>
          <cell r="L1482">
            <v>0</v>
          </cell>
          <cell r="M1482">
            <v>2.0750000000000001E-2</v>
          </cell>
          <cell r="N1482">
            <v>0.08</v>
          </cell>
          <cell r="O1482">
            <v>124.5</v>
          </cell>
          <cell r="P1482">
            <v>0</v>
          </cell>
          <cell r="Q1482">
            <v>124.5</v>
          </cell>
          <cell r="R1482">
            <v>144034</v>
          </cell>
          <cell r="S1482">
            <v>146046</v>
          </cell>
          <cell r="T1482">
            <v>2012</v>
          </cell>
          <cell r="U1482" t="str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I1483" t="str">
            <v>746326990219V</v>
          </cell>
          <cell r="K1483">
            <v>6000</v>
          </cell>
          <cell r="L1483">
            <v>0</v>
          </cell>
          <cell r="M1483">
            <v>2.0750000000000001E-2</v>
          </cell>
          <cell r="N1483">
            <v>0.08</v>
          </cell>
          <cell r="O1483">
            <v>124.5</v>
          </cell>
          <cell r="P1483">
            <v>0</v>
          </cell>
          <cell r="Q1483">
            <v>124.5</v>
          </cell>
          <cell r="R1483">
            <v>266203</v>
          </cell>
          <cell r="S1483">
            <v>270982</v>
          </cell>
          <cell r="T1483">
            <v>4779</v>
          </cell>
          <cell r="U1483" t="str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I1484" t="str">
            <v>75272394622CX</v>
          </cell>
          <cell r="K1484">
            <v>4000</v>
          </cell>
          <cell r="L1484">
            <v>100</v>
          </cell>
          <cell r="M1484">
            <v>2.0750000000000001E-2</v>
          </cell>
          <cell r="N1484">
            <v>0.08</v>
          </cell>
          <cell r="O1484">
            <v>83</v>
          </cell>
          <cell r="P1484">
            <v>8</v>
          </cell>
          <cell r="Q1484">
            <v>91</v>
          </cell>
          <cell r="R1484">
            <v>2153</v>
          </cell>
          <cell r="S1484">
            <v>2357</v>
          </cell>
          <cell r="T1484">
            <v>204</v>
          </cell>
          <cell r="U1484" t="str">
            <v>0</v>
          </cell>
          <cell r="W1484">
            <v>0</v>
          </cell>
          <cell r="X1484">
            <v>11133</v>
          </cell>
          <cell r="Y1484">
            <v>11402</v>
          </cell>
        </row>
        <row r="1485">
          <cell r="I1485" t="str">
            <v>701544HH0D5YC</v>
          </cell>
          <cell r="K1485">
            <v>4000</v>
          </cell>
          <cell r="L1485">
            <v>0</v>
          </cell>
          <cell r="M1485">
            <v>2.0750000000000001E-2</v>
          </cell>
          <cell r="N1485">
            <v>0.08</v>
          </cell>
          <cell r="O1485">
            <v>83</v>
          </cell>
          <cell r="P1485">
            <v>0</v>
          </cell>
          <cell r="Q1485">
            <v>83</v>
          </cell>
          <cell r="R1485">
            <v>58168</v>
          </cell>
          <cell r="S1485">
            <v>59951</v>
          </cell>
          <cell r="T1485">
            <v>1783</v>
          </cell>
          <cell r="U1485" t="str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I1486" t="str">
            <v>701544HH0D5YK</v>
          </cell>
          <cell r="K1486">
            <v>4000</v>
          </cell>
          <cell r="L1486">
            <v>0</v>
          </cell>
          <cell r="M1486">
            <v>2.0750000000000001E-2</v>
          </cell>
          <cell r="N1486">
            <v>0.08</v>
          </cell>
          <cell r="O1486">
            <v>83</v>
          </cell>
          <cell r="P1486">
            <v>0</v>
          </cell>
          <cell r="Q1486">
            <v>83</v>
          </cell>
          <cell r="R1486">
            <v>14117</v>
          </cell>
          <cell r="S1486">
            <v>14540</v>
          </cell>
          <cell r="T1486">
            <v>423</v>
          </cell>
          <cell r="U1486" t="str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I1487" t="str">
            <v>74634799062KN</v>
          </cell>
          <cell r="K1487">
            <v>6000</v>
          </cell>
          <cell r="L1487">
            <v>0</v>
          </cell>
          <cell r="M1487">
            <v>2.0750000000000001E-2</v>
          </cell>
          <cell r="N1487">
            <v>0.08</v>
          </cell>
          <cell r="O1487">
            <v>124.5</v>
          </cell>
          <cell r="P1487">
            <v>0</v>
          </cell>
          <cell r="Q1487">
            <v>124.5</v>
          </cell>
          <cell r="R1487">
            <v>159962</v>
          </cell>
          <cell r="S1487">
            <v>164399</v>
          </cell>
          <cell r="T1487">
            <v>4437</v>
          </cell>
          <cell r="U1487" t="str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I1488" t="str">
            <v>7527199464NVV</v>
          </cell>
          <cell r="K1488">
            <v>4000</v>
          </cell>
          <cell r="L1488">
            <v>100</v>
          </cell>
          <cell r="M1488">
            <v>2.0750000000000001E-2</v>
          </cell>
          <cell r="N1488">
            <v>0.08</v>
          </cell>
          <cell r="O1488">
            <v>83</v>
          </cell>
          <cell r="P1488">
            <v>8</v>
          </cell>
          <cell r="Q1488">
            <v>91</v>
          </cell>
          <cell r="R1488">
            <v>10122</v>
          </cell>
          <cell r="S1488">
            <v>10266</v>
          </cell>
          <cell r="T1488">
            <v>144</v>
          </cell>
          <cell r="U1488" t="str">
            <v>0</v>
          </cell>
          <cell r="W1488">
            <v>0</v>
          </cell>
          <cell r="X1488">
            <v>4023</v>
          </cell>
          <cell r="Y1488">
            <v>4157</v>
          </cell>
        </row>
        <row r="1489">
          <cell r="I1489" t="str">
            <v>701520HH00W8P</v>
          </cell>
          <cell r="K1489">
            <v>4000</v>
          </cell>
          <cell r="L1489">
            <v>0</v>
          </cell>
          <cell r="M1489">
            <v>2.0750000000000001E-2</v>
          </cell>
          <cell r="N1489">
            <v>0.08</v>
          </cell>
          <cell r="O1489">
            <v>83</v>
          </cell>
          <cell r="P1489">
            <v>0</v>
          </cell>
          <cell r="Q1489">
            <v>83</v>
          </cell>
          <cell r="R1489">
            <v>96094</v>
          </cell>
          <cell r="S1489">
            <v>98023</v>
          </cell>
          <cell r="T1489">
            <v>1929</v>
          </cell>
          <cell r="U1489" t="str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I1490" t="str">
            <v>40635C6600621</v>
          </cell>
          <cell r="K1490">
            <v>4000</v>
          </cell>
          <cell r="L1490">
            <v>0</v>
          </cell>
          <cell r="M1490">
            <v>2.0750000000000001E-2</v>
          </cell>
          <cell r="N1490">
            <v>0.08</v>
          </cell>
          <cell r="O1490">
            <v>83</v>
          </cell>
          <cell r="P1490">
            <v>0</v>
          </cell>
          <cell r="Q1490">
            <v>83</v>
          </cell>
          <cell r="R1490">
            <v>62154</v>
          </cell>
          <cell r="S1490">
            <v>63351</v>
          </cell>
          <cell r="T1490">
            <v>1197</v>
          </cell>
          <cell r="U1490" t="str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I1491" t="str">
            <v>74634799070CC</v>
          </cell>
          <cell r="K1491">
            <v>6000</v>
          </cell>
          <cell r="L1491">
            <v>0</v>
          </cell>
          <cell r="M1491">
            <v>2.0750000000000001E-2</v>
          </cell>
          <cell r="N1491">
            <v>0.08</v>
          </cell>
          <cell r="O1491">
            <v>124.5</v>
          </cell>
          <cell r="P1491">
            <v>0</v>
          </cell>
          <cell r="Q1491">
            <v>124.5</v>
          </cell>
          <cell r="R1491">
            <v>143602</v>
          </cell>
          <cell r="S1491">
            <v>149735</v>
          </cell>
          <cell r="T1491">
            <v>6133</v>
          </cell>
          <cell r="U1491">
            <v>133</v>
          </cell>
          <cell r="W1491">
            <v>2.7597499999999999</v>
          </cell>
          <cell r="X1491">
            <v>0</v>
          </cell>
          <cell r="Y1491">
            <v>0</v>
          </cell>
        </row>
        <row r="1492">
          <cell r="I1492" t="str">
            <v>74635C6601N7L</v>
          </cell>
          <cell r="K1492">
            <v>6000</v>
          </cell>
          <cell r="L1492">
            <v>0</v>
          </cell>
          <cell r="M1492">
            <v>2.0750000000000001E-2</v>
          </cell>
          <cell r="N1492">
            <v>0.08</v>
          </cell>
          <cell r="O1492">
            <v>124.5</v>
          </cell>
          <cell r="P1492">
            <v>0</v>
          </cell>
          <cell r="Q1492">
            <v>124.5</v>
          </cell>
          <cell r="R1492">
            <v>131811</v>
          </cell>
          <cell r="S1492">
            <v>138012</v>
          </cell>
          <cell r="T1492">
            <v>6201</v>
          </cell>
          <cell r="U1492">
            <v>201</v>
          </cell>
          <cell r="W1492">
            <v>4.17075</v>
          </cell>
          <cell r="X1492">
            <v>0</v>
          </cell>
          <cell r="Y1492">
            <v>0</v>
          </cell>
        </row>
        <row r="1493">
          <cell r="I1493" t="str">
            <v>70155PHH0WCTW</v>
          </cell>
          <cell r="K1493">
            <v>4000</v>
          </cell>
          <cell r="L1493">
            <v>0</v>
          </cell>
          <cell r="M1493">
            <v>2.0750000000000001E-2</v>
          </cell>
          <cell r="N1493">
            <v>0.08</v>
          </cell>
          <cell r="O1493">
            <v>83</v>
          </cell>
          <cell r="P1493">
            <v>0</v>
          </cell>
          <cell r="Q1493">
            <v>83</v>
          </cell>
          <cell r="R1493">
            <v>51651</v>
          </cell>
          <cell r="S1493">
            <v>55409</v>
          </cell>
          <cell r="T1493">
            <v>3758</v>
          </cell>
          <cell r="U1493" t="str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I1494" t="str">
            <v>35PC43Z</v>
          </cell>
          <cell r="K1494">
            <v>4000</v>
          </cell>
          <cell r="L1494">
            <v>0</v>
          </cell>
          <cell r="M1494">
            <v>2.0750000000000001E-2</v>
          </cell>
          <cell r="N1494">
            <v>0.08</v>
          </cell>
          <cell r="O1494">
            <v>83</v>
          </cell>
          <cell r="P1494">
            <v>0</v>
          </cell>
          <cell r="Q1494">
            <v>83</v>
          </cell>
          <cell r="R1494">
            <v>21523</v>
          </cell>
          <cell r="S1494">
            <v>21631</v>
          </cell>
          <cell r="T1494">
            <v>108</v>
          </cell>
          <cell r="U1494" t="str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I1495" t="str">
            <v>74636C6600XYM</v>
          </cell>
          <cell r="K1495">
            <v>6000</v>
          </cell>
          <cell r="L1495">
            <v>0</v>
          </cell>
          <cell r="M1495">
            <v>2.0750000000000001E-2</v>
          </cell>
          <cell r="N1495">
            <v>0.08</v>
          </cell>
          <cell r="O1495">
            <v>124.5</v>
          </cell>
          <cell r="P1495">
            <v>0</v>
          </cell>
          <cell r="Q1495">
            <v>124.5</v>
          </cell>
          <cell r="R1495">
            <v>27038</v>
          </cell>
          <cell r="S1495">
            <v>31561</v>
          </cell>
          <cell r="T1495">
            <v>4523</v>
          </cell>
          <cell r="U1495" t="str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I1496" t="str">
            <v>74636C660147G</v>
          </cell>
          <cell r="K1496">
            <v>6000</v>
          </cell>
          <cell r="L1496">
            <v>0</v>
          </cell>
          <cell r="M1496">
            <v>2.0750000000000001E-2</v>
          </cell>
          <cell r="N1496">
            <v>0.08</v>
          </cell>
          <cell r="O1496">
            <v>124.5</v>
          </cell>
          <cell r="P1496">
            <v>0</v>
          </cell>
          <cell r="Q1496">
            <v>124.5</v>
          </cell>
          <cell r="R1496">
            <v>16827</v>
          </cell>
          <cell r="S1496">
            <v>23921</v>
          </cell>
          <cell r="T1496">
            <v>7094</v>
          </cell>
          <cell r="U1496">
            <v>1094</v>
          </cell>
          <cell r="W1496">
            <v>22.700500000000002</v>
          </cell>
          <cell r="X1496">
            <v>0</v>
          </cell>
          <cell r="Y1496">
            <v>0</v>
          </cell>
        </row>
        <row r="1497">
          <cell r="I1497" t="str">
            <v>752733946F0TT</v>
          </cell>
          <cell r="K1497">
            <v>4000</v>
          </cell>
          <cell r="L1497">
            <v>100</v>
          </cell>
          <cell r="M1497">
            <v>2.0750000000000001E-2</v>
          </cell>
          <cell r="N1497">
            <v>0.08</v>
          </cell>
          <cell r="O1497">
            <v>83</v>
          </cell>
          <cell r="P1497">
            <v>8</v>
          </cell>
          <cell r="Q1497">
            <v>91</v>
          </cell>
          <cell r="R1497">
            <v>2010</v>
          </cell>
          <cell r="S1497">
            <v>3974</v>
          </cell>
          <cell r="T1497">
            <v>1964</v>
          </cell>
          <cell r="U1497" t="str">
            <v>0</v>
          </cell>
          <cell r="W1497">
            <v>0</v>
          </cell>
          <cell r="X1497">
            <v>0</v>
          </cell>
          <cell r="Y1497">
            <v>664</v>
          </cell>
        </row>
        <row r="1498">
          <cell r="I1498" t="str">
            <v>794DZ94</v>
          </cell>
          <cell r="K1498">
            <v>4000</v>
          </cell>
          <cell r="L1498">
            <v>0</v>
          </cell>
          <cell r="M1498">
            <v>2.0750000000000001E-2</v>
          </cell>
          <cell r="N1498">
            <v>0.08</v>
          </cell>
          <cell r="O1498">
            <v>83</v>
          </cell>
          <cell r="P1498">
            <v>0</v>
          </cell>
          <cell r="Q1498">
            <v>83</v>
          </cell>
          <cell r="R1498">
            <v>316374</v>
          </cell>
          <cell r="S1498">
            <v>320257</v>
          </cell>
          <cell r="T1498">
            <v>3883</v>
          </cell>
          <cell r="U1498" t="str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I1499" t="str">
            <v>W542L200325</v>
          </cell>
          <cell r="J1499" t="str">
            <v>C28001351</v>
          </cell>
          <cell r="K1499">
            <v>0</v>
          </cell>
          <cell r="L1499">
            <v>0</v>
          </cell>
          <cell r="M1499">
            <v>1.9970000000000002E-2</v>
          </cell>
          <cell r="N1499">
            <v>0.08</v>
          </cell>
          <cell r="O1499">
            <v>0</v>
          </cell>
          <cell r="P1499">
            <v>0</v>
          </cell>
          <cell r="Q1499" t="str">
            <v>CPC</v>
          </cell>
          <cell r="R1499">
            <v>289243</v>
          </cell>
          <cell r="S1499">
            <v>292524</v>
          </cell>
          <cell r="T1499">
            <v>3281</v>
          </cell>
          <cell r="V1499">
            <v>3281</v>
          </cell>
          <cell r="W1499">
            <v>65.521570000000011</v>
          </cell>
          <cell r="X1499">
            <v>140738</v>
          </cell>
          <cell r="Y1499">
            <v>144461</v>
          </cell>
        </row>
        <row r="1500">
          <cell r="I1500" t="str">
            <v>35P8ZVX</v>
          </cell>
          <cell r="K1500">
            <v>0</v>
          </cell>
          <cell r="L1500">
            <v>0</v>
          </cell>
          <cell r="M1500">
            <v>1.9970000000000002E-2</v>
          </cell>
          <cell r="N1500">
            <v>0.08</v>
          </cell>
          <cell r="O1500">
            <v>0</v>
          </cell>
          <cell r="P1500">
            <v>0</v>
          </cell>
          <cell r="Q1500" t="str">
            <v>CPC</v>
          </cell>
          <cell r="R1500">
            <v>86510</v>
          </cell>
          <cell r="S1500">
            <v>86561</v>
          </cell>
          <cell r="T1500">
            <v>51</v>
          </cell>
          <cell r="V1500">
            <v>51</v>
          </cell>
          <cell r="W1500">
            <v>1.01847</v>
          </cell>
          <cell r="X1500">
            <v>0</v>
          </cell>
          <cell r="Y1500">
            <v>0</v>
          </cell>
        </row>
        <row r="1501">
          <cell r="I1501" t="str">
            <v>79G3X2L</v>
          </cell>
          <cell r="K1501">
            <v>0</v>
          </cell>
          <cell r="L1501">
            <v>0</v>
          </cell>
          <cell r="M1501">
            <v>1.9970000000000002E-2</v>
          </cell>
          <cell r="N1501">
            <v>0.08</v>
          </cell>
          <cell r="O1501">
            <v>0</v>
          </cell>
          <cell r="P1501">
            <v>0</v>
          </cell>
          <cell r="Q1501" t="str">
            <v>CPC</v>
          </cell>
          <cell r="R1501">
            <v>85926</v>
          </cell>
          <cell r="S1501">
            <v>86832</v>
          </cell>
          <cell r="T1501">
            <v>906</v>
          </cell>
          <cell r="V1501">
            <v>906</v>
          </cell>
          <cell r="W1501">
            <v>18.092820000000003</v>
          </cell>
          <cell r="X1501">
            <v>0</v>
          </cell>
          <cell r="Y1501">
            <v>0</v>
          </cell>
        </row>
        <row r="1502">
          <cell r="I1502" t="str">
            <v>35P8DH1</v>
          </cell>
          <cell r="K1502">
            <v>0</v>
          </cell>
          <cell r="L1502">
            <v>0</v>
          </cell>
          <cell r="M1502">
            <v>1.9970000000000002E-2</v>
          </cell>
          <cell r="N1502">
            <v>0.08</v>
          </cell>
          <cell r="O1502">
            <v>0</v>
          </cell>
          <cell r="P1502">
            <v>0</v>
          </cell>
          <cell r="Q1502" t="str">
            <v>CPC</v>
          </cell>
          <cell r="R1502">
            <v>8898</v>
          </cell>
          <cell r="S1502">
            <v>9004</v>
          </cell>
          <cell r="T1502">
            <v>106</v>
          </cell>
          <cell r="V1502">
            <v>106</v>
          </cell>
          <cell r="W1502">
            <v>2.1168200000000001</v>
          </cell>
          <cell r="X1502">
            <v>0</v>
          </cell>
          <cell r="Y1502">
            <v>0</v>
          </cell>
        </row>
        <row r="1503">
          <cell r="I1503" t="str">
            <v>35P8DH7</v>
          </cell>
          <cell r="K1503">
            <v>0</v>
          </cell>
          <cell r="L1503">
            <v>0</v>
          </cell>
          <cell r="M1503">
            <v>1.9970000000000002E-2</v>
          </cell>
          <cell r="N1503">
            <v>0.08</v>
          </cell>
          <cell r="O1503">
            <v>0</v>
          </cell>
          <cell r="P1503">
            <v>0</v>
          </cell>
          <cell r="Q1503" t="str">
            <v>CPC</v>
          </cell>
          <cell r="R1503">
            <v>20108</v>
          </cell>
          <cell r="S1503">
            <v>20180</v>
          </cell>
          <cell r="T1503">
            <v>72</v>
          </cell>
          <cell r="V1503">
            <v>72</v>
          </cell>
          <cell r="W1503">
            <v>1.43784</v>
          </cell>
          <cell r="X1503">
            <v>0</v>
          </cell>
          <cell r="Y1503">
            <v>0</v>
          </cell>
        </row>
        <row r="1504">
          <cell r="I1504" t="str">
            <v>94360FR</v>
          </cell>
          <cell r="K1504">
            <v>0</v>
          </cell>
          <cell r="L1504">
            <v>0</v>
          </cell>
          <cell r="M1504">
            <v>1.9970000000000002E-2</v>
          </cell>
          <cell r="N1504">
            <v>0.08</v>
          </cell>
          <cell r="O1504">
            <v>0</v>
          </cell>
          <cell r="P1504">
            <v>0</v>
          </cell>
          <cell r="Q1504" t="str">
            <v>CPC</v>
          </cell>
          <cell r="R1504">
            <v>3076</v>
          </cell>
          <cell r="S1504">
            <v>3084</v>
          </cell>
          <cell r="T1504">
            <v>8</v>
          </cell>
          <cell r="V1504">
            <v>8</v>
          </cell>
          <cell r="W1504">
            <v>0.15976000000000001</v>
          </cell>
          <cell r="X1504">
            <v>2577</v>
          </cell>
          <cell r="Y1504">
            <v>2584</v>
          </cell>
        </row>
        <row r="1505">
          <cell r="I1505" t="str">
            <v>79G3X1K</v>
          </cell>
          <cell r="K1505">
            <v>0</v>
          </cell>
          <cell r="L1505">
            <v>0</v>
          </cell>
          <cell r="M1505">
            <v>1.9970000000000002E-2</v>
          </cell>
          <cell r="N1505">
            <v>0.08</v>
          </cell>
          <cell r="O1505">
            <v>0</v>
          </cell>
          <cell r="P1505">
            <v>0</v>
          </cell>
          <cell r="Q1505" t="str">
            <v>CPC</v>
          </cell>
          <cell r="R1505">
            <v>135703</v>
          </cell>
          <cell r="S1505">
            <v>136322</v>
          </cell>
          <cell r="T1505">
            <v>619</v>
          </cell>
          <cell r="V1505">
            <v>619</v>
          </cell>
          <cell r="W1505">
            <v>12.36143</v>
          </cell>
          <cell r="X1505">
            <v>0</v>
          </cell>
          <cell r="Y1505">
            <v>0</v>
          </cell>
        </row>
        <row r="1506">
          <cell r="I1506" t="str">
            <v>7951WXM</v>
          </cell>
          <cell r="K1506">
            <v>0</v>
          </cell>
          <cell r="L1506">
            <v>0</v>
          </cell>
          <cell r="M1506">
            <v>1.9970000000000002E-2</v>
          </cell>
          <cell r="N1506">
            <v>0.08</v>
          </cell>
          <cell r="O1506">
            <v>0</v>
          </cell>
          <cell r="P1506">
            <v>0</v>
          </cell>
          <cell r="Q1506" t="str">
            <v>CPC</v>
          </cell>
          <cell r="R1506">
            <v>10417</v>
          </cell>
          <cell r="S1506">
            <v>10460</v>
          </cell>
          <cell r="T1506">
            <v>43</v>
          </cell>
          <cell r="V1506">
            <v>43</v>
          </cell>
          <cell r="W1506">
            <v>0.85871000000000008</v>
          </cell>
          <cell r="X1506">
            <v>0</v>
          </cell>
          <cell r="Y1506">
            <v>0</v>
          </cell>
        </row>
        <row r="1507">
          <cell r="I1507" t="str">
            <v>35P8DH8</v>
          </cell>
          <cell r="K1507">
            <v>0</v>
          </cell>
          <cell r="L1507">
            <v>0</v>
          </cell>
          <cell r="M1507">
            <v>1.9970000000000002E-2</v>
          </cell>
          <cell r="N1507">
            <v>0.08</v>
          </cell>
          <cell r="O1507">
            <v>0</v>
          </cell>
          <cell r="P1507">
            <v>0</v>
          </cell>
          <cell r="Q1507" t="str">
            <v>CPC</v>
          </cell>
          <cell r="R1507">
            <v>54513</v>
          </cell>
          <cell r="S1507">
            <v>55131</v>
          </cell>
          <cell r="T1507">
            <v>618</v>
          </cell>
          <cell r="V1507">
            <v>618</v>
          </cell>
          <cell r="W1507">
            <v>12.341460000000001</v>
          </cell>
          <cell r="X1507">
            <v>0</v>
          </cell>
          <cell r="Y1507">
            <v>0</v>
          </cell>
        </row>
        <row r="1508">
          <cell r="I1508" t="str">
            <v>V8215600209</v>
          </cell>
          <cell r="J1508" t="str">
            <v>C24071169</v>
          </cell>
          <cell r="K1508">
            <v>0</v>
          </cell>
          <cell r="L1508">
            <v>0</v>
          </cell>
          <cell r="M1508">
            <v>1.9970000000000002E-2</v>
          </cell>
          <cell r="N1508">
            <v>0.08</v>
          </cell>
          <cell r="O1508">
            <v>0</v>
          </cell>
          <cell r="P1508">
            <v>0</v>
          </cell>
          <cell r="Q1508" t="str">
            <v>CPC</v>
          </cell>
          <cell r="R1508">
            <v>211173</v>
          </cell>
          <cell r="S1508">
            <v>213096</v>
          </cell>
          <cell r="T1508">
            <v>1923</v>
          </cell>
          <cell r="V1508">
            <v>1923</v>
          </cell>
          <cell r="W1508">
            <v>38.40231</v>
          </cell>
          <cell r="X1508">
            <v>0</v>
          </cell>
          <cell r="Y1508">
            <v>0</v>
          </cell>
        </row>
        <row r="1509">
          <cell r="I1509" t="str">
            <v>JPBF927938</v>
          </cell>
          <cell r="K1509">
            <v>0</v>
          </cell>
          <cell r="L1509">
            <v>0</v>
          </cell>
          <cell r="M1509">
            <v>1.9970000000000002E-2</v>
          </cell>
          <cell r="N1509">
            <v>0.08</v>
          </cell>
          <cell r="O1509">
            <v>0</v>
          </cell>
          <cell r="P1509">
            <v>0</v>
          </cell>
          <cell r="Q1509" t="str">
            <v>CPC</v>
          </cell>
          <cell r="R1509">
            <v>47895</v>
          </cell>
          <cell r="S1509">
            <v>48281</v>
          </cell>
          <cell r="T1509">
            <v>386</v>
          </cell>
          <cell r="V1509">
            <v>386</v>
          </cell>
          <cell r="W1509">
            <v>7.7084200000000003</v>
          </cell>
          <cell r="X1509">
            <v>0</v>
          </cell>
          <cell r="Y1509">
            <v>0</v>
          </cell>
        </row>
        <row r="1510">
          <cell r="I1510" t="str">
            <v>CNB9094826</v>
          </cell>
          <cell r="K1510">
            <v>0</v>
          </cell>
          <cell r="L1510">
            <v>0</v>
          </cell>
          <cell r="M1510">
            <v>1.9970000000000002E-2</v>
          </cell>
          <cell r="N1510">
            <v>0.08</v>
          </cell>
          <cell r="O1510">
            <v>0</v>
          </cell>
          <cell r="P1510">
            <v>0</v>
          </cell>
          <cell r="Q1510" t="str">
            <v>CPC</v>
          </cell>
          <cell r="R1510">
            <v>4825</v>
          </cell>
          <cell r="S1510">
            <v>4857</v>
          </cell>
          <cell r="T1510">
            <v>32</v>
          </cell>
          <cell r="V1510">
            <v>32</v>
          </cell>
          <cell r="W1510">
            <v>0.63904000000000005</v>
          </cell>
          <cell r="X1510">
            <v>0</v>
          </cell>
          <cell r="Y1510">
            <v>0</v>
          </cell>
        </row>
        <row r="1511">
          <cell r="I1511" t="str">
            <v>35P8ZWT</v>
          </cell>
          <cell r="K1511">
            <v>0</v>
          </cell>
          <cell r="L1511">
            <v>0</v>
          </cell>
          <cell r="M1511">
            <v>1.9970000000000002E-2</v>
          </cell>
          <cell r="N1511">
            <v>0.08</v>
          </cell>
          <cell r="O1511">
            <v>0</v>
          </cell>
          <cell r="P1511">
            <v>0</v>
          </cell>
          <cell r="Q1511" t="str">
            <v>CPC</v>
          </cell>
          <cell r="R1511">
            <v>26741</v>
          </cell>
          <cell r="S1511">
            <v>27377</v>
          </cell>
          <cell r="T1511">
            <v>636</v>
          </cell>
          <cell r="V1511">
            <v>636</v>
          </cell>
          <cell r="W1511">
            <v>12.700920000000002</v>
          </cell>
          <cell r="X1511">
            <v>0</v>
          </cell>
          <cell r="Y1511">
            <v>0</v>
          </cell>
        </row>
        <row r="1512">
          <cell r="I1512" t="str">
            <v>35P9MF8</v>
          </cell>
          <cell r="K1512">
            <v>0</v>
          </cell>
          <cell r="L1512">
            <v>0</v>
          </cell>
          <cell r="M1512">
            <v>1.9970000000000002E-2</v>
          </cell>
          <cell r="N1512">
            <v>0.08</v>
          </cell>
          <cell r="O1512">
            <v>0</v>
          </cell>
          <cell r="P1512">
            <v>0</v>
          </cell>
          <cell r="Q1512" t="str">
            <v>CPC</v>
          </cell>
          <cell r="R1512">
            <v>5929</v>
          </cell>
          <cell r="S1512">
            <v>5929</v>
          </cell>
          <cell r="T1512">
            <v>0</v>
          </cell>
          <cell r="V1512" t="str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I1513" t="str">
            <v>NPI974A05</v>
          </cell>
          <cell r="K1513">
            <v>0</v>
          </cell>
          <cell r="L1513">
            <v>0</v>
          </cell>
          <cell r="M1513">
            <v>1.9970000000000002E-2</v>
          </cell>
          <cell r="N1513">
            <v>0.08</v>
          </cell>
          <cell r="O1513">
            <v>0</v>
          </cell>
          <cell r="P1513">
            <v>0</v>
          </cell>
          <cell r="Q1513" t="str">
            <v>CPC</v>
          </cell>
          <cell r="R1513">
            <v>10818</v>
          </cell>
          <cell r="S1513" t="e">
            <v>#N/A</v>
          </cell>
          <cell r="T1513" t="e">
            <v>#N/A</v>
          </cell>
          <cell r="V1513" t="e">
            <v>#N/A</v>
          </cell>
          <cell r="W1513" t="e">
            <v>#N/A</v>
          </cell>
          <cell r="X1513">
            <v>0</v>
          </cell>
          <cell r="Y1513" t="e">
            <v>#N/A</v>
          </cell>
        </row>
        <row r="1514">
          <cell r="I1514" t="str">
            <v>VNB3H06906</v>
          </cell>
          <cell r="K1514">
            <v>0</v>
          </cell>
          <cell r="L1514">
            <v>0</v>
          </cell>
          <cell r="M1514">
            <v>1.9970000000000002E-2</v>
          </cell>
          <cell r="N1514">
            <v>0.08</v>
          </cell>
          <cell r="O1514">
            <v>0</v>
          </cell>
          <cell r="P1514">
            <v>0</v>
          </cell>
          <cell r="Q1514" t="str">
            <v>CPC</v>
          </cell>
          <cell r="R1514">
            <v>62351</v>
          </cell>
          <cell r="S1514">
            <v>63040</v>
          </cell>
          <cell r="T1514">
            <v>689</v>
          </cell>
          <cell r="V1514">
            <v>689</v>
          </cell>
          <cell r="W1514">
            <v>13.75933</v>
          </cell>
          <cell r="X1514">
            <v>0</v>
          </cell>
          <cell r="Y1514">
            <v>0</v>
          </cell>
        </row>
        <row r="1515">
          <cell r="I1515" t="str">
            <v>NPI97681F</v>
          </cell>
          <cell r="K1515">
            <v>0</v>
          </cell>
          <cell r="L1515">
            <v>0</v>
          </cell>
          <cell r="M1515">
            <v>1.9970000000000002E-2</v>
          </cell>
          <cell r="N1515">
            <v>0.08</v>
          </cell>
          <cell r="O1515">
            <v>0</v>
          </cell>
          <cell r="P1515">
            <v>0</v>
          </cell>
          <cell r="Q1515" t="str">
            <v>CPC</v>
          </cell>
          <cell r="R1515">
            <v>13513</v>
          </cell>
          <cell r="S1515">
            <v>13695</v>
          </cell>
          <cell r="T1515">
            <v>182</v>
          </cell>
          <cell r="V1515">
            <v>182</v>
          </cell>
          <cell r="W1515">
            <v>3.6345400000000003</v>
          </cell>
          <cell r="X1515">
            <v>0</v>
          </cell>
          <cell r="Y1515">
            <v>0</v>
          </cell>
        </row>
        <row r="1516">
          <cell r="I1516" t="str">
            <v>W862LC00363</v>
          </cell>
          <cell r="J1516" t="str">
            <v>C84019730</v>
          </cell>
          <cell r="K1516">
            <v>0</v>
          </cell>
          <cell r="L1516">
            <v>0</v>
          </cell>
          <cell r="M1516">
            <v>1.9970000000000002E-2</v>
          </cell>
          <cell r="N1516">
            <v>0.08</v>
          </cell>
          <cell r="O1516">
            <v>0</v>
          </cell>
          <cell r="P1516">
            <v>0</v>
          </cell>
          <cell r="Q1516" t="str">
            <v>CPC</v>
          </cell>
          <cell r="R1516">
            <v>403420</v>
          </cell>
          <cell r="S1516">
            <v>408160</v>
          </cell>
          <cell r="T1516">
            <v>4740</v>
          </cell>
          <cell r="V1516">
            <v>4740</v>
          </cell>
          <cell r="W1516">
            <v>94.657800000000009</v>
          </cell>
          <cell r="X1516">
            <v>0</v>
          </cell>
          <cell r="Y1516">
            <v>0</v>
          </cell>
        </row>
        <row r="1517">
          <cell r="I1517" t="str">
            <v>VND3B68593</v>
          </cell>
          <cell r="K1517">
            <v>0</v>
          </cell>
          <cell r="L1517">
            <v>0</v>
          </cell>
          <cell r="M1517">
            <v>1.9970000000000002E-2</v>
          </cell>
          <cell r="N1517">
            <v>0.08</v>
          </cell>
          <cell r="O1517">
            <v>0</v>
          </cell>
          <cell r="P1517">
            <v>0</v>
          </cell>
          <cell r="Q1517" t="str">
            <v>CPC</v>
          </cell>
          <cell r="R1517">
            <v>29963</v>
          </cell>
          <cell r="S1517">
            <v>30220</v>
          </cell>
          <cell r="T1517">
            <v>257</v>
          </cell>
          <cell r="V1517">
            <v>257</v>
          </cell>
          <cell r="W1517">
            <v>5.1322900000000002</v>
          </cell>
          <cell r="X1517">
            <v>0</v>
          </cell>
          <cell r="Y1517">
            <v>0</v>
          </cell>
        </row>
        <row r="1518">
          <cell r="I1518" t="str">
            <v>45146PLM36R27</v>
          </cell>
          <cell r="K1518">
            <v>0</v>
          </cell>
          <cell r="L1518">
            <v>0</v>
          </cell>
          <cell r="M1518">
            <v>1.9970000000000002E-2</v>
          </cell>
          <cell r="N1518">
            <v>0.08</v>
          </cell>
          <cell r="O1518">
            <v>0</v>
          </cell>
          <cell r="P1518">
            <v>0</v>
          </cell>
          <cell r="Q1518" t="str">
            <v>CPC</v>
          </cell>
          <cell r="R1518">
            <v>831</v>
          </cell>
          <cell r="S1518">
            <v>1006</v>
          </cell>
          <cell r="T1518">
            <v>175</v>
          </cell>
          <cell r="V1518">
            <v>175</v>
          </cell>
          <cell r="W1518">
            <v>3.4947500000000002</v>
          </cell>
          <cell r="X1518">
            <v>0</v>
          </cell>
          <cell r="Y1518">
            <v>0</v>
          </cell>
        </row>
        <row r="1519">
          <cell r="I1519" t="str">
            <v>701520HH00W96</v>
          </cell>
          <cell r="K1519">
            <v>4000</v>
          </cell>
          <cell r="L1519">
            <v>0</v>
          </cell>
          <cell r="M1519">
            <v>2.0750000000000001E-2</v>
          </cell>
          <cell r="N1519">
            <v>0.08</v>
          </cell>
          <cell r="O1519">
            <v>83</v>
          </cell>
          <cell r="P1519">
            <v>0</v>
          </cell>
          <cell r="Q1519">
            <v>83</v>
          </cell>
          <cell r="R1519">
            <v>142829</v>
          </cell>
          <cell r="S1519">
            <v>143161</v>
          </cell>
          <cell r="T1519">
            <v>332</v>
          </cell>
          <cell r="U1519" t="str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I1520" t="str">
            <v>W502L300619</v>
          </cell>
          <cell r="J1520" t="str">
            <v>C28003063</v>
          </cell>
          <cell r="K1520">
            <v>6000</v>
          </cell>
          <cell r="L1520">
            <v>3000</v>
          </cell>
          <cell r="M1520">
            <v>2.0750000000000001E-2</v>
          </cell>
          <cell r="N1520">
            <v>0.08</v>
          </cell>
          <cell r="O1520">
            <v>124.5</v>
          </cell>
          <cell r="P1520">
            <v>240</v>
          </cell>
          <cell r="Q1520">
            <v>364.5</v>
          </cell>
          <cell r="R1520">
            <v>212816</v>
          </cell>
          <cell r="S1520">
            <v>215031</v>
          </cell>
          <cell r="T1520">
            <v>2215</v>
          </cell>
          <cell r="U1520" t="str">
            <v>0</v>
          </cell>
          <cell r="W1520">
            <v>0</v>
          </cell>
          <cell r="X1520">
            <v>123021</v>
          </cell>
          <cell r="Y1520">
            <v>124567</v>
          </cell>
        </row>
        <row r="1521">
          <cell r="I1521" t="str">
            <v>W422L400746</v>
          </cell>
          <cell r="J1521" t="str">
            <v>C28003434</v>
          </cell>
          <cell r="K1521">
            <v>0</v>
          </cell>
          <cell r="L1521">
            <v>0</v>
          </cell>
          <cell r="M1521">
            <v>1.9970000000000002E-2</v>
          </cell>
          <cell r="N1521">
            <v>0.08</v>
          </cell>
          <cell r="O1521">
            <v>0</v>
          </cell>
          <cell r="P1521">
            <v>0</v>
          </cell>
          <cell r="Q1521" t="str">
            <v>CPC</v>
          </cell>
          <cell r="R1521">
            <v>274051</v>
          </cell>
          <cell r="S1521">
            <v>275756</v>
          </cell>
          <cell r="T1521">
            <v>1705</v>
          </cell>
          <cell r="V1521">
            <v>1705</v>
          </cell>
          <cell r="W1521">
            <v>34.048850000000002</v>
          </cell>
          <cell r="X1521">
            <v>0</v>
          </cell>
          <cell r="Y1521">
            <v>0</v>
          </cell>
        </row>
        <row r="1522">
          <cell r="I1522" t="str">
            <v>W422L400773</v>
          </cell>
          <cell r="J1522" t="str">
            <v>C28003435</v>
          </cell>
          <cell r="K1522">
            <v>0</v>
          </cell>
          <cell r="L1522">
            <v>0</v>
          </cell>
          <cell r="M1522">
            <v>1.9970000000000002E-2</v>
          </cell>
          <cell r="N1522">
            <v>0.08</v>
          </cell>
          <cell r="O1522">
            <v>0</v>
          </cell>
          <cell r="P1522">
            <v>0</v>
          </cell>
          <cell r="Q1522" t="str">
            <v>CPC</v>
          </cell>
          <cell r="R1522">
            <v>184369</v>
          </cell>
          <cell r="S1522">
            <v>185874</v>
          </cell>
          <cell r="T1522">
            <v>1505</v>
          </cell>
          <cell r="V1522">
            <v>1505</v>
          </cell>
          <cell r="W1522">
            <v>30.054850000000002</v>
          </cell>
          <cell r="X1522">
            <v>0</v>
          </cell>
          <cell r="Y1522">
            <v>0</v>
          </cell>
        </row>
        <row r="1523">
          <cell r="I1523" t="str">
            <v>79G3WHC</v>
          </cell>
          <cell r="K1523">
            <v>0</v>
          </cell>
          <cell r="L1523">
            <v>0</v>
          </cell>
          <cell r="M1523">
            <v>1.9970000000000002E-2</v>
          </cell>
          <cell r="N1523">
            <v>0.08</v>
          </cell>
          <cell r="O1523">
            <v>0</v>
          </cell>
          <cell r="P1523">
            <v>0</v>
          </cell>
          <cell r="Q1523" t="str">
            <v>CPC</v>
          </cell>
          <cell r="R1523">
            <v>502434</v>
          </cell>
          <cell r="S1523">
            <v>510655</v>
          </cell>
          <cell r="T1523">
            <v>8221</v>
          </cell>
          <cell r="V1523">
            <v>8221</v>
          </cell>
          <cell r="W1523">
            <v>164.17337000000001</v>
          </cell>
          <cell r="X1523">
            <v>0</v>
          </cell>
          <cell r="Y1523">
            <v>0</v>
          </cell>
        </row>
        <row r="1524">
          <cell r="I1524" t="str">
            <v>35PBG2D</v>
          </cell>
          <cell r="K1524">
            <v>0</v>
          </cell>
          <cell r="L1524">
            <v>0</v>
          </cell>
          <cell r="M1524">
            <v>1.9970000000000002E-2</v>
          </cell>
          <cell r="N1524">
            <v>0.08</v>
          </cell>
          <cell r="O1524">
            <v>0</v>
          </cell>
          <cell r="P1524">
            <v>0</v>
          </cell>
          <cell r="Q1524" t="str">
            <v>CPC</v>
          </cell>
          <cell r="R1524">
            <v>92390</v>
          </cell>
          <cell r="S1524">
            <v>92818</v>
          </cell>
          <cell r="T1524">
            <v>428</v>
          </cell>
          <cell r="V1524">
            <v>428</v>
          </cell>
          <cell r="W1524">
            <v>8.5471599999999999</v>
          </cell>
          <cell r="X1524">
            <v>0</v>
          </cell>
          <cell r="Y1524">
            <v>0</v>
          </cell>
        </row>
        <row r="1525">
          <cell r="I1525" t="str">
            <v>79354W0</v>
          </cell>
          <cell r="K1525">
            <v>0</v>
          </cell>
          <cell r="L1525">
            <v>0</v>
          </cell>
          <cell r="M1525">
            <v>1.9970000000000002E-2</v>
          </cell>
          <cell r="N1525">
            <v>0.08</v>
          </cell>
          <cell r="O1525">
            <v>0</v>
          </cell>
          <cell r="P1525">
            <v>0</v>
          </cell>
          <cell r="Q1525" t="str">
            <v>CPC</v>
          </cell>
          <cell r="R1525">
            <v>305334</v>
          </cell>
          <cell r="S1525">
            <v>307852</v>
          </cell>
          <cell r="T1525">
            <v>2518</v>
          </cell>
          <cell r="V1525">
            <v>2518</v>
          </cell>
          <cell r="W1525">
            <v>50.284460000000003</v>
          </cell>
          <cell r="X1525">
            <v>0</v>
          </cell>
          <cell r="Y1525">
            <v>0</v>
          </cell>
        </row>
        <row r="1526">
          <cell r="I1526">
            <v>927019436</v>
          </cell>
          <cell r="K1526">
            <v>0</v>
          </cell>
          <cell r="L1526">
            <v>0</v>
          </cell>
          <cell r="M1526">
            <v>1.9970000000000002E-2</v>
          </cell>
          <cell r="N1526">
            <v>0.08</v>
          </cell>
          <cell r="O1526">
            <v>0</v>
          </cell>
          <cell r="P1526">
            <v>0</v>
          </cell>
          <cell r="Q1526" t="str">
            <v>CPC</v>
          </cell>
          <cell r="R1526">
            <v>26526</v>
          </cell>
          <cell r="S1526">
            <v>27338</v>
          </cell>
          <cell r="T1526">
            <v>812</v>
          </cell>
          <cell r="V1526">
            <v>812</v>
          </cell>
          <cell r="W1526">
            <v>16.21564</v>
          </cell>
          <cell r="X1526">
            <v>32017</v>
          </cell>
          <cell r="Y1526">
            <v>32017</v>
          </cell>
        </row>
        <row r="1527">
          <cell r="I1527" t="str">
            <v>794HRM3</v>
          </cell>
          <cell r="K1527">
            <v>0</v>
          </cell>
          <cell r="L1527">
            <v>0</v>
          </cell>
          <cell r="M1527">
            <v>1.9970000000000002E-2</v>
          </cell>
          <cell r="N1527">
            <v>0.08</v>
          </cell>
          <cell r="O1527">
            <v>0</v>
          </cell>
          <cell r="P1527">
            <v>0</v>
          </cell>
          <cell r="Q1527" t="str">
            <v>CPC</v>
          </cell>
          <cell r="R1527">
            <v>36258</v>
          </cell>
          <cell r="S1527">
            <v>36580</v>
          </cell>
          <cell r="T1527">
            <v>322</v>
          </cell>
          <cell r="V1527">
            <v>322</v>
          </cell>
          <cell r="W1527">
            <v>6.4303400000000002</v>
          </cell>
          <cell r="X1527">
            <v>0</v>
          </cell>
          <cell r="Y1527">
            <v>0</v>
          </cell>
        </row>
        <row r="1528">
          <cell r="I1528" t="str">
            <v>W533L100958</v>
          </cell>
          <cell r="J1528" t="str">
            <v>C84015793</v>
          </cell>
          <cell r="K1528">
            <v>0</v>
          </cell>
          <cell r="L1528">
            <v>0</v>
          </cell>
          <cell r="M1528">
            <v>1.9970000000000002E-2</v>
          </cell>
          <cell r="N1528">
            <v>0.08</v>
          </cell>
          <cell r="O1528">
            <v>0</v>
          </cell>
          <cell r="P1528">
            <v>0</v>
          </cell>
          <cell r="Q1528" t="str">
            <v>CPC</v>
          </cell>
          <cell r="R1528">
            <v>183132</v>
          </cell>
          <cell r="S1528">
            <v>184979</v>
          </cell>
          <cell r="T1528">
            <v>1847</v>
          </cell>
          <cell r="V1528">
            <v>1847</v>
          </cell>
          <cell r="W1528">
            <v>36.884590000000003</v>
          </cell>
          <cell r="X1528">
            <v>0</v>
          </cell>
          <cell r="Y1528">
            <v>0</v>
          </cell>
        </row>
        <row r="1529">
          <cell r="I1529" t="str">
            <v>S9219400694</v>
          </cell>
          <cell r="J1529" t="str">
            <v>C28001970</v>
          </cell>
          <cell r="K1529">
            <v>0</v>
          </cell>
          <cell r="L1529">
            <v>0</v>
          </cell>
          <cell r="M1529">
            <v>1.9970000000000002E-2</v>
          </cell>
          <cell r="N1529">
            <v>0.08</v>
          </cell>
          <cell r="O1529">
            <v>0</v>
          </cell>
          <cell r="P1529">
            <v>0</v>
          </cell>
          <cell r="Q1529" t="str">
            <v>CPC</v>
          </cell>
          <cell r="R1529">
            <v>255001</v>
          </cell>
          <cell r="S1529">
            <v>259137</v>
          </cell>
          <cell r="T1529">
            <v>4136</v>
          </cell>
          <cell r="V1529">
            <v>4136</v>
          </cell>
          <cell r="W1529">
            <v>82.595920000000007</v>
          </cell>
          <cell r="X1529">
            <v>0</v>
          </cell>
          <cell r="Y1529">
            <v>0</v>
          </cell>
        </row>
        <row r="1530">
          <cell r="I1530" t="str">
            <v>451420LM01WNX</v>
          </cell>
          <cell r="K1530">
            <v>0</v>
          </cell>
          <cell r="L1530">
            <v>0</v>
          </cell>
          <cell r="M1530">
            <v>1.9970000000000002E-2</v>
          </cell>
          <cell r="N1530">
            <v>0.08</v>
          </cell>
          <cell r="O1530">
            <v>0</v>
          </cell>
          <cell r="P1530">
            <v>0</v>
          </cell>
          <cell r="Q1530" t="str">
            <v>CPC</v>
          </cell>
          <cell r="R1530">
            <v>58228</v>
          </cell>
          <cell r="S1530">
            <v>58714</v>
          </cell>
          <cell r="T1530">
            <v>486</v>
          </cell>
          <cell r="V1530">
            <v>486</v>
          </cell>
          <cell r="W1530">
            <v>9.7054200000000002</v>
          </cell>
          <cell r="X1530">
            <v>0</v>
          </cell>
          <cell r="Y1530">
            <v>0</v>
          </cell>
        </row>
        <row r="1531">
          <cell r="I1531" t="str">
            <v>701531HH02249</v>
          </cell>
          <cell r="K1531">
            <v>4000</v>
          </cell>
          <cell r="M1531">
            <v>2.0750000000000001E-2</v>
          </cell>
          <cell r="N1531">
            <v>0.08</v>
          </cell>
          <cell r="O1531">
            <v>83</v>
          </cell>
          <cell r="P1531">
            <v>0</v>
          </cell>
          <cell r="Q1531">
            <v>83</v>
          </cell>
          <cell r="R1531">
            <v>37416</v>
          </cell>
          <cell r="S1531">
            <v>38329</v>
          </cell>
          <cell r="T1531">
            <v>913</v>
          </cell>
          <cell r="U1531" t="str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I1532" t="str">
            <v>701531HH03DRW</v>
          </cell>
          <cell r="K1532">
            <v>4000</v>
          </cell>
          <cell r="M1532">
            <v>2.0750000000000001E-2</v>
          </cell>
          <cell r="N1532">
            <v>0.08</v>
          </cell>
          <cell r="O1532">
            <v>83</v>
          </cell>
          <cell r="P1532">
            <v>0</v>
          </cell>
          <cell r="Q1532">
            <v>83</v>
          </cell>
          <cell r="R1532">
            <v>212842</v>
          </cell>
          <cell r="S1532">
            <v>218175</v>
          </cell>
          <cell r="T1532">
            <v>5333</v>
          </cell>
          <cell r="U1532">
            <v>1333</v>
          </cell>
          <cell r="W1532">
            <v>27.659750000000003</v>
          </cell>
          <cell r="X1532">
            <v>0</v>
          </cell>
          <cell r="Y1532">
            <v>0</v>
          </cell>
        </row>
        <row r="1533">
          <cell r="I1533" t="str">
            <v>9432TMD</v>
          </cell>
          <cell r="K1533">
            <v>0</v>
          </cell>
          <cell r="L1533">
            <v>0</v>
          </cell>
          <cell r="M1533">
            <v>1.9970000000000002E-2</v>
          </cell>
          <cell r="N1533">
            <v>0.08</v>
          </cell>
          <cell r="O1533">
            <v>0</v>
          </cell>
          <cell r="P1533">
            <v>0</v>
          </cell>
          <cell r="Q1533" t="str">
            <v>CPC</v>
          </cell>
          <cell r="R1533">
            <v>107286</v>
          </cell>
          <cell r="S1533">
            <v>108221</v>
          </cell>
          <cell r="T1533">
            <v>935</v>
          </cell>
          <cell r="U1533">
            <v>935</v>
          </cell>
          <cell r="V1533">
            <v>935</v>
          </cell>
          <cell r="W1533">
            <v>18.671950000000002</v>
          </cell>
          <cell r="X1533">
            <v>118117</v>
          </cell>
          <cell r="Y1533">
            <v>119076</v>
          </cell>
        </row>
        <row r="1534">
          <cell r="I1534" t="str">
            <v>4063369908VRB</v>
          </cell>
          <cell r="K1534">
            <v>4000</v>
          </cell>
          <cell r="M1534">
            <v>2.0750000000000001E-2</v>
          </cell>
          <cell r="N1534">
            <v>0.08</v>
          </cell>
          <cell r="O1534">
            <v>83</v>
          </cell>
          <cell r="P1534">
            <v>0</v>
          </cell>
          <cell r="Q1534">
            <v>83</v>
          </cell>
          <cell r="R1534">
            <v>9876</v>
          </cell>
          <cell r="S1534">
            <v>9876</v>
          </cell>
          <cell r="T1534">
            <v>0</v>
          </cell>
          <cell r="U1534" t="str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I1535" t="str">
            <v>451432LM0NF64</v>
          </cell>
          <cell r="K1535">
            <v>0</v>
          </cell>
          <cell r="L1535">
            <v>0</v>
          </cell>
          <cell r="M1535">
            <v>1.9970000000000002E-2</v>
          </cell>
          <cell r="N1535">
            <v>0.08</v>
          </cell>
          <cell r="O1535">
            <v>0</v>
          </cell>
          <cell r="P1535">
            <v>0</v>
          </cell>
          <cell r="Q1535" t="str">
            <v>CPC</v>
          </cell>
          <cell r="R1535">
            <v>31159</v>
          </cell>
          <cell r="S1535">
            <v>31159</v>
          </cell>
          <cell r="T1535">
            <v>0</v>
          </cell>
          <cell r="U1535" t="str">
            <v>0</v>
          </cell>
          <cell r="V1535" t="str">
            <v>0</v>
          </cell>
          <cell r="W1535">
            <v>0</v>
          </cell>
          <cell r="X1535">
            <v>0</v>
          </cell>
          <cell r="Y1535">
            <v>0</v>
          </cell>
        </row>
        <row r="1536">
          <cell r="I1536" t="str">
            <v>7527299462FPP</v>
          </cell>
          <cell r="K1536">
            <v>2458</v>
          </cell>
          <cell r="L1536">
            <v>500</v>
          </cell>
          <cell r="M1536">
            <v>2.0750000000000001E-2</v>
          </cell>
          <cell r="N1536">
            <v>0.08</v>
          </cell>
          <cell r="O1536">
            <v>51.003500000000003</v>
          </cell>
          <cell r="P1536">
            <v>40</v>
          </cell>
          <cell r="Q1536">
            <v>91.003500000000003</v>
          </cell>
          <cell r="R1536">
            <v>4248</v>
          </cell>
          <cell r="S1536">
            <v>4271</v>
          </cell>
          <cell r="T1536">
            <v>23</v>
          </cell>
          <cell r="U1536" t="str">
            <v>0</v>
          </cell>
          <cell r="W1536">
            <v>0</v>
          </cell>
          <cell r="X1536">
            <v>9258</v>
          </cell>
          <cell r="Y1536">
            <v>9373</v>
          </cell>
        </row>
        <row r="1537">
          <cell r="I1537" t="str">
            <v>E184M260309</v>
          </cell>
          <cell r="J1537" t="str">
            <v>C84069562</v>
          </cell>
          <cell r="K1537">
            <v>0</v>
          </cell>
          <cell r="L1537">
            <v>0</v>
          </cell>
          <cell r="M1537">
            <v>1.9970000000000002E-2</v>
          </cell>
          <cell r="N1537">
            <v>0.08</v>
          </cell>
          <cell r="O1537">
            <v>0</v>
          </cell>
          <cell r="P1537">
            <v>0</v>
          </cell>
          <cell r="Q1537" t="str">
            <v>CPC</v>
          </cell>
          <cell r="R1537">
            <v>119936</v>
          </cell>
          <cell r="S1537">
            <v>121650</v>
          </cell>
          <cell r="T1537">
            <v>1714</v>
          </cell>
          <cell r="V1537">
            <v>1714</v>
          </cell>
          <cell r="W1537">
            <v>34.228580000000001</v>
          </cell>
          <cell r="X1537">
            <v>158946</v>
          </cell>
          <cell r="Y1537">
            <v>168692</v>
          </cell>
        </row>
        <row r="1538">
          <cell r="I1538" t="str">
            <v>406336990DTM6</v>
          </cell>
          <cell r="K1538">
            <v>4000</v>
          </cell>
          <cell r="M1538">
            <v>2.0750000000000001E-2</v>
          </cell>
          <cell r="N1538">
            <v>0.08</v>
          </cell>
          <cell r="O1538">
            <v>83</v>
          </cell>
          <cell r="P1538">
            <v>0</v>
          </cell>
          <cell r="Q1538">
            <v>83</v>
          </cell>
          <cell r="R1538">
            <v>118058</v>
          </cell>
          <cell r="S1538">
            <v>121877</v>
          </cell>
          <cell r="T1538">
            <v>3819</v>
          </cell>
          <cell r="U1538" t="str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I1539" t="str">
            <v>7526309441KNP</v>
          </cell>
          <cell r="K1539">
            <v>0</v>
          </cell>
          <cell r="L1539">
            <v>0</v>
          </cell>
          <cell r="M1539">
            <v>1.9970000000000002E-2</v>
          </cell>
          <cell r="N1539">
            <v>0.08</v>
          </cell>
          <cell r="O1539">
            <v>0</v>
          </cell>
          <cell r="P1539">
            <v>0</v>
          </cell>
          <cell r="Q1539" t="str">
            <v>CPC</v>
          </cell>
          <cell r="R1539">
            <v>47863</v>
          </cell>
          <cell r="S1539">
            <v>49628</v>
          </cell>
          <cell r="T1539">
            <v>1765</v>
          </cell>
          <cell r="V1539">
            <v>1765</v>
          </cell>
          <cell r="W1539">
            <v>35.247050000000002</v>
          </cell>
          <cell r="X1539">
            <v>28571</v>
          </cell>
          <cell r="Y1539">
            <v>29684</v>
          </cell>
        </row>
        <row r="1540">
          <cell r="I1540" t="str">
            <v>9434W0M</v>
          </cell>
          <cell r="K1540">
            <v>6000</v>
          </cell>
          <cell r="L1540">
            <v>100</v>
          </cell>
          <cell r="M1540">
            <v>2.0750000000000001E-2</v>
          </cell>
          <cell r="N1540">
            <v>0.08</v>
          </cell>
          <cell r="O1540">
            <v>124.5</v>
          </cell>
          <cell r="P1540">
            <v>8</v>
          </cell>
          <cell r="Q1540">
            <v>132.5</v>
          </cell>
          <cell r="R1540">
            <v>87548</v>
          </cell>
          <cell r="S1540">
            <v>89440</v>
          </cell>
          <cell r="T1540">
            <v>1892</v>
          </cell>
          <cell r="U1540" t="str">
            <v>0</v>
          </cell>
          <cell r="W1540">
            <v>0</v>
          </cell>
          <cell r="X1540">
            <v>87134</v>
          </cell>
          <cell r="Y1540">
            <v>87648</v>
          </cell>
        </row>
        <row r="1541">
          <cell r="I1541" t="str">
            <v>40635C6601FW6</v>
          </cell>
          <cell r="K1541">
            <v>4000</v>
          </cell>
          <cell r="M1541">
            <v>2.0750000000000001E-2</v>
          </cell>
          <cell r="N1541">
            <v>0.08</v>
          </cell>
          <cell r="O1541">
            <v>83</v>
          </cell>
          <cell r="P1541">
            <v>0</v>
          </cell>
          <cell r="Q1541">
            <v>83</v>
          </cell>
          <cell r="R1541">
            <v>33355</v>
          </cell>
          <cell r="S1541">
            <v>35129</v>
          </cell>
          <cell r="T1541">
            <v>1774</v>
          </cell>
          <cell r="U1541" t="str">
            <v>0</v>
          </cell>
          <cell r="W1541">
            <v>0</v>
          </cell>
          <cell r="X1541">
            <v>0</v>
          </cell>
          <cell r="Y1541">
            <v>0</v>
          </cell>
        </row>
        <row r="1542">
          <cell r="I1542" t="str">
            <v>406347990PB8B</v>
          </cell>
          <cell r="K1542">
            <v>0</v>
          </cell>
          <cell r="L1542">
            <v>0</v>
          </cell>
          <cell r="M1542">
            <v>1.9970000000000002E-2</v>
          </cell>
          <cell r="N1542">
            <v>0.08</v>
          </cell>
          <cell r="O1542">
            <v>0</v>
          </cell>
          <cell r="P1542">
            <v>0</v>
          </cell>
          <cell r="Q1542" t="str">
            <v>CPC</v>
          </cell>
          <cell r="R1542">
            <v>119676</v>
          </cell>
          <cell r="S1542">
            <v>127739</v>
          </cell>
          <cell r="T1542">
            <v>8063</v>
          </cell>
          <cell r="V1542">
            <v>8063</v>
          </cell>
          <cell r="W1542">
            <v>161.01811000000001</v>
          </cell>
          <cell r="X1542">
            <v>0</v>
          </cell>
          <cell r="Y1542">
            <v>0</v>
          </cell>
        </row>
        <row r="1543">
          <cell r="I1543" t="str">
            <v>74636C6601846</v>
          </cell>
          <cell r="K1543">
            <v>0</v>
          </cell>
          <cell r="L1543">
            <v>0</v>
          </cell>
          <cell r="M1543">
            <v>1.9970000000000002E-2</v>
          </cell>
          <cell r="N1543">
            <v>0.08</v>
          </cell>
          <cell r="O1543">
            <v>0</v>
          </cell>
          <cell r="P1543">
            <v>0</v>
          </cell>
          <cell r="Q1543" t="str">
            <v>CPC</v>
          </cell>
          <cell r="R1543">
            <v>17604</v>
          </cell>
          <cell r="S1543">
            <v>22512</v>
          </cell>
          <cell r="T1543">
            <v>4908</v>
          </cell>
          <cell r="V1543">
            <v>4908</v>
          </cell>
          <cell r="W1543">
            <v>98.012760000000014</v>
          </cell>
          <cell r="X1543">
            <v>0</v>
          </cell>
          <cell r="Y1543">
            <v>0</v>
          </cell>
        </row>
        <row r="1544">
          <cell r="I1544" t="str">
            <v>W422L400052</v>
          </cell>
          <cell r="J1544" t="str">
            <v>C28003517</v>
          </cell>
          <cell r="K1544">
            <v>7000</v>
          </cell>
          <cell r="M1544">
            <v>2.0750000000000001E-2</v>
          </cell>
          <cell r="N1544">
            <v>0.08</v>
          </cell>
          <cell r="O1544">
            <v>145.25</v>
          </cell>
          <cell r="P1544">
            <v>0</v>
          </cell>
          <cell r="Q1544">
            <v>145.25</v>
          </cell>
          <cell r="R1544">
            <v>188131</v>
          </cell>
          <cell r="S1544" t="e">
            <v>#N/A</v>
          </cell>
          <cell r="T1544" t="e">
            <v>#N/A</v>
          </cell>
          <cell r="U1544" t="e">
            <v>#N/A</v>
          </cell>
          <cell r="W1544" t="e">
            <v>#N/A</v>
          </cell>
          <cell r="X1544">
            <v>0</v>
          </cell>
          <cell r="Y1544" t="e">
            <v>#N/A</v>
          </cell>
        </row>
        <row r="1545">
          <cell r="I1545" t="str">
            <v>W412L301331</v>
          </cell>
          <cell r="J1545" t="str">
            <v>C28003484</v>
          </cell>
          <cell r="K1545">
            <v>6000</v>
          </cell>
          <cell r="M1545">
            <v>2.0750000000000001E-2</v>
          </cell>
          <cell r="N1545">
            <v>0.08</v>
          </cell>
          <cell r="O1545">
            <v>124.5</v>
          </cell>
          <cell r="P1545">
            <v>0</v>
          </cell>
          <cell r="Q1545">
            <v>124.5</v>
          </cell>
          <cell r="R1545">
            <v>124356</v>
          </cell>
          <cell r="S1545">
            <v>125829</v>
          </cell>
          <cell r="T1545">
            <v>1473</v>
          </cell>
          <cell r="U1545" t="str">
            <v>0</v>
          </cell>
          <cell r="W1545">
            <v>0</v>
          </cell>
          <cell r="X1545">
            <v>0</v>
          </cell>
          <cell r="Y1545">
            <v>0</v>
          </cell>
        </row>
        <row r="1547">
          <cell r="I1547" t="str">
            <v>451432LM0PRDK</v>
          </cell>
          <cell r="K1547">
            <v>2000</v>
          </cell>
          <cell r="M1547">
            <v>2.0750000000000001E-2</v>
          </cell>
          <cell r="N1547">
            <v>0.08</v>
          </cell>
          <cell r="O1547">
            <v>41.5</v>
          </cell>
          <cell r="P1547">
            <v>0</v>
          </cell>
          <cell r="Q1547">
            <v>41.5</v>
          </cell>
          <cell r="R1547">
            <v>34336</v>
          </cell>
          <cell r="S1547">
            <v>35635</v>
          </cell>
          <cell r="T1547">
            <v>1299</v>
          </cell>
          <cell r="U1547" t="str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I1548" t="str">
            <v>40636C66031R2</v>
          </cell>
          <cell r="K1548">
            <v>4000</v>
          </cell>
          <cell r="M1548">
            <v>2.0750000000000001E-2</v>
          </cell>
          <cell r="N1548">
            <v>0.08</v>
          </cell>
          <cell r="O1548">
            <v>83</v>
          </cell>
          <cell r="P1548">
            <v>0</v>
          </cell>
          <cell r="Q1548">
            <v>83</v>
          </cell>
          <cell r="R1548">
            <v>8909</v>
          </cell>
          <cell r="S1548">
            <v>11523</v>
          </cell>
          <cell r="T1548">
            <v>2614</v>
          </cell>
          <cell r="U1548" t="str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I1549" t="str">
            <v>W512L401090</v>
          </cell>
          <cell r="J1549" t="str">
            <v>C28003547</v>
          </cell>
          <cell r="K1549">
            <v>7000</v>
          </cell>
          <cell r="L1549">
            <v>3000</v>
          </cell>
          <cell r="M1549">
            <v>2.0750000000000001E-2</v>
          </cell>
          <cell r="N1549">
            <v>0.08</v>
          </cell>
          <cell r="O1549">
            <v>145.25</v>
          </cell>
          <cell r="P1549">
            <v>240</v>
          </cell>
          <cell r="Q1549">
            <v>385.25</v>
          </cell>
          <cell r="R1549">
            <v>223112</v>
          </cell>
          <cell r="S1549">
            <v>223538</v>
          </cell>
          <cell r="T1549">
            <v>426</v>
          </cell>
          <cell r="U1549" t="str">
            <v>0</v>
          </cell>
          <cell r="W1549">
            <v>0</v>
          </cell>
          <cell r="X1549">
            <v>174329</v>
          </cell>
          <cell r="Y1549">
            <v>175313</v>
          </cell>
        </row>
        <row r="1550">
          <cell r="I1550" t="str">
            <v>W422L400405</v>
          </cell>
          <cell r="J1550" t="str">
            <v>C28003852</v>
          </cell>
          <cell r="K1550">
            <v>7000</v>
          </cell>
          <cell r="M1550">
            <v>2.0750000000000001E-2</v>
          </cell>
          <cell r="N1550">
            <v>0.08</v>
          </cell>
          <cell r="O1550">
            <v>145.25</v>
          </cell>
          <cell r="P1550">
            <v>0</v>
          </cell>
          <cell r="Q1550">
            <v>145.25</v>
          </cell>
          <cell r="R1550">
            <v>329737</v>
          </cell>
          <cell r="S1550">
            <v>337866</v>
          </cell>
          <cell r="T1550">
            <v>8129</v>
          </cell>
          <cell r="U1550">
            <v>1129</v>
          </cell>
          <cell r="W1550">
            <v>23.426750000000002</v>
          </cell>
          <cell r="X1550">
            <v>0</v>
          </cell>
          <cell r="Y1550">
            <v>0</v>
          </cell>
        </row>
        <row r="1551">
          <cell r="I1551" t="str">
            <v>V9815900184</v>
          </cell>
          <cell r="J1551" t="str">
            <v>C28003861</v>
          </cell>
          <cell r="K1551">
            <v>2500</v>
          </cell>
          <cell r="L1551">
            <v>2500</v>
          </cell>
          <cell r="M1551">
            <v>2.0750000000000001E-2</v>
          </cell>
          <cell r="N1551">
            <v>0.08</v>
          </cell>
          <cell r="O1551">
            <v>51.875</v>
          </cell>
          <cell r="P1551">
            <v>200</v>
          </cell>
          <cell r="Q1551">
            <v>251.875</v>
          </cell>
          <cell r="R1551">
            <v>75268</v>
          </cell>
          <cell r="S1551">
            <v>76359</v>
          </cell>
          <cell r="T1551">
            <v>1091</v>
          </cell>
          <cell r="U1551" t="str">
            <v>0</v>
          </cell>
          <cell r="W1551">
            <v>0</v>
          </cell>
          <cell r="X1551">
            <v>24890</v>
          </cell>
          <cell r="Y1551">
            <v>25378</v>
          </cell>
        </row>
        <row r="1552">
          <cell r="I1552" t="str">
            <v>7526389440G36</v>
          </cell>
          <cell r="K1552">
            <v>6000</v>
          </cell>
          <cell r="L1552">
            <v>100</v>
          </cell>
          <cell r="M1552">
            <v>2.0750000000000001E-2</v>
          </cell>
          <cell r="N1552">
            <v>0.08</v>
          </cell>
          <cell r="O1552">
            <v>124.5</v>
          </cell>
          <cell r="P1552">
            <v>8</v>
          </cell>
          <cell r="Q1552">
            <v>132.5</v>
          </cell>
          <cell r="R1552">
            <v>262342</v>
          </cell>
          <cell r="S1552">
            <v>262477</v>
          </cell>
          <cell r="T1552">
            <v>135</v>
          </cell>
          <cell r="U1552" t="str">
            <v>0</v>
          </cell>
          <cell r="W1552">
            <v>0</v>
          </cell>
          <cell r="X1552">
            <v>46714</v>
          </cell>
          <cell r="Y1552">
            <v>47063</v>
          </cell>
        </row>
        <row r="1553">
          <cell r="I1553" t="str">
            <v>79G3X18</v>
          </cell>
          <cell r="K1553">
            <v>6000</v>
          </cell>
          <cell r="M1553">
            <v>2.0750000000000001E-2</v>
          </cell>
          <cell r="N1553">
            <v>0.08</v>
          </cell>
          <cell r="O1553">
            <v>124.5</v>
          </cell>
          <cell r="P1553">
            <v>0</v>
          </cell>
          <cell r="Q1553">
            <v>124.5</v>
          </cell>
          <cell r="R1553">
            <v>438390</v>
          </cell>
          <cell r="S1553">
            <v>442510</v>
          </cell>
          <cell r="T1553">
            <v>4120</v>
          </cell>
          <cell r="U1553" t="str">
            <v>0</v>
          </cell>
          <cell r="W1553">
            <v>0</v>
          </cell>
          <cell r="X1553">
            <v>0</v>
          </cell>
          <cell r="Y1553">
            <v>0</v>
          </cell>
        </row>
        <row r="1554">
          <cell r="I1554" t="str">
            <v>79354ZY</v>
          </cell>
          <cell r="K1554">
            <v>0</v>
          </cell>
          <cell r="L1554">
            <v>0</v>
          </cell>
          <cell r="M1554">
            <v>1.9970000000000002E-2</v>
          </cell>
          <cell r="N1554">
            <v>0.08</v>
          </cell>
          <cell r="O1554">
            <v>0</v>
          </cell>
          <cell r="P1554">
            <v>0</v>
          </cell>
          <cell r="Q1554" t="str">
            <v>CPC</v>
          </cell>
          <cell r="R1554">
            <v>207111</v>
          </cell>
          <cell r="S1554">
            <v>208847</v>
          </cell>
          <cell r="T1554">
            <v>1736</v>
          </cell>
          <cell r="V1554">
            <v>1736</v>
          </cell>
          <cell r="W1554">
            <v>34.667920000000002</v>
          </cell>
          <cell r="X1554">
            <v>0</v>
          </cell>
          <cell r="Y1554">
            <v>0</v>
          </cell>
        </row>
        <row r="1555">
          <cell r="I1555" t="str">
            <v>72N5C8L</v>
          </cell>
          <cell r="K1555">
            <v>0</v>
          </cell>
          <cell r="L1555">
            <v>0</v>
          </cell>
          <cell r="M1555">
            <v>1.9970000000000002E-2</v>
          </cell>
          <cell r="N1555">
            <v>0.08</v>
          </cell>
          <cell r="O1555">
            <v>0</v>
          </cell>
          <cell r="P1555">
            <v>0</v>
          </cell>
          <cell r="Q1555" t="str">
            <v>CPC</v>
          </cell>
          <cell r="R1555">
            <v>202549</v>
          </cell>
          <cell r="S1555">
            <v>206790</v>
          </cell>
          <cell r="T1555">
            <v>4241</v>
          </cell>
          <cell r="V1555">
            <v>4241</v>
          </cell>
          <cell r="W1555">
            <v>84.69277000000001</v>
          </cell>
          <cell r="X1555">
            <v>0</v>
          </cell>
          <cell r="Y1555">
            <v>0</v>
          </cell>
        </row>
        <row r="1556">
          <cell r="I1556" t="str">
            <v>V6925200089</v>
          </cell>
          <cell r="J1556" t="str">
            <v>C28004599</v>
          </cell>
          <cell r="K1556">
            <v>0</v>
          </cell>
          <cell r="L1556">
            <v>0</v>
          </cell>
          <cell r="M1556">
            <v>1.9970000000000002E-2</v>
          </cell>
          <cell r="N1556">
            <v>0.08</v>
          </cell>
          <cell r="O1556">
            <v>0</v>
          </cell>
          <cell r="P1556">
            <v>0</v>
          </cell>
          <cell r="Q1556" t="str">
            <v>CPC</v>
          </cell>
          <cell r="R1556">
            <v>845706</v>
          </cell>
          <cell r="S1556">
            <v>852338</v>
          </cell>
          <cell r="T1556">
            <v>6632</v>
          </cell>
          <cell r="V1556">
            <v>6632</v>
          </cell>
          <cell r="W1556">
            <v>132.44104000000002</v>
          </cell>
          <cell r="X1556">
            <v>0</v>
          </cell>
          <cell r="Y1556">
            <v>0</v>
          </cell>
        </row>
        <row r="1557">
          <cell r="I1557" t="str">
            <v>406325990287B</v>
          </cell>
          <cell r="K1557">
            <v>4000</v>
          </cell>
          <cell r="M1557">
            <v>2.0750000000000001E-2</v>
          </cell>
          <cell r="N1557">
            <v>0.08</v>
          </cell>
          <cell r="O1557">
            <v>83</v>
          </cell>
          <cell r="P1557">
            <v>0</v>
          </cell>
          <cell r="Q1557">
            <v>83</v>
          </cell>
          <cell r="R1557">
            <v>281433</v>
          </cell>
          <cell r="S1557">
            <v>284074</v>
          </cell>
          <cell r="T1557">
            <v>2641</v>
          </cell>
          <cell r="U1557" t="str">
            <v>0</v>
          </cell>
          <cell r="W1557">
            <v>0</v>
          </cell>
          <cell r="X1557">
            <v>0</v>
          </cell>
          <cell r="Y1557">
            <v>0</v>
          </cell>
        </row>
        <row r="1558">
          <cell r="I1558" t="str">
            <v>701532HH07BHW</v>
          </cell>
          <cell r="K1558">
            <v>4000</v>
          </cell>
          <cell r="M1558">
            <v>2.0750000000000001E-2</v>
          </cell>
          <cell r="N1558">
            <v>0.08</v>
          </cell>
          <cell r="O1558">
            <v>83</v>
          </cell>
          <cell r="P1558">
            <v>0</v>
          </cell>
          <cell r="Q1558">
            <v>83</v>
          </cell>
          <cell r="R1558">
            <v>163024</v>
          </cell>
          <cell r="S1558">
            <v>167922</v>
          </cell>
          <cell r="T1558">
            <v>4898</v>
          </cell>
          <cell r="U1558">
            <v>898</v>
          </cell>
          <cell r="W1558">
            <v>18.633500000000002</v>
          </cell>
          <cell r="X1558">
            <v>0</v>
          </cell>
          <cell r="Y1558">
            <v>0</v>
          </cell>
        </row>
        <row r="1559">
          <cell r="I1559" t="str">
            <v>701544HH0C7Y9</v>
          </cell>
          <cell r="K1559">
            <v>4000</v>
          </cell>
          <cell r="M1559">
            <v>2.0750000000000001E-2</v>
          </cell>
          <cell r="N1559">
            <v>0.08</v>
          </cell>
          <cell r="O1559">
            <v>83</v>
          </cell>
          <cell r="P1559">
            <v>0</v>
          </cell>
          <cell r="Q1559">
            <v>83</v>
          </cell>
          <cell r="R1559">
            <v>64785</v>
          </cell>
          <cell r="S1559">
            <v>65932</v>
          </cell>
          <cell r="T1559">
            <v>1147</v>
          </cell>
          <cell r="U1559" t="str">
            <v>0</v>
          </cell>
          <cell r="W1559">
            <v>0</v>
          </cell>
          <cell r="X1559">
            <v>0</v>
          </cell>
          <cell r="Y1559">
            <v>0</v>
          </cell>
        </row>
        <row r="1560">
          <cell r="I1560" t="str">
            <v>50261194230XT</v>
          </cell>
          <cell r="K1560">
            <v>1000</v>
          </cell>
          <cell r="L1560">
            <v>1000</v>
          </cell>
          <cell r="M1560">
            <v>2.0750000000000001E-2</v>
          </cell>
          <cell r="N1560">
            <v>0.08</v>
          </cell>
          <cell r="O1560">
            <v>20.75</v>
          </cell>
          <cell r="P1560">
            <v>80</v>
          </cell>
          <cell r="Q1560">
            <v>100.75</v>
          </cell>
          <cell r="R1560">
            <v>13130</v>
          </cell>
          <cell r="S1560">
            <v>13276</v>
          </cell>
          <cell r="T1560">
            <v>146</v>
          </cell>
          <cell r="U1560" t="str">
            <v>0</v>
          </cell>
          <cell r="W1560">
            <v>0</v>
          </cell>
          <cell r="X1560">
            <v>138662</v>
          </cell>
          <cell r="Y1560">
            <v>144141</v>
          </cell>
        </row>
        <row r="1561">
          <cell r="I1561" t="str">
            <v>701544HH0F531</v>
          </cell>
          <cell r="K1561">
            <v>4000</v>
          </cell>
          <cell r="M1561">
            <v>2.0750000000000001E-2</v>
          </cell>
          <cell r="N1561">
            <v>0.08</v>
          </cell>
          <cell r="O1561">
            <v>83</v>
          </cell>
          <cell r="P1561">
            <v>0</v>
          </cell>
          <cell r="Q1561">
            <v>83</v>
          </cell>
          <cell r="R1561">
            <v>42506</v>
          </cell>
          <cell r="S1561">
            <v>44007</v>
          </cell>
          <cell r="T1561">
            <v>1501</v>
          </cell>
          <cell r="U1561" t="str">
            <v>0</v>
          </cell>
          <cell r="W1561">
            <v>0</v>
          </cell>
          <cell r="X1561">
            <v>0</v>
          </cell>
          <cell r="Y1561">
            <v>0</v>
          </cell>
        </row>
        <row r="1562">
          <cell r="I1562" t="str">
            <v>451445LM1X6VL</v>
          </cell>
          <cell r="K1562">
            <v>2000</v>
          </cell>
          <cell r="M1562">
            <v>2.0750000000000001E-2</v>
          </cell>
          <cell r="N1562">
            <v>0.08</v>
          </cell>
          <cell r="O1562">
            <v>41.5</v>
          </cell>
          <cell r="P1562">
            <v>0</v>
          </cell>
          <cell r="Q1562">
            <v>41.5</v>
          </cell>
          <cell r="R1562">
            <v>47923</v>
          </cell>
          <cell r="S1562">
            <v>49768</v>
          </cell>
          <cell r="T1562">
            <v>1845</v>
          </cell>
          <cell r="U1562" t="str">
            <v>0</v>
          </cell>
          <cell r="W1562">
            <v>0</v>
          </cell>
          <cell r="X1562">
            <v>0</v>
          </cell>
          <cell r="Y1562">
            <v>0</v>
          </cell>
        </row>
        <row r="1563">
          <cell r="I1563" t="str">
            <v>70155PHH0WCR1</v>
          </cell>
          <cell r="K1563">
            <v>4000</v>
          </cell>
          <cell r="M1563">
            <v>2.0750000000000001E-2</v>
          </cell>
          <cell r="N1563">
            <v>0.08</v>
          </cell>
          <cell r="O1563">
            <v>83</v>
          </cell>
          <cell r="P1563">
            <v>0</v>
          </cell>
          <cell r="Q1563">
            <v>83</v>
          </cell>
          <cell r="R1563">
            <v>30224</v>
          </cell>
          <cell r="S1563">
            <v>30871</v>
          </cell>
          <cell r="T1563">
            <v>647</v>
          </cell>
          <cell r="U1563" t="str">
            <v>0</v>
          </cell>
          <cell r="W1563">
            <v>0</v>
          </cell>
          <cell r="X1563">
            <v>0</v>
          </cell>
          <cell r="Y1563">
            <v>0</v>
          </cell>
        </row>
        <row r="1564">
          <cell r="I1564" t="str">
            <v>7527169468BMD</v>
          </cell>
          <cell r="K1564">
            <v>4000</v>
          </cell>
          <cell r="L1564">
            <v>100</v>
          </cell>
          <cell r="M1564">
            <v>2.0750000000000001E-2</v>
          </cell>
          <cell r="N1564">
            <v>0.08</v>
          </cell>
          <cell r="O1564">
            <v>83</v>
          </cell>
          <cell r="P1564">
            <v>8</v>
          </cell>
          <cell r="Q1564">
            <v>91</v>
          </cell>
          <cell r="R1564">
            <v>9138</v>
          </cell>
          <cell r="S1564">
            <v>9177</v>
          </cell>
          <cell r="T1564">
            <v>39</v>
          </cell>
          <cell r="U1564" t="str">
            <v>0</v>
          </cell>
          <cell r="W1564">
            <v>0</v>
          </cell>
          <cell r="X1564">
            <v>9821</v>
          </cell>
          <cell r="Y1564">
            <v>10049</v>
          </cell>
        </row>
        <row r="1565">
          <cell r="I1565" t="str">
            <v>701556HH0TCWG</v>
          </cell>
          <cell r="K1565">
            <v>4000</v>
          </cell>
          <cell r="L1565">
            <v>0</v>
          </cell>
          <cell r="M1565">
            <v>2.0750000000000001E-2</v>
          </cell>
          <cell r="N1565">
            <v>0.08</v>
          </cell>
          <cell r="O1565">
            <v>83</v>
          </cell>
          <cell r="P1565">
            <v>0</v>
          </cell>
          <cell r="Q1565">
            <v>83</v>
          </cell>
          <cell r="R1565">
            <v>14915</v>
          </cell>
          <cell r="S1565">
            <v>15438</v>
          </cell>
          <cell r="T1565">
            <v>523</v>
          </cell>
          <cell r="U1565" t="str">
            <v>0</v>
          </cell>
          <cell r="W1565">
            <v>0</v>
          </cell>
          <cell r="X1565">
            <v>0</v>
          </cell>
          <cell r="Y1565">
            <v>0</v>
          </cell>
        </row>
        <row r="1566">
          <cell r="I1566" t="str">
            <v>70155PHH0Z4VC</v>
          </cell>
          <cell r="K1566">
            <v>4000</v>
          </cell>
          <cell r="L1566">
            <v>0</v>
          </cell>
          <cell r="M1566">
            <v>2.0750000000000001E-2</v>
          </cell>
          <cell r="N1566">
            <v>0.08</v>
          </cell>
          <cell r="O1566">
            <v>83</v>
          </cell>
          <cell r="P1566">
            <v>0</v>
          </cell>
          <cell r="Q1566">
            <v>83</v>
          </cell>
          <cell r="R1566">
            <v>34657</v>
          </cell>
          <cell r="S1566">
            <v>36433</v>
          </cell>
          <cell r="T1566">
            <v>1776</v>
          </cell>
          <cell r="U1566" t="str">
            <v>0</v>
          </cell>
          <cell r="W1566">
            <v>0</v>
          </cell>
          <cell r="X1566">
            <v>0</v>
          </cell>
          <cell r="Y1566">
            <v>0</v>
          </cell>
        </row>
        <row r="1567">
          <cell r="I1567" t="str">
            <v>74635C6601N5F</v>
          </cell>
          <cell r="K1567">
            <v>4000</v>
          </cell>
          <cell r="L1567">
            <v>0</v>
          </cell>
          <cell r="M1567">
            <v>2.0750000000000001E-2</v>
          </cell>
          <cell r="N1567">
            <v>0.08</v>
          </cell>
          <cell r="O1567">
            <v>83</v>
          </cell>
          <cell r="P1567">
            <v>0</v>
          </cell>
          <cell r="Q1567">
            <v>83</v>
          </cell>
          <cell r="R1567">
            <v>29920</v>
          </cell>
          <cell r="S1567">
            <v>32176</v>
          </cell>
          <cell r="T1567">
            <v>2256</v>
          </cell>
          <cell r="U1567" t="str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I1568" t="str">
            <v>752733946F0XK</v>
          </cell>
          <cell r="K1568">
            <v>0</v>
          </cell>
          <cell r="L1568">
            <v>0</v>
          </cell>
          <cell r="M1568">
            <v>1.9970000000000002E-2</v>
          </cell>
          <cell r="N1568">
            <v>0.08</v>
          </cell>
          <cell r="O1568">
            <v>0</v>
          </cell>
          <cell r="P1568">
            <v>0</v>
          </cell>
          <cell r="Q1568" t="str">
            <v>CPC</v>
          </cell>
          <cell r="R1568">
            <v>1</v>
          </cell>
          <cell r="S1568">
            <v>3</v>
          </cell>
          <cell r="T1568">
            <v>2</v>
          </cell>
          <cell r="V1568">
            <v>2</v>
          </cell>
          <cell r="W1568">
            <v>3.9940000000000003E-2</v>
          </cell>
          <cell r="X1568">
            <v>0</v>
          </cell>
          <cell r="Y1568">
            <v>3</v>
          </cell>
        </row>
        <row r="1569">
          <cell r="I1569" t="str">
            <v>F8J621447</v>
          </cell>
          <cell r="K1569">
            <v>0</v>
          </cell>
          <cell r="L1569">
            <v>0</v>
          </cell>
          <cell r="M1569">
            <v>1.9970000000000002E-2</v>
          </cell>
          <cell r="N1569">
            <v>0.08</v>
          </cell>
          <cell r="O1569">
            <v>0</v>
          </cell>
          <cell r="P1569">
            <v>0</v>
          </cell>
          <cell r="Q1569" t="str">
            <v>CPC</v>
          </cell>
          <cell r="R1569">
            <v>21093</v>
          </cell>
          <cell r="S1569">
            <v>21694</v>
          </cell>
          <cell r="T1569">
            <v>601</v>
          </cell>
          <cell r="V1569">
            <v>601</v>
          </cell>
          <cell r="W1569">
            <v>12.001970000000002</v>
          </cell>
          <cell r="X1569">
            <v>0</v>
          </cell>
          <cell r="Y1569">
            <v>0</v>
          </cell>
        </row>
        <row r="1570">
          <cell r="I1570" t="str">
            <v>CNGS445061</v>
          </cell>
          <cell r="K1570">
            <v>0</v>
          </cell>
          <cell r="L1570">
            <v>0</v>
          </cell>
          <cell r="M1570">
            <v>1.9970000000000002E-2</v>
          </cell>
          <cell r="N1570">
            <v>0.08</v>
          </cell>
          <cell r="O1570">
            <v>0</v>
          </cell>
          <cell r="P1570">
            <v>0</v>
          </cell>
          <cell r="Q1570" t="str">
            <v>CPC</v>
          </cell>
          <cell r="R1570">
            <v>3709</v>
          </cell>
          <cell r="S1570">
            <v>3738</v>
          </cell>
          <cell r="T1570">
            <v>29</v>
          </cell>
          <cell r="V1570">
            <v>29</v>
          </cell>
          <cell r="W1570">
            <v>0.57913000000000003</v>
          </cell>
          <cell r="X1570">
            <v>9500</v>
          </cell>
          <cell r="Y1570">
            <v>9551</v>
          </cell>
        </row>
        <row r="1571">
          <cell r="I1571" t="str">
            <v>79G5HFC</v>
          </cell>
          <cell r="K1571">
            <v>0</v>
          </cell>
          <cell r="L1571">
            <v>0</v>
          </cell>
          <cell r="M1571">
            <v>1.9970000000000002E-2</v>
          </cell>
          <cell r="N1571">
            <v>0.08</v>
          </cell>
          <cell r="O1571">
            <v>0</v>
          </cell>
          <cell r="P1571">
            <v>0</v>
          </cell>
          <cell r="Q1571" t="str">
            <v>CPC</v>
          </cell>
          <cell r="R1571">
            <v>82947</v>
          </cell>
          <cell r="S1571">
            <v>88223</v>
          </cell>
          <cell r="T1571">
            <v>5276</v>
          </cell>
          <cell r="V1571">
            <v>5276</v>
          </cell>
          <cell r="W1571">
            <v>105.36172000000001</v>
          </cell>
          <cell r="X1571">
            <v>0</v>
          </cell>
          <cell r="Y1571">
            <v>0</v>
          </cell>
        </row>
        <row r="1572">
          <cell r="I1572" t="str">
            <v>79G10LX</v>
          </cell>
          <cell r="K1572">
            <v>0</v>
          </cell>
          <cell r="L1572">
            <v>0</v>
          </cell>
          <cell r="M1572">
            <v>1.9970000000000002E-2</v>
          </cell>
          <cell r="N1572">
            <v>0.08</v>
          </cell>
          <cell r="O1572">
            <v>0</v>
          </cell>
          <cell r="P1572">
            <v>0</v>
          </cell>
          <cell r="Q1572" t="str">
            <v>CPC</v>
          </cell>
          <cell r="R1572">
            <v>339204</v>
          </cell>
          <cell r="S1572">
            <v>346385</v>
          </cell>
          <cell r="T1572">
            <v>7181</v>
          </cell>
          <cell r="V1572">
            <v>7181</v>
          </cell>
          <cell r="W1572">
            <v>143.40457000000001</v>
          </cell>
          <cell r="X1572">
            <v>0</v>
          </cell>
          <cell r="Y1572">
            <v>0</v>
          </cell>
        </row>
        <row r="1573">
          <cell r="I1573" t="str">
            <v>793R086</v>
          </cell>
          <cell r="K1573">
            <v>0</v>
          </cell>
          <cell r="L1573">
            <v>0</v>
          </cell>
          <cell r="M1573">
            <v>1.9970000000000002E-2</v>
          </cell>
          <cell r="N1573">
            <v>0.08</v>
          </cell>
          <cell r="O1573">
            <v>0</v>
          </cell>
          <cell r="P1573">
            <v>0</v>
          </cell>
          <cell r="Q1573" t="str">
            <v>CPC</v>
          </cell>
          <cell r="R1573">
            <v>99322</v>
          </cell>
          <cell r="S1573">
            <v>100251</v>
          </cell>
          <cell r="T1573">
            <v>929</v>
          </cell>
          <cell r="V1573">
            <v>929</v>
          </cell>
          <cell r="W1573">
            <v>18.552130000000002</v>
          </cell>
          <cell r="X1573">
            <v>0</v>
          </cell>
          <cell r="Y1573">
            <v>0</v>
          </cell>
        </row>
        <row r="1574">
          <cell r="I1574" t="str">
            <v>9445ZWT</v>
          </cell>
          <cell r="K1574">
            <v>0</v>
          </cell>
          <cell r="L1574">
            <v>0</v>
          </cell>
          <cell r="M1574">
            <v>1.9970000000000002E-2</v>
          </cell>
          <cell r="N1574">
            <v>0.08</v>
          </cell>
          <cell r="O1574">
            <v>0</v>
          </cell>
          <cell r="P1574">
            <v>0</v>
          </cell>
          <cell r="Q1574" t="str">
            <v>CPC</v>
          </cell>
          <cell r="R1574">
            <v>37290</v>
          </cell>
          <cell r="S1574">
            <v>38080</v>
          </cell>
          <cell r="T1574">
            <v>790</v>
          </cell>
          <cell r="V1574">
            <v>790</v>
          </cell>
          <cell r="W1574">
            <v>15.776300000000001</v>
          </cell>
          <cell r="X1574">
            <v>35646</v>
          </cell>
          <cell r="Y1574">
            <v>35656</v>
          </cell>
        </row>
        <row r="1575">
          <cell r="I1575" t="str">
            <v>W422L500898</v>
          </cell>
          <cell r="J1575" t="str">
            <v>C28004437</v>
          </cell>
          <cell r="K1575">
            <v>0</v>
          </cell>
          <cell r="L1575">
            <v>0</v>
          </cell>
          <cell r="M1575">
            <v>1.9970000000000002E-2</v>
          </cell>
          <cell r="N1575">
            <v>0.08</v>
          </cell>
          <cell r="O1575">
            <v>0</v>
          </cell>
          <cell r="P1575">
            <v>0</v>
          </cell>
          <cell r="Q1575" t="str">
            <v>CPC</v>
          </cell>
          <cell r="R1575">
            <v>463951</v>
          </cell>
          <cell r="S1575">
            <v>469941</v>
          </cell>
          <cell r="T1575">
            <v>5990</v>
          </cell>
          <cell r="V1575">
            <v>5990</v>
          </cell>
          <cell r="W1575">
            <v>119.62030000000001</v>
          </cell>
          <cell r="X1575">
            <v>0</v>
          </cell>
          <cell r="Y1575">
            <v>0</v>
          </cell>
        </row>
        <row r="1576">
          <cell r="I1576" t="str">
            <v>9433VH4</v>
          </cell>
          <cell r="K1576">
            <v>0</v>
          </cell>
          <cell r="L1576">
            <v>0</v>
          </cell>
          <cell r="M1576">
            <v>1.9970000000000002E-2</v>
          </cell>
          <cell r="N1576">
            <v>0.08</v>
          </cell>
          <cell r="O1576">
            <v>0</v>
          </cell>
          <cell r="P1576">
            <v>0</v>
          </cell>
          <cell r="Q1576" t="str">
            <v>CPC</v>
          </cell>
          <cell r="R1576">
            <v>102069</v>
          </cell>
          <cell r="S1576">
            <v>102690</v>
          </cell>
          <cell r="T1576">
            <v>621</v>
          </cell>
          <cell r="V1576">
            <v>621</v>
          </cell>
          <cell r="W1576">
            <v>12.401370000000002</v>
          </cell>
          <cell r="X1576">
            <v>160786</v>
          </cell>
          <cell r="Y1576">
            <v>161466</v>
          </cell>
        </row>
        <row r="1577">
          <cell r="I1577" t="str">
            <v>793YRLP</v>
          </cell>
          <cell r="K1577">
            <v>0</v>
          </cell>
          <cell r="L1577">
            <v>0</v>
          </cell>
          <cell r="M1577">
            <v>1.9970000000000002E-2</v>
          </cell>
          <cell r="N1577">
            <v>0.08</v>
          </cell>
          <cell r="O1577">
            <v>0</v>
          </cell>
          <cell r="P1577">
            <v>0</v>
          </cell>
          <cell r="Q1577" t="str">
            <v>CPC</v>
          </cell>
          <cell r="R1577">
            <v>387418</v>
          </cell>
          <cell r="S1577">
            <v>393560</v>
          </cell>
          <cell r="T1577">
            <v>6142</v>
          </cell>
          <cell r="V1577">
            <v>6142</v>
          </cell>
          <cell r="W1577">
            <v>122.65574000000001</v>
          </cell>
          <cell r="X1577">
            <v>0</v>
          </cell>
          <cell r="Y1577">
            <v>0</v>
          </cell>
        </row>
        <row r="1578">
          <cell r="I1578" t="str">
            <v>72L22RH</v>
          </cell>
          <cell r="K1578">
            <v>0</v>
          </cell>
          <cell r="L1578">
            <v>0</v>
          </cell>
          <cell r="M1578">
            <v>1.9970000000000002E-2</v>
          </cell>
          <cell r="N1578">
            <v>0.08</v>
          </cell>
          <cell r="O1578">
            <v>0</v>
          </cell>
          <cell r="P1578">
            <v>0</v>
          </cell>
          <cell r="Q1578" t="str">
            <v>CPC</v>
          </cell>
          <cell r="R1578">
            <v>22611</v>
          </cell>
          <cell r="S1578" t="e">
            <v>#N/A</v>
          </cell>
          <cell r="T1578" t="e">
            <v>#N/A</v>
          </cell>
          <cell r="V1578" t="e">
            <v>#N/A</v>
          </cell>
          <cell r="W1578" t="e">
            <v>#N/A</v>
          </cell>
          <cell r="X1578">
            <v>0</v>
          </cell>
          <cell r="Y1578" t="e">
            <v>#N/A</v>
          </cell>
        </row>
        <row r="1579">
          <cell r="I1579" t="str">
            <v>35P84V7</v>
          </cell>
          <cell r="K1579">
            <v>0</v>
          </cell>
          <cell r="L1579">
            <v>0</v>
          </cell>
          <cell r="M1579">
            <v>1.9970000000000002E-2</v>
          </cell>
          <cell r="N1579">
            <v>0.08</v>
          </cell>
          <cell r="O1579">
            <v>0</v>
          </cell>
          <cell r="P1579">
            <v>0</v>
          </cell>
          <cell r="Q1579" t="str">
            <v>CPC</v>
          </cell>
          <cell r="R1579">
            <v>62933</v>
          </cell>
          <cell r="S1579">
            <v>62984</v>
          </cell>
          <cell r="T1579">
            <v>51</v>
          </cell>
          <cell r="V1579">
            <v>51</v>
          </cell>
          <cell r="W1579">
            <v>1.01847</v>
          </cell>
          <cell r="X1579">
            <v>0</v>
          </cell>
          <cell r="Y1579">
            <v>0</v>
          </cell>
        </row>
        <row r="1580">
          <cell r="I1580" t="str">
            <v>74634799070C4</v>
          </cell>
          <cell r="K1580">
            <v>0</v>
          </cell>
          <cell r="L1580">
            <v>0</v>
          </cell>
          <cell r="M1580">
            <v>1.9970000000000002E-2</v>
          </cell>
          <cell r="N1580">
            <v>0.08</v>
          </cell>
          <cell r="O1580">
            <v>0</v>
          </cell>
          <cell r="P1580">
            <v>0</v>
          </cell>
          <cell r="Q1580" t="str">
            <v>CPC</v>
          </cell>
          <cell r="R1580">
            <v>44351</v>
          </cell>
          <cell r="S1580">
            <v>46209</v>
          </cell>
          <cell r="T1580">
            <v>1858</v>
          </cell>
          <cell r="V1580">
            <v>1858</v>
          </cell>
          <cell r="W1580">
            <v>37.104260000000004</v>
          </cell>
          <cell r="X1580">
            <v>0</v>
          </cell>
          <cell r="Y1580">
            <v>0</v>
          </cell>
        </row>
        <row r="1581">
          <cell r="I1581" t="str">
            <v>70156PHH14424</v>
          </cell>
          <cell r="K1581">
            <v>0</v>
          </cell>
          <cell r="L1581">
            <v>0</v>
          </cell>
          <cell r="M1581">
            <v>1.9970000000000002E-2</v>
          </cell>
          <cell r="N1581">
            <v>0.08</v>
          </cell>
          <cell r="O1581">
            <v>0</v>
          </cell>
          <cell r="P1581">
            <v>0</v>
          </cell>
          <cell r="Q1581" t="str">
            <v>CPC</v>
          </cell>
          <cell r="R1581">
            <v>508</v>
          </cell>
          <cell r="S1581" t="e">
            <v>#N/A</v>
          </cell>
          <cell r="T1581" t="e">
            <v>#N/A</v>
          </cell>
          <cell r="V1581" t="e">
            <v>#N/A</v>
          </cell>
          <cell r="W1581" t="e">
            <v>#N/A</v>
          </cell>
          <cell r="X1581">
            <v>0</v>
          </cell>
          <cell r="Y1581" t="e">
            <v>#N/A</v>
          </cell>
        </row>
        <row r="1582">
          <cell r="I1582" t="str">
            <v>4063369908LCD</v>
          </cell>
          <cell r="K1582">
            <v>0</v>
          </cell>
          <cell r="L1582">
            <v>0</v>
          </cell>
          <cell r="M1582">
            <v>1.9970000000000002E-2</v>
          </cell>
          <cell r="N1582">
            <v>0.08</v>
          </cell>
          <cell r="O1582">
            <v>0</v>
          </cell>
          <cell r="P1582">
            <v>0</v>
          </cell>
          <cell r="Q1582" t="str">
            <v>CPC</v>
          </cell>
          <cell r="R1582">
            <v>242173</v>
          </cell>
          <cell r="S1582" t="e">
            <v>#N/A</v>
          </cell>
          <cell r="T1582" t="e">
            <v>#N/A</v>
          </cell>
          <cell r="V1582" t="e">
            <v>#N/A</v>
          </cell>
          <cell r="W1582" t="e">
            <v>#N/A</v>
          </cell>
          <cell r="X1582">
            <v>0</v>
          </cell>
          <cell r="Y1582" t="e">
            <v>#N/A</v>
          </cell>
        </row>
        <row r="1583">
          <cell r="I1583" t="str">
            <v>7528637010MM4</v>
          </cell>
          <cell r="K1583">
            <v>0</v>
          </cell>
          <cell r="L1583">
            <v>0</v>
          </cell>
          <cell r="M1583">
            <v>1.9970000000000002E-2</v>
          </cell>
          <cell r="N1583">
            <v>0.08</v>
          </cell>
          <cell r="O1583">
            <v>0</v>
          </cell>
          <cell r="P1583">
            <v>0</v>
          </cell>
          <cell r="Q1583" t="str">
            <v>CPC</v>
          </cell>
          <cell r="R1583">
            <v>2</v>
          </cell>
          <cell r="S1583">
            <v>2391</v>
          </cell>
          <cell r="T1583">
            <v>2389</v>
          </cell>
          <cell r="V1583">
            <v>2389</v>
          </cell>
          <cell r="W1583">
            <v>47.708330000000004</v>
          </cell>
          <cell r="X1583">
            <v>0</v>
          </cell>
          <cell r="Y1583">
            <v>2</v>
          </cell>
        </row>
        <row r="1584">
          <cell r="I1584" t="str">
            <v>W492L500916</v>
          </cell>
          <cell r="J1584" t="str">
            <v>C28004387</v>
          </cell>
          <cell r="K1584">
            <v>0</v>
          </cell>
          <cell r="L1584">
            <v>0</v>
          </cell>
          <cell r="M1584">
            <v>1.9970000000000002E-2</v>
          </cell>
          <cell r="N1584">
            <v>0.08</v>
          </cell>
          <cell r="O1584">
            <v>0</v>
          </cell>
          <cell r="P1584">
            <v>0</v>
          </cell>
          <cell r="Q1584" t="str">
            <v>CPC</v>
          </cell>
          <cell r="R1584">
            <v>277498</v>
          </cell>
          <cell r="S1584">
            <v>281776</v>
          </cell>
          <cell r="T1584">
            <v>4278</v>
          </cell>
          <cell r="V1584">
            <v>4278</v>
          </cell>
          <cell r="W1584">
            <v>85.431660000000008</v>
          </cell>
          <cell r="X1584">
            <v>29102</v>
          </cell>
          <cell r="Y1584">
            <v>29968</v>
          </cell>
        </row>
        <row r="1585">
          <cell r="I1585" t="str">
            <v>V9825300486</v>
          </cell>
          <cell r="J1585" t="str">
            <v>C28004384</v>
          </cell>
          <cell r="K1585">
            <v>0</v>
          </cell>
          <cell r="L1585">
            <v>0</v>
          </cell>
          <cell r="M1585">
            <v>1.9970000000000002E-2</v>
          </cell>
          <cell r="N1585">
            <v>0.08</v>
          </cell>
          <cell r="O1585">
            <v>0</v>
          </cell>
          <cell r="P1585">
            <v>0</v>
          </cell>
          <cell r="Q1585" t="str">
            <v>CPC</v>
          </cell>
          <cell r="R1585">
            <v>50931</v>
          </cell>
          <cell r="S1585">
            <v>51631</v>
          </cell>
          <cell r="T1585">
            <v>700</v>
          </cell>
          <cell r="V1585">
            <v>700</v>
          </cell>
          <cell r="W1585">
            <v>13.979000000000001</v>
          </cell>
          <cell r="X1585">
            <v>14628</v>
          </cell>
          <cell r="Y1585">
            <v>14628</v>
          </cell>
        </row>
        <row r="1586">
          <cell r="I1586" t="str">
            <v>W492L500974</v>
          </cell>
          <cell r="J1586" t="str">
            <v>C28004386</v>
          </cell>
          <cell r="K1586">
            <v>0</v>
          </cell>
          <cell r="L1586">
            <v>0</v>
          </cell>
          <cell r="M1586">
            <v>1.9970000000000002E-2</v>
          </cell>
          <cell r="N1586">
            <v>0.08</v>
          </cell>
          <cell r="O1586">
            <v>0</v>
          </cell>
          <cell r="P1586">
            <v>0</v>
          </cell>
          <cell r="Q1586" t="str">
            <v>CPC</v>
          </cell>
          <cell r="R1586">
            <v>344455</v>
          </cell>
          <cell r="S1586">
            <v>351699</v>
          </cell>
          <cell r="T1586">
            <v>7244</v>
          </cell>
          <cell r="V1586">
            <v>7244</v>
          </cell>
          <cell r="W1586">
            <v>144.66268000000002</v>
          </cell>
          <cell r="X1586">
            <v>25343</v>
          </cell>
          <cell r="Y1586">
            <v>25794</v>
          </cell>
        </row>
        <row r="1587">
          <cell r="I1587" t="str">
            <v>72MD49D</v>
          </cell>
          <cell r="K1587">
            <v>0</v>
          </cell>
          <cell r="L1587">
            <v>0</v>
          </cell>
          <cell r="M1587">
            <v>1.9970000000000002E-2</v>
          </cell>
          <cell r="N1587">
            <v>0.08</v>
          </cell>
          <cell r="O1587">
            <v>0</v>
          </cell>
          <cell r="P1587">
            <v>0</v>
          </cell>
          <cell r="Q1587" t="str">
            <v>CPC</v>
          </cell>
          <cell r="R1587">
            <v>32288</v>
          </cell>
          <cell r="S1587">
            <v>32371</v>
          </cell>
          <cell r="T1587">
            <v>83</v>
          </cell>
          <cell r="V1587">
            <v>83</v>
          </cell>
          <cell r="W1587">
            <v>1.65751</v>
          </cell>
          <cell r="X1587">
            <v>0</v>
          </cell>
          <cell r="Y1587">
            <v>0</v>
          </cell>
        </row>
        <row r="1588">
          <cell r="I1588" t="str">
            <v>794207Y</v>
          </cell>
          <cell r="K1588">
            <v>0</v>
          </cell>
          <cell r="L1588">
            <v>0</v>
          </cell>
          <cell r="M1588">
            <v>1.9970000000000002E-2</v>
          </cell>
          <cell r="N1588">
            <v>0.08</v>
          </cell>
          <cell r="O1588">
            <v>0</v>
          </cell>
          <cell r="P1588">
            <v>0</v>
          </cell>
          <cell r="Q1588" t="str">
            <v>CPC</v>
          </cell>
          <cell r="R1588">
            <v>68590</v>
          </cell>
          <cell r="S1588">
            <v>68748</v>
          </cell>
          <cell r="T1588">
            <v>158</v>
          </cell>
          <cell r="V1588">
            <v>158</v>
          </cell>
          <cell r="W1588">
            <v>3.1552600000000002</v>
          </cell>
          <cell r="X1588">
            <v>0</v>
          </cell>
          <cell r="Y1588">
            <v>0</v>
          </cell>
        </row>
        <row r="1589">
          <cell r="I1589" t="str">
            <v>CND9894149</v>
          </cell>
          <cell r="K1589">
            <v>0</v>
          </cell>
          <cell r="L1589">
            <v>0</v>
          </cell>
          <cell r="M1589">
            <v>1.9970000000000002E-2</v>
          </cell>
          <cell r="N1589">
            <v>0.08</v>
          </cell>
          <cell r="O1589">
            <v>0</v>
          </cell>
          <cell r="P1589">
            <v>0</v>
          </cell>
          <cell r="Q1589" t="str">
            <v>CPC</v>
          </cell>
          <cell r="R1589">
            <v>17778</v>
          </cell>
          <cell r="S1589">
            <v>17914</v>
          </cell>
          <cell r="T1589">
            <v>136</v>
          </cell>
          <cell r="V1589">
            <v>136</v>
          </cell>
          <cell r="W1589">
            <v>2.7159200000000001</v>
          </cell>
          <cell r="X1589">
            <v>0</v>
          </cell>
          <cell r="Y1589">
            <v>0</v>
          </cell>
        </row>
        <row r="1590">
          <cell r="I1590" t="str">
            <v>S9219600103</v>
          </cell>
          <cell r="J1590" t="str">
            <v>C28004563</v>
          </cell>
          <cell r="K1590">
            <v>0</v>
          </cell>
          <cell r="L1590">
            <v>0</v>
          </cell>
          <cell r="M1590">
            <v>1.9970000000000002E-2</v>
          </cell>
          <cell r="N1590">
            <v>0.08</v>
          </cell>
          <cell r="O1590">
            <v>0</v>
          </cell>
          <cell r="P1590">
            <v>0</v>
          </cell>
          <cell r="Q1590" t="str">
            <v>CPC</v>
          </cell>
          <cell r="R1590">
            <v>219667</v>
          </cell>
          <cell r="S1590">
            <v>226018</v>
          </cell>
          <cell r="T1590">
            <v>6351</v>
          </cell>
          <cell r="V1590">
            <v>6351</v>
          </cell>
          <cell r="W1590">
            <v>126.82947000000001</v>
          </cell>
          <cell r="X1590">
            <v>0</v>
          </cell>
          <cell r="Y1590">
            <v>0</v>
          </cell>
        </row>
        <row r="1591">
          <cell r="I1591" t="str">
            <v>S9219500207</v>
          </cell>
          <cell r="J1591" t="str">
            <v>C28004564</v>
          </cell>
          <cell r="K1591">
            <v>0</v>
          </cell>
          <cell r="L1591">
            <v>0</v>
          </cell>
          <cell r="M1591">
            <v>1.9970000000000002E-2</v>
          </cell>
          <cell r="N1591">
            <v>0.08</v>
          </cell>
          <cell r="O1591">
            <v>0</v>
          </cell>
          <cell r="P1591">
            <v>0</v>
          </cell>
          <cell r="Q1591" t="str">
            <v>CPC</v>
          </cell>
          <cell r="R1591">
            <v>248682</v>
          </cell>
          <cell r="S1591">
            <v>251638</v>
          </cell>
          <cell r="T1591">
            <v>2956</v>
          </cell>
          <cell r="V1591">
            <v>2956</v>
          </cell>
          <cell r="W1591">
            <v>59.031320000000008</v>
          </cell>
          <cell r="X1591">
            <v>0</v>
          </cell>
          <cell r="Y1591">
            <v>0</v>
          </cell>
        </row>
        <row r="1592">
          <cell r="I1592" t="str">
            <v>V9825200298</v>
          </cell>
          <cell r="J1592" t="str">
            <v>C28004569</v>
          </cell>
          <cell r="K1592">
            <v>0</v>
          </cell>
          <cell r="L1592">
            <v>0</v>
          </cell>
          <cell r="M1592">
            <v>1.9970000000000002E-2</v>
          </cell>
          <cell r="N1592">
            <v>0.08</v>
          </cell>
          <cell r="O1592">
            <v>0</v>
          </cell>
          <cell r="P1592">
            <v>0</v>
          </cell>
          <cell r="Q1592" t="str">
            <v>CPC</v>
          </cell>
          <cell r="R1592">
            <v>275698</v>
          </cell>
          <cell r="S1592">
            <v>277691</v>
          </cell>
          <cell r="T1592">
            <v>1993</v>
          </cell>
          <cell r="V1592">
            <v>1993</v>
          </cell>
          <cell r="W1592">
            <v>39.80021</v>
          </cell>
          <cell r="X1592">
            <v>58348</v>
          </cell>
          <cell r="Y1592">
            <v>59828</v>
          </cell>
        </row>
        <row r="1593">
          <cell r="I1593" t="str">
            <v>V7125300515</v>
          </cell>
          <cell r="J1593" t="str">
            <v>C28004597</v>
          </cell>
          <cell r="K1593">
            <v>0</v>
          </cell>
          <cell r="L1593">
            <v>0</v>
          </cell>
          <cell r="M1593">
            <v>1.9970000000000002E-2</v>
          </cell>
          <cell r="N1593">
            <v>0.08</v>
          </cell>
          <cell r="O1593">
            <v>0</v>
          </cell>
          <cell r="P1593">
            <v>0</v>
          </cell>
          <cell r="Q1593" t="str">
            <v>CPC</v>
          </cell>
          <cell r="R1593">
            <v>1876543</v>
          </cell>
          <cell r="S1593">
            <v>1890320</v>
          </cell>
          <cell r="T1593">
            <v>13777</v>
          </cell>
          <cell r="V1593">
            <v>13777</v>
          </cell>
          <cell r="W1593">
            <v>275.12669</v>
          </cell>
          <cell r="X1593">
            <v>0</v>
          </cell>
          <cell r="Y1593">
            <v>0</v>
          </cell>
        </row>
        <row r="1594">
          <cell r="I1594">
            <v>9451185</v>
          </cell>
          <cell r="K1594">
            <v>0</v>
          </cell>
          <cell r="L1594">
            <v>0</v>
          </cell>
          <cell r="M1594">
            <v>1.9970000000000002E-2</v>
          </cell>
          <cell r="N1594">
            <v>0.08</v>
          </cell>
          <cell r="O1594">
            <v>0</v>
          </cell>
          <cell r="P1594">
            <v>0</v>
          </cell>
          <cell r="Q1594" t="str">
            <v>CPC</v>
          </cell>
          <cell r="R1594">
            <v>2594</v>
          </cell>
          <cell r="S1594" t="e">
            <v>#N/A</v>
          </cell>
          <cell r="T1594" t="e">
            <v>#N/A</v>
          </cell>
          <cell r="V1594" t="e">
            <v>#N/A</v>
          </cell>
          <cell r="W1594" t="e">
            <v>#N/A</v>
          </cell>
          <cell r="X1594">
            <v>4229</v>
          </cell>
          <cell r="Y1594" t="e">
            <v>#N/A</v>
          </cell>
        </row>
        <row r="1595">
          <cell r="I1595" t="str">
            <v>W3028806076</v>
          </cell>
          <cell r="J1595" t="str">
            <v>C28004383</v>
          </cell>
          <cell r="K1595">
            <v>0</v>
          </cell>
          <cell r="L1595">
            <v>0</v>
          </cell>
          <cell r="M1595">
            <v>1.9970000000000002E-2</v>
          </cell>
          <cell r="N1595">
            <v>0.08</v>
          </cell>
          <cell r="O1595">
            <v>0</v>
          </cell>
          <cell r="P1595">
            <v>0</v>
          </cell>
          <cell r="Q1595" t="str">
            <v>CPC</v>
          </cell>
          <cell r="R1595">
            <v>9494</v>
          </cell>
          <cell r="S1595">
            <v>9567</v>
          </cell>
          <cell r="T1595">
            <v>73</v>
          </cell>
          <cell r="V1595">
            <v>73</v>
          </cell>
          <cell r="W1595">
            <v>1.4578100000000001</v>
          </cell>
          <cell r="X1595">
            <v>0</v>
          </cell>
          <cell r="Y1595">
            <v>0</v>
          </cell>
        </row>
        <row r="1596">
          <cell r="I1596" t="str">
            <v>W3028806084</v>
          </cell>
          <cell r="J1596" t="str">
            <v>C28004382</v>
          </cell>
          <cell r="K1596">
            <v>0</v>
          </cell>
          <cell r="L1596">
            <v>0</v>
          </cell>
          <cell r="M1596">
            <v>1.9970000000000002E-2</v>
          </cell>
          <cell r="N1596">
            <v>0.08</v>
          </cell>
          <cell r="O1596">
            <v>0</v>
          </cell>
          <cell r="P1596">
            <v>0</v>
          </cell>
          <cell r="Q1596" t="str">
            <v>CPC</v>
          </cell>
          <cell r="R1596">
            <v>237554</v>
          </cell>
          <cell r="S1596">
            <v>240524</v>
          </cell>
          <cell r="T1596">
            <v>2970</v>
          </cell>
          <cell r="V1596">
            <v>2970</v>
          </cell>
          <cell r="W1596">
            <v>59.310900000000004</v>
          </cell>
          <cell r="X1596">
            <v>0</v>
          </cell>
          <cell r="Y1596">
            <v>0</v>
          </cell>
        </row>
        <row r="1597">
          <cell r="I1597" t="str">
            <v>7951WP8</v>
          </cell>
          <cell r="K1597">
            <v>0</v>
          </cell>
          <cell r="L1597">
            <v>0</v>
          </cell>
          <cell r="M1597">
            <v>1.9970000000000002E-2</v>
          </cell>
          <cell r="N1597">
            <v>0.08</v>
          </cell>
          <cell r="O1597">
            <v>0</v>
          </cell>
          <cell r="P1597">
            <v>0</v>
          </cell>
          <cell r="Q1597" t="str">
            <v>CPC</v>
          </cell>
          <cell r="R1597">
            <v>83601</v>
          </cell>
          <cell r="S1597">
            <v>85715</v>
          </cell>
          <cell r="T1597">
            <v>2114</v>
          </cell>
          <cell r="V1597">
            <v>2114</v>
          </cell>
          <cell r="W1597">
            <v>42.21658</v>
          </cell>
          <cell r="X1597">
            <v>0</v>
          </cell>
          <cell r="Y1597">
            <v>0</v>
          </cell>
        </row>
        <row r="1598">
          <cell r="I1598" t="str">
            <v>V9825300115</v>
          </cell>
          <cell r="J1598" t="str">
            <v>C28004856</v>
          </cell>
          <cell r="K1598">
            <v>0</v>
          </cell>
          <cell r="L1598">
            <v>0</v>
          </cell>
          <cell r="M1598">
            <v>1.9970000000000002E-2</v>
          </cell>
          <cell r="N1598">
            <v>0.08</v>
          </cell>
          <cell r="O1598">
            <v>0</v>
          </cell>
          <cell r="P1598">
            <v>0</v>
          </cell>
          <cell r="Q1598" t="str">
            <v>CPC</v>
          </cell>
          <cell r="R1598">
            <v>46067</v>
          </cell>
          <cell r="S1598">
            <v>47301</v>
          </cell>
          <cell r="T1598">
            <v>1234</v>
          </cell>
          <cell r="V1598">
            <v>1234</v>
          </cell>
          <cell r="W1598">
            <v>24.642980000000001</v>
          </cell>
          <cell r="X1598">
            <v>28983</v>
          </cell>
          <cell r="Y1598">
            <v>29780</v>
          </cell>
        </row>
        <row r="1599">
          <cell r="I1599" t="str">
            <v>72N5CBW</v>
          </cell>
          <cell r="K1599">
            <v>0</v>
          </cell>
          <cell r="L1599">
            <v>0</v>
          </cell>
          <cell r="M1599">
            <v>1.9970000000000002E-2</v>
          </cell>
          <cell r="N1599">
            <v>0.08</v>
          </cell>
          <cell r="O1599">
            <v>0</v>
          </cell>
          <cell r="P1599">
            <v>0</v>
          </cell>
          <cell r="Q1599" t="str">
            <v>CPC</v>
          </cell>
          <cell r="R1599">
            <v>45875</v>
          </cell>
          <cell r="S1599">
            <v>46526</v>
          </cell>
          <cell r="T1599">
            <v>651</v>
          </cell>
          <cell r="V1599">
            <v>651</v>
          </cell>
          <cell r="W1599">
            <v>13.000470000000002</v>
          </cell>
          <cell r="X1599">
            <v>0</v>
          </cell>
          <cell r="Y1599">
            <v>0</v>
          </cell>
        </row>
        <row r="1600">
          <cell r="I1600" t="str">
            <v>V4409301302</v>
          </cell>
          <cell r="J1600" t="str">
            <v>C24064921</v>
          </cell>
          <cell r="K1600">
            <v>0</v>
          </cell>
          <cell r="L1600">
            <v>0</v>
          </cell>
          <cell r="M1600">
            <v>1.9970000000000002E-2</v>
          </cell>
          <cell r="N1600">
            <v>0.08</v>
          </cell>
          <cell r="O1600">
            <v>0</v>
          </cell>
          <cell r="P1600">
            <v>0</v>
          </cell>
          <cell r="Q1600" t="str">
            <v>CPC</v>
          </cell>
          <cell r="R1600">
            <v>50325</v>
          </cell>
          <cell r="S1600">
            <v>51086</v>
          </cell>
          <cell r="T1600">
            <v>761</v>
          </cell>
          <cell r="V1600">
            <v>761</v>
          </cell>
          <cell r="W1600">
            <v>15.197170000000002</v>
          </cell>
          <cell r="X1600">
            <v>0</v>
          </cell>
          <cell r="Y1600">
            <v>0</v>
          </cell>
        </row>
        <row r="1601">
          <cell r="I1601" t="str">
            <v>W533L700555</v>
          </cell>
          <cell r="J1601" t="str">
            <v>C84037714</v>
          </cell>
          <cell r="K1601">
            <v>0</v>
          </cell>
          <cell r="L1601">
            <v>0</v>
          </cell>
          <cell r="M1601">
            <v>1.9970000000000002E-2</v>
          </cell>
          <cell r="N1601">
            <v>0.08</v>
          </cell>
          <cell r="O1601">
            <v>0</v>
          </cell>
          <cell r="P1601">
            <v>0</v>
          </cell>
          <cell r="Q1601" t="str">
            <v>CPC</v>
          </cell>
          <cell r="R1601">
            <v>220441</v>
          </cell>
          <cell r="S1601">
            <v>224589</v>
          </cell>
          <cell r="T1601">
            <v>4148</v>
          </cell>
          <cell r="V1601">
            <v>4148</v>
          </cell>
          <cell r="W1601">
            <v>82.835560000000001</v>
          </cell>
          <cell r="X1601">
            <v>0</v>
          </cell>
          <cell r="Y1601">
            <v>0</v>
          </cell>
        </row>
        <row r="1602">
          <cell r="I1602" t="str">
            <v>S9029600077</v>
          </cell>
          <cell r="J1602" t="str">
            <v>C84026725</v>
          </cell>
          <cell r="K1602">
            <v>0</v>
          </cell>
          <cell r="L1602">
            <v>0</v>
          </cell>
          <cell r="M1602">
            <v>1.9970000000000002E-2</v>
          </cell>
          <cell r="N1602">
            <v>0.08</v>
          </cell>
          <cell r="O1602">
            <v>0</v>
          </cell>
          <cell r="P1602">
            <v>0</v>
          </cell>
          <cell r="Q1602" t="str">
            <v>CPC</v>
          </cell>
          <cell r="R1602">
            <v>32179</v>
          </cell>
          <cell r="S1602">
            <v>33389</v>
          </cell>
          <cell r="T1602">
            <v>1210</v>
          </cell>
          <cell r="V1602">
            <v>1210</v>
          </cell>
          <cell r="W1602">
            <v>24.163700000000002</v>
          </cell>
          <cell r="X1602">
            <v>0</v>
          </cell>
          <cell r="Y1602">
            <v>0</v>
          </cell>
        </row>
        <row r="1603">
          <cell r="I1603" t="str">
            <v>W875L800662</v>
          </cell>
          <cell r="J1603" t="str">
            <v>C84132212</v>
          </cell>
          <cell r="K1603">
            <v>0</v>
          </cell>
          <cell r="L1603">
            <v>0</v>
          </cell>
          <cell r="M1603">
            <v>1.9970000000000002E-2</v>
          </cell>
          <cell r="N1603">
            <v>0.08</v>
          </cell>
          <cell r="O1603">
            <v>0</v>
          </cell>
          <cell r="P1603">
            <v>0</v>
          </cell>
          <cell r="Q1603" t="str">
            <v>CPC</v>
          </cell>
          <cell r="R1603">
            <v>476481</v>
          </cell>
          <cell r="S1603">
            <v>503082</v>
          </cell>
          <cell r="T1603">
            <v>26601</v>
          </cell>
          <cell r="V1603">
            <v>26601</v>
          </cell>
          <cell r="W1603">
            <v>531.22197000000006</v>
          </cell>
          <cell r="X1603">
            <v>0</v>
          </cell>
          <cell r="Y1603">
            <v>0</v>
          </cell>
        </row>
        <row r="1604">
          <cell r="I1604" t="str">
            <v>70155PHH0Z5H2</v>
          </cell>
          <cell r="K1604">
            <v>0</v>
          </cell>
          <cell r="L1604">
            <v>0</v>
          </cell>
          <cell r="M1604">
            <v>1.9970000000000002E-2</v>
          </cell>
          <cell r="N1604">
            <v>0.08</v>
          </cell>
          <cell r="O1604">
            <v>0</v>
          </cell>
          <cell r="P1604">
            <v>0</v>
          </cell>
          <cell r="Q1604" t="str">
            <v>CPC</v>
          </cell>
          <cell r="R1604">
            <v>5213</v>
          </cell>
          <cell r="S1604">
            <v>5383</v>
          </cell>
          <cell r="T1604">
            <v>170</v>
          </cell>
          <cell r="V1604">
            <v>170</v>
          </cell>
          <cell r="W1604">
            <v>3.3949000000000003</v>
          </cell>
          <cell r="X1604">
            <v>0</v>
          </cell>
          <cell r="Y1604">
            <v>0</v>
          </cell>
        </row>
        <row r="1605">
          <cell r="I1605" t="str">
            <v>40635C660344Z</v>
          </cell>
          <cell r="K1605">
            <v>0</v>
          </cell>
          <cell r="L1605">
            <v>0</v>
          </cell>
          <cell r="M1605">
            <v>1.9970000000000002E-2</v>
          </cell>
          <cell r="N1605">
            <v>0.08</v>
          </cell>
          <cell r="O1605">
            <v>0</v>
          </cell>
          <cell r="P1605">
            <v>0</v>
          </cell>
          <cell r="Q1605" t="str">
            <v>CPC</v>
          </cell>
          <cell r="R1605">
            <v>55760</v>
          </cell>
          <cell r="S1605">
            <v>61503</v>
          </cell>
          <cell r="T1605">
            <v>5743</v>
          </cell>
          <cell r="V1605">
            <v>5743</v>
          </cell>
          <cell r="W1605">
            <v>114.68771000000001</v>
          </cell>
          <cell r="X1605">
            <v>0</v>
          </cell>
          <cell r="Y1605">
            <v>0</v>
          </cell>
        </row>
        <row r="1606">
          <cell r="I1606" t="str">
            <v>CNB9094823</v>
          </cell>
          <cell r="K1606">
            <v>0</v>
          </cell>
          <cell r="L1606">
            <v>0</v>
          </cell>
          <cell r="M1606">
            <v>1.9970000000000002E-2</v>
          </cell>
          <cell r="N1606">
            <v>0.08</v>
          </cell>
          <cell r="O1606">
            <v>0</v>
          </cell>
          <cell r="P1606">
            <v>0</v>
          </cell>
          <cell r="Q1606" t="str">
            <v>CPC</v>
          </cell>
          <cell r="R1606">
            <v>29702</v>
          </cell>
          <cell r="S1606">
            <v>36338</v>
          </cell>
          <cell r="T1606">
            <v>6636</v>
          </cell>
          <cell r="V1606">
            <v>6636</v>
          </cell>
          <cell r="W1606">
            <v>132.52092000000002</v>
          </cell>
          <cell r="X1606">
            <v>0</v>
          </cell>
          <cell r="Y1606">
            <v>0</v>
          </cell>
        </row>
        <row r="1607">
          <cell r="I1607" t="str">
            <v>7463269902CZG</v>
          </cell>
          <cell r="K1607">
            <v>6000</v>
          </cell>
          <cell r="L1607">
            <v>0</v>
          </cell>
          <cell r="M1607">
            <v>2.0750000000000001E-2</v>
          </cell>
          <cell r="N1607">
            <v>0.08</v>
          </cell>
          <cell r="O1607">
            <v>124.5</v>
          </cell>
          <cell r="P1607">
            <v>0</v>
          </cell>
          <cell r="Q1607">
            <v>124.5</v>
          </cell>
          <cell r="R1607">
            <v>85232</v>
          </cell>
          <cell r="S1607">
            <v>92343</v>
          </cell>
          <cell r="T1607">
            <v>7111</v>
          </cell>
          <cell r="U1607">
            <v>1111</v>
          </cell>
          <cell r="W1607">
            <v>23.053250000000002</v>
          </cell>
          <cell r="X1607">
            <v>0</v>
          </cell>
          <cell r="Y1607">
            <v>0</v>
          </cell>
        </row>
        <row r="1608">
          <cell r="I1608" t="str">
            <v>701532HH07BGD</v>
          </cell>
          <cell r="K1608">
            <v>4000</v>
          </cell>
          <cell r="L1608">
            <v>0</v>
          </cell>
          <cell r="M1608">
            <v>2.0750000000000001E-2</v>
          </cell>
          <cell r="N1608">
            <v>0.08</v>
          </cell>
          <cell r="O1608">
            <v>83</v>
          </cell>
          <cell r="P1608">
            <v>0</v>
          </cell>
          <cell r="Q1608">
            <v>83</v>
          </cell>
          <cell r="R1608">
            <v>87997</v>
          </cell>
          <cell r="S1608">
            <v>89805</v>
          </cell>
          <cell r="T1608">
            <v>1808</v>
          </cell>
          <cell r="U1608" t="str">
            <v>0</v>
          </cell>
          <cell r="W1608">
            <v>0</v>
          </cell>
          <cell r="X1608">
            <v>0</v>
          </cell>
          <cell r="Y1608">
            <v>0</v>
          </cell>
        </row>
        <row r="1609">
          <cell r="I1609" t="str">
            <v>S9119300204</v>
          </cell>
          <cell r="J1609" t="str">
            <v>C28004936</v>
          </cell>
          <cell r="K1609">
            <v>0</v>
          </cell>
          <cell r="L1609">
            <v>0</v>
          </cell>
          <cell r="M1609">
            <v>1.9970000000000002E-2</v>
          </cell>
          <cell r="N1609">
            <v>0.08</v>
          </cell>
          <cell r="O1609">
            <v>0</v>
          </cell>
          <cell r="P1609">
            <v>0</v>
          </cell>
          <cell r="Q1609" t="str">
            <v>CPC</v>
          </cell>
          <cell r="R1609">
            <v>117382</v>
          </cell>
          <cell r="S1609">
            <v>117385</v>
          </cell>
          <cell r="T1609">
            <v>3</v>
          </cell>
          <cell r="V1609">
            <v>3</v>
          </cell>
          <cell r="W1609">
            <v>5.9910000000000005E-2</v>
          </cell>
          <cell r="X1609">
            <v>0</v>
          </cell>
          <cell r="Y1609">
            <v>0</v>
          </cell>
        </row>
        <row r="1610">
          <cell r="I1610" t="str">
            <v>35PB4F1</v>
          </cell>
          <cell r="K1610">
            <v>0</v>
          </cell>
          <cell r="L1610">
            <v>0</v>
          </cell>
          <cell r="M1610">
            <v>1.9970000000000002E-2</v>
          </cell>
          <cell r="N1610">
            <v>0.08</v>
          </cell>
          <cell r="O1610">
            <v>0</v>
          </cell>
          <cell r="P1610">
            <v>0</v>
          </cell>
          <cell r="Q1610" t="str">
            <v>CPC</v>
          </cell>
          <cell r="R1610">
            <v>28775</v>
          </cell>
          <cell r="S1610" t="e">
            <v>#N/A</v>
          </cell>
          <cell r="T1610" t="e">
            <v>#N/A</v>
          </cell>
          <cell r="V1610" t="e">
            <v>#N/A</v>
          </cell>
          <cell r="W1610" t="e">
            <v>#N/A</v>
          </cell>
          <cell r="X1610">
            <v>0</v>
          </cell>
          <cell r="Y1610" t="e">
            <v>#N/A</v>
          </cell>
        </row>
        <row r="1611">
          <cell r="I1611" t="str">
            <v>VNBCB630W5</v>
          </cell>
          <cell r="K1611">
            <v>0</v>
          </cell>
          <cell r="L1611">
            <v>0</v>
          </cell>
          <cell r="M1611">
            <v>1.9970000000000002E-2</v>
          </cell>
          <cell r="N1611">
            <v>0.08</v>
          </cell>
          <cell r="O1611">
            <v>0</v>
          </cell>
          <cell r="P1611">
            <v>0</v>
          </cell>
          <cell r="Q1611" t="str">
            <v>CPC</v>
          </cell>
          <cell r="R1611">
            <v>32768</v>
          </cell>
          <cell r="S1611">
            <v>33349</v>
          </cell>
          <cell r="T1611">
            <v>581</v>
          </cell>
          <cell r="V1611">
            <v>581</v>
          </cell>
          <cell r="W1611">
            <v>11.602570000000002</v>
          </cell>
          <cell r="X1611">
            <v>0</v>
          </cell>
          <cell r="Y1611">
            <v>0</v>
          </cell>
        </row>
        <row r="1612">
          <cell r="I1612" t="str">
            <v>79354ZZ</v>
          </cell>
          <cell r="K1612">
            <v>0</v>
          </cell>
          <cell r="L1612">
            <v>0</v>
          </cell>
          <cell r="M1612">
            <v>1.9970000000000002E-2</v>
          </cell>
          <cell r="N1612">
            <v>0.08</v>
          </cell>
          <cell r="O1612">
            <v>0</v>
          </cell>
          <cell r="P1612">
            <v>0</v>
          </cell>
          <cell r="Q1612" t="str">
            <v>CPC</v>
          </cell>
          <cell r="R1612">
            <v>14938</v>
          </cell>
          <cell r="S1612">
            <v>15183</v>
          </cell>
          <cell r="T1612">
            <v>245</v>
          </cell>
          <cell r="V1612">
            <v>245</v>
          </cell>
          <cell r="W1612">
            <v>4.8926500000000006</v>
          </cell>
          <cell r="X1612">
            <v>0</v>
          </cell>
          <cell r="Y1612">
            <v>0</v>
          </cell>
        </row>
        <row r="1613">
          <cell r="I1613" t="str">
            <v>793550L</v>
          </cell>
          <cell r="K1613">
            <v>0</v>
          </cell>
          <cell r="L1613">
            <v>0</v>
          </cell>
          <cell r="M1613">
            <v>1.9970000000000002E-2</v>
          </cell>
          <cell r="N1613">
            <v>0.08</v>
          </cell>
          <cell r="O1613">
            <v>0</v>
          </cell>
          <cell r="P1613">
            <v>0</v>
          </cell>
          <cell r="Q1613" t="str">
            <v>CPC</v>
          </cell>
          <cell r="R1613">
            <v>107003</v>
          </cell>
          <cell r="S1613">
            <v>108131</v>
          </cell>
          <cell r="T1613">
            <v>1128</v>
          </cell>
          <cell r="V1613">
            <v>1128</v>
          </cell>
          <cell r="W1613">
            <v>22.526160000000001</v>
          </cell>
          <cell r="X1613">
            <v>0</v>
          </cell>
          <cell r="Y1613">
            <v>0</v>
          </cell>
        </row>
        <row r="1614">
          <cell r="I1614" t="str">
            <v>7959N03</v>
          </cell>
          <cell r="K1614">
            <v>0</v>
          </cell>
          <cell r="L1614">
            <v>0</v>
          </cell>
          <cell r="M1614">
            <v>1.9970000000000002E-2</v>
          </cell>
          <cell r="N1614">
            <v>0.08</v>
          </cell>
          <cell r="O1614">
            <v>0</v>
          </cell>
          <cell r="P1614">
            <v>0</v>
          </cell>
          <cell r="Q1614" t="str">
            <v>CPC</v>
          </cell>
          <cell r="R1614">
            <v>85331</v>
          </cell>
          <cell r="S1614">
            <v>86744</v>
          </cell>
          <cell r="T1614">
            <v>1413</v>
          </cell>
          <cell r="V1614">
            <v>1413</v>
          </cell>
          <cell r="W1614">
            <v>28.217610000000004</v>
          </cell>
          <cell r="X1614">
            <v>0</v>
          </cell>
          <cell r="Y1614">
            <v>0</v>
          </cell>
        </row>
        <row r="1615">
          <cell r="I1615">
            <v>7527469450375</v>
          </cell>
          <cell r="K1615">
            <v>4000</v>
          </cell>
          <cell r="L1615">
            <v>100</v>
          </cell>
          <cell r="M1615">
            <v>2.0750000000000001E-2</v>
          </cell>
          <cell r="N1615">
            <v>0.08</v>
          </cell>
          <cell r="O1615">
            <v>83</v>
          </cell>
          <cell r="P1615">
            <v>8</v>
          </cell>
          <cell r="Q1615">
            <v>91</v>
          </cell>
          <cell r="R1615">
            <v>7679</v>
          </cell>
          <cell r="S1615">
            <v>7782</v>
          </cell>
          <cell r="T1615">
            <v>103</v>
          </cell>
          <cell r="U1615" t="str">
            <v>0</v>
          </cell>
          <cell r="W1615">
            <v>0</v>
          </cell>
          <cell r="X1615">
            <v>32731</v>
          </cell>
          <cell r="Y1615">
            <v>35245</v>
          </cell>
        </row>
        <row r="1616">
          <cell r="I1616" t="str">
            <v>4063369906C98</v>
          </cell>
          <cell r="K1616">
            <v>0</v>
          </cell>
          <cell r="L1616">
            <v>0</v>
          </cell>
          <cell r="M1616">
            <v>1.9970000000000002E-2</v>
          </cell>
          <cell r="N1616">
            <v>0.08</v>
          </cell>
          <cell r="O1616">
            <v>0</v>
          </cell>
          <cell r="P1616">
            <v>0</v>
          </cell>
          <cell r="Q1616" t="str">
            <v>CPC</v>
          </cell>
          <cell r="R1616">
            <v>232784</v>
          </cell>
          <cell r="S1616">
            <v>241221</v>
          </cell>
          <cell r="T1616">
            <v>8437</v>
          </cell>
          <cell r="V1616">
            <v>8437</v>
          </cell>
          <cell r="W1616">
            <v>168.48689000000002</v>
          </cell>
          <cell r="X1616">
            <v>0</v>
          </cell>
          <cell r="Y1616">
            <v>0</v>
          </cell>
        </row>
        <row r="1617">
          <cell r="I1617" t="str">
            <v>4063369908VR3</v>
          </cell>
          <cell r="K1617">
            <v>4000</v>
          </cell>
          <cell r="L1617">
            <v>0</v>
          </cell>
          <cell r="M1617">
            <v>2.0750000000000001E-2</v>
          </cell>
          <cell r="N1617">
            <v>0.08</v>
          </cell>
          <cell r="O1617">
            <v>83</v>
          </cell>
          <cell r="P1617">
            <v>0</v>
          </cell>
          <cell r="Q1617">
            <v>83</v>
          </cell>
          <cell r="R1617">
            <v>87092</v>
          </cell>
          <cell r="S1617">
            <v>89020</v>
          </cell>
          <cell r="T1617">
            <v>1928</v>
          </cell>
          <cell r="U1617" t="str">
            <v>0</v>
          </cell>
          <cell r="W1617">
            <v>0</v>
          </cell>
          <cell r="X1617">
            <v>0</v>
          </cell>
          <cell r="Y1617">
            <v>0</v>
          </cell>
        </row>
        <row r="1618">
          <cell r="I1618" t="str">
            <v>4063369908VVZ</v>
          </cell>
          <cell r="K1618">
            <v>4000</v>
          </cell>
          <cell r="L1618">
            <v>0</v>
          </cell>
          <cell r="M1618">
            <v>2.0750000000000001E-2</v>
          </cell>
          <cell r="N1618">
            <v>0.08</v>
          </cell>
          <cell r="O1618">
            <v>83</v>
          </cell>
          <cell r="P1618">
            <v>0</v>
          </cell>
          <cell r="Q1618">
            <v>83</v>
          </cell>
          <cell r="R1618">
            <v>49888</v>
          </cell>
          <cell r="S1618">
            <v>49888</v>
          </cell>
          <cell r="T1618">
            <v>0</v>
          </cell>
          <cell r="U1618" t="str">
            <v>0</v>
          </cell>
          <cell r="W1618">
            <v>0</v>
          </cell>
          <cell r="X1618">
            <v>0</v>
          </cell>
          <cell r="Y1618">
            <v>0</v>
          </cell>
        </row>
        <row r="1619">
          <cell r="I1619" t="str">
            <v>701544HH0H4PW</v>
          </cell>
          <cell r="K1619">
            <v>4000</v>
          </cell>
          <cell r="L1619">
            <v>0</v>
          </cell>
          <cell r="M1619">
            <v>2.0750000000000001E-2</v>
          </cell>
          <cell r="N1619">
            <v>0.08</v>
          </cell>
          <cell r="O1619">
            <v>83</v>
          </cell>
          <cell r="P1619">
            <v>0</v>
          </cell>
          <cell r="Q1619">
            <v>83</v>
          </cell>
          <cell r="R1619">
            <v>31756</v>
          </cell>
          <cell r="S1619">
            <v>33100</v>
          </cell>
          <cell r="T1619">
            <v>1344</v>
          </cell>
          <cell r="U1619" t="str">
            <v>0</v>
          </cell>
          <cell r="W1619">
            <v>0</v>
          </cell>
          <cell r="X1619">
            <v>0</v>
          </cell>
          <cell r="Y1619">
            <v>0</v>
          </cell>
        </row>
        <row r="1620">
          <cell r="I1620" t="str">
            <v>75261394401KD</v>
          </cell>
          <cell r="K1620">
            <v>0</v>
          </cell>
          <cell r="L1620">
            <v>0</v>
          </cell>
          <cell r="M1620">
            <v>1.9970000000000002E-2</v>
          </cell>
          <cell r="N1620">
            <v>0.08</v>
          </cell>
          <cell r="O1620">
            <v>0</v>
          </cell>
          <cell r="P1620">
            <v>0</v>
          </cell>
          <cell r="Q1620" t="str">
            <v>CPC</v>
          </cell>
          <cell r="R1620">
            <v>336322</v>
          </cell>
          <cell r="S1620">
            <v>339298</v>
          </cell>
          <cell r="T1620">
            <v>2976</v>
          </cell>
          <cell r="V1620">
            <v>2976</v>
          </cell>
          <cell r="W1620">
            <v>59.430720000000008</v>
          </cell>
          <cell r="X1620">
            <v>140405</v>
          </cell>
          <cell r="Y1620">
            <v>141584</v>
          </cell>
        </row>
        <row r="1621">
          <cell r="I1621" t="str">
            <v>W492L500960</v>
          </cell>
          <cell r="J1621" t="str">
            <v>C28004376</v>
          </cell>
          <cell r="K1621">
            <v>5000</v>
          </cell>
          <cell r="L1621">
            <v>3000</v>
          </cell>
          <cell r="M1621">
            <v>2.0750000000000001E-2</v>
          </cell>
          <cell r="N1621">
            <v>0.08</v>
          </cell>
          <cell r="O1621">
            <v>103.75</v>
          </cell>
          <cell r="P1621">
            <v>240</v>
          </cell>
          <cell r="Q1621">
            <v>343.75</v>
          </cell>
          <cell r="R1621">
            <v>135073</v>
          </cell>
          <cell r="S1621">
            <v>136785</v>
          </cell>
          <cell r="T1621">
            <v>1712</v>
          </cell>
          <cell r="U1621" t="str">
            <v>0</v>
          </cell>
          <cell r="W1621">
            <v>0</v>
          </cell>
          <cell r="X1621">
            <v>101072</v>
          </cell>
          <cell r="Y1621">
            <v>101867</v>
          </cell>
        </row>
        <row r="1622">
          <cell r="I1622" t="str">
            <v>V7025200008</v>
          </cell>
          <cell r="J1622" t="str">
            <v>C28004827</v>
          </cell>
          <cell r="K1622">
            <v>20000</v>
          </cell>
          <cell r="L1622">
            <v>0</v>
          </cell>
          <cell r="M1622">
            <v>2.0750000000000001E-2</v>
          </cell>
          <cell r="N1622">
            <v>0.08</v>
          </cell>
          <cell r="O1622">
            <v>415</v>
          </cell>
          <cell r="P1622">
            <v>0</v>
          </cell>
          <cell r="Q1622">
            <v>415</v>
          </cell>
          <cell r="R1622">
            <v>1439283</v>
          </cell>
          <cell r="S1622">
            <v>1461271</v>
          </cell>
          <cell r="T1622">
            <v>21988</v>
          </cell>
          <cell r="U1622">
            <v>1988</v>
          </cell>
          <cell r="W1622">
            <v>41.251000000000005</v>
          </cell>
          <cell r="X1622">
            <v>0</v>
          </cell>
          <cell r="Y1622">
            <v>0</v>
          </cell>
        </row>
        <row r="1623">
          <cell r="I1623" t="str">
            <v>W532L600368</v>
          </cell>
          <cell r="J1623" t="str">
            <v>C28004833</v>
          </cell>
          <cell r="K1623">
            <v>10000</v>
          </cell>
          <cell r="L1623">
            <v>0</v>
          </cell>
          <cell r="M1623">
            <v>2.0750000000000001E-2</v>
          </cell>
          <cell r="N1623">
            <v>0.08</v>
          </cell>
          <cell r="O1623">
            <v>207.5</v>
          </cell>
          <cell r="P1623">
            <v>0</v>
          </cell>
          <cell r="Q1623">
            <v>207.5</v>
          </cell>
          <cell r="R1623">
            <v>471258</v>
          </cell>
          <cell r="S1623">
            <v>474761</v>
          </cell>
          <cell r="T1623">
            <v>3503</v>
          </cell>
          <cell r="U1623" t="str">
            <v>0</v>
          </cell>
          <cell r="W1623">
            <v>0</v>
          </cell>
          <cell r="X1623">
            <v>0</v>
          </cell>
          <cell r="Y1623">
            <v>0</v>
          </cell>
        </row>
        <row r="1624">
          <cell r="I1624" t="str">
            <v>E153MB61830</v>
          </cell>
          <cell r="J1624" t="str">
            <v>C84055661</v>
          </cell>
          <cell r="K1624">
            <v>5000</v>
          </cell>
          <cell r="L1624">
            <v>3000</v>
          </cell>
          <cell r="M1624">
            <v>2.0750000000000001E-2</v>
          </cell>
          <cell r="N1624">
            <v>0.08</v>
          </cell>
          <cell r="O1624">
            <v>103.75</v>
          </cell>
          <cell r="P1624">
            <v>240</v>
          </cell>
          <cell r="Q1624">
            <v>343.75</v>
          </cell>
          <cell r="R1624">
            <v>47080</v>
          </cell>
          <cell r="S1624">
            <v>47422</v>
          </cell>
          <cell r="T1624">
            <v>342</v>
          </cell>
          <cell r="U1624" t="str">
            <v>0</v>
          </cell>
          <cell r="W1624">
            <v>0</v>
          </cell>
          <cell r="X1624">
            <v>47250</v>
          </cell>
          <cell r="Y1624">
            <v>47528</v>
          </cell>
        </row>
        <row r="1625">
          <cell r="I1625" t="str">
            <v>E184M910145</v>
          </cell>
          <cell r="J1625" t="str">
            <v>C84111172</v>
          </cell>
          <cell r="K1625">
            <v>15000</v>
          </cell>
          <cell r="L1625">
            <v>2000</v>
          </cell>
          <cell r="M1625">
            <v>2.0750000000000001E-2</v>
          </cell>
          <cell r="N1625">
            <v>0.08</v>
          </cell>
          <cell r="O1625">
            <v>311.25</v>
          </cell>
          <cell r="P1625">
            <v>160</v>
          </cell>
          <cell r="Q1625">
            <v>471.25</v>
          </cell>
          <cell r="R1625">
            <v>212311</v>
          </cell>
          <cell r="S1625">
            <v>218131</v>
          </cell>
          <cell r="T1625">
            <v>5820</v>
          </cell>
          <cell r="U1625" t="str">
            <v>0</v>
          </cell>
          <cell r="W1625">
            <v>0</v>
          </cell>
          <cell r="X1625">
            <v>24808</v>
          </cell>
          <cell r="Y1625">
            <v>25682</v>
          </cell>
        </row>
        <row r="1626">
          <cell r="I1626" t="str">
            <v>W915P400098</v>
          </cell>
          <cell r="J1626" t="str">
            <v>C84114255</v>
          </cell>
          <cell r="K1626">
            <v>2500</v>
          </cell>
          <cell r="L1626">
            <v>0</v>
          </cell>
          <cell r="M1626">
            <v>2.0750000000000001E-2</v>
          </cell>
          <cell r="N1626">
            <v>0.08</v>
          </cell>
          <cell r="O1626">
            <v>51.875</v>
          </cell>
          <cell r="P1626">
            <v>0</v>
          </cell>
          <cell r="Q1626">
            <v>51.875</v>
          </cell>
          <cell r="R1626">
            <v>8241</v>
          </cell>
          <cell r="S1626">
            <v>8446</v>
          </cell>
          <cell r="T1626">
            <v>205</v>
          </cell>
          <cell r="U1626" t="str">
            <v>0</v>
          </cell>
          <cell r="W1626">
            <v>0</v>
          </cell>
          <cell r="X1626">
            <v>0</v>
          </cell>
          <cell r="Y1626">
            <v>0</v>
          </cell>
        </row>
        <row r="1627">
          <cell r="I1627" t="str">
            <v>752705946BX5R</v>
          </cell>
          <cell r="K1627">
            <v>4000</v>
          </cell>
          <cell r="L1627">
            <v>100</v>
          </cell>
          <cell r="M1627">
            <v>2.0750000000000001E-2</v>
          </cell>
          <cell r="N1627">
            <v>0.08</v>
          </cell>
          <cell r="O1627">
            <v>83</v>
          </cell>
          <cell r="P1627">
            <v>8</v>
          </cell>
          <cell r="Q1627">
            <v>91</v>
          </cell>
          <cell r="R1627">
            <v>11268</v>
          </cell>
          <cell r="S1627">
            <v>11704</v>
          </cell>
          <cell r="T1627">
            <v>436</v>
          </cell>
          <cell r="U1627" t="str">
            <v>0</v>
          </cell>
          <cell r="W1627">
            <v>0</v>
          </cell>
          <cell r="X1627">
            <v>287</v>
          </cell>
          <cell r="Y1627">
            <v>299</v>
          </cell>
        </row>
        <row r="1628">
          <cell r="I1628" t="str">
            <v>C066C900014</v>
          </cell>
          <cell r="J1628" t="str">
            <v>C84184723</v>
          </cell>
          <cell r="K1628">
            <v>0</v>
          </cell>
          <cell r="L1628">
            <v>0</v>
          </cell>
          <cell r="M1628">
            <v>1.9970000000000002E-2</v>
          </cell>
          <cell r="N1628">
            <v>0.08</v>
          </cell>
          <cell r="O1628">
            <v>0</v>
          </cell>
          <cell r="P1628">
            <v>0</v>
          </cell>
          <cell r="Q1628" t="str">
            <v>CPC</v>
          </cell>
          <cell r="R1628">
            <v>43557</v>
          </cell>
          <cell r="S1628">
            <v>55898</v>
          </cell>
          <cell r="T1628">
            <v>12341</v>
          </cell>
          <cell r="V1628">
            <v>12341</v>
          </cell>
          <cell r="W1628">
            <v>246.44977000000003</v>
          </cell>
          <cell r="X1628">
            <v>12820</v>
          </cell>
          <cell r="Y1628">
            <v>19679</v>
          </cell>
        </row>
        <row r="1629">
          <cell r="I1629" t="str">
            <v>G446PA01753</v>
          </cell>
          <cell r="J1629" t="str">
            <v>C84192715</v>
          </cell>
          <cell r="K1629">
            <v>4000</v>
          </cell>
          <cell r="L1629">
            <v>1000</v>
          </cell>
          <cell r="M1629">
            <v>2.0750000000000001E-2</v>
          </cell>
          <cell r="N1629">
            <v>0.08</v>
          </cell>
          <cell r="O1629">
            <v>83</v>
          </cell>
          <cell r="P1629">
            <v>80</v>
          </cell>
          <cell r="Q1629">
            <v>163</v>
          </cell>
          <cell r="R1629">
            <v>18</v>
          </cell>
          <cell r="S1629">
            <v>142</v>
          </cell>
          <cell r="T1629">
            <v>124</v>
          </cell>
          <cell r="U1629" t="str">
            <v>0</v>
          </cell>
          <cell r="W1629">
            <v>0</v>
          </cell>
          <cell r="X1629">
            <v>9</v>
          </cell>
          <cell r="Y1629">
            <v>263</v>
          </cell>
        </row>
        <row r="1630">
          <cell r="I1630" t="str">
            <v>W532L500401</v>
          </cell>
          <cell r="J1630" t="str">
            <v>C28004928</v>
          </cell>
          <cell r="K1630">
            <v>10000</v>
          </cell>
          <cell r="L1630">
            <v>0</v>
          </cell>
          <cell r="M1630">
            <v>2.0750000000000001E-2</v>
          </cell>
          <cell r="N1630">
            <v>0.08</v>
          </cell>
          <cell r="O1630">
            <v>207.5</v>
          </cell>
          <cell r="P1630">
            <v>0</v>
          </cell>
          <cell r="Q1630">
            <v>207.5</v>
          </cell>
          <cell r="R1630">
            <v>846875</v>
          </cell>
          <cell r="S1630">
            <v>858837</v>
          </cell>
          <cell r="T1630">
            <v>11962</v>
          </cell>
          <cell r="U1630">
            <v>1962</v>
          </cell>
          <cell r="W1630">
            <v>40.711500000000001</v>
          </cell>
          <cell r="X1630">
            <v>0</v>
          </cell>
          <cell r="Y1630">
            <v>0</v>
          </cell>
        </row>
        <row r="1631">
          <cell r="I1631" t="str">
            <v>W532L301330</v>
          </cell>
          <cell r="J1631" t="str">
            <v>C28005027</v>
          </cell>
          <cell r="K1631">
            <v>10000</v>
          </cell>
          <cell r="L1631">
            <v>0</v>
          </cell>
          <cell r="M1631">
            <v>2.0750000000000001E-2</v>
          </cell>
          <cell r="N1631">
            <v>0.08</v>
          </cell>
          <cell r="O1631">
            <v>207.5</v>
          </cell>
          <cell r="P1631">
            <v>0</v>
          </cell>
          <cell r="Q1631">
            <v>207.5</v>
          </cell>
          <cell r="R1631">
            <v>289957</v>
          </cell>
          <cell r="S1631">
            <v>293616</v>
          </cell>
          <cell r="T1631">
            <v>3659</v>
          </cell>
          <cell r="U1631" t="str">
            <v>0</v>
          </cell>
          <cell r="W1631">
            <v>0</v>
          </cell>
          <cell r="X1631">
            <v>0</v>
          </cell>
          <cell r="Y1631">
            <v>0</v>
          </cell>
        </row>
        <row r="1632">
          <cell r="I1632" t="str">
            <v>S9219600139</v>
          </cell>
          <cell r="J1632" t="str">
            <v>C28004847</v>
          </cell>
          <cell r="K1632">
            <v>10000</v>
          </cell>
          <cell r="L1632">
            <v>0</v>
          </cell>
          <cell r="M1632">
            <v>2.0750000000000001E-2</v>
          </cell>
          <cell r="N1632">
            <v>0.08</v>
          </cell>
          <cell r="O1632">
            <v>207.5</v>
          </cell>
          <cell r="P1632">
            <v>0</v>
          </cell>
          <cell r="Q1632">
            <v>207.5</v>
          </cell>
          <cell r="R1632">
            <v>216242</v>
          </cell>
          <cell r="S1632">
            <v>216319</v>
          </cell>
          <cell r="T1632">
            <v>77</v>
          </cell>
          <cell r="U1632" t="str">
            <v>0</v>
          </cell>
          <cell r="W1632">
            <v>0</v>
          </cell>
          <cell r="X1632">
            <v>0</v>
          </cell>
          <cell r="Y1632">
            <v>0</v>
          </cell>
        </row>
        <row r="1633">
          <cell r="I1633" t="str">
            <v>W532L500399</v>
          </cell>
          <cell r="J1633" t="str">
            <v>C28004923</v>
          </cell>
          <cell r="K1633">
            <v>10000</v>
          </cell>
          <cell r="L1633">
            <v>0</v>
          </cell>
          <cell r="M1633">
            <v>2.0750000000000001E-2</v>
          </cell>
          <cell r="N1633">
            <v>0.08</v>
          </cell>
          <cell r="O1633">
            <v>207.5</v>
          </cell>
          <cell r="P1633">
            <v>0</v>
          </cell>
          <cell r="Q1633">
            <v>207.5</v>
          </cell>
          <cell r="R1633">
            <v>954290</v>
          </cell>
          <cell r="S1633">
            <v>961985</v>
          </cell>
          <cell r="T1633">
            <v>7695</v>
          </cell>
          <cell r="U1633" t="str">
            <v>0</v>
          </cell>
          <cell r="W1633">
            <v>0</v>
          </cell>
          <cell r="X1633">
            <v>0</v>
          </cell>
          <cell r="Y1633">
            <v>0</v>
          </cell>
        </row>
        <row r="1634">
          <cell r="I1634" t="str">
            <v>W533L600845</v>
          </cell>
          <cell r="J1634" t="str">
            <v>C84034788</v>
          </cell>
          <cell r="K1634">
            <v>10000</v>
          </cell>
          <cell r="L1634">
            <v>0</v>
          </cell>
          <cell r="M1634">
            <v>2.0750000000000001E-2</v>
          </cell>
          <cell r="N1634">
            <v>0.08</v>
          </cell>
          <cell r="O1634">
            <v>207.5</v>
          </cell>
          <cell r="P1634">
            <v>0</v>
          </cell>
          <cell r="Q1634">
            <v>207.5</v>
          </cell>
          <cell r="R1634">
            <v>719241</v>
          </cell>
          <cell r="S1634">
            <v>734333</v>
          </cell>
          <cell r="T1634">
            <v>15092</v>
          </cell>
          <cell r="U1634">
            <v>5092</v>
          </cell>
          <cell r="W1634">
            <v>105.65900000000001</v>
          </cell>
          <cell r="X1634">
            <v>0</v>
          </cell>
          <cell r="Y1634">
            <v>0</v>
          </cell>
        </row>
        <row r="1635">
          <cell r="I1635" t="str">
            <v>40635C6606MXZ</v>
          </cell>
          <cell r="K1635">
            <v>4000</v>
          </cell>
          <cell r="L1635">
            <v>0</v>
          </cell>
          <cell r="M1635">
            <v>2.0750000000000001E-2</v>
          </cell>
          <cell r="N1635">
            <v>0.08</v>
          </cell>
          <cell r="O1635">
            <v>83</v>
          </cell>
          <cell r="P1635">
            <v>0</v>
          </cell>
          <cell r="Q1635">
            <v>83</v>
          </cell>
          <cell r="R1635">
            <v>78302</v>
          </cell>
          <cell r="S1635">
            <v>82737</v>
          </cell>
          <cell r="T1635">
            <v>4435</v>
          </cell>
          <cell r="U1635">
            <v>435</v>
          </cell>
          <cell r="W1635">
            <v>9.026250000000001</v>
          </cell>
          <cell r="X1635">
            <v>0</v>
          </cell>
          <cell r="Y1635">
            <v>0</v>
          </cell>
        </row>
        <row r="1636">
          <cell r="I1636" t="str">
            <v>74635C66033CC</v>
          </cell>
          <cell r="K1636">
            <v>6000</v>
          </cell>
          <cell r="L1636">
            <v>0</v>
          </cell>
          <cell r="M1636">
            <v>2.0750000000000001E-2</v>
          </cell>
          <cell r="N1636">
            <v>0.08</v>
          </cell>
          <cell r="O1636">
            <v>124.5</v>
          </cell>
          <cell r="P1636">
            <v>0</v>
          </cell>
          <cell r="Q1636">
            <v>124.5</v>
          </cell>
          <cell r="R1636">
            <v>148940</v>
          </cell>
          <cell r="S1636">
            <v>159749</v>
          </cell>
          <cell r="T1636">
            <v>10809</v>
          </cell>
          <cell r="U1636">
            <v>4809</v>
          </cell>
          <cell r="W1636">
            <v>99.786750000000012</v>
          </cell>
          <cell r="X1636">
            <v>0</v>
          </cell>
          <cell r="Y1636">
            <v>0</v>
          </cell>
        </row>
        <row r="1637">
          <cell r="I1637" t="str">
            <v>406336990460D</v>
          </cell>
          <cell r="K1637">
            <v>4000</v>
          </cell>
          <cell r="L1637">
            <v>0</v>
          </cell>
          <cell r="M1637">
            <v>2.0750000000000001E-2</v>
          </cell>
          <cell r="N1637">
            <v>0.08</v>
          </cell>
          <cell r="O1637">
            <v>83</v>
          </cell>
          <cell r="P1637">
            <v>0</v>
          </cell>
          <cell r="Q1637">
            <v>83</v>
          </cell>
          <cell r="R1637">
            <v>225113</v>
          </cell>
          <cell r="S1637">
            <v>226336</v>
          </cell>
          <cell r="T1637">
            <v>1223</v>
          </cell>
          <cell r="U1637" t="str">
            <v>0</v>
          </cell>
          <cell r="W1637">
            <v>0</v>
          </cell>
          <cell r="X1637">
            <v>0</v>
          </cell>
          <cell r="Y1637">
            <v>0</v>
          </cell>
        </row>
        <row r="1638">
          <cell r="I1638" t="str">
            <v>V7025200239</v>
          </cell>
          <cell r="J1638" t="str">
            <v>C28004971</v>
          </cell>
          <cell r="K1638">
            <v>20000</v>
          </cell>
          <cell r="L1638">
            <v>0</v>
          </cell>
          <cell r="M1638">
            <v>2.0750000000000001E-2</v>
          </cell>
          <cell r="N1638">
            <v>0.08</v>
          </cell>
          <cell r="O1638">
            <v>415</v>
          </cell>
          <cell r="P1638">
            <v>0</v>
          </cell>
          <cell r="Q1638">
            <v>415</v>
          </cell>
          <cell r="R1638">
            <v>2143399</v>
          </cell>
          <cell r="S1638">
            <v>2156189</v>
          </cell>
          <cell r="T1638">
            <v>12790</v>
          </cell>
          <cell r="U1638" t="str">
            <v>0</v>
          </cell>
          <cell r="W1638">
            <v>0</v>
          </cell>
          <cell r="X1638">
            <v>0</v>
          </cell>
          <cell r="Y1638">
            <v>0</v>
          </cell>
        </row>
        <row r="1639">
          <cell r="I1639" t="str">
            <v>W792P401884</v>
          </cell>
          <cell r="J1639" t="str">
            <v>C28006340</v>
          </cell>
          <cell r="K1639">
            <v>0</v>
          </cell>
          <cell r="L1639">
            <v>0</v>
          </cell>
          <cell r="M1639">
            <v>1.9970000000000002E-2</v>
          </cell>
          <cell r="N1639">
            <v>0.08</v>
          </cell>
          <cell r="O1639">
            <v>0</v>
          </cell>
          <cell r="P1639">
            <v>0</v>
          </cell>
          <cell r="Q1639" t="str">
            <v>CPC</v>
          </cell>
          <cell r="R1639">
            <v>37842</v>
          </cell>
          <cell r="S1639">
            <v>38933</v>
          </cell>
          <cell r="T1639">
            <v>1091</v>
          </cell>
          <cell r="V1639">
            <v>1091</v>
          </cell>
          <cell r="W1639">
            <v>21.787270000000003</v>
          </cell>
          <cell r="X1639">
            <v>32592</v>
          </cell>
          <cell r="Y1639">
            <v>33119</v>
          </cell>
        </row>
        <row r="1640">
          <cell r="I1640" t="str">
            <v>W792P401902</v>
          </cell>
          <cell r="J1640" t="str">
            <v>C28006339</v>
          </cell>
          <cell r="K1640">
            <v>0</v>
          </cell>
          <cell r="L1640">
            <v>0</v>
          </cell>
          <cell r="M1640">
            <v>1.9970000000000002E-2</v>
          </cell>
          <cell r="N1640">
            <v>0.08</v>
          </cell>
          <cell r="O1640">
            <v>0</v>
          </cell>
          <cell r="P1640">
            <v>0</v>
          </cell>
          <cell r="Q1640" t="str">
            <v>CPC</v>
          </cell>
          <cell r="R1640">
            <v>74005</v>
          </cell>
          <cell r="S1640">
            <v>74023</v>
          </cell>
          <cell r="T1640">
            <v>18</v>
          </cell>
          <cell r="V1640">
            <v>18</v>
          </cell>
          <cell r="W1640">
            <v>0.35946</v>
          </cell>
          <cell r="X1640">
            <v>11178</v>
          </cell>
          <cell r="Y1640">
            <v>11194</v>
          </cell>
        </row>
        <row r="1641">
          <cell r="I1641" t="str">
            <v>CNH8CCBQNX</v>
          </cell>
          <cell r="K1641">
            <v>0</v>
          </cell>
          <cell r="L1641">
            <v>0</v>
          </cell>
          <cell r="M1641">
            <v>1.9970000000000002E-2</v>
          </cell>
          <cell r="N1641">
            <v>0.08</v>
          </cell>
          <cell r="O1641">
            <v>0</v>
          </cell>
          <cell r="P1641">
            <v>0</v>
          </cell>
          <cell r="Q1641" t="str">
            <v>CPC</v>
          </cell>
          <cell r="R1641">
            <v>20778</v>
          </cell>
          <cell r="S1641">
            <v>20973</v>
          </cell>
          <cell r="T1641">
            <v>195</v>
          </cell>
          <cell r="V1641">
            <v>195</v>
          </cell>
          <cell r="W1641">
            <v>3.8941500000000002</v>
          </cell>
          <cell r="X1641">
            <v>28851</v>
          </cell>
          <cell r="Y1641">
            <v>29105</v>
          </cell>
        </row>
        <row r="1642">
          <cell r="I1642" t="str">
            <v>W792P401923</v>
          </cell>
          <cell r="J1642" t="str">
            <v>C28006338</v>
          </cell>
          <cell r="K1642">
            <v>0</v>
          </cell>
          <cell r="L1642">
            <v>0</v>
          </cell>
          <cell r="M1642">
            <v>1.9970000000000002E-2</v>
          </cell>
          <cell r="N1642">
            <v>0.08</v>
          </cell>
          <cell r="O1642">
            <v>0</v>
          </cell>
          <cell r="P1642">
            <v>0</v>
          </cell>
          <cell r="Q1642" t="str">
            <v>CPC</v>
          </cell>
          <cell r="R1642">
            <v>173687</v>
          </cell>
          <cell r="S1642">
            <v>175819</v>
          </cell>
          <cell r="T1642">
            <v>2132</v>
          </cell>
          <cell r="V1642">
            <v>2132</v>
          </cell>
          <cell r="W1642">
            <v>42.576040000000006</v>
          </cell>
          <cell r="X1642">
            <v>22155</v>
          </cell>
          <cell r="Y1642">
            <v>22896</v>
          </cell>
        </row>
        <row r="1643">
          <cell r="I1643" t="str">
            <v>W492L801618</v>
          </cell>
          <cell r="J1643" t="str">
            <v>C28007264</v>
          </cell>
          <cell r="K1643">
            <v>0</v>
          </cell>
          <cell r="L1643">
            <v>0</v>
          </cell>
          <cell r="M1643">
            <v>1.9970000000000002E-2</v>
          </cell>
          <cell r="N1643">
            <v>0.08</v>
          </cell>
          <cell r="O1643">
            <v>0</v>
          </cell>
          <cell r="P1643">
            <v>0</v>
          </cell>
          <cell r="Q1643" t="str">
            <v>CPC</v>
          </cell>
          <cell r="R1643">
            <v>269185</v>
          </cell>
          <cell r="S1643">
            <v>273457</v>
          </cell>
          <cell r="T1643">
            <v>4272</v>
          </cell>
          <cell r="V1643">
            <v>4272</v>
          </cell>
          <cell r="W1643">
            <v>85.311840000000004</v>
          </cell>
          <cell r="X1643">
            <v>196057</v>
          </cell>
          <cell r="Y1643">
            <v>198720</v>
          </cell>
        </row>
        <row r="1644">
          <cell r="I1644" t="str">
            <v>V9315000585</v>
          </cell>
          <cell r="J1644" t="str">
            <v>C24064997</v>
          </cell>
          <cell r="K1644">
            <v>0</v>
          </cell>
          <cell r="L1644">
            <v>0</v>
          </cell>
          <cell r="M1644">
            <v>1.9970000000000002E-2</v>
          </cell>
          <cell r="N1644">
            <v>0.08</v>
          </cell>
          <cell r="O1644">
            <v>0</v>
          </cell>
          <cell r="P1644">
            <v>0</v>
          </cell>
          <cell r="Q1644" t="str">
            <v>CPC</v>
          </cell>
          <cell r="R1644">
            <v>392049</v>
          </cell>
          <cell r="S1644">
            <v>394863</v>
          </cell>
          <cell r="T1644">
            <v>2814</v>
          </cell>
          <cell r="V1644">
            <v>2814</v>
          </cell>
          <cell r="W1644">
            <v>56.195580000000007</v>
          </cell>
          <cell r="X1644">
            <v>188717</v>
          </cell>
          <cell r="Y1644">
            <v>190076</v>
          </cell>
        </row>
        <row r="1645">
          <cell r="I1645" t="str">
            <v>W792P503012</v>
          </cell>
          <cell r="J1645" t="str">
            <v>C28007386</v>
          </cell>
          <cell r="K1645">
            <v>0</v>
          </cell>
          <cell r="L1645">
            <v>0</v>
          </cell>
          <cell r="M1645">
            <v>1.9970000000000002E-2</v>
          </cell>
          <cell r="N1645">
            <v>0.08</v>
          </cell>
          <cell r="O1645">
            <v>0</v>
          </cell>
          <cell r="P1645">
            <v>0</v>
          </cell>
          <cell r="Q1645" t="str">
            <v>CPC</v>
          </cell>
          <cell r="R1645">
            <v>81598</v>
          </cell>
          <cell r="S1645">
            <v>82728</v>
          </cell>
          <cell r="T1645">
            <v>1130</v>
          </cell>
          <cell r="V1645">
            <v>1130</v>
          </cell>
          <cell r="W1645">
            <v>22.566100000000002</v>
          </cell>
          <cell r="X1645">
            <v>44276</v>
          </cell>
          <cell r="Y1645">
            <v>45479</v>
          </cell>
        </row>
        <row r="1646">
          <cell r="I1646" t="str">
            <v>W792P503010</v>
          </cell>
          <cell r="J1646" t="str">
            <v>C28007385</v>
          </cell>
          <cell r="K1646">
            <v>0</v>
          </cell>
          <cell r="L1646">
            <v>0</v>
          </cell>
          <cell r="M1646">
            <v>1.9970000000000002E-2</v>
          </cell>
          <cell r="N1646">
            <v>0.08</v>
          </cell>
          <cell r="O1646">
            <v>0</v>
          </cell>
          <cell r="P1646">
            <v>0</v>
          </cell>
          <cell r="Q1646" t="str">
            <v>CPC</v>
          </cell>
          <cell r="R1646">
            <v>99125</v>
          </cell>
          <cell r="S1646">
            <v>99825</v>
          </cell>
          <cell r="T1646">
            <v>700</v>
          </cell>
          <cell r="V1646">
            <v>700</v>
          </cell>
          <cell r="W1646">
            <v>13.979000000000001</v>
          </cell>
          <cell r="X1646">
            <v>43263</v>
          </cell>
          <cell r="Y1646">
            <v>43918</v>
          </cell>
        </row>
        <row r="1648">
          <cell r="I1648" t="str">
            <v>S7225700007</v>
          </cell>
          <cell r="J1648" t="str">
            <v>C28007180</v>
          </cell>
          <cell r="K1648">
            <v>0</v>
          </cell>
          <cell r="L1648">
            <v>0</v>
          </cell>
          <cell r="M1648">
            <v>1.9970000000000002E-2</v>
          </cell>
          <cell r="N1648">
            <v>0.08</v>
          </cell>
          <cell r="O1648">
            <v>0</v>
          </cell>
          <cell r="P1648">
            <v>0</v>
          </cell>
          <cell r="Q1648" t="str">
            <v>CPC</v>
          </cell>
          <cell r="R1648">
            <v>115028</v>
          </cell>
          <cell r="S1648">
            <v>115532</v>
          </cell>
          <cell r="T1648">
            <v>504</v>
          </cell>
          <cell r="V1648">
            <v>504</v>
          </cell>
          <cell r="W1648">
            <v>10.06488</v>
          </cell>
          <cell r="X1648">
            <v>95941</v>
          </cell>
          <cell r="Y1648">
            <v>96727</v>
          </cell>
        </row>
        <row r="1649">
          <cell r="I1649" t="str">
            <v>W912P902730</v>
          </cell>
          <cell r="J1649" t="str">
            <v>C28008695</v>
          </cell>
          <cell r="K1649">
            <v>0</v>
          </cell>
          <cell r="L1649">
            <v>0</v>
          </cell>
          <cell r="M1649">
            <v>1.9970000000000002E-2</v>
          </cell>
          <cell r="N1649">
            <v>0.08</v>
          </cell>
          <cell r="O1649">
            <v>0</v>
          </cell>
          <cell r="P1649">
            <v>0</v>
          </cell>
          <cell r="Q1649" t="str">
            <v>CPC</v>
          </cell>
          <cell r="R1649">
            <v>58524</v>
          </cell>
          <cell r="S1649">
            <v>60707</v>
          </cell>
          <cell r="T1649">
            <v>2183</v>
          </cell>
          <cell r="V1649">
            <v>2183</v>
          </cell>
          <cell r="W1649">
            <v>43.594510000000007</v>
          </cell>
          <cell r="X1649">
            <v>0</v>
          </cell>
          <cell r="Y1649">
            <v>0</v>
          </cell>
        </row>
        <row r="1650">
          <cell r="I1650" t="str">
            <v>W792P802716</v>
          </cell>
          <cell r="J1650" t="str">
            <v>C28008669</v>
          </cell>
          <cell r="K1650">
            <v>0</v>
          </cell>
          <cell r="L1650">
            <v>0</v>
          </cell>
          <cell r="M1650">
            <v>1.9970000000000002E-2</v>
          </cell>
          <cell r="N1650">
            <v>0.08</v>
          </cell>
          <cell r="O1650">
            <v>0</v>
          </cell>
          <cell r="P1650">
            <v>0</v>
          </cell>
          <cell r="Q1650" t="str">
            <v>CPC</v>
          </cell>
          <cell r="R1650">
            <v>39448</v>
          </cell>
          <cell r="S1650">
            <v>40052</v>
          </cell>
          <cell r="T1650">
            <v>604</v>
          </cell>
          <cell r="V1650">
            <v>604</v>
          </cell>
          <cell r="W1650">
            <v>12.06188</v>
          </cell>
          <cell r="X1650">
            <v>31399</v>
          </cell>
          <cell r="Y1650">
            <v>31796</v>
          </cell>
        </row>
        <row r="1651">
          <cell r="I1651" t="str">
            <v>S7325800209</v>
          </cell>
          <cell r="J1651" t="str">
            <v>C28009038</v>
          </cell>
          <cell r="K1651">
            <v>0</v>
          </cell>
          <cell r="L1651">
            <v>0</v>
          </cell>
          <cell r="M1651">
            <v>1.9970000000000002E-2</v>
          </cell>
          <cell r="N1651">
            <v>0.08</v>
          </cell>
          <cell r="O1651">
            <v>0</v>
          </cell>
          <cell r="P1651">
            <v>0</v>
          </cell>
          <cell r="Q1651" t="str">
            <v>CPC</v>
          </cell>
          <cell r="R1651">
            <v>90315</v>
          </cell>
          <cell r="S1651">
            <v>91229</v>
          </cell>
          <cell r="T1651">
            <v>914</v>
          </cell>
          <cell r="V1651">
            <v>914</v>
          </cell>
          <cell r="W1651">
            <v>18.252580000000002</v>
          </cell>
          <cell r="X1651">
            <v>183646</v>
          </cell>
          <cell r="Y1651">
            <v>202446</v>
          </cell>
        </row>
        <row r="1652">
          <cell r="I1652" t="str">
            <v>W792P802698</v>
          </cell>
          <cell r="J1652" t="str">
            <v>C28008670</v>
          </cell>
          <cell r="K1652">
            <v>0</v>
          </cell>
          <cell r="L1652">
            <v>0</v>
          </cell>
          <cell r="M1652">
            <v>1.9970000000000002E-2</v>
          </cell>
          <cell r="N1652">
            <v>0.08</v>
          </cell>
          <cell r="O1652">
            <v>0</v>
          </cell>
          <cell r="P1652">
            <v>0</v>
          </cell>
          <cell r="Q1652" t="str">
            <v>CPC</v>
          </cell>
          <cell r="R1652">
            <v>97255</v>
          </cell>
          <cell r="S1652">
            <v>98442</v>
          </cell>
          <cell r="T1652">
            <v>1187</v>
          </cell>
          <cell r="V1652">
            <v>1187</v>
          </cell>
          <cell r="W1652">
            <v>23.704390000000004</v>
          </cell>
          <cell r="X1652">
            <v>169387</v>
          </cell>
          <cell r="Y1652">
            <v>174807</v>
          </cell>
        </row>
        <row r="1653">
          <cell r="I1653" t="str">
            <v>W3019305822</v>
          </cell>
          <cell r="J1653" t="str">
            <v>C24072421</v>
          </cell>
          <cell r="K1653">
            <v>0</v>
          </cell>
          <cell r="L1653">
            <v>0</v>
          </cell>
          <cell r="M1653">
            <v>1.9970000000000002E-2</v>
          </cell>
          <cell r="N1653">
            <v>0.08</v>
          </cell>
          <cell r="O1653">
            <v>0</v>
          </cell>
          <cell r="P1653">
            <v>0</v>
          </cell>
          <cell r="Q1653" t="str">
            <v>CPC</v>
          </cell>
          <cell r="R1653">
            <v>28996</v>
          </cell>
          <cell r="S1653">
            <v>29181</v>
          </cell>
          <cell r="T1653">
            <v>185</v>
          </cell>
          <cell r="V1653">
            <v>185</v>
          </cell>
          <cell r="W1653">
            <v>3.6944500000000002</v>
          </cell>
          <cell r="X1653">
            <v>0</v>
          </cell>
          <cell r="Y1653">
            <v>0</v>
          </cell>
        </row>
        <row r="1654">
          <cell r="I1654" t="str">
            <v>W502LB00797</v>
          </cell>
          <cell r="J1654" t="str">
            <v>C28008676</v>
          </cell>
          <cell r="K1654">
            <v>0</v>
          </cell>
          <cell r="L1654">
            <v>0</v>
          </cell>
          <cell r="M1654">
            <v>1.9970000000000002E-2</v>
          </cell>
          <cell r="N1654">
            <v>0.08</v>
          </cell>
          <cell r="O1654">
            <v>0</v>
          </cell>
          <cell r="P1654">
            <v>0</v>
          </cell>
          <cell r="Q1654" t="str">
            <v>CPC</v>
          </cell>
          <cell r="R1654">
            <v>143445</v>
          </cell>
          <cell r="S1654">
            <v>144229</v>
          </cell>
          <cell r="T1654">
            <v>784</v>
          </cell>
          <cell r="V1654">
            <v>784</v>
          </cell>
          <cell r="W1654">
            <v>15.656480000000002</v>
          </cell>
          <cell r="X1654">
            <v>239793</v>
          </cell>
          <cell r="Y1654">
            <v>241420</v>
          </cell>
        </row>
        <row r="1655">
          <cell r="I1655" t="str">
            <v>V9415200097</v>
          </cell>
          <cell r="J1655" t="str">
            <v>C24067028</v>
          </cell>
          <cell r="K1655">
            <v>0</v>
          </cell>
          <cell r="L1655">
            <v>0</v>
          </cell>
          <cell r="M1655">
            <v>1.9970000000000002E-2</v>
          </cell>
          <cell r="N1655">
            <v>0.08</v>
          </cell>
          <cell r="O1655">
            <v>0</v>
          </cell>
          <cell r="P1655">
            <v>0</v>
          </cell>
          <cell r="Q1655" t="str">
            <v>CPC</v>
          </cell>
          <cell r="R1655">
            <v>112641</v>
          </cell>
          <cell r="S1655">
            <v>112780</v>
          </cell>
          <cell r="T1655">
            <v>139</v>
          </cell>
          <cell r="U1655">
            <v>139</v>
          </cell>
          <cell r="W1655">
            <v>2.77583</v>
          </cell>
          <cell r="X1655">
            <v>411254</v>
          </cell>
          <cell r="Y1655">
            <v>416029</v>
          </cell>
        </row>
        <row r="1656">
          <cell r="I1656" t="str">
            <v>V9315800860</v>
          </cell>
          <cell r="J1656" t="str">
            <v>C24073212</v>
          </cell>
          <cell r="K1656">
            <v>0</v>
          </cell>
          <cell r="L1656">
            <v>0</v>
          </cell>
          <cell r="M1656">
            <v>1.9970000000000002E-2</v>
          </cell>
          <cell r="N1656">
            <v>0.08</v>
          </cell>
          <cell r="O1656">
            <v>0</v>
          </cell>
          <cell r="P1656">
            <v>0</v>
          </cell>
          <cell r="Q1656" t="str">
            <v>CPC</v>
          </cell>
          <cell r="R1656">
            <v>424560</v>
          </cell>
          <cell r="S1656">
            <v>430366</v>
          </cell>
          <cell r="T1656">
            <v>5806</v>
          </cell>
          <cell r="U1656">
            <v>5806</v>
          </cell>
          <cell r="W1656">
            <v>115.94582000000001</v>
          </cell>
          <cell r="X1656">
            <v>210098</v>
          </cell>
          <cell r="Y1656">
            <v>213605</v>
          </cell>
        </row>
        <row r="1657">
          <cell r="I1657" t="str">
            <v>35P68MN</v>
          </cell>
          <cell r="K1657">
            <v>0</v>
          </cell>
          <cell r="L1657">
            <v>0</v>
          </cell>
          <cell r="M1657">
            <v>1.9970000000000002E-2</v>
          </cell>
          <cell r="N1657">
            <v>0.08</v>
          </cell>
          <cell r="O1657">
            <v>0</v>
          </cell>
          <cell r="P1657">
            <v>0</v>
          </cell>
          <cell r="Q1657" t="str">
            <v>CPC</v>
          </cell>
          <cell r="R1657">
            <v>142672</v>
          </cell>
          <cell r="S1657">
            <v>144588</v>
          </cell>
          <cell r="T1657">
            <v>1916</v>
          </cell>
          <cell r="U1657">
            <v>1916</v>
          </cell>
          <cell r="W1657">
            <v>38.262520000000002</v>
          </cell>
          <cell r="X1657">
            <v>0</v>
          </cell>
          <cell r="Y1657">
            <v>0</v>
          </cell>
        </row>
        <row r="1658">
          <cell r="I1658" t="str">
            <v>V9515800222</v>
          </cell>
          <cell r="J1658" t="str">
            <v>C24072265</v>
          </cell>
          <cell r="K1658">
            <v>0</v>
          </cell>
          <cell r="L1658">
            <v>0</v>
          </cell>
          <cell r="M1658">
            <v>1.9970000000000002E-2</v>
          </cell>
          <cell r="N1658">
            <v>0.08</v>
          </cell>
          <cell r="O1658">
            <v>0</v>
          </cell>
          <cell r="P1658">
            <v>0</v>
          </cell>
          <cell r="Q1658" t="str">
            <v>CPC</v>
          </cell>
          <cell r="R1658">
            <v>284984</v>
          </cell>
          <cell r="S1658">
            <v>286188</v>
          </cell>
          <cell r="T1658">
            <v>1204</v>
          </cell>
          <cell r="U1658">
            <v>1204</v>
          </cell>
          <cell r="W1658">
            <v>24.043880000000001</v>
          </cell>
          <cell r="X1658">
            <v>172928</v>
          </cell>
          <cell r="Y1658">
            <v>174497</v>
          </cell>
        </row>
        <row r="1659">
          <cell r="I1659" t="str">
            <v>V9414900996</v>
          </cell>
          <cell r="J1659" t="str">
            <v>C24065389</v>
          </cell>
          <cell r="K1659">
            <v>0</v>
          </cell>
          <cell r="L1659">
            <v>0</v>
          </cell>
          <cell r="M1659">
            <v>1.9970000000000002E-2</v>
          </cell>
          <cell r="N1659">
            <v>0.08</v>
          </cell>
          <cell r="O1659">
            <v>0</v>
          </cell>
          <cell r="P1659">
            <v>0</v>
          </cell>
          <cell r="Q1659" t="str">
            <v>CPC</v>
          </cell>
          <cell r="R1659">
            <v>31186</v>
          </cell>
          <cell r="S1659">
            <v>31436</v>
          </cell>
          <cell r="T1659">
            <v>250</v>
          </cell>
          <cell r="U1659">
            <v>250</v>
          </cell>
          <cell r="W1659">
            <v>4.9925000000000006</v>
          </cell>
          <cell r="X1659">
            <v>221093</v>
          </cell>
          <cell r="Y1659">
            <v>223495</v>
          </cell>
        </row>
        <row r="1660">
          <cell r="I1660" t="str">
            <v>V7620800363</v>
          </cell>
          <cell r="J1660" t="str">
            <v>C84014442</v>
          </cell>
          <cell r="K1660">
            <v>0</v>
          </cell>
          <cell r="L1660">
            <v>0</v>
          </cell>
          <cell r="M1660">
            <v>1.9970000000000002E-2</v>
          </cell>
          <cell r="N1660">
            <v>0.08</v>
          </cell>
          <cell r="O1660">
            <v>0</v>
          </cell>
          <cell r="P1660">
            <v>0</v>
          </cell>
          <cell r="Q1660" t="str">
            <v>CPC</v>
          </cell>
          <cell r="R1660">
            <v>359221</v>
          </cell>
          <cell r="S1660">
            <v>362448</v>
          </cell>
          <cell r="T1660">
            <v>3227</v>
          </cell>
          <cell r="U1660">
            <v>3227</v>
          </cell>
          <cell r="W1660">
            <v>64.443190000000001</v>
          </cell>
          <cell r="X1660">
            <v>112994</v>
          </cell>
          <cell r="Y1660">
            <v>114042</v>
          </cell>
        </row>
        <row r="1661">
          <cell r="I1661" t="str">
            <v>406325990287L</v>
          </cell>
          <cell r="K1661">
            <v>0</v>
          </cell>
          <cell r="L1661">
            <v>0</v>
          </cell>
          <cell r="M1661">
            <v>1.9970000000000002E-2</v>
          </cell>
          <cell r="N1661">
            <v>0.08</v>
          </cell>
          <cell r="O1661">
            <v>0</v>
          </cell>
          <cell r="P1661">
            <v>0</v>
          </cell>
          <cell r="Q1661" t="str">
            <v>CPC</v>
          </cell>
          <cell r="R1661">
            <v>66401</v>
          </cell>
          <cell r="S1661">
            <v>66513</v>
          </cell>
          <cell r="T1661">
            <v>112</v>
          </cell>
          <cell r="U1661">
            <v>112</v>
          </cell>
          <cell r="W1661">
            <v>2.2366400000000004</v>
          </cell>
          <cell r="X1661">
            <v>0</v>
          </cell>
          <cell r="Y1661">
            <v>0</v>
          </cell>
        </row>
        <row r="1662">
          <cell r="I1662" t="str">
            <v>72164PY</v>
          </cell>
          <cell r="K1662">
            <v>0</v>
          </cell>
          <cell r="L1662">
            <v>0</v>
          </cell>
          <cell r="M1662">
            <v>1.9970000000000002E-2</v>
          </cell>
          <cell r="N1662">
            <v>0.08</v>
          </cell>
          <cell r="O1662">
            <v>0</v>
          </cell>
          <cell r="P1662">
            <v>0</v>
          </cell>
          <cell r="Q1662" t="str">
            <v>CPC</v>
          </cell>
          <cell r="R1662">
            <v>73162</v>
          </cell>
          <cell r="S1662">
            <v>73649</v>
          </cell>
          <cell r="T1662">
            <v>487</v>
          </cell>
          <cell r="U1662">
            <v>487</v>
          </cell>
          <cell r="W1662">
            <v>9.7253900000000009</v>
          </cell>
          <cell r="X1662">
            <v>0</v>
          </cell>
          <cell r="Y1662">
            <v>0</v>
          </cell>
        </row>
        <row r="1663">
          <cell r="I1663" t="str">
            <v>721654L</v>
          </cell>
          <cell r="K1663">
            <v>0</v>
          </cell>
          <cell r="L1663">
            <v>0</v>
          </cell>
          <cell r="M1663">
            <v>1.9970000000000002E-2</v>
          </cell>
          <cell r="N1663">
            <v>0.08</v>
          </cell>
          <cell r="O1663">
            <v>0</v>
          </cell>
          <cell r="P1663">
            <v>0</v>
          </cell>
          <cell r="Q1663" t="str">
            <v>CPC</v>
          </cell>
          <cell r="R1663">
            <v>88956</v>
          </cell>
          <cell r="S1663">
            <v>92139</v>
          </cell>
          <cell r="T1663">
            <v>3183</v>
          </cell>
          <cell r="U1663">
            <v>3183</v>
          </cell>
          <cell r="W1663">
            <v>63.564510000000006</v>
          </cell>
          <cell r="X1663">
            <v>0</v>
          </cell>
          <cell r="Y1663">
            <v>0</v>
          </cell>
        </row>
        <row r="1664">
          <cell r="I1664" t="str">
            <v>451420LM01WMT</v>
          </cell>
          <cell r="K1664">
            <v>0</v>
          </cell>
          <cell r="L1664">
            <v>0</v>
          </cell>
          <cell r="M1664">
            <v>1.9970000000000002E-2</v>
          </cell>
          <cell r="N1664">
            <v>0.08</v>
          </cell>
          <cell r="O1664">
            <v>0</v>
          </cell>
          <cell r="P1664">
            <v>0</v>
          </cell>
          <cell r="Q1664" t="str">
            <v>CPC</v>
          </cell>
          <cell r="R1664">
            <v>42970</v>
          </cell>
          <cell r="S1664">
            <v>43719</v>
          </cell>
          <cell r="T1664">
            <v>749</v>
          </cell>
          <cell r="V1664">
            <v>749</v>
          </cell>
          <cell r="W1664">
            <v>14.957530000000002</v>
          </cell>
          <cell r="X1664">
            <v>0</v>
          </cell>
          <cell r="Y1664">
            <v>0</v>
          </cell>
        </row>
        <row r="1665">
          <cell r="I1665" t="str">
            <v>S7335400005</v>
          </cell>
          <cell r="J1665" t="str">
            <v>C84034351</v>
          </cell>
          <cell r="K1665">
            <v>0</v>
          </cell>
          <cell r="L1665">
            <v>0</v>
          </cell>
          <cell r="M1665">
            <v>1.9970000000000002E-2</v>
          </cell>
          <cell r="N1665">
            <v>0.08</v>
          </cell>
          <cell r="O1665">
            <v>0</v>
          </cell>
          <cell r="P1665">
            <v>0</v>
          </cell>
          <cell r="Q1665" t="str">
            <v>CPC</v>
          </cell>
          <cell r="R1665">
            <v>77507</v>
          </cell>
          <cell r="S1665">
            <v>77672</v>
          </cell>
          <cell r="T1665">
            <v>165</v>
          </cell>
          <cell r="V1665">
            <v>165</v>
          </cell>
          <cell r="W1665">
            <v>3.2950500000000003</v>
          </cell>
          <cell r="X1665">
            <v>128226</v>
          </cell>
          <cell r="Y1665">
            <v>129176</v>
          </cell>
        </row>
        <row r="1666">
          <cell r="I1666" t="str">
            <v>E153M760051</v>
          </cell>
          <cell r="J1666" t="str">
            <v>C84037693</v>
          </cell>
          <cell r="K1666">
            <v>0</v>
          </cell>
          <cell r="L1666">
            <v>0</v>
          </cell>
          <cell r="M1666">
            <v>1.9970000000000002E-2</v>
          </cell>
          <cell r="N1666">
            <v>0.08</v>
          </cell>
          <cell r="O1666">
            <v>0</v>
          </cell>
          <cell r="P1666">
            <v>0</v>
          </cell>
          <cell r="Q1666" t="str">
            <v>CPC</v>
          </cell>
          <cell r="R1666">
            <v>66945</v>
          </cell>
          <cell r="S1666">
            <v>67958</v>
          </cell>
          <cell r="T1666">
            <v>1013</v>
          </cell>
          <cell r="V1666">
            <v>1013</v>
          </cell>
          <cell r="W1666">
            <v>20.229610000000001</v>
          </cell>
          <cell r="X1666">
            <v>82308</v>
          </cell>
          <cell r="Y1666">
            <v>83873</v>
          </cell>
        </row>
        <row r="1667">
          <cell r="I1667" t="str">
            <v>W793P700265</v>
          </cell>
          <cell r="J1667" t="str">
            <v>C84041185</v>
          </cell>
          <cell r="K1667">
            <v>2500</v>
          </cell>
          <cell r="L1667">
            <v>1000</v>
          </cell>
          <cell r="M1667">
            <v>2.0750000000000001E-2</v>
          </cell>
          <cell r="N1667">
            <v>0.08</v>
          </cell>
          <cell r="O1667">
            <v>51.875</v>
          </cell>
          <cell r="P1667">
            <v>80</v>
          </cell>
          <cell r="Q1667">
            <v>131.875</v>
          </cell>
          <cell r="R1667">
            <v>3883</v>
          </cell>
          <cell r="S1667">
            <v>4019</v>
          </cell>
          <cell r="T1667">
            <v>136</v>
          </cell>
          <cell r="U1667" t="str">
            <v>0</v>
          </cell>
          <cell r="W1667">
            <v>0</v>
          </cell>
          <cell r="X1667">
            <v>6075</v>
          </cell>
          <cell r="Y1667">
            <v>6255</v>
          </cell>
        </row>
        <row r="1668">
          <cell r="I1668" t="str">
            <v>7527299462FYD</v>
          </cell>
          <cell r="K1668">
            <v>0</v>
          </cell>
          <cell r="L1668">
            <v>0</v>
          </cell>
          <cell r="M1668">
            <v>1.9970000000000002E-2</v>
          </cell>
          <cell r="N1668">
            <v>0.08</v>
          </cell>
          <cell r="O1668">
            <v>0</v>
          </cell>
          <cell r="P1668">
            <v>0</v>
          </cell>
          <cell r="Q1668" t="str">
            <v>CPC</v>
          </cell>
          <cell r="R1668">
            <v>628</v>
          </cell>
          <cell r="S1668">
            <v>1205</v>
          </cell>
          <cell r="T1668">
            <v>577</v>
          </cell>
          <cell r="V1668">
            <v>577</v>
          </cell>
          <cell r="W1668">
            <v>11.522690000000001</v>
          </cell>
          <cell r="X1668">
            <v>1177</v>
          </cell>
          <cell r="Y1668">
            <v>2552</v>
          </cell>
        </row>
        <row r="1669">
          <cell r="I1669" t="str">
            <v>W792P300824</v>
          </cell>
          <cell r="J1669" t="str">
            <v>C28006611</v>
          </cell>
          <cell r="K1669">
            <v>0</v>
          </cell>
          <cell r="L1669">
            <v>0</v>
          </cell>
          <cell r="M1669">
            <v>1.9970000000000002E-2</v>
          </cell>
          <cell r="N1669">
            <v>0.08</v>
          </cell>
          <cell r="O1669">
            <v>0</v>
          </cell>
          <cell r="P1669">
            <v>0</v>
          </cell>
          <cell r="Q1669" t="str">
            <v>CPC</v>
          </cell>
          <cell r="R1669">
            <v>95978</v>
          </cell>
          <cell r="S1669">
            <v>97276</v>
          </cell>
          <cell r="T1669">
            <v>1298</v>
          </cell>
          <cell r="V1669">
            <v>1298</v>
          </cell>
          <cell r="W1669">
            <v>25.921060000000001</v>
          </cell>
          <cell r="X1669">
            <v>48607</v>
          </cell>
          <cell r="Y1669">
            <v>50921</v>
          </cell>
        </row>
        <row r="1670">
          <cell r="I1670" t="str">
            <v>701544HH0DVVL</v>
          </cell>
          <cell r="K1670">
            <v>4000</v>
          </cell>
          <cell r="L1670">
            <v>0</v>
          </cell>
          <cell r="M1670">
            <v>2.0750000000000001E-2</v>
          </cell>
          <cell r="N1670">
            <v>0.08</v>
          </cell>
          <cell r="O1670">
            <v>83</v>
          </cell>
          <cell r="P1670">
            <v>0</v>
          </cell>
          <cell r="Q1670">
            <v>83</v>
          </cell>
          <cell r="R1670">
            <v>8753</v>
          </cell>
          <cell r="S1670">
            <v>8922</v>
          </cell>
          <cell r="T1670">
            <v>169</v>
          </cell>
          <cell r="U1670" t="str">
            <v>0</v>
          </cell>
          <cell r="W1670">
            <v>0</v>
          </cell>
          <cell r="X1670">
            <v>0</v>
          </cell>
          <cell r="Y1670">
            <v>0</v>
          </cell>
        </row>
        <row r="1671">
          <cell r="I1671" t="str">
            <v>701544HH0H7L9</v>
          </cell>
          <cell r="K1671">
            <v>4000</v>
          </cell>
          <cell r="L1671">
            <v>0</v>
          </cell>
          <cell r="M1671">
            <v>2.0750000000000001E-2</v>
          </cell>
          <cell r="N1671">
            <v>0.08</v>
          </cell>
          <cell r="O1671">
            <v>83</v>
          </cell>
          <cell r="P1671">
            <v>0</v>
          </cell>
          <cell r="Q1671">
            <v>83</v>
          </cell>
          <cell r="R1671">
            <v>15477</v>
          </cell>
          <cell r="S1671">
            <v>15963</v>
          </cell>
          <cell r="T1671">
            <v>486</v>
          </cell>
          <cell r="U1671" t="str">
            <v>0</v>
          </cell>
          <cell r="W1671">
            <v>0</v>
          </cell>
          <cell r="X1671">
            <v>0</v>
          </cell>
          <cell r="Y1671">
            <v>0</v>
          </cell>
        </row>
        <row r="1672">
          <cell r="I1672" t="str">
            <v>W493L600645</v>
          </cell>
          <cell r="J1672" t="str">
            <v>C84036248</v>
          </cell>
          <cell r="K1672">
            <v>0</v>
          </cell>
          <cell r="L1672">
            <v>0</v>
          </cell>
          <cell r="M1672">
            <v>1.9970000000000002E-2</v>
          </cell>
          <cell r="N1672">
            <v>0.08</v>
          </cell>
          <cell r="O1672">
            <v>0</v>
          </cell>
          <cell r="P1672">
            <v>0</v>
          </cell>
          <cell r="Q1672" t="str">
            <v>CPC</v>
          </cell>
          <cell r="R1672">
            <v>338462</v>
          </cell>
          <cell r="S1672">
            <v>348404</v>
          </cell>
          <cell r="T1672">
            <v>9942</v>
          </cell>
          <cell r="V1672">
            <v>9942</v>
          </cell>
          <cell r="W1672">
            <v>198.54174</v>
          </cell>
          <cell r="X1672">
            <v>153936</v>
          </cell>
          <cell r="Y1672">
            <v>154995</v>
          </cell>
        </row>
        <row r="1673">
          <cell r="I1673" t="str">
            <v>VND3B68600</v>
          </cell>
          <cell r="K1673">
            <v>0</v>
          </cell>
          <cell r="L1673">
            <v>0</v>
          </cell>
          <cell r="M1673">
            <v>1.9970000000000002E-2</v>
          </cell>
          <cell r="N1673">
            <v>0.08</v>
          </cell>
          <cell r="O1673">
            <v>0</v>
          </cell>
          <cell r="P1673">
            <v>0</v>
          </cell>
          <cell r="Q1673" t="str">
            <v>CPC</v>
          </cell>
          <cell r="R1673">
            <v>35574</v>
          </cell>
          <cell r="S1673">
            <v>37624</v>
          </cell>
          <cell r="T1673">
            <v>2050</v>
          </cell>
          <cell r="V1673">
            <v>2050</v>
          </cell>
          <cell r="W1673">
            <v>40.938500000000005</v>
          </cell>
          <cell r="X1673">
            <v>0</v>
          </cell>
          <cell r="Y1673">
            <v>0</v>
          </cell>
        </row>
        <row r="1674">
          <cell r="I1674" t="str">
            <v>E184MC60133</v>
          </cell>
          <cell r="J1674" t="str">
            <v>C84111277</v>
          </cell>
          <cell r="K1674">
            <v>0</v>
          </cell>
          <cell r="L1674">
            <v>0</v>
          </cell>
          <cell r="M1674">
            <v>1.9970000000000002E-2</v>
          </cell>
          <cell r="N1674">
            <v>0.08</v>
          </cell>
          <cell r="O1674">
            <v>0</v>
          </cell>
          <cell r="P1674">
            <v>0</v>
          </cell>
          <cell r="Q1674" t="str">
            <v>CPC</v>
          </cell>
          <cell r="R1674">
            <v>52482</v>
          </cell>
          <cell r="S1674">
            <v>54674</v>
          </cell>
          <cell r="T1674">
            <v>2192</v>
          </cell>
          <cell r="V1674">
            <v>2192</v>
          </cell>
          <cell r="W1674">
            <v>43.774240000000006</v>
          </cell>
          <cell r="X1674">
            <v>77331</v>
          </cell>
          <cell r="Y1674">
            <v>80462</v>
          </cell>
        </row>
        <row r="1675">
          <cell r="I1675" t="str">
            <v>S7325800262</v>
          </cell>
          <cell r="J1675" t="str">
            <v>C28009061</v>
          </cell>
          <cell r="K1675">
            <v>0</v>
          </cell>
          <cell r="L1675">
            <v>0</v>
          </cell>
          <cell r="M1675">
            <v>1.9970000000000002E-2</v>
          </cell>
          <cell r="N1675">
            <v>0.08</v>
          </cell>
          <cell r="O1675">
            <v>0</v>
          </cell>
          <cell r="P1675">
            <v>0</v>
          </cell>
          <cell r="Q1675" t="str">
            <v>CPC</v>
          </cell>
          <cell r="R1675">
            <v>194656</v>
          </cell>
          <cell r="S1675">
            <v>197055</v>
          </cell>
          <cell r="T1675">
            <v>2399</v>
          </cell>
          <cell r="V1675">
            <v>2399</v>
          </cell>
          <cell r="W1675">
            <v>47.908030000000004</v>
          </cell>
          <cell r="X1675">
            <v>80448</v>
          </cell>
          <cell r="Y1675">
            <v>82604</v>
          </cell>
        </row>
        <row r="1676">
          <cell r="I1676" t="str">
            <v>7527439466CKM</v>
          </cell>
          <cell r="K1676">
            <v>0</v>
          </cell>
          <cell r="L1676">
            <v>0</v>
          </cell>
          <cell r="M1676">
            <v>1.9970000000000002E-2</v>
          </cell>
          <cell r="N1676">
            <v>0.08</v>
          </cell>
          <cell r="O1676">
            <v>0</v>
          </cell>
          <cell r="P1676">
            <v>0</v>
          </cell>
          <cell r="Q1676" t="str">
            <v>CPC</v>
          </cell>
          <cell r="R1676">
            <v>18830</v>
          </cell>
          <cell r="S1676">
            <v>19635</v>
          </cell>
          <cell r="T1676">
            <v>805</v>
          </cell>
          <cell r="V1676">
            <v>805</v>
          </cell>
          <cell r="W1676">
            <v>16.075850000000003</v>
          </cell>
          <cell r="X1676">
            <v>7736</v>
          </cell>
          <cell r="Y1676">
            <v>8212</v>
          </cell>
        </row>
        <row r="1677">
          <cell r="I1677" t="str">
            <v>7527209468R02</v>
          </cell>
          <cell r="K1677">
            <v>4000</v>
          </cell>
          <cell r="L1677">
            <v>100</v>
          </cell>
          <cell r="M1677">
            <v>2.0750000000000001E-2</v>
          </cell>
          <cell r="N1677">
            <v>0.08</v>
          </cell>
          <cell r="O1677">
            <v>83</v>
          </cell>
          <cell r="P1677">
            <v>8</v>
          </cell>
          <cell r="Q1677">
            <v>91</v>
          </cell>
          <cell r="R1677">
            <v>7346</v>
          </cell>
          <cell r="S1677">
            <v>7944</v>
          </cell>
          <cell r="T1677">
            <v>598</v>
          </cell>
          <cell r="U1677" t="str">
            <v>0</v>
          </cell>
          <cell r="W1677">
            <v>0</v>
          </cell>
          <cell r="X1677">
            <v>28611</v>
          </cell>
          <cell r="Y1677">
            <v>29653</v>
          </cell>
        </row>
        <row r="1678">
          <cell r="I1678" t="str">
            <v>W792P503167</v>
          </cell>
          <cell r="J1678" t="str">
            <v>C84023397</v>
          </cell>
          <cell r="K1678">
            <v>4000</v>
          </cell>
          <cell r="L1678">
            <v>1000</v>
          </cell>
          <cell r="M1678">
            <v>2.0750000000000001E-2</v>
          </cell>
          <cell r="N1678">
            <v>0.08</v>
          </cell>
          <cell r="O1678">
            <v>83</v>
          </cell>
          <cell r="P1678">
            <v>80</v>
          </cell>
          <cell r="Q1678">
            <v>163</v>
          </cell>
          <cell r="R1678">
            <v>20270</v>
          </cell>
          <cell r="S1678">
            <v>20391</v>
          </cell>
          <cell r="T1678">
            <v>121</v>
          </cell>
          <cell r="U1678" t="str">
            <v>0</v>
          </cell>
          <cell r="W1678">
            <v>0</v>
          </cell>
          <cell r="X1678">
            <v>18996</v>
          </cell>
          <cell r="Y1678">
            <v>19112</v>
          </cell>
        </row>
        <row r="1679">
          <cell r="I1679" t="str">
            <v>752732946DYCG</v>
          </cell>
          <cell r="K1679">
            <v>0</v>
          </cell>
          <cell r="L1679">
            <v>0</v>
          </cell>
          <cell r="M1679">
            <v>1.9970000000000002E-2</v>
          </cell>
          <cell r="N1679">
            <v>0.08</v>
          </cell>
          <cell r="O1679">
            <v>0</v>
          </cell>
          <cell r="P1679">
            <v>0</v>
          </cell>
          <cell r="Q1679" t="str">
            <v>CPC</v>
          </cell>
          <cell r="R1679">
            <v>857</v>
          </cell>
          <cell r="S1679">
            <v>1062</v>
          </cell>
          <cell r="T1679">
            <v>205</v>
          </cell>
          <cell r="V1679">
            <v>205</v>
          </cell>
          <cell r="W1679">
            <v>4.0938500000000007</v>
          </cell>
          <cell r="X1679">
            <v>755</v>
          </cell>
          <cell r="Y1679">
            <v>1037</v>
          </cell>
        </row>
        <row r="1680">
          <cell r="I1680" t="str">
            <v>V9615700100</v>
          </cell>
          <cell r="J1680" t="str">
            <v>C24071394</v>
          </cell>
          <cell r="K1680">
            <v>0</v>
          </cell>
          <cell r="L1680">
            <v>0</v>
          </cell>
          <cell r="M1680">
            <v>1.9970000000000002E-2</v>
          </cell>
          <cell r="N1680">
            <v>0.08</v>
          </cell>
          <cell r="O1680">
            <v>0</v>
          </cell>
          <cell r="P1680">
            <v>0</v>
          </cell>
          <cell r="Q1680" t="str">
            <v>CPC</v>
          </cell>
          <cell r="R1680">
            <v>215639</v>
          </cell>
          <cell r="S1680">
            <v>222739</v>
          </cell>
          <cell r="T1680">
            <v>7100</v>
          </cell>
          <cell r="V1680">
            <v>7100</v>
          </cell>
          <cell r="W1680">
            <v>141.78700000000001</v>
          </cell>
          <cell r="X1680">
            <v>130086</v>
          </cell>
          <cell r="Y1680">
            <v>137127</v>
          </cell>
        </row>
        <row r="1681">
          <cell r="I1681" t="str">
            <v>S7325200103</v>
          </cell>
          <cell r="J1681" t="str">
            <v>C28005319</v>
          </cell>
          <cell r="K1681">
            <v>5000</v>
          </cell>
          <cell r="L1681">
            <v>500</v>
          </cell>
          <cell r="M1681">
            <v>2.0750000000000001E-2</v>
          </cell>
          <cell r="N1681">
            <v>0.08</v>
          </cell>
          <cell r="O1681">
            <v>103.75</v>
          </cell>
          <cell r="P1681">
            <v>40</v>
          </cell>
          <cell r="Q1681">
            <v>143.75</v>
          </cell>
          <cell r="R1681">
            <v>186210</v>
          </cell>
          <cell r="S1681">
            <v>186612</v>
          </cell>
          <cell r="T1681">
            <v>402</v>
          </cell>
          <cell r="U1681" t="str">
            <v>0</v>
          </cell>
          <cell r="W1681">
            <v>0</v>
          </cell>
          <cell r="X1681">
            <v>140415</v>
          </cell>
          <cell r="Y1681">
            <v>140745</v>
          </cell>
        </row>
        <row r="1682">
          <cell r="I1682" t="str">
            <v>S7335000096</v>
          </cell>
          <cell r="J1682" t="str">
            <v>C84017817</v>
          </cell>
          <cell r="K1682">
            <v>5000</v>
          </cell>
          <cell r="L1682">
            <v>1000</v>
          </cell>
          <cell r="M1682">
            <v>2.0750000000000001E-2</v>
          </cell>
          <cell r="N1682">
            <v>0.08</v>
          </cell>
          <cell r="O1682">
            <v>103.75</v>
          </cell>
          <cell r="P1682">
            <v>80</v>
          </cell>
          <cell r="Q1682">
            <v>183.75</v>
          </cell>
          <cell r="R1682">
            <v>54670</v>
          </cell>
          <cell r="S1682">
            <v>54856</v>
          </cell>
          <cell r="T1682">
            <v>186</v>
          </cell>
          <cell r="U1682" t="str">
            <v>0</v>
          </cell>
          <cell r="W1682">
            <v>0</v>
          </cell>
          <cell r="X1682">
            <v>42298</v>
          </cell>
          <cell r="Y1682">
            <v>42931</v>
          </cell>
        </row>
        <row r="1683">
          <cell r="I1683" t="str">
            <v>W412L600189</v>
          </cell>
          <cell r="J1683" t="str">
            <v>C28005225</v>
          </cell>
          <cell r="K1683">
            <v>5000</v>
          </cell>
          <cell r="L1683">
            <v>0</v>
          </cell>
          <cell r="M1683">
            <v>2.0750000000000001E-2</v>
          </cell>
          <cell r="N1683">
            <v>0.08</v>
          </cell>
          <cell r="O1683">
            <v>103.75</v>
          </cell>
          <cell r="P1683">
            <v>0</v>
          </cell>
          <cell r="Q1683">
            <v>103.75</v>
          </cell>
          <cell r="R1683">
            <v>57519</v>
          </cell>
          <cell r="S1683">
            <v>58110</v>
          </cell>
          <cell r="T1683">
            <v>591</v>
          </cell>
          <cell r="U1683" t="str">
            <v>0</v>
          </cell>
          <cell r="W1683">
            <v>0</v>
          </cell>
          <cell r="X1683">
            <v>0</v>
          </cell>
          <cell r="Y1683">
            <v>0</v>
          </cell>
        </row>
        <row r="1684">
          <cell r="I1684" t="str">
            <v>E235CB00148</v>
          </cell>
          <cell r="J1684" t="str">
            <v>C84145675</v>
          </cell>
          <cell r="K1684">
            <v>10000</v>
          </cell>
          <cell r="L1684">
            <v>6000</v>
          </cell>
          <cell r="M1684">
            <v>2.0750000000000001E-2</v>
          </cell>
          <cell r="N1684">
            <v>0.08</v>
          </cell>
          <cell r="O1684">
            <v>207.5</v>
          </cell>
          <cell r="P1684">
            <v>480</v>
          </cell>
          <cell r="Q1684">
            <v>687.5</v>
          </cell>
          <cell r="R1684">
            <v>270646</v>
          </cell>
          <cell r="S1684">
            <v>285603</v>
          </cell>
          <cell r="T1684">
            <v>14957</v>
          </cell>
          <cell r="U1684">
            <v>4957</v>
          </cell>
          <cell r="W1684">
            <v>102.85775000000001</v>
          </cell>
          <cell r="X1684">
            <v>28314</v>
          </cell>
          <cell r="Y1684">
            <v>30588</v>
          </cell>
        </row>
        <row r="1685">
          <cell r="I1685" t="str">
            <v>W542L601799</v>
          </cell>
          <cell r="J1685" t="str">
            <v>C28005283</v>
          </cell>
          <cell r="K1685">
            <v>0</v>
          </cell>
          <cell r="L1685">
            <v>0</v>
          </cell>
          <cell r="M1685">
            <v>1.9970000000000002E-2</v>
          </cell>
          <cell r="N1685">
            <v>0.08</v>
          </cell>
          <cell r="O1685">
            <v>0</v>
          </cell>
          <cell r="P1685">
            <v>0</v>
          </cell>
          <cell r="Q1685" t="str">
            <v>CPC</v>
          </cell>
          <cell r="R1685">
            <v>893126</v>
          </cell>
          <cell r="S1685">
            <v>908995</v>
          </cell>
          <cell r="T1685">
            <v>15869</v>
          </cell>
          <cell r="V1685">
            <v>15869</v>
          </cell>
          <cell r="W1685">
            <v>316.90393</v>
          </cell>
          <cell r="X1685">
            <v>50740</v>
          </cell>
          <cell r="Y1685">
            <v>52601</v>
          </cell>
        </row>
        <row r="1686">
          <cell r="I1686" t="str">
            <v>S9245900006</v>
          </cell>
          <cell r="J1686" t="str">
            <v>C84112800</v>
          </cell>
          <cell r="K1686">
            <v>0</v>
          </cell>
          <cell r="L1686">
            <v>0</v>
          </cell>
          <cell r="M1686">
            <v>1.9970000000000002E-2</v>
          </cell>
          <cell r="N1686">
            <v>0.08</v>
          </cell>
          <cell r="O1686">
            <v>0</v>
          </cell>
          <cell r="P1686">
            <v>0</v>
          </cell>
          <cell r="Q1686" t="str">
            <v>CPC</v>
          </cell>
          <cell r="R1686">
            <v>32747</v>
          </cell>
          <cell r="S1686">
            <v>34618</v>
          </cell>
          <cell r="T1686">
            <v>1871</v>
          </cell>
          <cell r="V1686">
            <v>1871</v>
          </cell>
          <cell r="W1686">
            <v>37.363870000000006</v>
          </cell>
          <cell r="X1686">
            <v>0</v>
          </cell>
          <cell r="Y1686">
            <v>0</v>
          </cell>
        </row>
        <row r="1687">
          <cell r="I1687" t="str">
            <v>79G0PNN</v>
          </cell>
          <cell r="K1687">
            <v>0</v>
          </cell>
          <cell r="L1687">
            <v>0</v>
          </cell>
          <cell r="M1687">
            <v>1.9970000000000002E-2</v>
          </cell>
          <cell r="N1687">
            <v>0.08</v>
          </cell>
          <cell r="O1687">
            <v>0</v>
          </cell>
          <cell r="P1687">
            <v>0</v>
          </cell>
          <cell r="Q1687" t="str">
            <v>CPC</v>
          </cell>
          <cell r="R1687">
            <v>97546</v>
          </cell>
          <cell r="S1687">
            <v>99691</v>
          </cell>
          <cell r="T1687">
            <v>2145</v>
          </cell>
          <cell r="V1687">
            <v>2145</v>
          </cell>
          <cell r="W1687">
            <v>42.835650000000001</v>
          </cell>
          <cell r="X1687">
            <v>0</v>
          </cell>
          <cell r="Y1687">
            <v>0</v>
          </cell>
        </row>
        <row r="1688">
          <cell r="I1688" t="str">
            <v>79G0KM8</v>
          </cell>
          <cell r="K1688">
            <v>0</v>
          </cell>
          <cell r="L1688">
            <v>0</v>
          </cell>
          <cell r="M1688">
            <v>1.9970000000000002E-2</v>
          </cell>
          <cell r="N1688">
            <v>0.08</v>
          </cell>
          <cell r="O1688">
            <v>0</v>
          </cell>
          <cell r="P1688">
            <v>0</v>
          </cell>
          <cell r="Q1688" t="str">
            <v>CPC</v>
          </cell>
          <cell r="R1688">
            <v>745066</v>
          </cell>
          <cell r="S1688">
            <v>749004</v>
          </cell>
          <cell r="T1688">
            <v>3938</v>
          </cell>
          <cell r="V1688">
            <v>3938</v>
          </cell>
          <cell r="W1688">
            <v>78.641860000000008</v>
          </cell>
          <cell r="X1688">
            <v>0</v>
          </cell>
          <cell r="Y1688">
            <v>0</v>
          </cell>
        </row>
        <row r="1689">
          <cell r="I1689" t="str">
            <v>79G2MKX</v>
          </cell>
          <cell r="K1689">
            <v>0</v>
          </cell>
          <cell r="L1689">
            <v>0</v>
          </cell>
          <cell r="M1689">
            <v>1.9970000000000002E-2</v>
          </cell>
          <cell r="N1689">
            <v>0.08</v>
          </cell>
          <cell r="O1689">
            <v>0</v>
          </cell>
          <cell r="P1689">
            <v>0</v>
          </cell>
          <cell r="Q1689" t="str">
            <v>CPC</v>
          </cell>
          <cell r="R1689">
            <v>304838</v>
          </cell>
          <cell r="S1689">
            <v>306873</v>
          </cell>
          <cell r="T1689">
            <v>2035</v>
          </cell>
          <cell r="V1689">
            <v>2035</v>
          </cell>
          <cell r="W1689">
            <v>40.638950000000001</v>
          </cell>
          <cell r="X1689">
            <v>0</v>
          </cell>
          <cell r="Y1689">
            <v>0</v>
          </cell>
        </row>
        <row r="1690">
          <cell r="I1690" t="str">
            <v>79G0YFY</v>
          </cell>
          <cell r="K1690">
            <v>0</v>
          </cell>
          <cell r="L1690">
            <v>0</v>
          </cell>
          <cell r="M1690">
            <v>1.9970000000000002E-2</v>
          </cell>
          <cell r="N1690">
            <v>0.08</v>
          </cell>
          <cell r="O1690">
            <v>0</v>
          </cell>
          <cell r="P1690">
            <v>0</v>
          </cell>
          <cell r="Q1690" t="str">
            <v>CPC</v>
          </cell>
          <cell r="R1690">
            <v>304932</v>
          </cell>
          <cell r="S1690">
            <v>310410</v>
          </cell>
          <cell r="T1690">
            <v>5478</v>
          </cell>
          <cell r="V1690">
            <v>5478</v>
          </cell>
          <cell r="W1690">
            <v>109.39566000000001</v>
          </cell>
          <cell r="X1690">
            <v>0</v>
          </cell>
          <cell r="Y1690">
            <v>0</v>
          </cell>
        </row>
        <row r="1691">
          <cell r="I1691" t="str">
            <v>79G3X0V</v>
          </cell>
          <cell r="K1691">
            <v>0</v>
          </cell>
          <cell r="L1691">
            <v>0</v>
          </cell>
          <cell r="M1691">
            <v>1.9970000000000002E-2</v>
          </cell>
          <cell r="N1691">
            <v>0.08</v>
          </cell>
          <cell r="O1691">
            <v>0</v>
          </cell>
          <cell r="P1691">
            <v>0</v>
          </cell>
          <cell r="Q1691" t="str">
            <v>CPC</v>
          </cell>
          <cell r="R1691">
            <v>268254</v>
          </cell>
          <cell r="S1691">
            <v>271791</v>
          </cell>
          <cell r="T1691">
            <v>3537</v>
          </cell>
          <cell r="V1691">
            <v>3537</v>
          </cell>
          <cell r="W1691">
            <v>70.633890000000008</v>
          </cell>
          <cell r="X1691">
            <v>0</v>
          </cell>
          <cell r="Y1691">
            <v>0</v>
          </cell>
        </row>
        <row r="1692">
          <cell r="I1692" t="str">
            <v>9445YMH</v>
          </cell>
          <cell r="K1692">
            <v>0</v>
          </cell>
          <cell r="L1692">
            <v>0</v>
          </cell>
          <cell r="M1692">
            <v>1.9970000000000002E-2</v>
          </cell>
          <cell r="N1692">
            <v>0.08</v>
          </cell>
          <cell r="O1692">
            <v>0</v>
          </cell>
          <cell r="P1692">
            <v>0</v>
          </cell>
          <cell r="Q1692" t="str">
            <v>CPC</v>
          </cell>
          <cell r="R1692">
            <v>18950</v>
          </cell>
          <cell r="S1692">
            <v>19194</v>
          </cell>
          <cell r="T1692">
            <v>244</v>
          </cell>
          <cell r="V1692">
            <v>244</v>
          </cell>
          <cell r="W1692">
            <v>4.8726800000000008</v>
          </cell>
          <cell r="X1692">
            <v>11900</v>
          </cell>
          <cell r="Y1692">
            <v>12181</v>
          </cell>
        </row>
        <row r="1693">
          <cell r="I1693">
            <v>4063259902878</v>
          </cell>
          <cell r="K1693">
            <v>0</v>
          </cell>
          <cell r="L1693">
            <v>0</v>
          </cell>
          <cell r="M1693">
            <v>1.9970000000000002E-2</v>
          </cell>
          <cell r="N1693">
            <v>0.08</v>
          </cell>
          <cell r="O1693">
            <v>0</v>
          </cell>
          <cell r="P1693">
            <v>0</v>
          </cell>
          <cell r="Q1693" t="str">
            <v>CPC</v>
          </cell>
          <cell r="R1693">
            <v>68776</v>
          </cell>
          <cell r="S1693">
            <v>70580</v>
          </cell>
          <cell r="T1693">
            <v>1804</v>
          </cell>
          <cell r="V1693">
            <v>1804</v>
          </cell>
          <cell r="W1693">
            <v>36.025880000000001</v>
          </cell>
          <cell r="X1693">
            <v>0</v>
          </cell>
          <cell r="Y1693">
            <v>0</v>
          </cell>
        </row>
        <row r="1694">
          <cell r="I1694" t="str">
            <v>701531HH03DPY</v>
          </cell>
          <cell r="K1694">
            <v>4000</v>
          </cell>
          <cell r="L1694">
            <v>0</v>
          </cell>
          <cell r="M1694">
            <v>2.0750000000000001E-2</v>
          </cell>
          <cell r="N1694">
            <v>0.08</v>
          </cell>
          <cell r="O1694">
            <v>83</v>
          </cell>
          <cell r="P1694">
            <v>0</v>
          </cell>
          <cell r="Q1694">
            <v>83</v>
          </cell>
          <cell r="R1694">
            <v>107054</v>
          </cell>
          <cell r="S1694" t="e">
            <v>#N/A</v>
          </cell>
          <cell r="T1694" t="e">
            <v>#N/A</v>
          </cell>
          <cell r="U1694" t="e">
            <v>#N/A</v>
          </cell>
          <cell r="W1694" t="e">
            <v>#N/A</v>
          </cell>
          <cell r="X1694">
            <v>0</v>
          </cell>
          <cell r="Y1694" t="e">
            <v>#N/A</v>
          </cell>
        </row>
        <row r="1695">
          <cell r="I1695" t="str">
            <v>406336990DTPV</v>
          </cell>
          <cell r="K1695">
            <v>4000</v>
          </cell>
          <cell r="L1695">
            <v>0</v>
          </cell>
          <cell r="M1695">
            <v>2.0750000000000001E-2</v>
          </cell>
          <cell r="N1695">
            <v>0.08</v>
          </cell>
          <cell r="O1695">
            <v>83</v>
          </cell>
          <cell r="P1695">
            <v>0</v>
          </cell>
          <cell r="Q1695">
            <v>83</v>
          </cell>
          <cell r="R1695">
            <v>116017</v>
          </cell>
          <cell r="S1695">
            <v>118483</v>
          </cell>
          <cell r="T1695">
            <v>2466</v>
          </cell>
          <cell r="U1695" t="str">
            <v>0</v>
          </cell>
          <cell r="W1695">
            <v>0</v>
          </cell>
          <cell r="X1695">
            <v>0</v>
          </cell>
          <cell r="Y1695">
            <v>0</v>
          </cell>
        </row>
        <row r="1696">
          <cell r="I1696" t="str">
            <v>7527189464MT0</v>
          </cell>
          <cell r="K1696">
            <v>4000</v>
          </cell>
          <cell r="L1696">
            <v>100</v>
          </cell>
          <cell r="M1696">
            <v>2.0750000000000001E-2</v>
          </cell>
          <cell r="N1696">
            <v>0.08</v>
          </cell>
          <cell r="O1696">
            <v>83</v>
          </cell>
          <cell r="P1696">
            <v>8</v>
          </cell>
          <cell r="Q1696">
            <v>91</v>
          </cell>
          <cell r="R1696">
            <v>1729</v>
          </cell>
          <cell r="S1696">
            <v>1791</v>
          </cell>
          <cell r="T1696">
            <v>62</v>
          </cell>
          <cell r="U1696" t="str">
            <v>0</v>
          </cell>
          <cell r="W1696">
            <v>0</v>
          </cell>
          <cell r="X1696">
            <v>20381</v>
          </cell>
          <cell r="Y1696">
            <v>21395</v>
          </cell>
        </row>
        <row r="1697">
          <cell r="I1697" t="str">
            <v>7463479906LR9</v>
          </cell>
          <cell r="K1697">
            <v>0</v>
          </cell>
          <cell r="L1697">
            <v>0</v>
          </cell>
          <cell r="M1697">
            <v>1.9970000000000002E-2</v>
          </cell>
          <cell r="N1697">
            <v>0.08</v>
          </cell>
          <cell r="O1697">
            <v>0</v>
          </cell>
          <cell r="P1697">
            <v>0</v>
          </cell>
          <cell r="Q1697" t="str">
            <v>CPC</v>
          </cell>
          <cell r="R1697">
            <v>132135</v>
          </cell>
          <cell r="S1697">
            <v>134650</v>
          </cell>
          <cell r="T1697">
            <v>2515</v>
          </cell>
          <cell r="V1697">
            <v>2515</v>
          </cell>
          <cell r="W1697">
            <v>50.224550000000001</v>
          </cell>
          <cell r="X1697">
            <v>0</v>
          </cell>
          <cell r="Y1697">
            <v>0</v>
          </cell>
        </row>
        <row r="1698">
          <cell r="I1698">
            <v>7948028</v>
          </cell>
          <cell r="K1698">
            <v>0</v>
          </cell>
          <cell r="L1698">
            <v>0</v>
          </cell>
          <cell r="M1698">
            <v>1.9970000000000002E-2</v>
          </cell>
          <cell r="N1698">
            <v>0.08</v>
          </cell>
          <cell r="O1698">
            <v>0</v>
          </cell>
          <cell r="P1698">
            <v>0</v>
          </cell>
          <cell r="Q1698" t="str">
            <v>CPC</v>
          </cell>
          <cell r="R1698">
            <v>709338</v>
          </cell>
          <cell r="S1698">
            <v>709488</v>
          </cell>
          <cell r="T1698">
            <v>150</v>
          </cell>
          <cell r="V1698">
            <v>150</v>
          </cell>
          <cell r="W1698">
            <v>2.9955000000000003</v>
          </cell>
          <cell r="X1698">
            <v>0</v>
          </cell>
          <cell r="Y1698">
            <v>0</v>
          </cell>
        </row>
        <row r="1699">
          <cell r="I1699" t="str">
            <v>451445LM1TMD0</v>
          </cell>
          <cell r="K1699">
            <v>2000</v>
          </cell>
          <cell r="L1699">
            <v>0</v>
          </cell>
          <cell r="M1699">
            <v>2.0750000000000001E-2</v>
          </cell>
          <cell r="N1699">
            <v>0.08</v>
          </cell>
          <cell r="O1699">
            <v>41.5</v>
          </cell>
          <cell r="P1699">
            <v>0</v>
          </cell>
          <cell r="Q1699">
            <v>41.5</v>
          </cell>
          <cell r="R1699">
            <v>80220</v>
          </cell>
          <cell r="S1699">
            <v>82194</v>
          </cell>
          <cell r="T1699">
            <v>1974</v>
          </cell>
          <cell r="U1699" t="str">
            <v>0</v>
          </cell>
          <cell r="W1699">
            <v>0</v>
          </cell>
          <cell r="X1699">
            <v>0</v>
          </cell>
          <cell r="Y1699">
            <v>0</v>
          </cell>
        </row>
        <row r="1700">
          <cell r="I1700" t="str">
            <v>74635C66008PF</v>
          </cell>
          <cell r="K1700">
            <v>0</v>
          </cell>
          <cell r="L1700">
            <v>0</v>
          </cell>
          <cell r="M1700">
            <v>1.9970000000000002E-2</v>
          </cell>
          <cell r="N1700">
            <v>0.08</v>
          </cell>
          <cell r="O1700">
            <v>0</v>
          </cell>
          <cell r="P1700">
            <v>0</v>
          </cell>
          <cell r="Q1700" t="str">
            <v>CPC</v>
          </cell>
          <cell r="R1700">
            <v>266101</v>
          </cell>
          <cell r="S1700">
            <v>289513</v>
          </cell>
          <cell r="T1700">
            <v>23412</v>
          </cell>
          <cell r="V1700">
            <v>23412</v>
          </cell>
          <cell r="W1700">
            <v>467.53764000000001</v>
          </cell>
          <cell r="X1700">
            <v>0</v>
          </cell>
          <cell r="Y1700">
            <v>0</v>
          </cell>
        </row>
        <row r="1701">
          <cell r="I1701" t="str">
            <v>V9834900467</v>
          </cell>
          <cell r="J1701" t="str">
            <v>C84016808</v>
          </cell>
          <cell r="K1701">
            <v>0</v>
          </cell>
          <cell r="L1701">
            <v>0</v>
          </cell>
          <cell r="M1701">
            <v>1.9970000000000002E-2</v>
          </cell>
          <cell r="N1701">
            <v>0.08</v>
          </cell>
          <cell r="O1701">
            <v>0</v>
          </cell>
          <cell r="P1701">
            <v>0</v>
          </cell>
          <cell r="Q1701" t="str">
            <v>CPC</v>
          </cell>
          <cell r="R1701">
            <v>100905</v>
          </cell>
          <cell r="S1701">
            <v>101517</v>
          </cell>
          <cell r="T1701">
            <v>612</v>
          </cell>
          <cell r="V1701">
            <v>612</v>
          </cell>
          <cell r="W1701">
            <v>12.221640000000001</v>
          </cell>
          <cell r="X1701">
            <v>50499</v>
          </cell>
          <cell r="Y1701">
            <v>50745</v>
          </cell>
        </row>
        <row r="1702">
          <cell r="I1702" t="str">
            <v>W912P902733</v>
          </cell>
          <cell r="J1702" t="str">
            <v>C28008697</v>
          </cell>
          <cell r="K1702">
            <v>0</v>
          </cell>
          <cell r="L1702">
            <v>0</v>
          </cell>
          <cell r="M1702">
            <v>1.9970000000000002E-2</v>
          </cell>
          <cell r="N1702">
            <v>0.08</v>
          </cell>
          <cell r="O1702">
            <v>0</v>
          </cell>
          <cell r="P1702">
            <v>0</v>
          </cell>
          <cell r="Q1702" t="str">
            <v>CPC</v>
          </cell>
          <cell r="R1702">
            <v>32936</v>
          </cell>
          <cell r="S1702">
            <v>33331</v>
          </cell>
          <cell r="T1702">
            <v>395</v>
          </cell>
          <cell r="V1702">
            <v>395</v>
          </cell>
          <cell r="W1702">
            <v>7.8881500000000004</v>
          </cell>
          <cell r="X1702">
            <v>0</v>
          </cell>
          <cell r="Y1702">
            <v>0</v>
          </cell>
        </row>
        <row r="1703">
          <cell r="I1703" t="str">
            <v>35PCBXR</v>
          </cell>
          <cell r="K1703">
            <v>0</v>
          </cell>
          <cell r="L1703">
            <v>0</v>
          </cell>
          <cell r="M1703">
            <v>1.9970000000000002E-2</v>
          </cell>
          <cell r="N1703">
            <v>0.08</v>
          </cell>
          <cell r="O1703">
            <v>0</v>
          </cell>
          <cell r="P1703">
            <v>0</v>
          </cell>
          <cell r="Q1703" t="str">
            <v>CPC</v>
          </cell>
          <cell r="R1703">
            <v>94304</v>
          </cell>
          <cell r="S1703">
            <v>94674</v>
          </cell>
          <cell r="T1703">
            <v>370</v>
          </cell>
          <cell r="V1703">
            <v>370</v>
          </cell>
          <cell r="W1703">
            <v>7.3889000000000005</v>
          </cell>
          <cell r="X1703">
            <v>0</v>
          </cell>
          <cell r="Y1703">
            <v>0</v>
          </cell>
        </row>
        <row r="1704">
          <cell r="I1704" t="str">
            <v>79G0W7M</v>
          </cell>
          <cell r="K1704">
            <v>0</v>
          </cell>
          <cell r="L1704">
            <v>0</v>
          </cell>
          <cell r="M1704">
            <v>1.9970000000000002E-2</v>
          </cell>
          <cell r="N1704">
            <v>0.08</v>
          </cell>
          <cell r="O1704">
            <v>0</v>
          </cell>
          <cell r="P1704">
            <v>0</v>
          </cell>
          <cell r="Q1704" t="str">
            <v>CPC</v>
          </cell>
          <cell r="R1704">
            <v>93141</v>
          </cell>
          <cell r="S1704">
            <v>96353</v>
          </cell>
          <cell r="T1704">
            <v>3212</v>
          </cell>
          <cell r="V1704">
            <v>3212</v>
          </cell>
          <cell r="W1704">
            <v>64.143640000000005</v>
          </cell>
          <cell r="X1704">
            <v>0</v>
          </cell>
          <cell r="Y1704">
            <v>0</v>
          </cell>
        </row>
        <row r="1705">
          <cell r="I1705" t="str">
            <v>79G5C5X</v>
          </cell>
          <cell r="K1705">
            <v>0</v>
          </cell>
          <cell r="L1705">
            <v>0</v>
          </cell>
          <cell r="M1705">
            <v>1.9970000000000002E-2</v>
          </cell>
          <cell r="N1705">
            <v>0.08</v>
          </cell>
          <cell r="O1705">
            <v>0</v>
          </cell>
          <cell r="P1705">
            <v>0</v>
          </cell>
          <cell r="Q1705" t="str">
            <v>CPC</v>
          </cell>
          <cell r="R1705">
            <v>394051</v>
          </cell>
          <cell r="S1705">
            <v>398948</v>
          </cell>
          <cell r="T1705">
            <v>4897</v>
          </cell>
          <cell r="U1705">
            <v>4897</v>
          </cell>
          <cell r="W1705">
            <v>97.793090000000007</v>
          </cell>
          <cell r="X1705">
            <v>0</v>
          </cell>
          <cell r="Y1705">
            <v>0</v>
          </cell>
        </row>
        <row r="1706">
          <cell r="I1706" t="str">
            <v>79G0PRV</v>
          </cell>
          <cell r="K1706">
            <v>0</v>
          </cell>
          <cell r="L1706">
            <v>0</v>
          </cell>
          <cell r="M1706">
            <v>1.9970000000000002E-2</v>
          </cell>
          <cell r="N1706">
            <v>0.08</v>
          </cell>
          <cell r="O1706">
            <v>0</v>
          </cell>
          <cell r="P1706">
            <v>0</v>
          </cell>
          <cell r="Q1706" t="str">
            <v>CPC</v>
          </cell>
          <cell r="R1706">
            <v>177294</v>
          </cell>
          <cell r="S1706">
            <v>189722</v>
          </cell>
          <cell r="T1706">
            <v>12428</v>
          </cell>
          <cell r="U1706">
            <v>12428</v>
          </cell>
          <cell r="W1706">
            <v>248.18716000000003</v>
          </cell>
          <cell r="X1706">
            <v>0</v>
          </cell>
          <cell r="Y1706">
            <v>0</v>
          </cell>
        </row>
        <row r="1707">
          <cell r="I1707" t="str">
            <v>752742946FWPV</v>
          </cell>
          <cell r="K1707">
            <v>0</v>
          </cell>
          <cell r="L1707">
            <v>0</v>
          </cell>
          <cell r="M1707">
            <v>1.9970000000000002E-2</v>
          </cell>
          <cell r="N1707">
            <v>0.08</v>
          </cell>
          <cell r="O1707">
            <v>0</v>
          </cell>
          <cell r="P1707">
            <v>0</v>
          </cell>
          <cell r="Q1707" t="str">
            <v>CPC</v>
          </cell>
          <cell r="R1707">
            <v>1</v>
          </cell>
          <cell r="S1707">
            <v>996</v>
          </cell>
          <cell r="T1707">
            <v>995</v>
          </cell>
          <cell r="U1707">
            <v>995</v>
          </cell>
          <cell r="W1707">
            <v>19.870150000000002</v>
          </cell>
          <cell r="X1707">
            <v>0</v>
          </cell>
          <cell r="Y1707">
            <v>1119</v>
          </cell>
        </row>
        <row r="1708">
          <cell r="I1708" t="str">
            <v>50264594212C1</v>
          </cell>
          <cell r="K1708">
            <v>0</v>
          </cell>
          <cell r="L1708">
            <v>0</v>
          </cell>
          <cell r="M1708">
            <v>1.9970000000000002E-2</v>
          </cell>
          <cell r="N1708">
            <v>0.08</v>
          </cell>
          <cell r="O1708">
            <v>0</v>
          </cell>
          <cell r="P1708">
            <v>0</v>
          </cell>
          <cell r="Q1708" t="str">
            <v>CPC</v>
          </cell>
          <cell r="R1708">
            <v>47205</v>
          </cell>
          <cell r="S1708">
            <v>47605</v>
          </cell>
          <cell r="T1708">
            <v>400</v>
          </cell>
          <cell r="V1708">
            <v>400</v>
          </cell>
          <cell r="W1708">
            <v>7.9880000000000004</v>
          </cell>
          <cell r="X1708">
            <v>35685</v>
          </cell>
          <cell r="Y1708">
            <v>36912</v>
          </cell>
        </row>
        <row r="1709">
          <cell r="I1709" t="str">
            <v>W432L600503</v>
          </cell>
          <cell r="J1709" t="str">
            <v>C28004900</v>
          </cell>
          <cell r="K1709">
            <v>0</v>
          </cell>
          <cell r="L1709">
            <v>0</v>
          </cell>
          <cell r="M1709">
            <v>1.9970000000000002E-2</v>
          </cell>
          <cell r="N1709">
            <v>0.08</v>
          </cell>
          <cell r="O1709">
            <v>0</v>
          </cell>
          <cell r="P1709">
            <v>0</v>
          </cell>
          <cell r="Q1709" t="str">
            <v>CPC</v>
          </cell>
          <cell r="R1709">
            <v>84275</v>
          </cell>
          <cell r="S1709">
            <v>84961</v>
          </cell>
          <cell r="T1709">
            <v>686</v>
          </cell>
          <cell r="V1709">
            <v>686</v>
          </cell>
          <cell r="W1709">
            <v>13.699420000000002</v>
          </cell>
          <cell r="X1709">
            <v>0</v>
          </cell>
          <cell r="Y1709">
            <v>0</v>
          </cell>
        </row>
        <row r="1710">
          <cell r="I1710" t="str">
            <v>7951WPT</v>
          </cell>
          <cell r="K1710">
            <v>0</v>
          </cell>
          <cell r="L1710">
            <v>0</v>
          </cell>
          <cell r="M1710">
            <v>1.9970000000000002E-2</v>
          </cell>
          <cell r="N1710">
            <v>0.08</v>
          </cell>
          <cell r="O1710">
            <v>0</v>
          </cell>
          <cell r="P1710">
            <v>0</v>
          </cell>
          <cell r="Q1710" t="str">
            <v>CPC</v>
          </cell>
          <cell r="R1710">
            <v>49371</v>
          </cell>
          <cell r="S1710">
            <v>50165</v>
          </cell>
          <cell r="T1710">
            <v>794</v>
          </cell>
          <cell r="V1710">
            <v>794</v>
          </cell>
          <cell r="W1710">
            <v>15.856180000000002</v>
          </cell>
          <cell r="X1710">
            <v>0</v>
          </cell>
          <cell r="Y1710">
            <v>0</v>
          </cell>
        </row>
        <row r="1711">
          <cell r="I1711">
            <v>7948010</v>
          </cell>
          <cell r="K1711">
            <v>0</v>
          </cell>
          <cell r="L1711">
            <v>0</v>
          </cell>
          <cell r="M1711">
            <v>1.9970000000000002E-2</v>
          </cell>
          <cell r="N1711">
            <v>0.08</v>
          </cell>
          <cell r="O1711">
            <v>0</v>
          </cell>
          <cell r="P1711">
            <v>0</v>
          </cell>
          <cell r="Q1711" t="str">
            <v>CPC</v>
          </cell>
          <cell r="R1711">
            <v>169927</v>
          </cell>
          <cell r="S1711">
            <v>174467</v>
          </cell>
          <cell r="T1711">
            <v>4540</v>
          </cell>
          <cell r="V1711">
            <v>4540</v>
          </cell>
          <cell r="W1711">
            <v>90.663800000000009</v>
          </cell>
          <cell r="X1711">
            <v>0</v>
          </cell>
          <cell r="Y1711">
            <v>0</v>
          </cell>
        </row>
        <row r="1712">
          <cell r="I1712" t="str">
            <v>E195MC10314</v>
          </cell>
          <cell r="J1712" t="str">
            <v>C84144260</v>
          </cell>
          <cell r="K1712">
            <v>0</v>
          </cell>
          <cell r="L1712">
            <v>0</v>
          </cell>
          <cell r="M1712">
            <v>1.9970000000000002E-2</v>
          </cell>
          <cell r="N1712">
            <v>0.08</v>
          </cell>
          <cell r="O1712">
            <v>0</v>
          </cell>
          <cell r="P1712">
            <v>0</v>
          </cell>
          <cell r="Q1712" t="str">
            <v>CPC</v>
          </cell>
          <cell r="R1712">
            <v>143877</v>
          </cell>
          <cell r="S1712">
            <v>151232</v>
          </cell>
          <cell r="T1712">
            <v>7355</v>
          </cell>
          <cell r="V1712">
            <v>7355</v>
          </cell>
          <cell r="W1712">
            <v>146.87935000000002</v>
          </cell>
          <cell r="X1712">
            <v>18936</v>
          </cell>
          <cell r="Y1712">
            <v>19817</v>
          </cell>
        </row>
        <row r="1713">
          <cell r="I1713" t="str">
            <v>V6925000939</v>
          </cell>
          <cell r="J1713" t="str">
            <v>C28005554</v>
          </cell>
          <cell r="K1713">
            <v>0</v>
          </cell>
          <cell r="L1713">
            <v>0</v>
          </cell>
          <cell r="M1713">
            <v>1.9970000000000002E-2</v>
          </cell>
          <cell r="N1713">
            <v>0.08</v>
          </cell>
          <cell r="O1713">
            <v>0</v>
          </cell>
          <cell r="P1713">
            <v>0</v>
          </cell>
          <cell r="Q1713" t="str">
            <v>CPC</v>
          </cell>
          <cell r="R1713">
            <v>1030155</v>
          </cell>
          <cell r="S1713">
            <v>1034708</v>
          </cell>
          <cell r="T1713">
            <v>4553</v>
          </cell>
          <cell r="V1713">
            <v>4553</v>
          </cell>
          <cell r="W1713">
            <v>90.923410000000004</v>
          </cell>
          <cell r="X1713">
            <v>0</v>
          </cell>
          <cell r="Y1713">
            <v>0</v>
          </cell>
        </row>
        <row r="1714">
          <cell r="I1714" t="str">
            <v>V6924901386</v>
          </cell>
          <cell r="J1714" t="str">
            <v>C28005555</v>
          </cell>
          <cell r="K1714">
            <v>0</v>
          </cell>
          <cell r="L1714">
            <v>0</v>
          </cell>
          <cell r="M1714">
            <v>1.9970000000000002E-2</v>
          </cell>
          <cell r="N1714">
            <v>0.08</v>
          </cell>
          <cell r="O1714">
            <v>0</v>
          </cell>
          <cell r="P1714">
            <v>0</v>
          </cell>
          <cell r="Q1714" t="str">
            <v>CPC</v>
          </cell>
          <cell r="R1714">
            <v>1063441</v>
          </cell>
          <cell r="S1714">
            <v>1080830</v>
          </cell>
          <cell r="T1714">
            <v>17389</v>
          </cell>
          <cell r="V1714">
            <v>17389</v>
          </cell>
          <cell r="W1714">
            <v>347.25833</v>
          </cell>
          <cell r="X1714">
            <v>0</v>
          </cell>
          <cell r="Y1714">
            <v>0</v>
          </cell>
        </row>
        <row r="1715">
          <cell r="I1715" t="str">
            <v>5026379420Y3K</v>
          </cell>
          <cell r="K1715">
            <v>0</v>
          </cell>
          <cell r="L1715">
            <v>0</v>
          </cell>
          <cell r="M1715">
            <v>1.9970000000000002E-2</v>
          </cell>
          <cell r="N1715">
            <v>0.08</v>
          </cell>
          <cell r="O1715">
            <v>0</v>
          </cell>
          <cell r="P1715">
            <v>0</v>
          </cell>
          <cell r="Q1715" t="str">
            <v>CPC</v>
          </cell>
          <cell r="R1715">
            <v>24858</v>
          </cell>
          <cell r="S1715">
            <v>25484</v>
          </cell>
          <cell r="T1715">
            <v>626</v>
          </cell>
          <cell r="V1715">
            <v>626</v>
          </cell>
          <cell r="W1715">
            <v>12.501220000000002</v>
          </cell>
          <cell r="X1715">
            <v>87933</v>
          </cell>
          <cell r="Y1715">
            <v>90870</v>
          </cell>
        </row>
        <row r="1716">
          <cell r="I1716" t="str">
            <v>701544HH0K318</v>
          </cell>
          <cell r="K1716">
            <v>0</v>
          </cell>
          <cell r="L1716">
            <v>0</v>
          </cell>
          <cell r="M1716">
            <v>1.9970000000000002E-2</v>
          </cell>
          <cell r="N1716">
            <v>0.08</v>
          </cell>
          <cell r="O1716">
            <v>0</v>
          </cell>
          <cell r="P1716">
            <v>0</v>
          </cell>
          <cell r="Q1716" t="str">
            <v>CPC</v>
          </cell>
          <cell r="R1716">
            <v>3352</v>
          </cell>
          <cell r="S1716">
            <v>3434</v>
          </cell>
          <cell r="T1716">
            <v>82</v>
          </cell>
          <cell r="V1716">
            <v>82</v>
          </cell>
          <cell r="W1716">
            <v>1.6375400000000002</v>
          </cell>
          <cell r="X1716">
            <v>0</v>
          </cell>
          <cell r="Y1716">
            <v>0</v>
          </cell>
        </row>
        <row r="1717">
          <cell r="I1717" t="str">
            <v>V7125200121</v>
          </cell>
          <cell r="J1717" t="str">
            <v>C28005390</v>
          </cell>
          <cell r="K1717">
            <v>25000</v>
          </cell>
          <cell r="L1717">
            <v>0</v>
          </cell>
          <cell r="M1717">
            <v>2.0750000000000001E-2</v>
          </cell>
          <cell r="N1717">
            <v>0.08</v>
          </cell>
          <cell r="O1717">
            <v>518.75</v>
          </cell>
          <cell r="P1717">
            <v>0</v>
          </cell>
          <cell r="Q1717">
            <v>518.75</v>
          </cell>
          <cell r="R1717">
            <v>1959214</v>
          </cell>
          <cell r="S1717">
            <v>2003124</v>
          </cell>
          <cell r="T1717">
            <v>43910</v>
          </cell>
          <cell r="U1717">
            <v>18910</v>
          </cell>
          <cell r="W1717">
            <v>392.38249999999999</v>
          </cell>
          <cell r="X1717">
            <v>0</v>
          </cell>
          <cell r="Y1717">
            <v>0</v>
          </cell>
        </row>
        <row r="1718">
          <cell r="I1718" t="str">
            <v>94371NB</v>
          </cell>
          <cell r="K1718">
            <v>0</v>
          </cell>
          <cell r="L1718">
            <v>0</v>
          </cell>
          <cell r="M1718">
            <v>1.9970000000000002E-2</v>
          </cell>
          <cell r="N1718">
            <v>0.08</v>
          </cell>
          <cell r="O1718">
            <v>0</v>
          </cell>
          <cell r="P1718">
            <v>0</v>
          </cell>
          <cell r="Q1718" t="str">
            <v>CPC</v>
          </cell>
          <cell r="R1718">
            <v>199293</v>
          </cell>
          <cell r="S1718">
            <v>202589</v>
          </cell>
          <cell r="T1718">
            <v>3296</v>
          </cell>
          <cell r="V1718">
            <v>3296</v>
          </cell>
          <cell r="W1718">
            <v>65.821120000000008</v>
          </cell>
          <cell r="X1718">
            <v>49148</v>
          </cell>
          <cell r="Y1718">
            <v>49594</v>
          </cell>
        </row>
        <row r="1719">
          <cell r="I1719" t="str">
            <v>W533L600154</v>
          </cell>
          <cell r="J1719" t="str">
            <v>C84030512</v>
          </cell>
          <cell r="K1719">
            <v>0</v>
          </cell>
          <cell r="L1719">
            <v>0</v>
          </cell>
          <cell r="M1719">
            <v>1.9970000000000002E-2</v>
          </cell>
          <cell r="N1719">
            <v>0.08</v>
          </cell>
          <cell r="O1719">
            <v>0</v>
          </cell>
          <cell r="P1719">
            <v>0</v>
          </cell>
          <cell r="Q1719" t="str">
            <v>CPC</v>
          </cell>
          <cell r="R1719">
            <v>100527</v>
          </cell>
          <cell r="S1719">
            <v>101006</v>
          </cell>
          <cell r="T1719">
            <v>479</v>
          </cell>
          <cell r="V1719">
            <v>479</v>
          </cell>
          <cell r="W1719">
            <v>9.5656300000000005</v>
          </cell>
          <cell r="X1719">
            <v>0</v>
          </cell>
          <cell r="Y1719">
            <v>0</v>
          </cell>
        </row>
        <row r="1720">
          <cell r="I1720" t="str">
            <v>502631942265K</v>
          </cell>
          <cell r="K1720">
            <v>1000</v>
          </cell>
          <cell r="L1720">
            <v>1000</v>
          </cell>
          <cell r="M1720">
            <v>2.0750000000000001E-2</v>
          </cell>
          <cell r="N1720">
            <v>0.08</v>
          </cell>
          <cell r="O1720">
            <v>20.75</v>
          </cell>
          <cell r="P1720">
            <v>80</v>
          </cell>
          <cell r="Q1720">
            <v>100.75</v>
          </cell>
          <cell r="R1720">
            <v>14651</v>
          </cell>
          <cell r="S1720">
            <v>14931</v>
          </cell>
          <cell r="T1720">
            <v>280</v>
          </cell>
          <cell r="U1720" t="str">
            <v>0</v>
          </cell>
          <cell r="W1720">
            <v>0</v>
          </cell>
          <cell r="X1720">
            <v>23218</v>
          </cell>
          <cell r="Y1720">
            <v>23775</v>
          </cell>
        </row>
        <row r="1721">
          <cell r="I1721" t="str">
            <v>74634799070B9</v>
          </cell>
          <cell r="K1721">
            <v>0</v>
          </cell>
          <cell r="L1721">
            <v>0</v>
          </cell>
          <cell r="M1721">
            <v>1.9970000000000002E-2</v>
          </cell>
          <cell r="N1721">
            <v>0.08</v>
          </cell>
          <cell r="O1721">
            <v>0</v>
          </cell>
          <cell r="P1721">
            <v>0</v>
          </cell>
          <cell r="Q1721" t="str">
            <v>CPC</v>
          </cell>
          <cell r="R1721">
            <v>172444</v>
          </cell>
          <cell r="S1721">
            <v>183550</v>
          </cell>
          <cell r="T1721">
            <v>11106</v>
          </cell>
          <cell r="V1721">
            <v>11106</v>
          </cell>
          <cell r="W1721">
            <v>221.78682000000001</v>
          </cell>
          <cell r="X1721">
            <v>0</v>
          </cell>
          <cell r="Y1721">
            <v>0</v>
          </cell>
        </row>
        <row r="1722">
          <cell r="I1722" t="str">
            <v>701545HH0LR4H</v>
          </cell>
          <cell r="K1722">
            <v>4000</v>
          </cell>
          <cell r="L1722">
            <v>0</v>
          </cell>
          <cell r="M1722">
            <v>2.0750000000000001E-2</v>
          </cell>
          <cell r="N1722">
            <v>0.08</v>
          </cell>
          <cell r="O1722">
            <v>83</v>
          </cell>
          <cell r="P1722">
            <v>0</v>
          </cell>
          <cell r="Q1722">
            <v>83</v>
          </cell>
          <cell r="R1722">
            <v>117830</v>
          </cell>
          <cell r="S1722">
            <v>125791</v>
          </cell>
          <cell r="T1722">
            <v>7961</v>
          </cell>
          <cell r="U1722">
            <v>3961</v>
          </cell>
          <cell r="W1722">
            <v>82.190750000000008</v>
          </cell>
          <cell r="X1722">
            <v>0</v>
          </cell>
          <cell r="Y1722">
            <v>0</v>
          </cell>
        </row>
        <row r="1723">
          <cell r="I1723" t="str">
            <v>S9219600190</v>
          </cell>
          <cell r="J1723" t="str">
            <v>C28004848</v>
          </cell>
          <cell r="K1723">
            <v>6000</v>
          </cell>
          <cell r="L1723">
            <v>0</v>
          </cell>
          <cell r="M1723">
            <v>2.0750000000000001E-2</v>
          </cell>
          <cell r="N1723">
            <v>0.08</v>
          </cell>
          <cell r="O1723">
            <v>124.5</v>
          </cell>
          <cell r="P1723">
            <v>0</v>
          </cell>
          <cell r="Q1723">
            <v>124.5</v>
          </cell>
          <cell r="R1723">
            <v>132476</v>
          </cell>
          <cell r="S1723">
            <v>134666</v>
          </cell>
          <cell r="T1723">
            <v>2190</v>
          </cell>
          <cell r="U1723" t="str">
            <v>0</v>
          </cell>
          <cell r="W1723">
            <v>0</v>
          </cell>
          <cell r="X1723">
            <v>0</v>
          </cell>
          <cell r="Y1723">
            <v>0</v>
          </cell>
        </row>
        <row r="1724">
          <cell r="I1724" t="str">
            <v>72MRBWK</v>
          </cell>
          <cell r="K1724">
            <v>2000</v>
          </cell>
          <cell r="L1724">
            <v>0</v>
          </cell>
          <cell r="M1724">
            <v>2.0750000000000001E-2</v>
          </cell>
          <cell r="N1724">
            <v>0.08</v>
          </cell>
          <cell r="O1724">
            <v>41.5</v>
          </cell>
          <cell r="P1724">
            <v>0</v>
          </cell>
          <cell r="Q1724">
            <v>41.5</v>
          </cell>
          <cell r="R1724">
            <v>67470</v>
          </cell>
          <cell r="S1724" t="e">
            <v>#N/A</v>
          </cell>
          <cell r="T1724" t="e">
            <v>#N/A</v>
          </cell>
          <cell r="U1724" t="e">
            <v>#N/A</v>
          </cell>
          <cell r="W1724" t="e">
            <v>#N/A</v>
          </cell>
          <cell r="X1724">
            <v>0</v>
          </cell>
          <cell r="Y1724" t="e">
            <v>#N/A</v>
          </cell>
        </row>
        <row r="1725">
          <cell r="I1725" t="str">
            <v>701520HH00WFX</v>
          </cell>
          <cell r="K1725">
            <v>4000</v>
          </cell>
          <cell r="L1725">
            <v>0</v>
          </cell>
          <cell r="M1725">
            <v>2.0750000000000001E-2</v>
          </cell>
          <cell r="N1725">
            <v>0.08</v>
          </cell>
          <cell r="O1725">
            <v>83</v>
          </cell>
          <cell r="P1725">
            <v>0</v>
          </cell>
          <cell r="Q1725">
            <v>83</v>
          </cell>
          <cell r="R1725">
            <v>45545</v>
          </cell>
          <cell r="S1725">
            <v>46712</v>
          </cell>
          <cell r="T1725">
            <v>1167</v>
          </cell>
          <cell r="U1725" t="str">
            <v>0</v>
          </cell>
          <cell r="W1725">
            <v>0</v>
          </cell>
          <cell r="X1725">
            <v>0</v>
          </cell>
          <cell r="Y1725">
            <v>0</v>
          </cell>
        </row>
        <row r="1726">
          <cell r="I1726" t="str">
            <v>V9725200288</v>
          </cell>
          <cell r="J1726" t="str">
            <v>C28005792</v>
          </cell>
          <cell r="K1726">
            <v>2500</v>
          </cell>
          <cell r="L1726">
            <v>1500</v>
          </cell>
          <cell r="M1726">
            <v>2.0750000000000001E-2</v>
          </cell>
          <cell r="N1726">
            <v>0.08</v>
          </cell>
          <cell r="O1726">
            <v>51.875</v>
          </cell>
          <cell r="P1726">
            <v>120</v>
          </cell>
          <cell r="Q1726">
            <v>171.875</v>
          </cell>
          <cell r="R1726">
            <v>40390</v>
          </cell>
          <cell r="S1726">
            <v>40918</v>
          </cell>
          <cell r="T1726">
            <v>528</v>
          </cell>
          <cell r="U1726" t="str">
            <v>0</v>
          </cell>
          <cell r="W1726">
            <v>0</v>
          </cell>
          <cell r="X1726">
            <v>63884</v>
          </cell>
          <cell r="Y1726">
            <v>65548</v>
          </cell>
        </row>
        <row r="1727">
          <cell r="I1727" t="str">
            <v>V9715800540</v>
          </cell>
          <cell r="J1727" t="str">
            <v>C28005791</v>
          </cell>
          <cell r="K1727">
            <v>0</v>
          </cell>
          <cell r="L1727">
            <v>0</v>
          </cell>
          <cell r="M1727">
            <v>1.9970000000000002E-2</v>
          </cell>
          <cell r="N1727">
            <v>0.08</v>
          </cell>
          <cell r="O1727">
            <v>0</v>
          </cell>
          <cell r="P1727">
            <v>0</v>
          </cell>
          <cell r="Q1727" t="str">
            <v>CPC</v>
          </cell>
          <cell r="R1727">
            <v>244577</v>
          </cell>
          <cell r="S1727">
            <v>247729</v>
          </cell>
          <cell r="T1727">
            <v>3152</v>
          </cell>
          <cell r="V1727">
            <v>3152</v>
          </cell>
          <cell r="W1727">
            <v>62.945440000000005</v>
          </cell>
          <cell r="X1727">
            <v>180101</v>
          </cell>
          <cell r="Y1727">
            <v>182920</v>
          </cell>
        </row>
        <row r="1728">
          <cell r="I1728" t="str">
            <v>W792P301538</v>
          </cell>
          <cell r="J1728" t="str">
            <v>C28005591</v>
          </cell>
          <cell r="K1728">
            <v>0</v>
          </cell>
          <cell r="L1728">
            <v>0</v>
          </cell>
          <cell r="M1728">
            <v>1.9970000000000002E-2</v>
          </cell>
          <cell r="N1728">
            <v>0.08</v>
          </cell>
          <cell r="O1728">
            <v>0</v>
          </cell>
          <cell r="P1728">
            <v>0</v>
          </cell>
          <cell r="Q1728" t="str">
            <v>CPC</v>
          </cell>
          <cell r="R1728">
            <v>33199</v>
          </cell>
          <cell r="S1728">
            <v>33656</v>
          </cell>
          <cell r="T1728">
            <v>457</v>
          </cell>
          <cell r="V1728">
            <v>457</v>
          </cell>
          <cell r="W1728">
            <v>9.1262900000000009</v>
          </cell>
          <cell r="X1728">
            <v>49915</v>
          </cell>
          <cell r="Y1728">
            <v>50619</v>
          </cell>
        </row>
        <row r="1729">
          <cell r="I1729" t="str">
            <v>CNCCC7L738</v>
          </cell>
          <cell r="K1729">
            <v>0</v>
          </cell>
          <cell r="L1729">
            <v>0</v>
          </cell>
          <cell r="M1729">
            <v>1.9970000000000002E-2</v>
          </cell>
          <cell r="N1729">
            <v>0.08</v>
          </cell>
          <cell r="O1729">
            <v>0</v>
          </cell>
          <cell r="P1729">
            <v>0</v>
          </cell>
          <cell r="Q1729" t="str">
            <v>CPC</v>
          </cell>
          <cell r="R1729">
            <v>15225</v>
          </cell>
          <cell r="S1729">
            <v>15432</v>
          </cell>
          <cell r="T1729">
            <v>207</v>
          </cell>
          <cell r="V1729">
            <v>207</v>
          </cell>
          <cell r="W1729">
            <v>4.1337900000000003</v>
          </cell>
          <cell r="X1729">
            <v>39262</v>
          </cell>
          <cell r="Y1729">
            <v>40333</v>
          </cell>
        </row>
        <row r="1730">
          <cell r="I1730" t="str">
            <v>CNB9094825</v>
          </cell>
          <cell r="K1730">
            <v>0</v>
          </cell>
          <cell r="L1730">
            <v>0</v>
          </cell>
          <cell r="M1730">
            <v>1.9970000000000002E-2</v>
          </cell>
          <cell r="N1730">
            <v>0.08</v>
          </cell>
          <cell r="O1730">
            <v>0</v>
          </cell>
          <cell r="P1730">
            <v>0</v>
          </cell>
          <cell r="Q1730" t="str">
            <v>CPC</v>
          </cell>
          <cell r="R1730">
            <v>15289</v>
          </cell>
          <cell r="S1730">
            <v>15491</v>
          </cell>
          <cell r="T1730">
            <v>202</v>
          </cell>
          <cell r="V1730">
            <v>202</v>
          </cell>
          <cell r="W1730">
            <v>4.0339400000000003</v>
          </cell>
          <cell r="X1730">
            <v>0</v>
          </cell>
          <cell r="Y1730">
            <v>0</v>
          </cell>
        </row>
        <row r="1731">
          <cell r="I1731" t="str">
            <v>CNB9094852</v>
          </cell>
          <cell r="K1731">
            <v>0</v>
          </cell>
          <cell r="L1731">
            <v>0</v>
          </cell>
          <cell r="M1731">
            <v>1.9970000000000002E-2</v>
          </cell>
          <cell r="N1731">
            <v>0.08</v>
          </cell>
          <cell r="O1731">
            <v>0</v>
          </cell>
          <cell r="P1731">
            <v>0</v>
          </cell>
          <cell r="Q1731" t="str">
            <v>CPC</v>
          </cell>
          <cell r="R1731">
            <v>48522</v>
          </cell>
          <cell r="S1731">
            <v>48522</v>
          </cell>
          <cell r="T1731">
            <v>0</v>
          </cell>
          <cell r="V1731" t="str">
            <v>0</v>
          </cell>
          <cell r="W1731">
            <v>0</v>
          </cell>
          <cell r="X1731">
            <v>0</v>
          </cell>
          <cell r="Y1731">
            <v>0</v>
          </cell>
        </row>
        <row r="1732">
          <cell r="I1732" t="str">
            <v>CNGS380012</v>
          </cell>
          <cell r="K1732">
            <v>0</v>
          </cell>
          <cell r="L1732">
            <v>0</v>
          </cell>
          <cell r="M1732">
            <v>1.9970000000000002E-2</v>
          </cell>
          <cell r="N1732">
            <v>0.08</v>
          </cell>
          <cell r="O1732">
            <v>0</v>
          </cell>
          <cell r="P1732">
            <v>0</v>
          </cell>
          <cell r="Q1732" t="str">
            <v>CPC</v>
          </cell>
          <cell r="R1732">
            <v>4802</v>
          </cell>
          <cell r="S1732">
            <v>4803</v>
          </cell>
          <cell r="T1732">
            <v>1</v>
          </cell>
          <cell r="V1732">
            <v>1</v>
          </cell>
          <cell r="W1732">
            <v>1.9970000000000002E-2</v>
          </cell>
          <cell r="X1732">
            <v>20367</v>
          </cell>
          <cell r="Y1732">
            <v>20476</v>
          </cell>
        </row>
        <row r="1733">
          <cell r="I1733" t="str">
            <v>CNGS380010</v>
          </cell>
          <cell r="K1733">
            <v>0</v>
          </cell>
          <cell r="L1733">
            <v>0</v>
          </cell>
          <cell r="M1733">
            <v>1.9970000000000002E-2</v>
          </cell>
          <cell r="N1733">
            <v>0.08</v>
          </cell>
          <cell r="O1733">
            <v>0</v>
          </cell>
          <cell r="P1733">
            <v>0</v>
          </cell>
          <cell r="Q1733" t="str">
            <v>CPC</v>
          </cell>
          <cell r="R1733">
            <v>14761</v>
          </cell>
          <cell r="S1733">
            <v>14840</v>
          </cell>
          <cell r="T1733">
            <v>79</v>
          </cell>
          <cell r="V1733">
            <v>79</v>
          </cell>
          <cell r="W1733">
            <v>1.5776300000000001</v>
          </cell>
          <cell r="X1733">
            <v>23078</v>
          </cell>
          <cell r="Y1733">
            <v>23270</v>
          </cell>
        </row>
        <row r="1734">
          <cell r="I1734" t="str">
            <v>CNBH109459</v>
          </cell>
          <cell r="K1734">
            <v>0</v>
          </cell>
          <cell r="L1734">
            <v>0</v>
          </cell>
          <cell r="M1734">
            <v>1.9970000000000002E-2</v>
          </cell>
          <cell r="N1734">
            <v>0.08</v>
          </cell>
          <cell r="O1734">
            <v>0</v>
          </cell>
          <cell r="P1734">
            <v>0</v>
          </cell>
          <cell r="Q1734" t="str">
            <v>CPC</v>
          </cell>
          <cell r="R1734">
            <v>15242</v>
          </cell>
          <cell r="S1734" t="e">
            <v>#N/A</v>
          </cell>
          <cell r="T1734" t="e">
            <v>#N/A</v>
          </cell>
          <cell r="V1734" t="e">
            <v>#N/A</v>
          </cell>
          <cell r="W1734" t="e">
            <v>#N/A</v>
          </cell>
          <cell r="X1734">
            <v>30262</v>
          </cell>
          <cell r="Y1734" t="e">
            <v>#N/A</v>
          </cell>
        </row>
        <row r="1735">
          <cell r="I1735" t="str">
            <v>CNBH109463</v>
          </cell>
          <cell r="K1735">
            <v>0</v>
          </cell>
          <cell r="L1735">
            <v>0</v>
          </cell>
          <cell r="M1735">
            <v>1.9970000000000002E-2</v>
          </cell>
          <cell r="N1735">
            <v>0.08</v>
          </cell>
          <cell r="O1735">
            <v>0</v>
          </cell>
          <cell r="P1735">
            <v>0</v>
          </cell>
          <cell r="Q1735" t="str">
            <v>CPC</v>
          </cell>
          <cell r="R1735">
            <v>4279</v>
          </cell>
          <cell r="S1735">
            <v>4569</v>
          </cell>
          <cell r="T1735">
            <v>290</v>
          </cell>
          <cell r="V1735">
            <v>290</v>
          </cell>
          <cell r="W1735">
            <v>5.7913000000000006</v>
          </cell>
          <cell r="X1735">
            <v>8546</v>
          </cell>
          <cell r="Y1735">
            <v>8617</v>
          </cell>
        </row>
        <row r="1736">
          <cell r="I1736" t="str">
            <v>CNBJ575410</v>
          </cell>
          <cell r="K1736">
            <v>0</v>
          </cell>
          <cell r="L1736">
            <v>0</v>
          </cell>
          <cell r="M1736">
            <v>1.9970000000000002E-2</v>
          </cell>
          <cell r="N1736">
            <v>0.08</v>
          </cell>
          <cell r="O1736">
            <v>0</v>
          </cell>
          <cell r="P1736">
            <v>0</v>
          </cell>
          <cell r="Q1736" t="str">
            <v>CPC</v>
          </cell>
          <cell r="R1736">
            <v>12131</v>
          </cell>
          <cell r="S1736">
            <v>12207</v>
          </cell>
          <cell r="T1736">
            <v>76</v>
          </cell>
          <cell r="V1736">
            <v>76</v>
          </cell>
          <cell r="W1736">
            <v>1.5177200000000002</v>
          </cell>
          <cell r="X1736">
            <v>0</v>
          </cell>
          <cell r="Y1736">
            <v>0</v>
          </cell>
        </row>
        <row r="1737">
          <cell r="I1737" t="str">
            <v>CNBH109469</v>
          </cell>
          <cell r="K1737">
            <v>0</v>
          </cell>
          <cell r="L1737">
            <v>0</v>
          </cell>
          <cell r="M1737">
            <v>1.9970000000000002E-2</v>
          </cell>
          <cell r="N1737">
            <v>0.08</v>
          </cell>
          <cell r="O1737">
            <v>0</v>
          </cell>
          <cell r="P1737">
            <v>0</v>
          </cell>
          <cell r="Q1737" t="str">
            <v>CPC</v>
          </cell>
          <cell r="R1737">
            <v>8085</v>
          </cell>
          <cell r="S1737">
            <v>8400</v>
          </cell>
          <cell r="T1737">
            <v>315</v>
          </cell>
          <cell r="V1737">
            <v>315</v>
          </cell>
          <cell r="W1737">
            <v>6.2905500000000005</v>
          </cell>
          <cell r="X1737">
            <v>22709</v>
          </cell>
          <cell r="Y1737">
            <v>22783</v>
          </cell>
        </row>
        <row r="1738">
          <cell r="I1738" t="str">
            <v>W792P302697</v>
          </cell>
          <cell r="J1738" t="str">
            <v>C28004443</v>
          </cell>
          <cell r="K1738">
            <v>0</v>
          </cell>
          <cell r="L1738">
            <v>0</v>
          </cell>
          <cell r="M1738">
            <v>1.9970000000000002E-2</v>
          </cell>
          <cell r="N1738">
            <v>0.08</v>
          </cell>
          <cell r="O1738">
            <v>0</v>
          </cell>
          <cell r="P1738">
            <v>0</v>
          </cell>
          <cell r="Q1738" t="str">
            <v>CPC</v>
          </cell>
          <cell r="R1738">
            <v>23443</v>
          </cell>
          <cell r="S1738">
            <v>23644</v>
          </cell>
          <cell r="T1738">
            <v>201</v>
          </cell>
          <cell r="V1738">
            <v>201</v>
          </cell>
          <cell r="W1738">
            <v>4.0139700000000005</v>
          </cell>
          <cell r="X1738">
            <v>31008</v>
          </cell>
          <cell r="Y1738">
            <v>31520</v>
          </cell>
        </row>
        <row r="1739">
          <cell r="I1739" t="str">
            <v>W512L700710</v>
          </cell>
          <cell r="J1739" t="str">
            <v>C28006295</v>
          </cell>
          <cell r="K1739">
            <v>0</v>
          </cell>
          <cell r="L1739">
            <v>0</v>
          </cell>
          <cell r="M1739">
            <v>1.9970000000000002E-2</v>
          </cell>
          <cell r="N1739">
            <v>0.08</v>
          </cell>
          <cell r="O1739">
            <v>0</v>
          </cell>
          <cell r="P1739">
            <v>0</v>
          </cell>
          <cell r="Q1739" t="str">
            <v>CPC</v>
          </cell>
          <cell r="R1739">
            <v>123923</v>
          </cell>
          <cell r="S1739">
            <v>125783</v>
          </cell>
          <cell r="T1739">
            <v>1860</v>
          </cell>
          <cell r="V1739">
            <v>1860</v>
          </cell>
          <cell r="W1739">
            <v>37.144200000000005</v>
          </cell>
          <cell r="X1739">
            <v>189361</v>
          </cell>
          <cell r="Y1739">
            <v>190767</v>
          </cell>
        </row>
        <row r="1740">
          <cell r="I1740" t="str">
            <v>E183MC10124</v>
          </cell>
          <cell r="J1740" t="str">
            <v>C84056291</v>
          </cell>
          <cell r="K1740">
            <v>0</v>
          </cell>
          <cell r="L1740">
            <v>0</v>
          </cell>
          <cell r="M1740">
            <v>1.9970000000000002E-2</v>
          </cell>
          <cell r="N1740">
            <v>0.08</v>
          </cell>
          <cell r="O1740">
            <v>0</v>
          </cell>
          <cell r="P1740">
            <v>0</v>
          </cell>
          <cell r="Q1740" t="str">
            <v>CPC</v>
          </cell>
          <cell r="R1740">
            <v>621029</v>
          </cell>
          <cell r="S1740">
            <v>629799</v>
          </cell>
          <cell r="T1740">
            <v>8770</v>
          </cell>
          <cell r="V1740">
            <v>8770</v>
          </cell>
          <cell r="W1740">
            <v>175.13690000000003</v>
          </cell>
          <cell r="X1740">
            <v>251364</v>
          </cell>
          <cell r="Y1740">
            <v>257588</v>
          </cell>
        </row>
        <row r="1741">
          <cell r="I1741">
            <v>7527239462292</v>
          </cell>
          <cell r="K1741">
            <v>0</v>
          </cell>
          <cell r="L1741">
            <v>0</v>
          </cell>
          <cell r="M1741">
            <v>1.9970000000000002E-2</v>
          </cell>
          <cell r="N1741">
            <v>0.08</v>
          </cell>
          <cell r="O1741">
            <v>0</v>
          </cell>
          <cell r="P1741">
            <v>0</v>
          </cell>
          <cell r="Q1741" t="str">
            <v>CPC</v>
          </cell>
          <cell r="R1741">
            <v>26681</v>
          </cell>
          <cell r="S1741">
            <v>27330</v>
          </cell>
          <cell r="T1741">
            <v>649</v>
          </cell>
          <cell r="V1741">
            <v>649</v>
          </cell>
          <cell r="W1741">
            <v>12.96053</v>
          </cell>
          <cell r="X1741">
            <v>32662</v>
          </cell>
          <cell r="Y1741">
            <v>35843</v>
          </cell>
        </row>
        <row r="1742">
          <cell r="I1742" t="str">
            <v>7527349462VWC</v>
          </cell>
          <cell r="K1742">
            <v>4000</v>
          </cell>
          <cell r="L1742">
            <v>100</v>
          </cell>
          <cell r="M1742">
            <v>2.0750000000000001E-2</v>
          </cell>
          <cell r="N1742">
            <v>0.08</v>
          </cell>
          <cell r="O1742">
            <v>83</v>
          </cell>
          <cell r="P1742">
            <v>8</v>
          </cell>
          <cell r="Q1742">
            <v>91</v>
          </cell>
          <cell r="R1742">
            <v>14070</v>
          </cell>
          <cell r="S1742">
            <v>14467</v>
          </cell>
          <cell r="T1742">
            <v>397</v>
          </cell>
          <cell r="U1742" t="str">
            <v>0</v>
          </cell>
          <cell r="W1742">
            <v>0</v>
          </cell>
          <cell r="X1742">
            <v>15529</v>
          </cell>
          <cell r="Y1742">
            <v>16064</v>
          </cell>
        </row>
        <row r="1743">
          <cell r="I1743" t="str">
            <v>CNDF219150</v>
          </cell>
          <cell r="K1743">
            <v>0</v>
          </cell>
          <cell r="L1743">
            <v>0</v>
          </cell>
          <cell r="M1743">
            <v>1.9970000000000002E-2</v>
          </cell>
          <cell r="N1743">
            <v>0.08</v>
          </cell>
          <cell r="O1743">
            <v>0</v>
          </cell>
          <cell r="P1743">
            <v>0</v>
          </cell>
          <cell r="Q1743" t="str">
            <v>CPC</v>
          </cell>
          <cell r="R1743">
            <v>4462</v>
          </cell>
          <cell r="S1743">
            <v>4535</v>
          </cell>
          <cell r="T1743">
            <v>73</v>
          </cell>
          <cell r="V1743">
            <v>73</v>
          </cell>
          <cell r="W1743">
            <v>1.4578100000000001</v>
          </cell>
          <cell r="X1743">
            <v>12694</v>
          </cell>
          <cell r="Y1743">
            <v>12963</v>
          </cell>
        </row>
        <row r="1744">
          <cell r="I1744" t="str">
            <v>9433GK1</v>
          </cell>
          <cell r="K1744">
            <v>0</v>
          </cell>
          <cell r="L1744">
            <v>0</v>
          </cell>
          <cell r="M1744">
            <v>1.9970000000000002E-2</v>
          </cell>
          <cell r="N1744">
            <v>0.08</v>
          </cell>
          <cell r="O1744">
            <v>0</v>
          </cell>
          <cell r="P1744">
            <v>0</v>
          </cell>
          <cell r="Q1744" t="str">
            <v>CPC</v>
          </cell>
          <cell r="R1744">
            <v>69612</v>
          </cell>
          <cell r="S1744">
            <v>70731</v>
          </cell>
          <cell r="T1744">
            <v>1119</v>
          </cell>
          <cell r="V1744">
            <v>1119</v>
          </cell>
          <cell r="W1744">
            <v>22.346430000000002</v>
          </cell>
          <cell r="X1744">
            <v>101734</v>
          </cell>
          <cell r="Y1744">
            <v>104973</v>
          </cell>
        </row>
        <row r="1745">
          <cell r="I1745" t="str">
            <v>7527089467W8N</v>
          </cell>
          <cell r="K1745">
            <v>0</v>
          </cell>
          <cell r="L1745">
            <v>0</v>
          </cell>
          <cell r="M1745">
            <v>1.9970000000000002E-2</v>
          </cell>
          <cell r="N1745">
            <v>0.08</v>
          </cell>
          <cell r="O1745">
            <v>0</v>
          </cell>
          <cell r="P1745">
            <v>0</v>
          </cell>
          <cell r="Q1745" t="str">
            <v>CPC</v>
          </cell>
          <cell r="R1745">
            <v>7142</v>
          </cell>
          <cell r="S1745">
            <v>7200</v>
          </cell>
          <cell r="T1745">
            <v>58</v>
          </cell>
          <cell r="V1745">
            <v>58</v>
          </cell>
          <cell r="W1745">
            <v>1.1582600000000001</v>
          </cell>
          <cell r="X1745">
            <v>12029</v>
          </cell>
          <cell r="Y1745">
            <v>12226</v>
          </cell>
        </row>
        <row r="1746">
          <cell r="I1746" t="str">
            <v>7527249468XZW</v>
          </cell>
          <cell r="K1746">
            <v>4000</v>
          </cell>
          <cell r="L1746">
            <v>100</v>
          </cell>
          <cell r="M1746">
            <v>2.0750000000000001E-2</v>
          </cell>
          <cell r="N1746">
            <v>0.08</v>
          </cell>
          <cell r="O1746">
            <v>83</v>
          </cell>
          <cell r="P1746">
            <v>8</v>
          </cell>
          <cell r="Q1746">
            <v>91</v>
          </cell>
          <cell r="R1746">
            <v>8339</v>
          </cell>
          <cell r="S1746">
            <v>8545</v>
          </cell>
          <cell r="T1746">
            <v>206</v>
          </cell>
          <cell r="U1746" t="str">
            <v>0</v>
          </cell>
          <cell r="W1746">
            <v>0</v>
          </cell>
          <cell r="X1746">
            <v>5403</v>
          </cell>
          <cell r="Y1746">
            <v>5605</v>
          </cell>
        </row>
        <row r="1747">
          <cell r="I1747" t="str">
            <v>7527249468ZW7</v>
          </cell>
          <cell r="K1747">
            <v>0</v>
          </cell>
          <cell r="L1747">
            <v>0</v>
          </cell>
          <cell r="M1747">
            <v>1.9970000000000002E-2</v>
          </cell>
          <cell r="N1747">
            <v>0.08</v>
          </cell>
          <cell r="O1747">
            <v>0</v>
          </cell>
          <cell r="P1747">
            <v>0</v>
          </cell>
          <cell r="Q1747" t="str">
            <v>CPC</v>
          </cell>
          <cell r="R1747">
            <v>8546</v>
          </cell>
          <cell r="S1747">
            <v>8724</v>
          </cell>
          <cell r="T1747">
            <v>178</v>
          </cell>
          <cell r="V1747">
            <v>178</v>
          </cell>
          <cell r="W1747">
            <v>3.5546600000000002</v>
          </cell>
          <cell r="X1747">
            <v>14127</v>
          </cell>
          <cell r="Y1747">
            <v>14654</v>
          </cell>
        </row>
        <row r="1748">
          <cell r="I1748" t="str">
            <v>7527329469F2V</v>
          </cell>
          <cell r="K1748">
            <v>0</v>
          </cell>
          <cell r="L1748">
            <v>0</v>
          </cell>
          <cell r="M1748">
            <v>1.9970000000000002E-2</v>
          </cell>
          <cell r="N1748">
            <v>0.08</v>
          </cell>
          <cell r="O1748">
            <v>0</v>
          </cell>
          <cell r="P1748">
            <v>0</v>
          </cell>
          <cell r="Q1748" t="str">
            <v>CPC</v>
          </cell>
          <cell r="R1748">
            <v>9260</v>
          </cell>
          <cell r="S1748">
            <v>9358</v>
          </cell>
          <cell r="T1748">
            <v>98</v>
          </cell>
          <cell r="V1748">
            <v>98</v>
          </cell>
          <cell r="W1748">
            <v>1.9570600000000002</v>
          </cell>
          <cell r="X1748">
            <v>24983</v>
          </cell>
          <cell r="Y1748">
            <v>25496</v>
          </cell>
        </row>
        <row r="1749">
          <cell r="I1749" t="str">
            <v>7527379469WKF</v>
          </cell>
          <cell r="K1749">
            <v>0</v>
          </cell>
          <cell r="L1749">
            <v>0</v>
          </cell>
          <cell r="M1749">
            <v>1.9970000000000002E-2</v>
          </cell>
          <cell r="N1749">
            <v>0.08</v>
          </cell>
          <cell r="O1749">
            <v>0</v>
          </cell>
          <cell r="P1749">
            <v>0</v>
          </cell>
          <cell r="Q1749" t="str">
            <v>CPC</v>
          </cell>
          <cell r="R1749">
            <v>4538</v>
          </cell>
          <cell r="S1749">
            <v>4726</v>
          </cell>
          <cell r="T1749">
            <v>188</v>
          </cell>
          <cell r="V1749">
            <v>188</v>
          </cell>
          <cell r="W1749">
            <v>3.7543600000000001</v>
          </cell>
          <cell r="X1749">
            <v>3818</v>
          </cell>
          <cell r="Y1749">
            <v>4028</v>
          </cell>
        </row>
        <row r="1750">
          <cell r="I1750" t="str">
            <v>75273894G9Y78</v>
          </cell>
          <cell r="K1750">
            <v>0</v>
          </cell>
          <cell r="L1750">
            <v>0</v>
          </cell>
          <cell r="M1750">
            <v>1.9970000000000002E-2</v>
          </cell>
          <cell r="N1750">
            <v>0.08</v>
          </cell>
          <cell r="O1750">
            <v>0</v>
          </cell>
          <cell r="P1750">
            <v>0</v>
          </cell>
          <cell r="Q1750" t="str">
            <v>CPC</v>
          </cell>
          <cell r="R1750">
            <v>4548</v>
          </cell>
          <cell r="S1750">
            <v>4970</v>
          </cell>
          <cell r="T1750">
            <v>422</v>
          </cell>
          <cell r="V1750">
            <v>422</v>
          </cell>
          <cell r="W1750">
            <v>8.4273400000000009</v>
          </cell>
          <cell r="X1750">
            <v>8699</v>
          </cell>
          <cell r="Y1750">
            <v>9393</v>
          </cell>
        </row>
        <row r="1751">
          <cell r="I1751" t="str">
            <v>75272594652TC</v>
          </cell>
          <cell r="K1751">
            <v>0</v>
          </cell>
          <cell r="L1751">
            <v>0</v>
          </cell>
          <cell r="M1751">
            <v>1.9970000000000002E-2</v>
          </cell>
          <cell r="N1751">
            <v>0.08</v>
          </cell>
          <cell r="O1751">
            <v>0</v>
          </cell>
          <cell r="P1751">
            <v>0</v>
          </cell>
          <cell r="Q1751" t="str">
            <v>CPC</v>
          </cell>
          <cell r="R1751">
            <v>32139</v>
          </cell>
          <cell r="S1751">
            <v>32276</v>
          </cell>
          <cell r="T1751">
            <v>137</v>
          </cell>
          <cell r="V1751">
            <v>137</v>
          </cell>
          <cell r="W1751">
            <v>2.7358900000000004</v>
          </cell>
          <cell r="X1751">
            <v>2717</v>
          </cell>
          <cell r="Y1751">
            <v>2865</v>
          </cell>
        </row>
        <row r="1752">
          <cell r="I1752" t="str">
            <v>752725946D80W</v>
          </cell>
          <cell r="K1752">
            <v>0</v>
          </cell>
          <cell r="L1752">
            <v>0</v>
          </cell>
          <cell r="M1752">
            <v>1.9970000000000002E-2</v>
          </cell>
          <cell r="N1752">
            <v>0.08</v>
          </cell>
          <cell r="O1752">
            <v>0</v>
          </cell>
          <cell r="P1752">
            <v>0</v>
          </cell>
          <cell r="Q1752" t="str">
            <v>CPC</v>
          </cell>
          <cell r="R1752">
            <v>1617</v>
          </cell>
          <cell r="S1752">
            <v>2160</v>
          </cell>
          <cell r="T1752">
            <v>543</v>
          </cell>
          <cell r="V1752">
            <v>543</v>
          </cell>
          <cell r="W1752">
            <v>10.843710000000002</v>
          </cell>
          <cell r="X1752">
            <v>2651</v>
          </cell>
          <cell r="Y1752">
            <v>3667</v>
          </cell>
        </row>
        <row r="1753">
          <cell r="I1753" t="str">
            <v>752725946D84N</v>
          </cell>
          <cell r="K1753">
            <v>0</v>
          </cell>
          <cell r="L1753">
            <v>0</v>
          </cell>
          <cell r="M1753">
            <v>1.9970000000000002E-2</v>
          </cell>
          <cell r="N1753">
            <v>0.08</v>
          </cell>
          <cell r="O1753">
            <v>0</v>
          </cell>
          <cell r="P1753">
            <v>0</v>
          </cell>
          <cell r="Q1753" t="str">
            <v>CPC</v>
          </cell>
          <cell r="R1753">
            <v>389</v>
          </cell>
          <cell r="S1753">
            <v>552</v>
          </cell>
          <cell r="T1753">
            <v>163</v>
          </cell>
          <cell r="V1753">
            <v>163</v>
          </cell>
          <cell r="W1753">
            <v>3.2551100000000002</v>
          </cell>
          <cell r="X1753">
            <v>230</v>
          </cell>
          <cell r="Y1753">
            <v>310</v>
          </cell>
        </row>
        <row r="1754">
          <cell r="I1754" t="str">
            <v>752729946DN4B</v>
          </cell>
          <cell r="K1754">
            <v>0</v>
          </cell>
          <cell r="L1754">
            <v>0</v>
          </cell>
          <cell r="M1754">
            <v>1.9970000000000002E-2</v>
          </cell>
          <cell r="N1754">
            <v>0.08</v>
          </cell>
          <cell r="O1754">
            <v>0</v>
          </cell>
          <cell r="P1754">
            <v>0</v>
          </cell>
          <cell r="Q1754" t="str">
            <v>CPC</v>
          </cell>
          <cell r="R1754">
            <v>607</v>
          </cell>
          <cell r="S1754">
            <v>773</v>
          </cell>
          <cell r="T1754">
            <v>166</v>
          </cell>
          <cell r="V1754">
            <v>166</v>
          </cell>
          <cell r="W1754">
            <v>3.3150200000000001</v>
          </cell>
          <cell r="X1754">
            <v>496</v>
          </cell>
          <cell r="Y1754">
            <v>1101</v>
          </cell>
        </row>
        <row r="1755">
          <cell r="I1755" t="str">
            <v>W502L800269</v>
          </cell>
          <cell r="J1755" t="str">
            <v>C28005868</v>
          </cell>
          <cell r="K1755">
            <v>6000</v>
          </cell>
          <cell r="L1755">
            <v>3000</v>
          </cell>
          <cell r="M1755">
            <v>2.0750000000000001E-2</v>
          </cell>
          <cell r="N1755">
            <v>0.08</v>
          </cell>
          <cell r="O1755">
            <v>124.5</v>
          </cell>
          <cell r="P1755">
            <v>240</v>
          </cell>
          <cell r="Q1755">
            <v>364.5</v>
          </cell>
          <cell r="R1755">
            <v>292004</v>
          </cell>
          <cell r="S1755">
            <v>294278</v>
          </cell>
          <cell r="T1755">
            <v>2274</v>
          </cell>
          <cell r="U1755" t="str">
            <v>0</v>
          </cell>
          <cell r="W1755">
            <v>0</v>
          </cell>
          <cell r="X1755">
            <v>165809</v>
          </cell>
          <cell r="Y1755">
            <v>170182</v>
          </cell>
        </row>
        <row r="1756">
          <cell r="I1756" t="str">
            <v>W512L701438</v>
          </cell>
          <cell r="J1756" t="str">
            <v>C28005799</v>
          </cell>
          <cell r="K1756">
            <v>10000</v>
          </cell>
          <cell r="L1756">
            <v>3000</v>
          </cell>
          <cell r="M1756">
            <v>2.0750000000000001E-2</v>
          </cell>
          <cell r="N1756">
            <v>0.08</v>
          </cell>
          <cell r="O1756">
            <v>207.5</v>
          </cell>
          <cell r="P1756">
            <v>240</v>
          </cell>
          <cell r="Q1756">
            <v>447.5</v>
          </cell>
          <cell r="R1756">
            <v>544599</v>
          </cell>
          <cell r="S1756">
            <v>572737</v>
          </cell>
          <cell r="T1756">
            <v>28138</v>
          </cell>
          <cell r="U1756">
            <v>18138</v>
          </cell>
          <cell r="W1756">
            <v>376.36350000000004</v>
          </cell>
          <cell r="X1756">
            <v>421407</v>
          </cell>
          <cell r="Y1756">
            <v>424372</v>
          </cell>
        </row>
        <row r="1757">
          <cell r="I1757" t="str">
            <v>V9825500263</v>
          </cell>
          <cell r="J1757" t="str">
            <v>C28005999</v>
          </cell>
          <cell r="K1757">
            <v>2500</v>
          </cell>
          <cell r="L1757">
            <v>2500</v>
          </cell>
          <cell r="M1757">
            <v>2.0750000000000001E-2</v>
          </cell>
          <cell r="N1757">
            <v>0.08</v>
          </cell>
          <cell r="O1757">
            <v>51.875</v>
          </cell>
          <cell r="P1757">
            <v>200</v>
          </cell>
          <cell r="Q1757">
            <v>251.875</v>
          </cell>
          <cell r="R1757">
            <v>163003</v>
          </cell>
          <cell r="S1757">
            <v>166263</v>
          </cell>
          <cell r="T1757">
            <v>3260</v>
          </cell>
          <cell r="U1757">
            <v>760</v>
          </cell>
          <cell r="W1757">
            <v>15.770000000000001</v>
          </cell>
          <cell r="X1757">
            <v>70494</v>
          </cell>
          <cell r="Y1757">
            <v>72032</v>
          </cell>
        </row>
        <row r="1758">
          <cell r="I1758" t="str">
            <v>752705946BX8P</v>
          </cell>
          <cell r="K1758">
            <v>4000</v>
          </cell>
          <cell r="L1758">
            <v>100</v>
          </cell>
          <cell r="M1758">
            <v>2.0750000000000001E-2</v>
          </cell>
          <cell r="N1758">
            <v>0.08</v>
          </cell>
          <cell r="O1758">
            <v>83</v>
          </cell>
          <cell r="P1758">
            <v>8</v>
          </cell>
          <cell r="Q1758">
            <v>91</v>
          </cell>
          <cell r="R1758">
            <v>2604</v>
          </cell>
          <cell r="S1758">
            <v>2786</v>
          </cell>
          <cell r="T1758">
            <v>182</v>
          </cell>
          <cell r="U1758" t="str">
            <v>0</v>
          </cell>
          <cell r="W1758">
            <v>0</v>
          </cell>
          <cell r="X1758">
            <v>6799</v>
          </cell>
          <cell r="Y1758">
            <v>7224</v>
          </cell>
        </row>
        <row r="1759">
          <cell r="I1759" t="str">
            <v>79G0G2P</v>
          </cell>
          <cell r="K1759">
            <v>6000</v>
          </cell>
          <cell r="L1759">
            <v>0</v>
          </cell>
          <cell r="M1759">
            <v>2.0750000000000001E-2</v>
          </cell>
          <cell r="N1759">
            <v>0.08</v>
          </cell>
          <cell r="O1759">
            <v>124.5</v>
          </cell>
          <cell r="P1759">
            <v>0</v>
          </cell>
          <cell r="Q1759">
            <v>124.5</v>
          </cell>
          <cell r="R1759">
            <v>64361</v>
          </cell>
          <cell r="S1759">
            <v>65735</v>
          </cell>
          <cell r="T1759">
            <v>1374</v>
          </cell>
          <cell r="U1759" t="str">
            <v>0</v>
          </cell>
          <cell r="W1759">
            <v>0</v>
          </cell>
          <cell r="X1759">
            <v>0</v>
          </cell>
          <cell r="Y1759">
            <v>0</v>
          </cell>
        </row>
        <row r="1760">
          <cell r="I1760" t="str">
            <v>7463479906FK7</v>
          </cell>
          <cell r="K1760">
            <v>6000</v>
          </cell>
          <cell r="L1760">
            <v>0</v>
          </cell>
          <cell r="M1760">
            <v>2.0750000000000001E-2</v>
          </cell>
          <cell r="N1760">
            <v>0.08</v>
          </cell>
          <cell r="O1760">
            <v>124.5</v>
          </cell>
          <cell r="P1760">
            <v>0</v>
          </cell>
          <cell r="Q1760">
            <v>124.5</v>
          </cell>
          <cell r="R1760">
            <v>143923</v>
          </cell>
          <cell r="S1760">
            <v>148409</v>
          </cell>
          <cell r="T1760">
            <v>4486</v>
          </cell>
          <cell r="U1760" t="str">
            <v>0</v>
          </cell>
          <cell r="W1760">
            <v>0</v>
          </cell>
          <cell r="X1760">
            <v>0</v>
          </cell>
          <cell r="Y1760">
            <v>0</v>
          </cell>
        </row>
        <row r="1761">
          <cell r="I1761" t="str">
            <v>74634799073XC</v>
          </cell>
          <cell r="K1761">
            <v>0</v>
          </cell>
          <cell r="L1761">
            <v>0</v>
          </cell>
          <cell r="M1761">
            <v>1.9970000000000002E-2</v>
          </cell>
          <cell r="N1761">
            <v>0.08</v>
          </cell>
          <cell r="O1761">
            <v>0</v>
          </cell>
          <cell r="P1761">
            <v>0</v>
          </cell>
          <cell r="Q1761" t="str">
            <v>CPC</v>
          </cell>
          <cell r="R1761">
            <v>43038</v>
          </cell>
          <cell r="S1761">
            <v>45829</v>
          </cell>
          <cell r="T1761">
            <v>2791</v>
          </cell>
          <cell r="V1761">
            <v>2791</v>
          </cell>
          <cell r="W1761">
            <v>55.736270000000005</v>
          </cell>
          <cell r="X1761">
            <v>0</v>
          </cell>
          <cell r="Y1761">
            <v>0</v>
          </cell>
        </row>
        <row r="1762">
          <cell r="I1762" t="str">
            <v>E175MA11709</v>
          </cell>
          <cell r="J1762" t="str">
            <v>C84142979</v>
          </cell>
          <cell r="K1762">
            <v>7000</v>
          </cell>
          <cell r="L1762">
            <v>3000</v>
          </cell>
          <cell r="M1762">
            <v>2.0750000000000001E-2</v>
          </cell>
          <cell r="N1762">
            <v>0.08</v>
          </cell>
          <cell r="O1762">
            <v>145.25</v>
          </cell>
          <cell r="P1762">
            <v>240</v>
          </cell>
          <cell r="Q1762">
            <v>385.25</v>
          </cell>
          <cell r="R1762">
            <v>48070</v>
          </cell>
          <cell r="S1762">
            <v>50283</v>
          </cell>
          <cell r="T1762">
            <v>2213</v>
          </cell>
          <cell r="U1762" t="str">
            <v>0</v>
          </cell>
          <cell r="W1762">
            <v>0</v>
          </cell>
          <cell r="X1762">
            <v>46830</v>
          </cell>
          <cell r="Y1762">
            <v>54731</v>
          </cell>
        </row>
        <row r="1763">
          <cell r="I1763" t="str">
            <v>74636C660092L</v>
          </cell>
          <cell r="K1763">
            <v>6000</v>
          </cell>
          <cell r="L1763">
            <v>0</v>
          </cell>
          <cell r="M1763">
            <v>2.0750000000000001E-2</v>
          </cell>
          <cell r="N1763">
            <v>0.08</v>
          </cell>
          <cell r="O1763">
            <v>124.5</v>
          </cell>
          <cell r="P1763">
            <v>0</v>
          </cell>
          <cell r="Q1763">
            <v>124.5</v>
          </cell>
          <cell r="R1763">
            <v>30699</v>
          </cell>
          <cell r="S1763">
            <v>33586</v>
          </cell>
          <cell r="T1763">
            <v>2887</v>
          </cell>
          <cell r="U1763" t="str">
            <v>0</v>
          </cell>
          <cell r="W1763">
            <v>0</v>
          </cell>
          <cell r="X1763">
            <v>0</v>
          </cell>
          <cell r="Y1763">
            <v>0</v>
          </cell>
        </row>
        <row r="1764">
          <cell r="I1764" t="str">
            <v>752732946DYCY</v>
          </cell>
          <cell r="K1764">
            <v>4000</v>
          </cell>
          <cell r="L1764">
            <v>100</v>
          </cell>
          <cell r="M1764">
            <v>2.0750000000000001E-2</v>
          </cell>
          <cell r="N1764">
            <v>0.08</v>
          </cell>
          <cell r="O1764">
            <v>83</v>
          </cell>
          <cell r="P1764">
            <v>8</v>
          </cell>
          <cell r="Q1764">
            <v>91</v>
          </cell>
          <cell r="R1764">
            <v>187</v>
          </cell>
          <cell r="S1764" t="e">
            <v>#N/A</v>
          </cell>
          <cell r="T1764" t="e">
            <v>#N/A</v>
          </cell>
          <cell r="U1764" t="e">
            <v>#N/A</v>
          </cell>
          <cell r="W1764" t="e">
            <v>#N/A</v>
          </cell>
          <cell r="X1764">
            <v>17</v>
          </cell>
          <cell r="Y1764" t="e">
            <v>#N/A</v>
          </cell>
        </row>
        <row r="1765">
          <cell r="I1765" t="str">
            <v>752733946F0X4</v>
          </cell>
          <cell r="K1765">
            <v>0</v>
          </cell>
          <cell r="L1765">
            <v>0</v>
          </cell>
          <cell r="M1765">
            <v>1.9970000000000002E-2</v>
          </cell>
          <cell r="N1765">
            <v>0.08</v>
          </cell>
          <cell r="O1765">
            <v>0</v>
          </cell>
          <cell r="P1765">
            <v>0</v>
          </cell>
          <cell r="Q1765" t="str">
            <v>CPC</v>
          </cell>
          <cell r="R1765">
            <v>2675</v>
          </cell>
          <cell r="S1765">
            <v>3740</v>
          </cell>
          <cell r="T1765">
            <v>1065</v>
          </cell>
          <cell r="V1765">
            <v>1065</v>
          </cell>
          <cell r="W1765">
            <v>21.268050000000002</v>
          </cell>
          <cell r="X1765">
            <v>130</v>
          </cell>
          <cell r="Y1765">
            <v>149</v>
          </cell>
        </row>
        <row r="1766">
          <cell r="I1766" t="str">
            <v>W503L400200</v>
          </cell>
          <cell r="J1766" t="str">
            <v>C84025044</v>
          </cell>
          <cell r="K1766">
            <v>5000</v>
          </cell>
          <cell r="L1766">
            <v>3000</v>
          </cell>
          <cell r="M1766">
            <v>2.0750000000000001E-2</v>
          </cell>
          <cell r="N1766">
            <v>0.08</v>
          </cell>
          <cell r="O1766">
            <v>103.75</v>
          </cell>
          <cell r="P1766">
            <v>240</v>
          </cell>
          <cell r="Q1766">
            <v>343.75</v>
          </cell>
          <cell r="R1766">
            <v>207011</v>
          </cell>
          <cell r="S1766">
            <v>208721</v>
          </cell>
          <cell r="T1766">
            <v>1710</v>
          </cell>
          <cell r="U1766" t="str">
            <v>0</v>
          </cell>
          <cell r="W1766">
            <v>0</v>
          </cell>
          <cell r="X1766">
            <v>73760</v>
          </cell>
          <cell r="Y1766">
            <v>74913</v>
          </cell>
        </row>
        <row r="1767">
          <cell r="I1767" t="str">
            <v>V9825001127</v>
          </cell>
          <cell r="J1767" t="str">
            <v>C28001218</v>
          </cell>
          <cell r="K1767">
            <v>0</v>
          </cell>
          <cell r="L1767">
            <v>0</v>
          </cell>
          <cell r="M1767">
            <v>1.9970000000000002E-2</v>
          </cell>
          <cell r="N1767">
            <v>0.08</v>
          </cell>
          <cell r="O1767">
            <v>0</v>
          </cell>
          <cell r="P1767">
            <v>0</v>
          </cell>
          <cell r="Q1767" t="str">
            <v>CPC</v>
          </cell>
          <cell r="R1767">
            <v>50492</v>
          </cell>
          <cell r="S1767">
            <v>50831</v>
          </cell>
          <cell r="T1767">
            <v>339</v>
          </cell>
          <cell r="V1767">
            <v>339</v>
          </cell>
          <cell r="W1767">
            <v>6.7698300000000007</v>
          </cell>
          <cell r="X1767">
            <v>49237</v>
          </cell>
          <cell r="Y1767">
            <v>49821</v>
          </cell>
        </row>
        <row r="1768">
          <cell r="I1768">
            <v>7527259462553</v>
          </cell>
          <cell r="K1768">
            <v>4000</v>
          </cell>
          <cell r="L1768">
            <v>100</v>
          </cell>
          <cell r="M1768">
            <v>2.0750000000000001E-2</v>
          </cell>
          <cell r="N1768">
            <v>0.08</v>
          </cell>
          <cell r="O1768">
            <v>83</v>
          </cell>
          <cell r="P1768">
            <v>8</v>
          </cell>
          <cell r="Q1768">
            <v>91</v>
          </cell>
          <cell r="R1768">
            <v>25540</v>
          </cell>
          <cell r="S1768">
            <v>25814</v>
          </cell>
          <cell r="T1768">
            <v>274</v>
          </cell>
          <cell r="U1768" t="str">
            <v>0</v>
          </cell>
          <cell r="W1768">
            <v>0</v>
          </cell>
          <cell r="X1768">
            <v>32922</v>
          </cell>
          <cell r="Y1768">
            <v>34172</v>
          </cell>
        </row>
        <row r="1769">
          <cell r="I1769" t="str">
            <v>7527089467WG3</v>
          </cell>
          <cell r="K1769">
            <v>4000</v>
          </cell>
          <cell r="L1769">
            <v>100</v>
          </cell>
          <cell r="M1769">
            <v>2.0750000000000001E-2</v>
          </cell>
          <cell r="N1769">
            <v>0.08</v>
          </cell>
          <cell r="O1769">
            <v>83</v>
          </cell>
          <cell r="P1769">
            <v>8</v>
          </cell>
          <cell r="Q1769">
            <v>91</v>
          </cell>
          <cell r="R1769">
            <v>1520</v>
          </cell>
          <cell r="S1769">
            <v>1632</v>
          </cell>
          <cell r="T1769">
            <v>112</v>
          </cell>
          <cell r="U1769" t="str">
            <v>0</v>
          </cell>
          <cell r="W1769">
            <v>0</v>
          </cell>
          <cell r="X1769">
            <v>3931</v>
          </cell>
          <cell r="Y1769">
            <v>4164</v>
          </cell>
        </row>
        <row r="1770">
          <cell r="I1770" t="str">
            <v>V6915800573</v>
          </cell>
          <cell r="J1770" t="str">
            <v>C28006325</v>
          </cell>
          <cell r="K1770">
            <v>14000</v>
          </cell>
          <cell r="L1770">
            <v>0</v>
          </cell>
          <cell r="M1770">
            <v>2.0750000000000001E-2</v>
          </cell>
          <cell r="N1770">
            <v>0.08</v>
          </cell>
          <cell r="O1770">
            <v>290.5</v>
          </cell>
          <cell r="P1770">
            <v>0</v>
          </cell>
          <cell r="Q1770">
            <v>290.5</v>
          </cell>
          <cell r="R1770">
            <v>823410</v>
          </cell>
          <cell r="S1770" t="e">
            <v>#N/A</v>
          </cell>
          <cell r="T1770" t="e">
            <v>#N/A</v>
          </cell>
          <cell r="U1770" t="e">
            <v>#N/A</v>
          </cell>
          <cell r="W1770" t="e">
            <v>#N/A</v>
          </cell>
          <cell r="X1770">
            <v>0</v>
          </cell>
          <cell r="Y1770" t="e">
            <v>#N/A</v>
          </cell>
        </row>
        <row r="1771">
          <cell r="I1771" t="str">
            <v>V6925001250</v>
          </cell>
          <cell r="J1771" t="str">
            <v>C28006122</v>
          </cell>
          <cell r="K1771">
            <v>14000</v>
          </cell>
          <cell r="L1771">
            <v>0</v>
          </cell>
          <cell r="M1771">
            <v>2.0750000000000001E-2</v>
          </cell>
          <cell r="N1771">
            <v>0.08</v>
          </cell>
          <cell r="O1771">
            <v>290.5</v>
          </cell>
          <cell r="P1771">
            <v>0</v>
          </cell>
          <cell r="Q1771">
            <v>290.5</v>
          </cell>
          <cell r="R1771">
            <v>500060</v>
          </cell>
          <cell r="S1771" t="e">
            <v>#N/A</v>
          </cell>
          <cell r="T1771" t="e">
            <v>#N/A</v>
          </cell>
          <cell r="U1771" t="e">
            <v>#N/A</v>
          </cell>
          <cell r="W1771" t="e">
            <v>#N/A</v>
          </cell>
          <cell r="X1771">
            <v>0</v>
          </cell>
          <cell r="Y1771" t="e">
            <v>#N/A</v>
          </cell>
        </row>
        <row r="1772">
          <cell r="I1772" t="str">
            <v>50264894213F0</v>
          </cell>
          <cell r="K1772">
            <v>1000</v>
          </cell>
          <cell r="L1772">
            <v>1000</v>
          </cell>
          <cell r="M1772">
            <v>2.0750000000000001E-2</v>
          </cell>
          <cell r="N1772">
            <v>0.08</v>
          </cell>
          <cell r="O1772">
            <v>20.75</v>
          </cell>
          <cell r="P1772">
            <v>80</v>
          </cell>
          <cell r="Q1772">
            <v>100.75</v>
          </cell>
          <cell r="R1772">
            <v>15433</v>
          </cell>
          <cell r="S1772">
            <v>16169</v>
          </cell>
          <cell r="T1772">
            <v>736</v>
          </cell>
          <cell r="U1772" t="str">
            <v>0</v>
          </cell>
          <cell r="W1772">
            <v>0</v>
          </cell>
          <cell r="X1772">
            <v>9336</v>
          </cell>
          <cell r="Y1772">
            <v>9536</v>
          </cell>
        </row>
        <row r="1773">
          <cell r="I1773" t="str">
            <v>5026379420Y2V</v>
          </cell>
          <cell r="K1773">
            <v>1000</v>
          </cell>
          <cell r="L1773">
            <v>1000</v>
          </cell>
          <cell r="M1773">
            <v>2.0750000000000001E-2</v>
          </cell>
          <cell r="N1773">
            <v>0.08</v>
          </cell>
          <cell r="O1773">
            <v>20.75</v>
          </cell>
          <cell r="P1773">
            <v>80</v>
          </cell>
          <cell r="Q1773">
            <v>100.75</v>
          </cell>
          <cell r="R1773">
            <v>4221</v>
          </cell>
          <cell r="S1773">
            <v>4274</v>
          </cell>
          <cell r="T1773">
            <v>53</v>
          </cell>
          <cell r="U1773" t="str">
            <v>0</v>
          </cell>
          <cell r="W1773">
            <v>0</v>
          </cell>
          <cell r="X1773">
            <v>12606</v>
          </cell>
          <cell r="Y1773">
            <v>12942</v>
          </cell>
        </row>
        <row r="1774">
          <cell r="I1774" t="str">
            <v>752706946416M</v>
          </cell>
          <cell r="K1774">
            <v>4000</v>
          </cell>
          <cell r="L1774">
            <v>100</v>
          </cell>
          <cell r="M1774">
            <v>2.0750000000000001E-2</v>
          </cell>
          <cell r="N1774">
            <v>0.08</v>
          </cell>
          <cell r="O1774">
            <v>83</v>
          </cell>
          <cell r="P1774">
            <v>8</v>
          </cell>
          <cell r="Q1774">
            <v>91</v>
          </cell>
          <cell r="R1774">
            <v>6037</v>
          </cell>
          <cell r="S1774">
            <v>6355</v>
          </cell>
          <cell r="T1774">
            <v>318</v>
          </cell>
          <cell r="U1774" t="str">
            <v>0</v>
          </cell>
          <cell r="W1774">
            <v>0</v>
          </cell>
          <cell r="X1774">
            <v>15250</v>
          </cell>
          <cell r="Y1774">
            <v>15473</v>
          </cell>
        </row>
        <row r="1775">
          <cell r="I1775" t="str">
            <v>406336990DTP9</v>
          </cell>
          <cell r="K1775">
            <v>4000</v>
          </cell>
          <cell r="L1775">
            <v>0</v>
          </cell>
          <cell r="M1775">
            <v>2.0750000000000001E-2</v>
          </cell>
          <cell r="N1775">
            <v>0.08</v>
          </cell>
          <cell r="O1775">
            <v>83</v>
          </cell>
          <cell r="P1775">
            <v>0</v>
          </cell>
          <cell r="Q1775">
            <v>83</v>
          </cell>
          <cell r="R1775">
            <v>111504</v>
          </cell>
          <cell r="S1775">
            <v>113668</v>
          </cell>
          <cell r="T1775">
            <v>2164</v>
          </cell>
          <cell r="U1775" t="str">
            <v>0</v>
          </cell>
          <cell r="W1775">
            <v>0</v>
          </cell>
          <cell r="X1775">
            <v>0</v>
          </cell>
          <cell r="Y1775">
            <v>0</v>
          </cell>
        </row>
        <row r="1776">
          <cell r="I1776" t="str">
            <v>451432LM0Z90B</v>
          </cell>
          <cell r="K1776">
            <v>2000</v>
          </cell>
          <cell r="L1776">
            <v>0</v>
          </cell>
          <cell r="M1776">
            <v>2.0750000000000001E-2</v>
          </cell>
          <cell r="N1776">
            <v>0.08</v>
          </cell>
          <cell r="O1776">
            <v>41.5</v>
          </cell>
          <cell r="P1776">
            <v>0</v>
          </cell>
          <cell r="Q1776">
            <v>41.5</v>
          </cell>
          <cell r="R1776">
            <v>23897</v>
          </cell>
          <cell r="S1776">
            <v>24673</v>
          </cell>
          <cell r="T1776">
            <v>776</v>
          </cell>
          <cell r="U1776" t="str">
            <v>0</v>
          </cell>
          <cell r="W1776">
            <v>0</v>
          </cell>
          <cell r="X1776">
            <v>0</v>
          </cell>
          <cell r="Y1776">
            <v>0</v>
          </cell>
        </row>
        <row r="1777">
          <cell r="I1777" t="str">
            <v>7527439466CGW</v>
          </cell>
          <cell r="K1777">
            <v>4000</v>
          </cell>
          <cell r="L1777">
            <v>100</v>
          </cell>
          <cell r="M1777">
            <v>2.0750000000000001E-2</v>
          </cell>
          <cell r="N1777">
            <v>0.08</v>
          </cell>
          <cell r="O1777">
            <v>83</v>
          </cell>
          <cell r="P1777">
            <v>8</v>
          </cell>
          <cell r="Q1777">
            <v>91</v>
          </cell>
          <cell r="R1777">
            <v>22637</v>
          </cell>
          <cell r="S1777">
            <v>23997</v>
          </cell>
          <cell r="T1777">
            <v>1360</v>
          </cell>
          <cell r="U1777" t="str">
            <v>0</v>
          </cell>
          <cell r="W1777">
            <v>0</v>
          </cell>
          <cell r="X1777">
            <v>23271</v>
          </cell>
          <cell r="Y1777">
            <v>24525</v>
          </cell>
        </row>
        <row r="1778">
          <cell r="I1778" t="str">
            <v>451445LM25P24</v>
          </cell>
          <cell r="K1778">
            <v>0</v>
          </cell>
          <cell r="L1778">
            <v>0</v>
          </cell>
          <cell r="M1778">
            <v>1.9970000000000002E-2</v>
          </cell>
          <cell r="N1778">
            <v>0.08</v>
          </cell>
          <cell r="O1778">
            <v>0</v>
          </cell>
          <cell r="P1778">
            <v>0</v>
          </cell>
          <cell r="Q1778" t="str">
            <v>CPC</v>
          </cell>
          <cell r="R1778">
            <v>2231</v>
          </cell>
          <cell r="S1778">
            <v>2294</v>
          </cell>
          <cell r="T1778">
            <v>63</v>
          </cell>
          <cell r="V1778">
            <v>63</v>
          </cell>
          <cell r="W1778">
            <v>1.2581100000000001</v>
          </cell>
          <cell r="X1778">
            <v>0</v>
          </cell>
          <cell r="Y1778">
            <v>0</v>
          </cell>
        </row>
        <row r="1779">
          <cell r="I1779" t="str">
            <v>35PC277</v>
          </cell>
          <cell r="K1779">
            <v>0</v>
          </cell>
          <cell r="L1779">
            <v>0</v>
          </cell>
          <cell r="M1779">
            <v>1.9970000000000002E-2</v>
          </cell>
          <cell r="N1779">
            <v>0.08</v>
          </cell>
          <cell r="O1779">
            <v>0</v>
          </cell>
          <cell r="P1779">
            <v>0</v>
          </cell>
          <cell r="Q1779" t="str">
            <v>CPC</v>
          </cell>
          <cell r="R1779">
            <v>18088</v>
          </cell>
          <cell r="S1779">
            <v>18135</v>
          </cell>
          <cell r="T1779">
            <v>47</v>
          </cell>
          <cell r="V1779">
            <v>47</v>
          </cell>
          <cell r="W1779">
            <v>0.93859000000000004</v>
          </cell>
          <cell r="X1779">
            <v>0</v>
          </cell>
          <cell r="Y1779">
            <v>0</v>
          </cell>
        </row>
        <row r="1780">
          <cell r="I1780" t="str">
            <v>406336990DTP6</v>
          </cell>
          <cell r="K1780">
            <v>0</v>
          </cell>
          <cell r="L1780">
            <v>0</v>
          </cell>
          <cell r="M1780">
            <v>1.9970000000000002E-2</v>
          </cell>
          <cell r="N1780">
            <v>0.08</v>
          </cell>
          <cell r="O1780">
            <v>0</v>
          </cell>
          <cell r="P1780">
            <v>0</v>
          </cell>
          <cell r="Q1780" t="str">
            <v>CPC</v>
          </cell>
          <cell r="R1780">
            <v>154989</v>
          </cell>
          <cell r="S1780">
            <v>158544</v>
          </cell>
          <cell r="T1780">
            <v>3555</v>
          </cell>
          <cell r="V1780">
            <v>3555</v>
          </cell>
          <cell r="W1780">
            <v>70.993350000000007</v>
          </cell>
          <cell r="X1780">
            <v>0</v>
          </cell>
          <cell r="Y1780">
            <v>0</v>
          </cell>
        </row>
        <row r="1781">
          <cell r="I1781" t="str">
            <v>94421H8</v>
          </cell>
          <cell r="K1781">
            <v>0</v>
          </cell>
          <cell r="L1781">
            <v>0</v>
          </cell>
          <cell r="M1781">
            <v>1.9970000000000002E-2</v>
          </cell>
          <cell r="N1781">
            <v>0.08</v>
          </cell>
          <cell r="O1781">
            <v>0</v>
          </cell>
          <cell r="P1781">
            <v>0</v>
          </cell>
          <cell r="Q1781" t="str">
            <v>CPC</v>
          </cell>
          <cell r="R1781">
            <v>7966</v>
          </cell>
          <cell r="S1781">
            <v>7967</v>
          </cell>
          <cell r="T1781">
            <v>1</v>
          </cell>
          <cell r="V1781">
            <v>1</v>
          </cell>
          <cell r="W1781">
            <v>1.9970000000000002E-2</v>
          </cell>
          <cell r="X1781">
            <v>12436</v>
          </cell>
          <cell r="Y1781">
            <v>12440</v>
          </cell>
        </row>
        <row r="1782">
          <cell r="I1782" t="str">
            <v>7562039401XHG</v>
          </cell>
          <cell r="K1782">
            <v>0</v>
          </cell>
          <cell r="L1782">
            <v>0</v>
          </cell>
          <cell r="M1782">
            <v>1.9970000000000002E-2</v>
          </cell>
          <cell r="N1782">
            <v>0.08</v>
          </cell>
          <cell r="O1782">
            <v>0</v>
          </cell>
          <cell r="P1782">
            <v>0</v>
          </cell>
          <cell r="Q1782" t="str">
            <v>CPC</v>
          </cell>
          <cell r="R1782">
            <v>72516</v>
          </cell>
          <cell r="S1782">
            <v>72575</v>
          </cell>
          <cell r="T1782">
            <v>59</v>
          </cell>
          <cell r="U1782">
            <v>59</v>
          </cell>
          <cell r="W1782">
            <v>1.1782300000000001</v>
          </cell>
          <cell r="X1782">
            <v>130388</v>
          </cell>
          <cell r="Y1782">
            <v>130398</v>
          </cell>
        </row>
        <row r="1783">
          <cell r="I1783" t="str">
            <v>W543L600542</v>
          </cell>
          <cell r="J1783" t="str">
            <v>C84033831</v>
          </cell>
          <cell r="K1783">
            <v>7000</v>
          </cell>
          <cell r="L1783">
            <v>2000</v>
          </cell>
          <cell r="M1783">
            <v>2.0750000000000001E-2</v>
          </cell>
          <cell r="N1783">
            <v>0.08</v>
          </cell>
          <cell r="O1783">
            <v>145.25</v>
          </cell>
          <cell r="P1783">
            <v>160</v>
          </cell>
          <cell r="Q1783">
            <v>305.25</v>
          </cell>
          <cell r="R1783">
            <v>196506</v>
          </cell>
          <cell r="S1783">
            <v>196653</v>
          </cell>
          <cell r="T1783">
            <v>147</v>
          </cell>
          <cell r="V1783" t="str">
            <v>0</v>
          </cell>
          <cell r="W1783">
            <v>0</v>
          </cell>
          <cell r="X1783">
            <v>358843</v>
          </cell>
          <cell r="Y1783">
            <v>359072</v>
          </cell>
        </row>
        <row r="1784">
          <cell r="I1784" t="str">
            <v>W532L801706</v>
          </cell>
          <cell r="J1784" t="str">
            <v>C28006335</v>
          </cell>
          <cell r="K1784">
            <v>0</v>
          </cell>
          <cell r="L1784">
            <v>0</v>
          </cell>
          <cell r="M1784">
            <v>1.9970000000000002E-2</v>
          </cell>
          <cell r="N1784">
            <v>0.08</v>
          </cell>
          <cell r="O1784">
            <v>0</v>
          </cell>
          <cell r="P1784">
            <v>0</v>
          </cell>
          <cell r="Q1784" t="str">
            <v>CPC</v>
          </cell>
          <cell r="R1784">
            <v>333550</v>
          </cell>
          <cell r="S1784">
            <v>335948</v>
          </cell>
          <cell r="T1784">
            <v>2398</v>
          </cell>
          <cell r="V1784">
            <v>2398</v>
          </cell>
          <cell r="W1784">
            <v>47.888060000000003</v>
          </cell>
          <cell r="X1784">
            <v>0</v>
          </cell>
          <cell r="Y1784">
            <v>0</v>
          </cell>
        </row>
        <row r="1785">
          <cell r="I1785" t="str">
            <v>W532L801692</v>
          </cell>
          <cell r="J1785" t="str">
            <v>C28006336</v>
          </cell>
          <cell r="K1785">
            <v>0</v>
          </cell>
          <cell r="L1785">
            <v>0</v>
          </cell>
          <cell r="M1785">
            <v>1.9970000000000002E-2</v>
          </cell>
          <cell r="N1785">
            <v>0.08</v>
          </cell>
          <cell r="O1785">
            <v>0</v>
          </cell>
          <cell r="P1785">
            <v>0</v>
          </cell>
          <cell r="Q1785" t="str">
            <v>CPC</v>
          </cell>
          <cell r="R1785">
            <v>675696</v>
          </cell>
          <cell r="S1785">
            <v>692616</v>
          </cell>
          <cell r="T1785">
            <v>16920</v>
          </cell>
          <cell r="V1785">
            <v>16920</v>
          </cell>
          <cell r="W1785">
            <v>337.89240000000001</v>
          </cell>
          <cell r="X1785">
            <v>0</v>
          </cell>
          <cell r="Y1785">
            <v>0</v>
          </cell>
        </row>
        <row r="1786">
          <cell r="I1786" t="str">
            <v>W865L200575</v>
          </cell>
          <cell r="J1786" t="str">
            <v>C84104359</v>
          </cell>
          <cell r="K1786">
            <v>15000</v>
          </cell>
          <cell r="L1786">
            <v>0</v>
          </cell>
          <cell r="M1786">
            <v>2.0750000000000001E-2</v>
          </cell>
          <cell r="N1786">
            <v>0.08</v>
          </cell>
          <cell r="O1786">
            <v>311.25</v>
          </cell>
          <cell r="P1786">
            <v>0</v>
          </cell>
          <cell r="Q1786">
            <v>311.25</v>
          </cell>
          <cell r="R1786">
            <v>169285</v>
          </cell>
          <cell r="S1786">
            <v>174256</v>
          </cell>
          <cell r="T1786">
            <v>4971</v>
          </cell>
          <cell r="U1786" t="str">
            <v>0</v>
          </cell>
          <cell r="W1786">
            <v>0</v>
          </cell>
          <cell r="X1786">
            <v>0</v>
          </cell>
          <cell r="Y1786">
            <v>0</v>
          </cell>
        </row>
        <row r="1787">
          <cell r="I1787" t="str">
            <v>74635C6601YTX</v>
          </cell>
          <cell r="K1787">
            <v>6000</v>
          </cell>
          <cell r="L1787">
            <v>0</v>
          </cell>
          <cell r="M1787">
            <v>2.0750000000000001E-2</v>
          </cell>
          <cell r="N1787">
            <v>0.08</v>
          </cell>
          <cell r="O1787">
            <v>124.5</v>
          </cell>
          <cell r="P1787">
            <v>0</v>
          </cell>
          <cell r="Q1787">
            <v>124.5</v>
          </cell>
          <cell r="R1787">
            <v>10261</v>
          </cell>
          <cell r="S1787">
            <v>10977</v>
          </cell>
          <cell r="T1787">
            <v>716</v>
          </cell>
          <cell r="U1787" t="str">
            <v>0</v>
          </cell>
          <cell r="W1787">
            <v>0</v>
          </cell>
          <cell r="X1787">
            <v>0</v>
          </cell>
          <cell r="Y1787">
            <v>0</v>
          </cell>
        </row>
        <row r="1788">
          <cell r="I1788" t="str">
            <v>G186R920997</v>
          </cell>
          <cell r="J1788" t="str">
            <v>C84195001</v>
          </cell>
          <cell r="K1788">
            <v>10000</v>
          </cell>
          <cell r="L1788">
            <v>0</v>
          </cell>
          <cell r="M1788">
            <v>2.0750000000000001E-2</v>
          </cell>
          <cell r="N1788">
            <v>0.08</v>
          </cell>
          <cell r="O1788">
            <v>207.5</v>
          </cell>
          <cell r="P1788">
            <v>0</v>
          </cell>
          <cell r="Q1788">
            <v>207.5</v>
          </cell>
          <cell r="R1788">
            <v>43</v>
          </cell>
          <cell r="S1788">
            <v>2370</v>
          </cell>
          <cell r="T1788">
            <v>2327</v>
          </cell>
          <cell r="U1788" t="str">
            <v>0</v>
          </cell>
          <cell r="W1788">
            <v>0</v>
          </cell>
          <cell r="X1788">
            <v>0</v>
          </cell>
          <cell r="Y1788">
            <v>0</v>
          </cell>
        </row>
        <row r="1789">
          <cell r="I1789" t="str">
            <v>V5030200158</v>
          </cell>
          <cell r="J1789" t="str">
            <v>C84025817</v>
          </cell>
          <cell r="K1789">
            <v>0</v>
          </cell>
          <cell r="L1789">
            <v>0</v>
          </cell>
          <cell r="M1789">
            <v>1.9970000000000002E-2</v>
          </cell>
          <cell r="N1789">
            <v>0.08</v>
          </cell>
          <cell r="O1789">
            <v>0</v>
          </cell>
          <cell r="P1789">
            <v>0</v>
          </cell>
          <cell r="Q1789" t="str">
            <v>CPC</v>
          </cell>
          <cell r="R1789">
            <v>5030288</v>
          </cell>
          <cell r="S1789">
            <v>5180435</v>
          </cell>
          <cell r="T1789">
            <v>150147</v>
          </cell>
          <cell r="V1789">
            <v>150147</v>
          </cell>
          <cell r="W1789">
            <v>2998.43559</v>
          </cell>
          <cell r="X1789">
            <v>0</v>
          </cell>
          <cell r="Y1789">
            <v>0</v>
          </cell>
        </row>
        <row r="1790">
          <cell r="I1790" t="str">
            <v>V9835200217</v>
          </cell>
          <cell r="J1790" t="str">
            <v>C84026927</v>
          </cell>
          <cell r="K1790">
            <v>0</v>
          </cell>
          <cell r="L1790">
            <v>0</v>
          </cell>
          <cell r="M1790">
            <v>1.9970000000000002E-2</v>
          </cell>
          <cell r="N1790">
            <v>0.08</v>
          </cell>
          <cell r="O1790">
            <v>0</v>
          </cell>
          <cell r="P1790">
            <v>0</v>
          </cell>
          <cell r="Q1790" t="str">
            <v>CPC</v>
          </cell>
          <cell r="R1790">
            <v>157586</v>
          </cell>
          <cell r="S1790">
            <v>159929</v>
          </cell>
          <cell r="T1790">
            <v>2343</v>
          </cell>
          <cell r="V1790">
            <v>2343</v>
          </cell>
          <cell r="W1790">
            <v>46.789710000000007</v>
          </cell>
          <cell r="X1790">
            <v>19518</v>
          </cell>
          <cell r="Y1790">
            <v>19942</v>
          </cell>
        </row>
        <row r="1791">
          <cell r="I1791" t="str">
            <v>E154M260827</v>
          </cell>
          <cell r="J1791" t="str">
            <v>C84064821</v>
          </cell>
          <cell r="K1791">
            <v>0</v>
          </cell>
          <cell r="L1791">
            <v>0</v>
          </cell>
          <cell r="M1791">
            <v>1.9970000000000002E-2</v>
          </cell>
          <cell r="N1791">
            <v>0.08</v>
          </cell>
          <cell r="O1791">
            <v>0</v>
          </cell>
          <cell r="P1791">
            <v>0</v>
          </cell>
          <cell r="Q1791" t="str">
            <v>CPC</v>
          </cell>
          <cell r="R1791">
            <v>195540</v>
          </cell>
          <cell r="S1791">
            <v>203228</v>
          </cell>
          <cell r="T1791">
            <v>7688</v>
          </cell>
          <cell r="V1791">
            <v>7688</v>
          </cell>
          <cell r="W1791">
            <v>153.52936000000003</v>
          </cell>
          <cell r="X1791">
            <v>63406</v>
          </cell>
          <cell r="Y1791">
            <v>66238</v>
          </cell>
        </row>
        <row r="1792">
          <cell r="I1792" t="str">
            <v>E235C600025</v>
          </cell>
          <cell r="J1792" t="str">
            <v>C84125848</v>
          </cell>
          <cell r="K1792">
            <v>0</v>
          </cell>
          <cell r="L1792">
            <v>0</v>
          </cell>
          <cell r="M1792">
            <v>1.9970000000000002E-2</v>
          </cell>
          <cell r="N1792">
            <v>0.08</v>
          </cell>
          <cell r="O1792">
            <v>0</v>
          </cell>
          <cell r="P1792">
            <v>0</v>
          </cell>
          <cell r="Q1792" t="str">
            <v>CPC</v>
          </cell>
          <cell r="R1792">
            <v>620869</v>
          </cell>
          <cell r="S1792">
            <v>649411</v>
          </cell>
          <cell r="T1792">
            <v>28542</v>
          </cell>
          <cell r="V1792">
            <v>28542</v>
          </cell>
          <cell r="W1792">
            <v>569.98374000000001</v>
          </cell>
          <cell r="X1792">
            <v>45883</v>
          </cell>
          <cell r="Y1792">
            <v>50147</v>
          </cell>
        </row>
        <row r="1793">
          <cell r="I1793" t="str">
            <v>79G5C63</v>
          </cell>
          <cell r="K1793">
            <v>0</v>
          </cell>
          <cell r="L1793">
            <v>0</v>
          </cell>
          <cell r="M1793">
            <v>1.9970000000000002E-2</v>
          </cell>
          <cell r="N1793">
            <v>0.08</v>
          </cell>
          <cell r="O1793">
            <v>0</v>
          </cell>
          <cell r="P1793">
            <v>0</v>
          </cell>
          <cell r="Q1793" t="str">
            <v>CPC</v>
          </cell>
          <cell r="R1793">
            <v>781040</v>
          </cell>
          <cell r="S1793">
            <v>792708</v>
          </cell>
          <cell r="T1793">
            <v>11668</v>
          </cell>
          <cell r="V1793">
            <v>11668</v>
          </cell>
          <cell r="W1793">
            <v>233.00996000000001</v>
          </cell>
          <cell r="X1793">
            <v>0</v>
          </cell>
          <cell r="Y1793">
            <v>0</v>
          </cell>
        </row>
        <row r="1794">
          <cell r="I1794" t="str">
            <v>7959MYV</v>
          </cell>
          <cell r="K1794">
            <v>4000</v>
          </cell>
          <cell r="L1794">
            <v>0</v>
          </cell>
          <cell r="M1794">
            <v>2.0750000000000001E-2</v>
          </cell>
          <cell r="N1794">
            <v>0.08</v>
          </cell>
          <cell r="O1794">
            <v>83</v>
          </cell>
          <cell r="P1794">
            <v>0</v>
          </cell>
          <cell r="Q1794">
            <v>83</v>
          </cell>
          <cell r="R1794">
            <v>293517</v>
          </cell>
          <cell r="S1794">
            <v>297058</v>
          </cell>
          <cell r="T1794">
            <v>3541</v>
          </cell>
          <cell r="U1794" t="str">
            <v>0</v>
          </cell>
          <cell r="W1794">
            <v>0</v>
          </cell>
          <cell r="X1794">
            <v>0</v>
          </cell>
          <cell r="Y1794">
            <v>0</v>
          </cell>
        </row>
        <row r="1795">
          <cell r="I1795" t="str">
            <v>701531HH029G6</v>
          </cell>
          <cell r="K1795">
            <v>4000</v>
          </cell>
          <cell r="L1795">
            <v>0</v>
          </cell>
          <cell r="M1795">
            <v>2.0750000000000001E-2</v>
          </cell>
          <cell r="N1795">
            <v>0.08</v>
          </cell>
          <cell r="O1795">
            <v>83</v>
          </cell>
          <cell r="P1795">
            <v>0</v>
          </cell>
          <cell r="Q1795">
            <v>83</v>
          </cell>
          <cell r="R1795">
            <v>350315</v>
          </cell>
          <cell r="S1795">
            <v>356362</v>
          </cell>
          <cell r="T1795">
            <v>6047</v>
          </cell>
          <cell r="U1795">
            <v>2047</v>
          </cell>
          <cell r="W1795">
            <v>42.475250000000003</v>
          </cell>
          <cell r="X1795">
            <v>0</v>
          </cell>
          <cell r="Y1795">
            <v>0</v>
          </cell>
        </row>
        <row r="1796">
          <cell r="I1796" t="str">
            <v>795CMRM</v>
          </cell>
          <cell r="K1796">
            <v>4000</v>
          </cell>
          <cell r="L1796">
            <v>0</v>
          </cell>
          <cell r="M1796">
            <v>2.0750000000000001E-2</v>
          </cell>
          <cell r="N1796">
            <v>0.08</v>
          </cell>
          <cell r="O1796">
            <v>83</v>
          </cell>
          <cell r="P1796">
            <v>0</v>
          </cell>
          <cell r="Q1796">
            <v>83</v>
          </cell>
          <cell r="R1796">
            <v>128280</v>
          </cell>
          <cell r="S1796">
            <v>132067</v>
          </cell>
          <cell r="T1796">
            <v>3787</v>
          </cell>
          <cell r="U1796" t="str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I1797" t="str">
            <v>701543HH0B650</v>
          </cell>
          <cell r="K1797">
            <v>4000</v>
          </cell>
          <cell r="L1797">
            <v>0</v>
          </cell>
          <cell r="M1797">
            <v>2.0750000000000001E-2</v>
          </cell>
          <cell r="N1797">
            <v>0.08</v>
          </cell>
          <cell r="O1797">
            <v>83</v>
          </cell>
          <cell r="P1797">
            <v>0</v>
          </cell>
          <cell r="Q1797">
            <v>83</v>
          </cell>
          <cell r="R1797">
            <v>206322</v>
          </cell>
          <cell r="S1797">
            <v>211100</v>
          </cell>
          <cell r="T1797">
            <v>4778</v>
          </cell>
          <cell r="U1797">
            <v>778</v>
          </cell>
          <cell r="W1797">
            <v>16.1435</v>
          </cell>
          <cell r="X1797">
            <v>0</v>
          </cell>
          <cell r="Y1797">
            <v>0</v>
          </cell>
        </row>
        <row r="1798">
          <cell r="I1798" t="str">
            <v>406336990D996</v>
          </cell>
          <cell r="K1798">
            <v>4000</v>
          </cell>
          <cell r="L1798">
            <v>0</v>
          </cell>
          <cell r="M1798">
            <v>2.0750000000000001E-2</v>
          </cell>
          <cell r="N1798">
            <v>0.08</v>
          </cell>
          <cell r="O1798">
            <v>83</v>
          </cell>
          <cell r="P1798">
            <v>0</v>
          </cell>
          <cell r="Q1798">
            <v>83</v>
          </cell>
          <cell r="R1798">
            <v>94603</v>
          </cell>
          <cell r="S1798">
            <v>96994</v>
          </cell>
          <cell r="T1798">
            <v>2391</v>
          </cell>
          <cell r="U1798" t="str">
            <v>0</v>
          </cell>
          <cell r="W1798">
            <v>0</v>
          </cell>
          <cell r="X1798">
            <v>0</v>
          </cell>
          <cell r="Y1798">
            <v>0</v>
          </cell>
        </row>
        <row r="1799">
          <cell r="I1799" t="str">
            <v>406336990D974</v>
          </cell>
          <cell r="K1799">
            <v>4000</v>
          </cell>
          <cell r="L1799">
            <v>0</v>
          </cell>
          <cell r="M1799">
            <v>2.0750000000000001E-2</v>
          </cell>
          <cell r="N1799">
            <v>0.08</v>
          </cell>
          <cell r="O1799">
            <v>83</v>
          </cell>
          <cell r="P1799">
            <v>0</v>
          </cell>
          <cell r="Q1799">
            <v>83</v>
          </cell>
          <cell r="R1799">
            <v>102618</v>
          </cell>
          <cell r="S1799">
            <v>106871</v>
          </cell>
          <cell r="T1799">
            <v>4253</v>
          </cell>
          <cell r="U1799">
            <v>253</v>
          </cell>
          <cell r="W1799">
            <v>5.2497500000000006</v>
          </cell>
          <cell r="X1799">
            <v>0</v>
          </cell>
          <cell r="Y1799">
            <v>0</v>
          </cell>
        </row>
        <row r="1800">
          <cell r="I1800" t="str">
            <v>7959MZC</v>
          </cell>
          <cell r="K1800">
            <v>4000</v>
          </cell>
          <cell r="L1800">
            <v>0</v>
          </cell>
          <cell r="M1800">
            <v>2.0750000000000001E-2</v>
          </cell>
          <cell r="N1800">
            <v>0.08</v>
          </cell>
          <cell r="O1800">
            <v>83</v>
          </cell>
          <cell r="P1800">
            <v>0</v>
          </cell>
          <cell r="Q1800">
            <v>83</v>
          </cell>
          <cell r="R1800">
            <v>389514</v>
          </cell>
          <cell r="S1800">
            <v>394654</v>
          </cell>
          <cell r="T1800">
            <v>5140</v>
          </cell>
          <cell r="U1800">
            <v>1140</v>
          </cell>
          <cell r="W1800">
            <v>23.655000000000001</v>
          </cell>
          <cell r="X1800">
            <v>0</v>
          </cell>
          <cell r="Y1800">
            <v>0</v>
          </cell>
        </row>
        <row r="1801">
          <cell r="I1801" t="str">
            <v>406347990PB8X</v>
          </cell>
          <cell r="K1801">
            <v>0</v>
          </cell>
          <cell r="L1801">
            <v>0</v>
          </cell>
          <cell r="M1801">
            <v>1.9970000000000002E-2</v>
          </cell>
          <cell r="N1801">
            <v>0.08</v>
          </cell>
          <cell r="O1801">
            <v>0</v>
          </cell>
          <cell r="P1801">
            <v>0</v>
          </cell>
          <cell r="Q1801" t="str">
            <v>CPC</v>
          </cell>
          <cell r="R1801">
            <v>152830</v>
          </cell>
          <cell r="S1801">
            <v>157464</v>
          </cell>
          <cell r="T1801">
            <v>4634</v>
          </cell>
          <cell r="V1801">
            <v>4634</v>
          </cell>
          <cell r="W1801">
            <v>92.540980000000005</v>
          </cell>
          <cell r="X1801">
            <v>0</v>
          </cell>
          <cell r="Y1801">
            <v>0</v>
          </cell>
        </row>
        <row r="1802">
          <cell r="I1802" t="str">
            <v>701557HH0VH3F</v>
          </cell>
          <cell r="K1802">
            <v>4000</v>
          </cell>
          <cell r="L1802">
            <v>0</v>
          </cell>
          <cell r="M1802">
            <v>2.0750000000000001E-2</v>
          </cell>
          <cell r="N1802">
            <v>0.08</v>
          </cell>
          <cell r="O1802">
            <v>83</v>
          </cell>
          <cell r="P1802">
            <v>0</v>
          </cell>
          <cell r="Q1802">
            <v>83</v>
          </cell>
          <cell r="R1802">
            <v>42527</v>
          </cell>
          <cell r="S1802">
            <v>45803</v>
          </cell>
          <cell r="T1802">
            <v>3276</v>
          </cell>
          <cell r="U1802" t="str">
            <v>0</v>
          </cell>
          <cell r="W1802">
            <v>0</v>
          </cell>
          <cell r="X1802">
            <v>0</v>
          </cell>
          <cell r="Y1802">
            <v>0</v>
          </cell>
        </row>
        <row r="1803">
          <cell r="I1803" t="str">
            <v>70155PHH0WCTP</v>
          </cell>
          <cell r="K1803">
            <v>0</v>
          </cell>
          <cell r="L1803">
            <v>0</v>
          </cell>
          <cell r="M1803">
            <v>1.9970000000000002E-2</v>
          </cell>
          <cell r="N1803">
            <v>0.08</v>
          </cell>
          <cell r="O1803">
            <v>0</v>
          </cell>
          <cell r="P1803">
            <v>0</v>
          </cell>
          <cell r="Q1803" t="str">
            <v>CPC</v>
          </cell>
          <cell r="R1803">
            <v>63154</v>
          </cell>
          <cell r="S1803">
            <v>66409</v>
          </cell>
          <cell r="T1803">
            <v>3255</v>
          </cell>
          <cell r="V1803">
            <v>3255</v>
          </cell>
          <cell r="W1803">
            <v>65.002350000000007</v>
          </cell>
          <cell r="X1803">
            <v>0</v>
          </cell>
          <cell r="Y1803">
            <v>0</v>
          </cell>
        </row>
        <row r="1804">
          <cell r="I1804" t="str">
            <v>70155PHH0Z5GZ</v>
          </cell>
          <cell r="K1804">
            <v>4000</v>
          </cell>
          <cell r="L1804">
            <v>0</v>
          </cell>
          <cell r="M1804">
            <v>2.0750000000000001E-2</v>
          </cell>
          <cell r="N1804">
            <v>0.08</v>
          </cell>
          <cell r="O1804">
            <v>83</v>
          </cell>
          <cell r="P1804">
            <v>0</v>
          </cell>
          <cell r="Q1804">
            <v>83</v>
          </cell>
          <cell r="R1804">
            <v>125064</v>
          </cell>
          <cell r="S1804">
            <v>132463</v>
          </cell>
          <cell r="T1804">
            <v>7399</v>
          </cell>
          <cell r="U1804">
            <v>3399</v>
          </cell>
          <cell r="W1804">
            <v>70.529250000000005</v>
          </cell>
          <cell r="X1804">
            <v>0</v>
          </cell>
          <cell r="Y1804">
            <v>0</v>
          </cell>
        </row>
        <row r="1805">
          <cell r="I1805" t="str">
            <v>79G0YM6</v>
          </cell>
          <cell r="K1805">
            <v>0</v>
          </cell>
          <cell r="L1805">
            <v>0</v>
          </cell>
          <cell r="M1805">
            <v>1.9970000000000002E-2</v>
          </cell>
          <cell r="N1805">
            <v>0.08</v>
          </cell>
          <cell r="O1805">
            <v>0</v>
          </cell>
          <cell r="P1805">
            <v>0</v>
          </cell>
          <cell r="Q1805" t="str">
            <v>CPC</v>
          </cell>
          <cell r="R1805">
            <v>250877</v>
          </cell>
          <cell r="S1805">
            <v>270389</v>
          </cell>
          <cell r="T1805">
            <v>19512</v>
          </cell>
          <cell r="V1805">
            <v>19512</v>
          </cell>
          <cell r="W1805">
            <v>389.65464000000003</v>
          </cell>
          <cell r="X1805">
            <v>0</v>
          </cell>
          <cell r="Y1805">
            <v>0</v>
          </cell>
        </row>
        <row r="1806">
          <cell r="I1806" t="str">
            <v>40636C66046TH</v>
          </cell>
          <cell r="K1806">
            <v>0</v>
          </cell>
          <cell r="L1806">
            <v>0</v>
          </cell>
          <cell r="M1806">
            <v>1.9970000000000002E-2</v>
          </cell>
          <cell r="N1806">
            <v>0.08</v>
          </cell>
          <cell r="O1806">
            <v>0</v>
          </cell>
          <cell r="P1806">
            <v>0</v>
          </cell>
          <cell r="Q1806" t="str">
            <v>CPC</v>
          </cell>
          <cell r="R1806">
            <v>10474</v>
          </cell>
          <cell r="S1806">
            <v>11136</v>
          </cell>
          <cell r="T1806">
            <v>662</v>
          </cell>
          <cell r="V1806">
            <v>662</v>
          </cell>
          <cell r="W1806">
            <v>13.220140000000001</v>
          </cell>
          <cell r="X1806">
            <v>0</v>
          </cell>
          <cell r="Y1806">
            <v>0</v>
          </cell>
        </row>
        <row r="1807">
          <cell r="I1807" t="str">
            <v>7958ZH7</v>
          </cell>
          <cell r="K1807">
            <v>4000</v>
          </cell>
          <cell r="L1807">
            <v>0</v>
          </cell>
          <cell r="M1807">
            <v>2.0750000000000001E-2</v>
          </cell>
          <cell r="N1807">
            <v>0.08</v>
          </cell>
          <cell r="O1807">
            <v>83</v>
          </cell>
          <cell r="P1807">
            <v>0</v>
          </cell>
          <cell r="Q1807">
            <v>83</v>
          </cell>
          <cell r="R1807">
            <v>231122</v>
          </cell>
          <cell r="S1807" t="e">
            <v>#N/A</v>
          </cell>
          <cell r="T1807" t="e">
            <v>#N/A</v>
          </cell>
          <cell r="U1807" t="e">
            <v>#N/A</v>
          </cell>
          <cell r="W1807" t="e">
            <v>#N/A</v>
          </cell>
          <cell r="X1807">
            <v>0</v>
          </cell>
          <cell r="Y1807" t="e">
            <v>#N/A</v>
          </cell>
        </row>
        <row r="1808">
          <cell r="I1808" t="str">
            <v>74636C660140T</v>
          </cell>
          <cell r="K1808">
            <v>6000</v>
          </cell>
          <cell r="L1808">
            <v>0</v>
          </cell>
          <cell r="M1808">
            <v>2.0750000000000001E-2</v>
          </cell>
          <cell r="N1808">
            <v>0.08</v>
          </cell>
          <cell r="O1808">
            <v>124.5</v>
          </cell>
          <cell r="P1808">
            <v>0</v>
          </cell>
          <cell r="Q1808">
            <v>124.5</v>
          </cell>
          <cell r="R1808">
            <v>8</v>
          </cell>
          <cell r="S1808">
            <v>3021</v>
          </cell>
          <cell r="T1808">
            <v>3013</v>
          </cell>
          <cell r="U1808" t="str">
            <v>0</v>
          </cell>
          <cell r="W1808">
            <v>0</v>
          </cell>
          <cell r="X1808">
            <v>0</v>
          </cell>
          <cell r="Y1808">
            <v>0</v>
          </cell>
        </row>
        <row r="1809">
          <cell r="I1809" t="str">
            <v>72NB4BL</v>
          </cell>
          <cell r="K1809">
            <v>2000</v>
          </cell>
          <cell r="L1809">
            <v>0</v>
          </cell>
          <cell r="M1809">
            <v>2.0750000000000001E-2</v>
          </cell>
          <cell r="N1809">
            <v>0.08</v>
          </cell>
          <cell r="O1809">
            <v>41.5</v>
          </cell>
          <cell r="P1809">
            <v>0</v>
          </cell>
          <cell r="Q1809">
            <v>41.5</v>
          </cell>
          <cell r="R1809">
            <v>164664</v>
          </cell>
          <cell r="S1809">
            <v>166690</v>
          </cell>
          <cell r="T1809">
            <v>2026</v>
          </cell>
          <cell r="U1809">
            <v>26</v>
          </cell>
          <cell r="W1809">
            <v>0.53949999999999998</v>
          </cell>
          <cell r="X1809">
            <v>0</v>
          </cell>
          <cell r="Y1809">
            <v>0</v>
          </cell>
        </row>
        <row r="1810">
          <cell r="I1810" t="str">
            <v>W873L200118</v>
          </cell>
          <cell r="J1810" t="str">
            <v>C84018273</v>
          </cell>
          <cell r="K1810">
            <v>20000</v>
          </cell>
          <cell r="L1810">
            <v>0</v>
          </cell>
          <cell r="M1810">
            <v>2.0750000000000001E-2</v>
          </cell>
          <cell r="N1810">
            <v>0.08</v>
          </cell>
          <cell r="O1810">
            <v>415</v>
          </cell>
          <cell r="P1810">
            <v>0</v>
          </cell>
          <cell r="Q1810">
            <v>415</v>
          </cell>
          <cell r="R1810">
            <v>377273</v>
          </cell>
          <cell r="S1810">
            <v>397780</v>
          </cell>
          <cell r="T1810">
            <v>20507</v>
          </cell>
          <cell r="U1810">
            <v>507</v>
          </cell>
          <cell r="W1810">
            <v>10.520250000000001</v>
          </cell>
          <cell r="X1810">
            <v>0</v>
          </cell>
          <cell r="Y1810">
            <v>0</v>
          </cell>
        </row>
        <row r="1811">
          <cell r="I1811" t="str">
            <v>T223P400893</v>
          </cell>
          <cell r="K1811">
            <v>500</v>
          </cell>
          <cell r="L1811">
            <v>0</v>
          </cell>
          <cell r="M1811">
            <v>2.0750000000000001E-2</v>
          </cell>
          <cell r="N1811">
            <v>0.08</v>
          </cell>
          <cell r="O1811">
            <v>10.375</v>
          </cell>
          <cell r="P1811">
            <v>0</v>
          </cell>
          <cell r="Q1811">
            <v>10.375</v>
          </cell>
          <cell r="R1811">
            <v>66864</v>
          </cell>
          <cell r="S1811">
            <v>68332</v>
          </cell>
          <cell r="T1811">
            <v>1468</v>
          </cell>
          <cell r="U1811">
            <v>968</v>
          </cell>
          <cell r="W1811">
            <v>20.086000000000002</v>
          </cell>
          <cell r="X1811">
            <v>17120</v>
          </cell>
          <cell r="Y1811">
            <v>17988</v>
          </cell>
        </row>
        <row r="1812">
          <cell r="I1812" t="str">
            <v>7527349462VWK</v>
          </cell>
          <cell r="K1812">
            <v>4000</v>
          </cell>
          <cell r="L1812">
            <v>100</v>
          </cell>
          <cell r="M1812">
            <v>2.0750000000000001E-2</v>
          </cell>
          <cell r="N1812">
            <v>0.08</v>
          </cell>
          <cell r="O1812">
            <v>83</v>
          </cell>
          <cell r="P1812">
            <v>8</v>
          </cell>
          <cell r="Q1812">
            <v>91</v>
          </cell>
          <cell r="R1812">
            <v>11383</v>
          </cell>
          <cell r="S1812">
            <v>11633</v>
          </cell>
          <cell r="T1812">
            <v>250</v>
          </cell>
          <cell r="U1812" t="str">
            <v>0</v>
          </cell>
          <cell r="W1812">
            <v>0</v>
          </cell>
          <cell r="X1812">
            <v>7550</v>
          </cell>
          <cell r="Y1812">
            <v>8191</v>
          </cell>
        </row>
        <row r="1813">
          <cell r="I1813" t="str">
            <v>4063369908VV8</v>
          </cell>
          <cell r="K1813">
            <v>4000</v>
          </cell>
          <cell r="L1813">
            <v>0</v>
          </cell>
          <cell r="M1813">
            <v>2.0750000000000001E-2</v>
          </cell>
          <cell r="N1813">
            <v>0.08</v>
          </cell>
          <cell r="O1813">
            <v>83</v>
          </cell>
          <cell r="P1813">
            <v>0</v>
          </cell>
          <cell r="Q1813">
            <v>83</v>
          </cell>
          <cell r="R1813">
            <v>40358</v>
          </cell>
          <cell r="S1813">
            <v>41595</v>
          </cell>
          <cell r="T1813">
            <v>1237</v>
          </cell>
          <cell r="U1813" t="str">
            <v>0</v>
          </cell>
          <cell r="W1813">
            <v>0</v>
          </cell>
          <cell r="X1813">
            <v>0</v>
          </cell>
          <cell r="Y1813">
            <v>0</v>
          </cell>
        </row>
        <row r="1814">
          <cell r="I1814" t="str">
            <v>75274294638CF</v>
          </cell>
          <cell r="K1814">
            <v>0</v>
          </cell>
          <cell r="L1814">
            <v>0</v>
          </cell>
          <cell r="M1814">
            <v>1.9970000000000002E-2</v>
          </cell>
          <cell r="N1814">
            <v>0.08</v>
          </cell>
          <cell r="O1814">
            <v>0</v>
          </cell>
          <cell r="P1814">
            <v>0</v>
          </cell>
          <cell r="Q1814" t="str">
            <v>CPC</v>
          </cell>
          <cell r="R1814">
            <v>17239</v>
          </cell>
          <cell r="S1814">
            <v>17545</v>
          </cell>
          <cell r="T1814">
            <v>306</v>
          </cell>
          <cell r="V1814">
            <v>306</v>
          </cell>
          <cell r="W1814">
            <v>6.1108200000000004</v>
          </cell>
          <cell r="X1814">
            <v>27530</v>
          </cell>
          <cell r="Y1814">
            <v>28113</v>
          </cell>
        </row>
        <row r="1815">
          <cell r="I1815" t="str">
            <v>5027519464GPB</v>
          </cell>
          <cell r="K1815">
            <v>0</v>
          </cell>
          <cell r="L1815">
            <v>0</v>
          </cell>
          <cell r="M1815">
            <v>1.9970000000000002E-2</v>
          </cell>
          <cell r="N1815">
            <v>0.08</v>
          </cell>
          <cell r="O1815">
            <v>0</v>
          </cell>
          <cell r="P1815">
            <v>0</v>
          </cell>
          <cell r="Q1815" t="str">
            <v>CPC</v>
          </cell>
          <cell r="R1815">
            <v>19146</v>
          </cell>
          <cell r="S1815">
            <v>19187</v>
          </cell>
          <cell r="T1815">
            <v>41</v>
          </cell>
          <cell r="V1815">
            <v>41</v>
          </cell>
          <cell r="W1815">
            <v>0.81877000000000011</v>
          </cell>
          <cell r="X1815">
            <v>25803</v>
          </cell>
          <cell r="Y1815">
            <v>25982</v>
          </cell>
        </row>
        <row r="1816">
          <cell r="I1816" t="str">
            <v>79G10LM</v>
          </cell>
          <cell r="K1816">
            <v>4000</v>
          </cell>
          <cell r="L1816">
            <v>0</v>
          </cell>
          <cell r="M1816">
            <v>2.0750000000000001E-2</v>
          </cell>
          <cell r="N1816">
            <v>0.08</v>
          </cell>
          <cell r="O1816">
            <v>83</v>
          </cell>
          <cell r="P1816">
            <v>0</v>
          </cell>
          <cell r="Q1816">
            <v>83</v>
          </cell>
          <cell r="R1816">
            <v>699561</v>
          </cell>
          <cell r="S1816">
            <v>703536</v>
          </cell>
          <cell r="T1816">
            <v>3975</v>
          </cell>
          <cell r="U1816" t="str">
            <v>0</v>
          </cell>
          <cell r="W1816">
            <v>0</v>
          </cell>
          <cell r="X1816">
            <v>0</v>
          </cell>
          <cell r="Y1816">
            <v>0</v>
          </cell>
        </row>
        <row r="1818">
          <cell r="I1818" t="str">
            <v>406347990PB93</v>
          </cell>
          <cell r="K1818">
            <v>4000</v>
          </cell>
          <cell r="L1818">
            <v>0</v>
          </cell>
          <cell r="M1818">
            <v>2.0750000000000001E-2</v>
          </cell>
          <cell r="N1818">
            <v>0.08</v>
          </cell>
          <cell r="O1818">
            <v>83</v>
          </cell>
          <cell r="P1818">
            <v>0</v>
          </cell>
          <cell r="Q1818">
            <v>83</v>
          </cell>
          <cell r="R1818">
            <v>31466</v>
          </cell>
          <cell r="S1818">
            <v>32833</v>
          </cell>
          <cell r="T1818">
            <v>1367</v>
          </cell>
          <cell r="U1818" t="str">
            <v>0</v>
          </cell>
          <cell r="W1818">
            <v>0</v>
          </cell>
          <cell r="X1818">
            <v>0</v>
          </cell>
          <cell r="Y1818">
            <v>0</v>
          </cell>
        </row>
        <row r="1819">
          <cell r="I1819" t="str">
            <v>7527199464NW7</v>
          </cell>
          <cell r="K1819">
            <v>4000</v>
          </cell>
          <cell r="L1819">
            <v>100</v>
          </cell>
          <cell r="M1819">
            <v>2.0750000000000001E-2</v>
          </cell>
          <cell r="N1819">
            <v>0.08</v>
          </cell>
          <cell r="O1819">
            <v>83</v>
          </cell>
          <cell r="P1819">
            <v>8</v>
          </cell>
          <cell r="Q1819">
            <v>91</v>
          </cell>
          <cell r="R1819">
            <v>4090</v>
          </cell>
          <cell r="S1819">
            <v>4171</v>
          </cell>
          <cell r="T1819">
            <v>81</v>
          </cell>
          <cell r="U1819" t="str">
            <v>0</v>
          </cell>
          <cell r="W1819">
            <v>0</v>
          </cell>
          <cell r="X1819">
            <v>5850</v>
          </cell>
          <cell r="Y1819">
            <v>6269</v>
          </cell>
        </row>
        <row r="1820">
          <cell r="I1820" t="str">
            <v>40634C66012ZX</v>
          </cell>
          <cell r="K1820">
            <v>4000</v>
          </cell>
          <cell r="L1820">
            <v>0</v>
          </cell>
          <cell r="M1820">
            <v>2.0750000000000001E-2</v>
          </cell>
          <cell r="N1820">
            <v>0.08</v>
          </cell>
          <cell r="O1820">
            <v>83</v>
          </cell>
          <cell r="P1820">
            <v>0</v>
          </cell>
          <cell r="Q1820">
            <v>83</v>
          </cell>
          <cell r="R1820">
            <v>70138</v>
          </cell>
          <cell r="S1820">
            <v>72958</v>
          </cell>
          <cell r="T1820">
            <v>2820</v>
          </cell>
          <cell r="U1820" t="str">
            <v>0</v>
          </cell>
          <cell r="W1820">
            <v>0</v>
          </cell>
          <cell r="X1820">
            <v>0</v>
          </cell>
          <cell r="Y1820">
            <v>0</v>
          </cell>
        </row>
        <row r="1821">
          <cell r="I1821" t="str">
            <v>40634C6601305</v>
          </cell>
          <cell r="K1821">
            <v>4000</v>
          </cell>
          <cell r="L1821">
            <v>0</v>
          </cell>
          <cell r="M1821">
            <v>2.0750000000000001E-2</v>
          </cell>
          <cell r="N1821">
            <v>0.08</v>
          </cell>
          <cell r="O1821">
            <v>83</v>
          </cell>
          <cell r="P1821">
            <v>0</v>
          </cell>
          <cell r="Q1821">
            <v>83</v>
          </cell>
          <cell r="R1821">
            <v>49516</v>
          </cell>
          <cell r="S1821">
            <v>51390</v>
          </cell>
          <cell r="T1821">
            <v>1874</v>
          </cell>
          <cell r="U1821" t="str">
            <v>0</v>
          </cell>
          <cell r="W1821">
            <v>0</v>
          </cell>
          <cell r="X1821">
            <v>0</v>
          </cell>
          <cell r="Y1821">
            <v>0</v>
          </cell>
        </row>
        <row r="1822">
          <cell r="I1822" t="str">
            <v>45146PLM3511Z</v>
          </cell>
          <cell r="K1822">
            <v>2000</v>
          </cell>
          <cell r="L1822">
            <v>0</v>
          </cell>
          <cell r="M1822">
            <v>2.0750000000000001E-2</v>
          </cell>
          <cell r="N1822">
            <v>0.08</v>
          </cell>
          <cell r="O1822">
            <v>41.5</v>
          </cell>
          <cell r="P1822">
            <v>0</v>
          </cell>
          <cell r="Q1822">
            <v>41.5</v>
          </cell>
          <cell r="R1822">
            <v>3590</v>
          </cell>
          <cell r="S1822">
            <v>5507</v>
          </cell>
          <cell r="T1822">
            <v>1917</v>
          </cell>
          <cell r="U1822" t="str">
            <v>0</v>
          </cell>
          <cell r="W1822">
            <v>0</v>
          </cell>
          <cell r="X1822">
            <v>0</v>
          </cell>
          <cell r="Y1822">
            <v>0</v>
          </cell>
        </row>
        <row r="1823">
          <cell r="I1823" t="str">
            <v>W542L800710</v>
          </cell>
          <cell r="J1823" t="str">
            <v>C28007132</v>
          </cell>
          <cell r="K1823">
            <v>0</v>
          </cell>
          <cell r="L1823">
            <v>0</v>
          </cell>
          <cell r="M1823">
            <v>1.9970000000000002E-2</v>
          </cell>
          <cell r="N1823">
            <v>0.08</v>
          </cell>
          <cell r="O1823">
            <v>0</v>
          </cell>
          <cell r="P1823">
            <v>0</v>
          </cell>
          <cell r="Q1823" t="str">
            <v>CPC</v>
          </cell>
          <cell r="R1823">
            <v>508083</v>
          </cell>
          <cell r="S1823">
            <v>514389</v>
          </cell>
          <cell r="T1823">
            <v>6306</v>
          </cell>
          <cell r="V1823">
            <v>6306</v>
          </cell>
          <cell r="W1823">
            <v>125.93082000000001</v>
          </cell>
          <cell r="X1823">
            <v>104136</v>
          </cell>
          <cell r="Y1823">
            <v>104519</v>
          </cell>
        </row>
        <row r="1824">
          <cell r="I1824" t="str">
            <v>701557HH0VMXF</v>
          </cell>
          <cell r="K1824">
            <v>0</v>
          </cell>
          <cell r="L1824">
            <v>0</v>
          </cell>
          <cell r="M1824">
            <v>1.9970000000000002E-2</v>
          </cell>
          <cell r="N1824">
            <v>0.08</v>
          </cell>
          <cell r="O1824">
            <v>0</v>
          </cell>
          <cell r="P1824">
            <v>0</v>
          </cell>
          <cell r="Q1824" t="str">
            <v>CPC</v>
          </cell>
          <cell r="R1824">
            <v>16555</v>
          </cell>
          <cell r="S1824">
            <v>17589</v>
          </cell>
          <cell r="T1824">
            <v>1034</v>
          </cell>
          <cell r="V1824">
            <v>1034</v>
          </cell>
          <cell r="W1824">
            <v>20.648980000000002</v>
          </cell>
          <cell r="X1824">
            <v>0</v>
          </cell>
          <cell r="Y1824">
            <v>0</v>
          </cell>
        </row>
        <row r="1825">
          <cell r="I1825" t="str">
            <v>W432L301091</v>
          </cell>
          <cell r="J1825" t="str">
            <v>C28003628</v>
          </cell>
          <cell r="K1825">
            <v>0</v>
          </cell>
          <cell r="L1825">
            <v>0</v>
          </cell>
          <cell r="M1825">
            <v>1.9970000000000002E-2</v>
          </cell>
          <cell r="N1825">
            <v>0.08</v>
          </cell>
          <cell r="O1825">
            <v>0</v>
          </cell>
          <cell r="P1825">
            <v>0</v>
          </cell>
          <cell r="Q1825" t="str">
            <v>CPC</v>
          </cell>
          <cell r="R1825">
            <v>60277</v>
          </cell>
          <cell r="S1825">
            <v>61207</v>
          </cell>
          <cell r="T1825">
            <v>930</v>
          </cell>
          <cell r="V1825">
            <v>930</v>
          </cell>
          <cell r="W1825">
            <v>18.572100000000002</v>
          </cell>
          <cell r="X1825">
            <v>0</v>
          </cell>
          <cell r="Y1825">
            <v>0</v>
          </cell>
        </row>
        <row r="1826">
          <cell r="I1826" t="str">
            <v>W492L800982</v>
          </cell>
          <cell r="J1826" t="str">
            <v>C28006624</v>
          </cell>
          <cell r="K1826">
            <v>0</v>
          </cell>
          <cell r="L1826">
            <v>0</v>
          </cell>
          <cell r="M1826">
            <v>1.9970000000000002E-2</v>
          </cell>
          <cell r="N1826">
            <v>0.08</v>
          </cell>
          <cell r="O1826">
            <v>0</v>
          </cell>
          <cell r="P1826">
            <v>0</v>
          </cell>
          <cell r="Q1826" t="str">
            <v>CPC</v>
          </cell>
          <cell r="R1826">
            <v>312891</v>
          </cell>
          <cell r="S1826">
            <v>315338</v>
          </cell>
          <cell r="T1826">
            <v>2447</v>
          </cell>
          <cell r="V1826">
            <v>2447</v>
          </cell>
          <cell r="W1826">
            <v>48.866590000000002</v>
          </cell>
          <cell r="X1826">
            <v>32119</v>
          </cell>
          <cell r="Y1826">
            <v>36529</v>
          </cell>
        </row>
        <row r="1827">
          <cell r="I1827" t="str">
            <v>V7620500485</v>
          </cell>
          <cell r="J1827" t="str">
            <v>C28006605</v>
          </cell>
          <cell r="K1827">
            <v>0</v>
          </cell>
          <cell r="L1827">
            <v>0</v>
          </cell>
          <cell r="M1827">
            <v>1.9970000000000002E-2</v>
          </cell>
          <cell r="N1827">
            <v>0.08</v>
          </cell>
          <cell r="O1827">
            <v>0</v>
          </cell>
          <cell r="P1827">
            <v>0</v>
          </cell>
          <cell r="Q1827" t="str">
            <v>CPC</v>
          </cell>
          <cell r="R1827">
            <v>291572</v>
          </cell>
          <cell r="S1827">
            <v>295224</v>
          </cell>
          <cell r="T1827">
            <v>3652</v>
          </cell>
          <cell r="V1827">
            <v>3652</v>
          </cell>
          <cell r="W1827">
            <v>72.930440000000004</v>
          </cell>
          <cell r="X1827">
            <v>119340</v>
          </cell>
          <cell r="Y1827">
            <v>121769</v>
          </cell>
        </row>
        <row r="1828">
          <cell r="I1828" t="str">
            <v>W792P401947</v>
          </cell>
          <cell r="J1828" t="str">
            <v>C28006609</v>
          </cell>
          <cell r="K1828">
            <v>0</v>
          </cell>
          <cell r="L1828">
            <v>0</v>
          </cell>
          <cell r="M1828">
            <v>1.9970000000000002E-2</v>
          </cell>
          <cell r="N1828">
            <v>0.08</v>
          </cell>
          <cell r="O1828">
            <v>0</v>
          </cell>
          <cell r="P1828">
            <v>0</v>
          </cell>
          <cell r="Q1828" t="str">
            <v>CPC</v>
          </cell>
          <cell r="R1828">
            <v>44842</v>
          </cell>
          <cell r="S1828">
            <v>45428</v>
          </cell>
          <cell r="T1828">
            <v>586</v>
          </cell>
          <cell r="V1828">
            <v>586</v>
          </cell>
          <cell r="W1828">
            <v>11.702420000000002</v>
          </cell>
          <cell r="X1828">
            <v>8619</v>
          </cell>
          <cell r="Y1828">
            <v>8891</v>
          </cell>
        </row>
        <row r="1829">
          <cell r="I1829" t="str">
            <v>W912P700774</v>
          </cell>
          <cell r="J1829" t="str">
            <v>C28007005</v>
          </cell>
          <cell r="K1829">
            <v>0</v>
          </cell>
          <cell r="L1829">
            <v>0</v>
          </cell>
          <cell r="M1829">
            <v>1.9970000000000002E-2</v>
          </cell>
          <cell r="N1829">
            <v>0.08</v>
          </cell>
          <cell r="O1829">
            <v>0</v>
          </cell>
          <cell r="P1829">
            <v>0</v>
          </cell>
          <cell r="Q1829" t="str">
            <v>CPC</v>
          </cell>
          <cell r="R1829">
            <v>51464</v>
          </cell>
          <cell r="S1829" t="e">
            <v>#N/A</v>
          </cell>
          <cell r="T1829" t="e">
            <v>#N/A</v>
          </cell>
          <cell r="V1829" t="e">
            <v>#N/A</v>
          </cell>
          <cell r="W1829" t="e">
            <v>#N/A</v>
          </cell>
          <cell r="X1829">
            <v>0</v>
          </cell>
          <cell r="Y1829" t="e">
            <v>#N/A</v>
          </cell>
        </row>
        <row r="1830">
          <cell r="I1830" t="str">
            <v>S6009300028</v>
          </cell>
          <cell r="K1830">
            <v>0</v>
          </cell>
          <cell r="L1830">
            <v>0</v>
          </cell>
          <cell r="M1830">
            <v>1.9970000000000002E-2</v>
          </cell>
          <cell r="N1830">
            <v>0.08</v>
          </cell>
          <cell r="O1830">
            <v>0</v>
          </cell>
          <cell r="P1830">
            <v>0</v>
          </cell>
          <cell r="Q1830" t="str">
            <v>CPC</v>
          </cell>
          <cell r="R1830">
            <v>13852</v>
          </cell>
          <cell r="S1830">
            <v>14046</v>
          </cell>
          <cell r="T1830">
            <v>194</v>
          </cell>
          <cell r="V1830">
            <v>194</v>
          </cell>
          <cell r="W1830">
            <v>3.8741800000000004</v>
          </cell>
          <cell r="X1830">
            <v>17755</v>
          </cell>
          <cell r="Y1830">
            <v>18029</v>
          </cell>
        </row>
        <row r="1831">
          <cell r="I1831" t="str">
            <v>98A0T52</v>
          </cell>
          <cell r="K1831">
            <v>0</v>
          </cell>
          <cell r="L1831">
            <v>0</v>
          </cell>
          <cell r="M1831">
            <v>1.9970000000000002E-2</v>
          </cell>
          <cell r="N1831">
            <v>0.08</v>
          </cell>
          <cell r="O1831">
            <v>0</v>
          </cell>
          <cell r="P1831">
            <v>0</v>
          </cell>
          <cell r="Q1831" t="str">
            <v>CPC</v>
          </cell>
          <cell r="R1831">
            <v>9312</v>
          </cell>
          <cell r="S1831" t="e">
            <v>#N/A</v>
          </cell>
          <cell r="T1831" t="e">
            <v>#N/A</v>
          </cell>
          <cell r="V1831" t="e">
            <v>#N/A</v>
          </cell>
          <cell r="W1831" t="e">
            <v>#N/A</v>
          </cell>
          <cell r="X1831">
            <v>5854</v>
          </cell>
          <cell r="Y1831" t="e">
            <v>#N/A</v>
          </cell>
        </row>
        <row r="1832">
          <cell r="I1832" t="str">
            <v>W502L900826</v>
          </cell>
          <cell r="J1832" t="str">
            <v>C28007892</v>
          </cell>
          <cell r="K1832">
            <v>0</v>
          </cell>
          <cell r="L1832">
            <v>0</v>
          </cell>
          <cell r="M1832">
            <v>1.9970000000000002E-2</v>
          </cell>
          <cell r="N1832">
            <v>0.08</v>
          </cell>
          <cell r="O1832">
            <v>0</v>
          </cell>
          <cell r="P1832">
            <v>0</v>
          </cell>
          <cell r="Q1832" t="str">
            <v>CPC</v>
          </cell>
          <cell r="R1832">
            <v>324602</v>
          </cell>
          <cell r="S1832">
            <v>330187</v>
          </cell>
          <cell r="T1832">
            <v>5585</v>
          </cell>
          <cell r="V1832">
            <v>5585</v>
          </cell>
          <cell r="W1832">
            <v>111.53245000000001</v>
          </cell>
          <cell r="X1832">
            <v>291320</v>
          </cell>
          <cell r="Y1832">
            <v>300642</v>
          </cell>
        </row>
        <row r="1833">
          <cell r="I1833" t="str">
            <v>E153M860257</v>
          </cell>
          <cell r="J1833" t="str">
            <v>C84042694</v>
          </cell>
          <cell r="K1833">
            <v>0</v>
          </cell>
          <cell r="L1833">
            <v>0</v>
          </cell>
          <cell r="M1833">
            <v>1.9970000000000002E-2</v>
          </cell>
          <cell r="N1833">
            <v>0.08</v>
          </cell>
          <cell r="O1833">
            <v>0</v>
          </cell>
          <cell r="P1833">
            <v>0</v>
          </cell>
          <cell r="Q1833" t="str">
            <v>CPC</v>
          </cell>
          <cell r="R1833">
            <v>70808</v>
          </cell>
          <cell r="S1833">
            <v>71584</v>
          </cell>
          <cell r="T1833">
            <v>776</v>
          </cell>
          <cell r="V1833">
            <v>776</v>
          </cell>
          <cell r="W1833">
            <v>15.496720000000002</v>
          </cell>
          <cell r="X1833">
            <v>83303</v>
          </cell>
          <cell r="Y1833">
            <v>84725</v>
          </cell>
        </row>
        <row r="1834">
          <cell r="I1834" t="str">
            <v>T201P800480</v>
          </cell>
          <cell r="K1834">
            <v>0</v>
          </cell>
          <cell r="L1834">
            <v>0</v>
          </cell>
          <cell r="M1834">
            <v>1.9970000000000002E-2</v>
          </cell>
          <cell r="N1834">
            <v>0.08</v>
          </cell>
          <cell r="O1834">
            <v>0</v>
          </cell>
          <cell r="P1834">
            <v>0</v>
          </cell>
          <cell r="Q1834" t="str">
            <v>CPC</v>
          </cell>
          <cell r="R1834">
            <v>9852</v>
          </cell>
          <cell r="S1834">
            <v>9856</v>
          </cell>
          <cell r="T1834">
            <v>4</v>
          </cell>
          <cell r="V1834">
            <v>4</v>
          </cell>
          <cell r="W1834">
            <v>7.9880000000000007E-2</v>
          </cell>
          <cell r="X1834">
            <v>18888</v>
          </cell>
          <cell r="Y1834">
            <v>19043</v>
          </cell>
        </row>
        <row r="1835">
          <cell r="I1835" t="str">
            <v>V9735300023</v>
          </cell>
          <cell r="J1835" t="str">
            <v>C84026155</v>
          </cell>
          <cell r="K1835">
            <v>0</v>
          </cell>
          <cell r="L1835">
            <v>0</v>
          </cell>
          <cell r="M1835">
            <v>1.9970000000000002E-2</v>
          </cell>
          <cell r="N1835">
            <v>0.08</v>
          </cell>
          <cell r="O1835">
            <v>0</v>
          </cell>
          <cell r="P1835">
            <v>0</v>
          </cell>
          <cell r="Q1835" t="str">
            <v>CPC</v>
          </cell>
          <cell r="R1835">
            <v>175896</v>
          </cell>
          <cell r="S1835">
            <v>176920</v>
          </cell>
          <cell r="T1835">
            <v>1024</v>
          </cell>
          <cell r="V1835">
            <v>1024</v>
          </cell>
          <cell r="W1835">
            <v>20.449280000000002</v>
          </cell>
          <cell r="X1835">
            <v>41207</v>
          </cell>
          <cell r="Y1835">
            <v>41690</v>
          </cell>
        </row>
        <row r="1836">
          <cell r="I1836" t="str">
            <v>CNDF219156</v>
          </cell>
          <cell r="K1836">
            <v>0</v>
          </cell>
          <cell r="L1836">
            <v>0</v>
          </cell>
          <cell r="M1836">
            <v>1.9970000000000002E-2</v>
          </cell>
          <cell r="N1836">
            <v>0.08</v>
          </cell>
          <cell r="O1836">
            <v>0</v>
          </cell>
          <cell r="P1836">
            <v>0</v>
          </cell>
          <cell r="Q1836" t="str">
            <v>CPC</v>
          </cell>
          <cell r="R1836">
            <v>4826</v>
          </cell>
          <cell r="S1836">
            <v>4914</v>
          </cell>
          <cell r="T1836">
            <v>88</v>
          </cell>
          <cell r="V1836">
            <v>88</v>
          </cell>
          <cell r="W1836">
            <v>1.7573600000000003</v>
          </cell>
          <cell r="X1836">
            <v>8945</v>
          </cell>
          <cell r="Y1836">
            <v>9162</v>
          </cell>
        </row>
        <row r="1837">
          <cell r="I1837" t="str">
            <v>CNGS424647</v>
          </cell>
          <cell r="K1837">
            <v>0</v>
          </cell>
          <cell r="L1837">
            <v>0</v>
          </cell>
          <cell r="M1837">
            <v>1.9970000000000002E-2</v>
          </cell>
          <cell r="N1837">
            <v>0.08</v>
          </cell>
          <cell r="O1837">
            <v>0</v>
          </cell>
          <cell r="P1837">
            <v>0</v>
          </cell>
          <cell r="Q1837" t="str">
            <v>CPC</v>
          </cell>
          <cell r="R1837">
            <v>2155</v>
          </cell>
          <cell r="S1837">
            <v>2155</v>
          </cell>
          <cell r="T1837">
            <v>0</v>
          </cell>
          <cell r="V1837" t="str">
            <v>0</v>
          </cell>
          <cell r="W1837">
            <v>0</v>
          </cell>
          <cell r="X1837">
            <v>17988</v>
          </cell>
          <cell r="Y1837">
            <v>18034</v>
          </cell>
        </row>
        <row r="1838">
          <cell r="I1838" t="str">
            <v>E215M560274</v>
          </cell>
          <cell r="J1838" t="str">
            <v>C84121229</v>
          </cell>
          <cell r="K1838">
            <v>0</v>
          </cell>
          <cell r="L1838">
            <v>0</v>
          </cell>
          <cell r="M1838">
            <v>1.9970000000000002E-2</v>
          </cell>
          <cell r="N1838">
            <v>0.08</v>
          </cell>
          <cell r="O1838">
            <v>0</v>
          </cell>
          <cell r="P1838">
            <v>0</v>
          </cell>
          <cell r="Q1838" t="str">
            <v>CPC</v>
          </cell>
          <cell r="R1838">
            <v>21667</v>
          </cell>
          <cell r="S1838">
            <v>22316</v>
          </cell>
          <cell r="T1838">
            <v>649</v>
          </cell>
          <cell r="V1838">
            <v>649</v>
          </cell>
          <cell r="W1838">
            <v>12.96053</v>
          </cell>
          <cell r="X1838">
            <v>22788</v>
          </cell>
          <cell r="Y1838">
            <v>23519</v>
          </cell>
        </row>
        <row r="1839">
          <cell r="I1839" t="str">
            <v>9435WP9</v>
          </cell>
          <cell r="K1839">
            <v>0</v>
          </cell>
          <cell r="L1839">
            <v>0</v>
          </cell>
          <cell r="M1839">
            <v>1.9970000000000002E-2</v>
          </cell>
          <cell r="N1839">
            <v>0.08</v>
          </cell>
          <cell r="O1839">
            <v>0</v>
          </cell>
          <cell r="P1839">
            <v>0</v>
          </cell>
          <cell r="Q1839" t="str">
            <v>CPC</v>
          </cell>
          <cell r="R1839">
            <v>100029</v>
          </cell>
          <cell r="S1839">
            <v>100290</v>
          </cell>
          <cell r="T1839">
            <v>261</v>
          </cell>
          <cell r="V1839">
            <v>261</v>
          </cell>
          <cell r="W1839">
            <v>5.2121700000000004</v>
          </cell>
          <cell r="X1839">
            <v>143422</v>
          </cell>
          <cell r="Y1839">
            <v>143454</v>
          </cell>
        </row>
        <row r="1840">
          <cell r="I1840" t="str">
            <v>E186M360095</v>
          </cell>
          <cell r="J1840" t="str">
            <v>C84155227</v>
          </cell>
          <cell r="K1840">
            <v>0</v>
          </cell>
          <cell r="L1840">
            <v>0</v>
          </cell>
          <cell r="M1840">
            <v>1.9970000000000002E-2</v>
          </cell>
          <cell r="N1840">
            <v>0.08</v>
          </cell>
          <cell r="O1840">
            <v>0</v>
          </cell>
          <cell r="P1840">
            <v>0</v>
          </cell>
          <cell r="Q1840" t="str">
            <v>CPC</v>
          </cell>
          <cell r="R1840">
            <v>152554</v>
          </cell>
          <cell r="S1840">
            <v>157213</v>
          </cell>
          <cell r="T1840">
            <v>4659</v>
          </cell>
          <cell r="V1840">
            <v>4659</v>
          </cell>
          <cell r="W1840">
            <v>93.040230000000008</v>
          </cell>
          <cell r="X1840">
            <v>14355</v>
          </cell>
          <cell r="Y1840">
            <v>15427</v>
          </cell>
        </row>
        <row r="1841">
          <cell r="I1841" t="str">
            <v>G736M560397</v>
          </cell>
          <cell r="J1841" t="str">
            <v>C84164349</v>
          </cell>
          <cell r="K1841">
            <v>0</v>
          </cell>
          <cell r="L1841">
            <v>0</v>
          </cell>
          <cell r="M1841">
            <v>1.9970000000000002E-2</v>
          </cell>
          <cell r="N1841">
            <v>0.08</v>
          </cell>
          <cell r="O1841">
            <v>0</v>
          </cell>
          <cell r="P1841">
            <v>0</v>
          </cell>
          <cell r="Q1841" t="str">
            <v>CPC</v>
          </cell>
          <cell r="R1841">
            <v>124840</v>
          </cell>
          <cell r="S1841">
            <v>131665</v>
          </cell>
          <cell r="T1841">
            <v>6825</v>
          </cell>
          <cell r="V1841">
            <v>6825</v>
          </cell>
          <cell r="W1841">
            <v>136.29525000000001</v>
          </cell>
          <cell r="X1841">
            <v>8936</v>
          </cell>
          <cell r="Y1841">
            <v>10652</v>
          </cell>
        </row>
        <row r="1842">
          <cell r="I1842" t="str">
            <v>G736M860721</v>
          </cell>
          <cell r="J1842" t="str">
            <v>C84174146</v>
          </cell>
          <cell r="K1842">
            <v>0</v>
          </cell>
          <cell r="L1842">
            <v>0</v>
          </cell>
          <cell r="M1842">
            <v>1.9970000000000002E-2</v>
          </cell>
          <cell r="N1842">
            <v>0.08</v>
          </cell>
          <cell r="O1842">
            <v>0</v>
          </cell>
          <cell r="P1842">
            <v>0</v>
          </cell>
          <cell r="Q1842" t="str">
            <v>CPC</v>
          </cell>
          <cell r="R1842">
            <v>153407</v>
          </cell>
          <cell r="S1842">
            <v>179670</v>
          </cell>
          <cell r="T1842">
            <v>26263</v>
          </cell>
          <cell r="V1842">
            <v>26263</v>
          </cell>
          <cell r="W1842">
            <v>524.47211000000004</v>
          </cell>
          <cell r="X1842">
            <v>16489</v>
          </cell>
          <cell r="Y1842">
            <v>20147</v>
          </cell>
        </row>
        <row r="1843">
          <cell r="I1843" t="str">
            <v>G186R820053</v>
          </cell>
          <cell r="J1843" t="str">
            <v>C84174265</v>
          </cell>
          <cell r="K1843">
            <v>0</v>
          </cell>
          <cell r="L1843">
            <v>0</v>
          </cell>
          <cell r="M1843">
            <v>1.9970000000000002E-2</v>
          </cell>
          <cell r="N1843">
            <v>0.08</v>
          </cell>
          <cell r="O1843">
            <v>0</v>
          </cell>
          <cell r="P1843">
            <v>0</v>
          </cell>
          <cell r="Q1843" t="str">
            <v>CPC</v>
          </cell>
          <cell r="R1843">
            <v>31977</v>
          </cell>
          <cell r="S1843">
            <v>37597</v>
          </cell>
          <cell r="T1843">
            <v>5620</v>
          </cell>
          <cell r="V1843">
            <v>5620</v>
          </cell>
          <cell r="W1843">
            <v>112.23140000000001</v>
          </cell>
          <cell r="X1843">
            <v>0</v>
          </cell>
          <cell r="Y1843">
            <v>0</v>
          </cell>
        </row>
        <row r="1844">
          <cell r="I1844" t="str">
            <v>G716MA60389</v>
          </cell>
          <cell r="J1844" t="str">
            <v>C84188315</v>
          </cell>
          <cell r="K1844">
            <v>0</v>
          </cell>
          <cell r="L1844">
            <v>0</v>
          </cell>
          <cell r="M1844">
            <v>1.9970000000000002E-2</v>
          </cell>
          <cell r="N1844">
            <v>0.08</v>
          </cell>
          <cell r="O1844">
            <v>0</v>
          </cell>
          <cell r="P1844">
            <v>0</v>
          </cell>
          <cell r="Q1844" t="str">
            <v>CPC</v>
          </cell>
          <cell r="R1844">
            <v>348</v>
          </cell>
          <cell r="S1844">
            <v>875</v>
          </cell>
          <cell r="T1844">
            <v>527</v>
          </cell>
          <cell r="V1844">
            <v>527</v>
          </cell>
          <cell r="W1844">
            <v>10.524190000000001</v>
          </cell>
          <cell r="X1844">
            <v>9</v>
          </cell>
          <cell r="Y1844">
            <v>2006</v>
          </cell>
        </row>
        <row r="1845">
          <cell r="I1845" t="str">
            <v>Y196P900677</v>
          </cell>
          <cell r="K1845">
            <v>0</v>
          </cell>
          <cell r="L1845">
            <v>0</v>
          </cell>
          <cell r="M1845">
            <v>1.9970000000000002E-2</v>
          </cell>
          <cell r="N1845">
            <v>0.08</v>
          </cell>
          <cell r="O1845">
            <v>0</v>
          </cell>
          <cell r="P1845">
            <v>0</v>
          </cell>
          <cell r="Q1845" t="str">
            <v>CPC</v>
          </cell>
          <cell r="R1845">
            <v>701</v>
          </cell>
          <cell r="S1845" t="e">
            <v>#N/A</v>
          </cell>
          <cell r="T1845" t="e">
            <v>#N/A</v>
          </cell>
          <cell r="V1845" t="e">
            <v>#N/A</v>
          </cell>
          <cell r="W1845" t="e">
            <v>#N/A</v>
          </cell>
          <cell r="X1845">
            <v>132</v>
          </cell>
          <cell r="Y1845" t="e">
            <v>#N/A</v>
          </cell>
        </row>
        <row r="1846">
          <cell r="I1846" t="str">
            <v>Y196PC00446</v>
          </cell>
          <cell r="K1846">
            <v>0</v>
          </cell>
          <cell r="L1846">
            <v>0</v>
          </cell>
          <cell r="M1846">
            <v>1.9970000000000002E-2</v>
          </cell>
          <cell r="N1846">
            <v>0.08</v>
          </cell>
          <cell r="O1846">
            <v>0</v>
          </cell>
          <cell r="P1846">
            <v>0</v>
          </cell>
          <cell r="Q1846" t="str">
            <v>CPC</v>
          </cell>
          <cell r="R1846">
            <v>21</v>
          </cell>
          <cell r="S1846">
            <v>177</v>
          </cell>
          <cell r="T1846">
            <v>156</v>
          </cell>
          <cell r="V1846">
            <v>156</v>
          </cell>
          <cell r="W1846">
            <v>3.1153200000000001</v>
          </cell>
          <cell r="X1846">
            <v>88</v>
          </cell>
          <cell r="Y1846">
            <v>182</v>
          </cell>
        </row>
        <row r="1847">
          <cell r="I1847" t="str">
            <v>W502L900384</v>
          </cell>
          <cell r="J1847" t="str">
            <v>C28007396</v>
          </cell>
          <cell r="K1847">
            <v>8000</v>
          </cell>
          <cell r="L1847">
            <v>300</v>
          </cell>
          <cell r="M1847">
            <v>2.0750000000000001E-2</v>
          </cell>
          <cell r="N1847">
            <v>0.08</v>
          </cell>
          <cell r="O1847">
            <v>166</v>
          </cell>
          <cell r="P1847">
            <v>24</v>
          </cell>
          <cell r="Q1847">
            <v>190</v>
          </cell>
          <cell r="R1847">
            <v>514796</v>
          </cell>
          <cell r="S1847">
            <v>521202</v>
          </cell>
          <cell r="T1847">
            <v>6406</v>
          </cell>
          <cell r="U1847" t="str">
            <v>0</v>
          </cell>
          <cell r="W1847">
            <v>0</v>
          </cell>
          <cell r="X1847">
            <v>71069</v>
          </cell>
          <cell r="Y1847">
            <v>72311</v>
          </cell>
        </row>
        <row r="1848">
          <cell r="I1848" t="str">
            <v>W512L800381</v>
          </cell>
          <cell r="J1848" t="str">
            <v>C28007414</v>
          </cell>
          <cell r="K1848">
            <v>15000</v>
          </cell>
          <cell r="L1848">
            <v>300</v>
          </cell>
          <cell r="M1848">
            <v>2.0750000000000001E-2</v>
          </cell>
          <cell r="N1848">
            <v>0.08</v>
          </cell>
          <cell r="O1848">
            <v>311.25</v>
          </cell>
          <cell r="P1848">
            <v>24</v>
          </cell>
          <cell r="Q1848">
            <v>335.25</v>
          </cell>
          <cell r="R1848">
            <v>965678</v>
          </cell>
          <cell r="S1848">
            <v>970645</v>
          </cell>
          <cell r="T1848">
            <v>4967</v>
          </cell>
          <cell r="U1848" t="str">
            <v>0</v>
          </cell>
          <cell r="W1848">
            <v>0</v>
          </cell>
          <cell r="X1848">
            <v>122500</v>
          </cell>
          <cell r="Y1848">
            <v>123401</v>
          </cell>
        </row>
        <row r="1849">
          <cell r="I1849" t="str">
            <v>S9028600139</v>
          </cell>
          <cell r="J1849" t="str">
            <v>C84026734</v>
          </cell>
          <cell r="K1849">
            <v>0</v>
          </cell>
          <cell r="L1849">
            <v>0</v>
          </cell>
          <cell r="M1849">
            <v>1.9970000000000002E-2</v>
          </cell>
          <cell r="N1849">
            <v>0.08</v>
          </cell>
          <cell r="O1849">
            <v>0</v>
          </cell>
          <cell r="P1849">
            <v>0</v>
          </cell>
          <cell r="Q1849" t="str">
            <v>CPC</v>
          </cell>
          <cell r="R1849">
            <v>5685</v>
          </cell>
          <cell r="S1849">
            <v>6173</v>
          </cell>
          <cell r="T1849">
            <v>488</v>
          </cell>
          <cell r="V1849">
            <v>488</v>
          </cell>
          <cell r="W1849">
            <v>9.7453600000000016</v>
          </cell>
          <cell r="X1849">
            <v>0</v>
          </cell>
          <cell r="Y1849">
            <v>0</v>
          </cell>
        </row>
        <row r="1850">
          <cell r="I1850" t="str">
            <v>V7620500137</v>
          </cell>
          <cell r="J1850" t="str">
            <v>C28007388</v>
          </cell>
          <cell r="K1850">
            <v>0</v>
          </cell>
          <cell r="L1850">
            <v>0</v>
          </cell>
          <cell r="M1850">
            <v>1.9970000000000002E-2</v>
          </cell>
          <cell r="N1850">
            <v>0.08</v>
          </cell>
          <cell r="O1850">
            <v>0</v>
          </cell>
          <cell r="P1850">
            <v>0</v>
          </cell>
          <cell r="Q1850" t="str">
            <v>CPC</v>
          </cell>
          <cell r="R1850">
            <v>488707</v>
          </cell>
          <cell r="S1850">
            <v>495592</v>
          </cell>
          <cell r="T1850">
            <v>6885</v>
          </cell>
          <cell r="V1850">
            <v>6885</v>
          </cell>
          <cell r="W1850">
            <v>137.49345000000002</v>
          </cell>
          <cell r="X1850">
            <v>14710</v>
          </cell>
          <cell r="Y1850">
            <v>14731</v>
          </cell>
        </row>
        <row r="1851">
          <cell r="I1851" t="str">
            <v>V7915601478</v>
          </cell>
          <cell r="J1851" t="str">
            <v>C24071186</v>
          </cell>
          <cell r="K1851">
            <v>0</v>
          </cell>
          <cell r="L1851">
            <v>0</v>
          </cell>
          <cell r="M1851">
            <v>1.9970000000000002E-2</v>
          </cell>
          <cell r="N1851">
            <v>0.08</v>
          </cell>
          <cell r="O1851">
            <v>0</v>
          </cell>
          <cell r="P1851">
            <v>0</v>
          </cell>
          <cell r="Q1851" t="str">
            <v>CPC</v>
          </cell>
          <cell r="R1851">
            <v>328159</v>
          </cell>
          <cell r="S1851">
            <v>328640</v>
          </cell>
          <cell r="T1851">
            <v>481</v>
          </cell>
          <cell r="V1851">
            <v>481</v>
          </cell>
          <cell r="W1851">
            <v>9.6055700000000002</v>
          </cell>
          <cell r="X1851">
            <v>0</v>
          </cell>
          <cell r="Y1851">
            <v>0</v>
          </cell>
        </row>
        <row r="1852">
          <cell r="I1852" t="str">
            <v>9445ZW1</v>
          </cell>
          <cell r="K1852">
            <v>0</v>
          </cell>
          <cell r="L1852">
            <v>0</v>
          </cell>
          <cell r="M1852">
            <v>1.9970000000000002E-2</v>
          </cell>
          <cell r="N1852">
            <v>0.08</v>
          </cell>
          <cell r="O1852">
            <v>0</v>
          </cell>
          <cell r="P1852">
            <v>0</v>
          </cell>
          <cell r="Q1852" t="str">
            <v>CPC</v>
          </cell>
          <cell r="R1852">
            <v>17258</v>
          </cell>
          <cell r="S1852">
            <v>17638</v>
          </cell>
          <cell r="T1852">
            <v>380</v>
          </cell>
          <cell r="V1852">
            <v>380</v>
          </cell>
          <cell r="W1852">
            <v>7.5886000000000005</v>
          </cell>
          <cell r="X1852">
            <v>13038</v>
          </cell>
          <cell r="Y1852">
            <v>13474</v>
          </cell>
        </row>
        <row r="1853">
          <cell r="I1853" t="str">
            <v>W792P802625</v>
          </cell>
          <cell r="J1853" t="str">
            <v>C28008910</v>
          </cell>
          <cell r="K1853">
            <v>4000</v>
          </cell>
          <cell r="L1853">
            <v>1000</v>
          </cell>
          <cell r="M1853">
            <v>2.0750000000000001E-2</v>
          </cell>
          <cell r="N1853">
            <v>0.08</v>
          </cell>
          <cell r="O1853">
            <v>83</v>
          </cell>
          <cell r="P1853">
            <v>80</v>
          </cell>
          <cell r="Q1853">
            <v>163</v>
          </cell>
          <cell r="R1853">
            <v>24877</v>
          </cell>
          <cell r="S1853">
            <v>24951</v>
          </cell>
          <cell r="T1853">
            <v>74</v>
          </cell>
          <cell r="U1853" t="str">
            <v>0</v>
          </cell>
          <cell r="W1853">
            <v>0</v>
          </cell>
          <cell r="X1853">
            <v>19102</v>
          </cell>
          <cell r="Y1853">
            <v>19181</v>
          </cell>
        </row>
        <row r="1854">
          <cell r="I1854" t="str">
            <v>S9219600161</v>
          </cell>
          <cell r="J1854" t="str">
            <v>C28004845</v>
          </cell>
          <cell r="K1854">
            <v>0</v>
          </cell>
          <cell r="L1854">
            <v>0</v>
          </cell>
          <cell r="M1854">
            <v>1.9970000000000002E-2</v>
          </cell>
          <cell r="N1854">
            <v>0.08</v>
          </cell>
          <cell r="O1854">
            <v>0</v>
          </cell>
          <cell r="P1854">
            <v>0</v>
          </cell>
          <cell r="Q1854" t="str">
            <v>CPC</v>
          </cell>
          <cell r="R1854">
            <v>46601</v>
          </cell>
          <cell r="S1854">
            <v>46702</v>
          </cell>
          <cell r="T1854">
            <v>101</v>
          </cell>
          <cell r="V1854">
            <v>101</v>
          </cell>
          <cell r="W1854">
            <v>2.0169700000000002</v>
          </cell>
          <cell r="X1854">
            <v>0</v>
          </cell>
          <cell r="Y1854">
            <v>0</v>
          </cell>
        </row>
        <row r="1855">
          <cell r="I1855" t="str">
            <v>7526389440FZG</v>
          </cell>
          <cell r="K1855">
            <v>6000</v>
          </cell>
          <cell r="L1855">
            <v>100</v>
          </cell>
          <cell r="M1855">
            <v>2.0750000000000001E-2</v>
          </cell>
          <cell r="N1855">
            <v>0.08</v>
          </cell>
          <cell r="O1855">
            <v>124.5</v>
          </cell>
          <cell r="P1855">
            <v>8</v>
          </cell>
          <cell r="Q1855">
            <v>132.5</v>
          </cell>
          <cell r="R1855">
            <v>145872</v>
          </cell>
          <cell r="S1855">
            <v>148300</v>
          </cell>
          <cell r="T1855">
            <v>2428</v>
          </cell>
          <cell r="U1855" t="str">
            <v>0</v>
          </cell>
          <cell r="W1855">
            <v>0</v>
          </cell>
          <cell r="X1855">
            <v>8588</v>
          </cell>
          <cell r="Y1855">
            <v>8613</v>
          </cell>
        </row>
        <row r="1856">
          <cell r="I1856" t="str">
            <v>W432L301872</v>
          </cell>
          <cell r="J1856" t="str">
            <v>C28003441</v>
          </cell>
          <cell r="K1856">
            <v>6000</v>
          </cell>
          <cell r="M1856">
            <v>2.0750000000000001E-2</v>
          </cell>
          <cell r="N1856">
            <v>0.08</v>
          </cell>
          <cell r="O1856">
            <v>124.5</v>
          </cell>
          <cell r="P1856">
            <v>0</v>
          </cell>
          <cell r="Q1856">
            <v>124.5</v>
          </cell>
          <cell r="R1856">
            <v>297342</v>
          </cell>
          <cell r="S1856">
            <v>298806</v>
          </cell>
          <cell r="T1856">
            <v>1464</v>
          </cell>
          <cell r="U1856" t="str">
            <v>0</v>
          </cell>
          <cell r="W1856">
            <v>0</v>
          </cell>
          <cell r="X1856">
            <v>0</v>
          </cell>
          <cell r="Y1856">
            <v>0</v>
          </cell>
        </row>
        <row r="1857">
          <cell r="I1857" t="str">
            <v>406347990LMW5</v>
          </cell>
          <cell r="K1857">
            <v>0</v>
          </cell>
          <cell r="L1857">
            <v>0</v>
          </cell>
          <cell r="M1857">
            <v>1.9970000000000002E-2</v>
          </cell>
          <cell r="N1857">
            <v>0.08</v>
          </cell>
          <cell r="O1857">
            <v>0</v>
          </cell>
          <cell r="P1857">
            <v>0</v>
          </cell>
          <cell r="Q1857" t="str">
            <v>CPC</v>
          </cell>
          <cell r="R1857">
            <v>91373</v>
          </cell>
          <cell r="S1857">
            <v>94405</v>
          </cell>
          <cell r="T1857">
            <v>3032</v>
          </cell>
          <cell r="V1857">
            <v>3032</v>
          </cell>
          <cell r="W1857">
            <v>60.549040000000005</v>
          </cell>
          <cell r="X1857">
            <v>0</v>
          </cell>
          <cell r="Y1857">
            <v>0</v>
          </cell>
        </row>
        <row r="1858">
          <cell r="I1858" t="str">
            <v>4063369908L9H</v>
          </cell>
          <cell r="K1858">
            <v>0</v>
          </cell>
          <cell r="L1858">
            <v>0</v>
          </cell>
          <cell r="M1858">
            <v>1.9970000000000002E-2</v>
          </cell>
          <cell r="N1858">
            <v>0.08</v>
          </cell>
          <cell r="O1858">
            <v>0</v>
          </cell>
          <cell r="P1858">
            <v>0</v>
          </cell>
          <cell r="Q1858" t="str">
            <v>CPC</v>
          </cell>
          <cell r="R1858">
            <v>54651</v>
          </cell>
          <cell r="S1858">
            <v>57392</v>
          </cell>
          <cell r="T1858">
            <v>2741</v>
          </cell>
          <cell r="V1858">
            <v>2741</v>
          </cell>
          <cell r="W1858">
            <v>54.737770000000005</v>
          </cell>
          <cell r="X1858">
            <v>0</v>
          </cell>
          <cell r="Y1858">
            <v>0</v>
          </cell>
        </row>
        <row r="1859">
          <cell r="I1859" t="str">
            <v>752706946410D</v>
          </cell>
          <cell r="K1859">
            <v>0</v>
          </cell>
          <cell r="L1859">
            <v>0</v>
          </cell>
          <cell r="M1859">
            <v>1.9970000000000002E-2</v>
          </cell>
          <cell r="N1859">
            <v>0.08</v>
          </cell>
          <cell r="O1859">
            <v>0</v>
          </cell>
          <cell r="P1859">
            <v>0</v>
          </cell>
          <cell r="Q1859" t="str">
            <v>CPC</v>
          </cell>
          <cell r="R1859">
            <v>3809</v>
          </cell>
          <cell r="S1859">
            <v>3868</v>
          </cell>
          <cell r="T1859">
            <v>59</v>
          </cell>
          <cell r="V1859">
            <v>59</v>
          </cell>
          <cell r="W1859">
            <v>1.1782300000000001</v>
          </cell>
          <cell r="X1859">
            <v>8545</v>
          </cell>
          <cell r="Y1859">
            <v>8692</v>
          </cell>
        </row>
        <row r="1860">
          <cell r="I1860" t="str">
            <v>451445LM25P1P</v>
          </cell>
          <cell r="K1860">
            <v>0</v>
          </cell>
          <cell r="L1860">
            <v>0</v>
          </cell>
          <cell r="M1860">
            <v>1.9970000000000002E-2</v>
          </cell>
          <cell r="N1860">
            <v>0.08</v>
          </cell>
          <cell r="O1860">
            <v>0</v>
          </cell>
          <cell r="P1860">
            <v>0</v>
          </cell>
          <cell r="Q1860" t="str">
            <v>CPC</v>
          </cell>
          <cell r="R1860">
            <v>3401</v>
          </cell>
          <cell r="S1860">
            <v>3550</v>
          </cell>
          <cell r="T1860">
            <v>149</v>
          </cell>
          <cell r="V1860">
            <v>149</v>
          </cell>
          <cell r="W1860">
            <v>2.9755300000000005</v>
          </cell>
          <cell r="X1860">
            <v>0</v>
          </cell>
          <cell r="Y1860">
            <v>0</v>
          </cell>
        </row>
        <row r="1861">
          <cell r="I1861" t="str">
            <v>406325990287T</v>
          </cell>
          <cell r="K1861">
            <v>4000</v>
          </cell>
          <cell r="M1861">
            <v>2.0750000000000001E-2</v>
          </cell>
          <cell r="N1861">
            <v>0.08</v>
          </cell>
          <cell r="O1861">
            <v>83</v>
          </cell>
          <cell r="P1861">
            <v>0</v>
          </cell>
          <cell r="Q1861">
            <v>83</v>
          </cell>
          <cell r="R1861">
            <v>32155</v>
          </cell>
          <cell r="S1861">
            <v>32199</v>
          </cell>
          <cell r="T1861">
            <v>44</v>
          </cell>
          <cell r="U1861" t="str">
            <v>0</v>
          </cell>
          <cell r="W1861">
            <v>0</v>
          </cell>
          <cell r="X1861">
            <v>0</v>
          </cell>
          <cell r="Y1861">
            <v>0</v>
          </cell>
        </row>
        <row r="1862">
          <cell r="I1862" t="str">
            <v>451445LM25P1Y</v>
          </cell>
          <cell r="K1862">
            <v>0</v>
          </cell>
          <cell r="L1862">
            <v>0</v>
          </cell>
          <cell r="M1862">
            <v>1.9970000000000002E-2</v>
          </cell>
          <cell r="N1862">
            <v>0.08</v>
          </cell>
          <cell r="O1862">
            <v>0</v>
          </cell>
          <cell r="P1862">
            <v>0</v>
          </cell>
          <cell r="Q1862" t="str">
            <v>CPC</v>
          </cell>
          <cell r="R1862">
            <v>12827</v>
          </cell>
          <cell r="S1862">
            <v>14347</v>
          </cell>
          <cell r="T1862">
            <v>1520</v>
          </cell>
          <cell r="V1862">
            <v>1520</v>
          </cell>
          <cell r="W1862">
            <v>30.354400000000002</v>
          </cell>
          <cell r="X1862">
            <v>0</v>
          </cell>
          <cell r="Y1862">
            <v>0</v>
          </cell>
        </row>
        <row r="1863">
          <cell r="I1863" t="str">
            <v>40635C6608KRZ</v>
          </cell>
          <cell r="K1863">
            <v>4000</v>
          </cell>
          <cell r="M1863">
            <v>2.0750000000000001E-2</v>
          </cell>
          <cell r="N1863">
            <v>0.08</v>
          </cell>
          <cell r="O1863">
            <v>83</v>
          </cell>
          <cell r="P1863">
            <v>0</v>
          </cell>
          <cell r="Q1863">
            <v>83</v>
          </cell>
          <cell r="R1863">
            <v>20456</v>
          </cell>
          <cell r="S1863">
            <v>22613</v>
          </cell>
          <cell r="T1863">
            <v>2157</v>
          </cell>
          <cell r="U1863" t="str">
            <v>0</v>
          </cell>
          <cell r="W1863">
            <v>0</v>
          </cell>
          <cell r="X1863">
            <v>0</v>
          </cell>
          <cell r="Y1863">
            <v>0</v>
          </cell>
        </row>
        <row r="1864">
          <cell r="I1864" t="str">
            <v>752736946F7V6</v>
          </cell>
          <cell r="K1864">
            <v>4000</v>
          </cell>
          <cell r="L1864">
            <v>100</v>
          </cell>
          <cell r="M1864">
            <v>2.0750000000000001E-2</v>
          </cell>
          <cell r="N1864">
            <v>0.08</v>
          </cell>
          <cell r="O1864">
            <v>83</v>
          </cell>
          <cell r="P1864">
            <v>8</v>
          </cell>
          <cell r="Q1864">
            <v>91</v>
          </cell>
          <cell r="R1864">
            <v>1</v>
          </cell>
          <cell r="S1864">
            <v>1636</v>
          </cell>
          <cell r="T1864">
            <v>1635</v>
          </cell>
          <cell r="U1864" t="str">
            <v>0</v>
          </cell>
          <cell r="W1864">
            <v>0</v>
          </cell>
          <cell r="X1864">
            <v>0</v>
          </cell>
          <cell r="Y1864">
            <v>1001</v>
          </cell>
        </row>
        <row r="1865">
          <cell r="I1865" t="str">
            <v>794804M</v>
          </cell>
          <cell r="K1865">
            <v>0</v>
          </cell>
          <cell r="L1865">
            <v>0</v>
          </cell>
          <cell r="M1865">
            <v>1.9970000000000002E-2</v>
          </cell>
          <cell r="N1865">
            <v>0.08</v>
          </cell>
          <cell r="O1865">
            <v>0</v>
          </cell>
          <cell r="P1865">
            <v>0</v>
          </cell>
          <cell r="Q1865" t="str">
            <v>CPC</v>
          </cell>
          <cell r="R1865">
            <v>476451</v>
          </cell>
          <cell r="S1865">
            <v>481881</v>
          </cell>
          <cell r="T1865">
            <v>5430</v>
          </cell>
          <cell r="V1865">
            <v>5430</v>
          </cell>
          <cell r="W1865">
            <v>108.43710000000002</v>
          </cell>
          <cell r="X1865">
            <v>0</v>
          </cell>
          <cell r="Y1865">
            <v>0</v>
          </cell>
        </row>
        <row r="1867">
          <cell r="I1867" t="str">
            <v>79G5HM7</v>
          </cell>
          <cell r="K1867">
            <v>0</v>
          </cell>
          <cell r="L1867">
            <v>0</v>
          </cell>
          <cell r="M1867">
            <v>1.9970000000000002E-2</v>
          </cell>
          <cell r="N1867">
            <v>0.08</v>
          </cell>
          <cell r="O1867">
            <v>0</v>
          </cell>
          <cell r="P1867">
            <v>0</v>
          </cell>
          <cell r="Q1867" t="str">
            <v>CPC</v>
          </cell>
          <cell r="R1867">
            <v>385420</v>
          </cell>
          <cell r="S1867">
            <v>392790</v>
          </cell>
          <cell r="T1867">
            <v>7370</v>
          </cell>
          <cell r="V1867">
            <v>7370</v>
          </cell>
          <cell r="W1867">
            <v>147.1789</v>
          </cell>
          <cell r="X1867">
            <v>0</v>
          </cell>
          <cell r="Y1867">
            <v>0</v>
          </cell>
        </row>
        <row r="1868">
          <cell r="I1868" t="str">
            <v>79G5HKG</v>
          </cell>
          <cell r="K1868">
            <v>0</v>
          </cell>
          <cell r="L1868">
            <v>0</v>
          </cell>
          <cell r="M1868">
            <v>1.9970000000000002E-2</v>
          </cell>
          <cell r="N1868">
            <v>0.08</v>
          </cell>
          <cell r="O1868">
            <v>0</v>
          </cell>
          <cell r="P1868">
            <v>0</v>
          </cell>
          <cell r="Q1868" t="str">
            <v>CPC</v>
          </cell>
          <cell r="R1868">
            <v>485875</v>
          </cell>
          <cell r="S1868">
            <v>492968</v>
          </cell>
          <cell r="T1868">
            <v>7093</v>
          </cell>
          <cell r="V1868">
            <v>7093</v>
          </cell>
          <cell r="W1868">
            <v>141.64721</v>
          </cell>
          <cell r="X1868">
            <v>0</v>
          </cell>
          <cell r="Y1868">
            <v>0</v>
          </cell>
        </row>
        <row r="1870">
          <cell r="I1870" t="str">
            <v>752615944025G</v>
          </cell>
          <cell r="K1870">
            <v>0</v>
          </cell>
          <cell r="L1870">
            <v>0</v>
          </cell>
          <cell r="M1870">
            <v>1.9970000000000002E-2</v>
          </cell>
          <cell r="N1870">
            <v>0.08</v>
          </cell>
          <cell r="O1870">
            <v>0</v>
          </cell>
          <cell r="P1870">
            <v>0</v>
          </cell>
          <cell r="Q1870" t="str">
            <v>CPC</v>
          </cell>
          <cell r="R1870">
            <v>8356</v>
          </cell>
          <cell r="S1870">
            <v>8378</v>
          </cell>
          <cell r="T1870">
            <v>22</v>
          </cell>
          <cell r="V1870">
            <v>22</v>
          </cell>
          <cell r="W1870">
            <v>0.43934000000000006</v>
          </cell>
          <cell r="X1870">
            <v>20221</v>
          </cell>
          <cell r="Y1870">
            <v>20332</v>
          </cell>
        </row>
        <row r="1871">
          <cell r="I1871" t="str">
            <v>7942LZX</v>
          </cell>
          <cell r="K1871">
            <v>0</v>
          </cell>
          <cell r="L1871">
            <v>0</v>
          </cell>
          <cell r="M1871">
            <v>1.9970000000000002E-2</v>
          </cell>
          <cell r="N1871">
            <v>0.08</v>
          </cell>
          <cell r="O1871">
            <v>0</v>
          </cell>
          <cell r="P1871">
            <v>0</v>
          </cell>
          <cell r="Q1871" t="str">
            <v>CPC</v>
          </cell>
          <cell r="R1871">
            <v>234030</v>
          </cell>
          <cell r="S1871">
            <v>236270</v>
          </cell>
          <cell r="T1871">
            <v>2240</v>
          </cell>
          <cell r="V1871">
            <v>2240</v>
          </cell>
          <cell r="W1871">
            <v>44.732800000000005</v>
          </cell>
          <cell r="X1871">
            <v>0</v>
          </cell>
          <cell r="Y1871">
            <v>0</v>
          </cell>
        </row>
        <row r="1872">
          <cell r="I1872" t="str">
            <v>7931M38</v>
          </cell>
          <cell r="K1872">
            <v>0</v>
          </cell>
          <cell r="L1872">
            <v>0</v>
          </cell>
          <cell r="M1872">
            <v>1.9970000000000002E-2</v>
          </cell>
          <cell r="N1872">
            <v>0.08</v>
          </cell>
          <cell r="O1872">
            <v>0</v>
          </cell>
          <cell r="P1872">
            <v>0</v>
          </cell>
          <cell r="Q1872" t="str">
            <v>CPC</v>
          </cell>
          <cell r="R1872">
            <v>332659</v>
          </cell>
          <cell r="S1872">
            <v>336196</v>
          </cell>
          <cell r="T1872">
            <v>3537</v>
          </cell>
          <cell r="V1872">
            <v>3537</v>
          </cell>
          <cell r="W1872">
            <v>70.633890000000008</v>
          </cell>
          <cell r="X1872">
            <v>0</v>
          </cell>
          <cell r="Y1872">
            <v>0</v>
          </cell>
        </row>
        <row r="1873">
          <cell r="I1873" t="str">
            <v>752746945036Z</v>
          </cell>
          <cell r="K1873">
            <v>4000</v>
          </cell>
          <cell r="L1873">
            <v>100</v>
          </cell>
          <cell r="M1873">
            <v>2.0750000000000001E-2</v>
          </cell>
          <cell r="N1873">
            <v>0.08</v>
          </cell>
          <cell r="O1873">
            <v>83</v>
          </cell>
          <cell r="P1873">
            <v>8</v>
          </cell>
          <cell r="Q1873">
            <v>91</v>
          </cell>
          <cell r="R1873">
            <v>8564</v>
          </cell>
          <cell r="S1873">
            <v>8637</v>
          </cell>
          <cell r="T1873">
            <v>73</v>
          </cell>
          <cell r="U1873" t="str">
            <v>0</v>
          </cell>
          <cell r="W1873">
            <v>0</v>
          </cell>
          <cell r="X1873">
            <v>21966</v>
          </cell>
          <cell r="Y1873">
            <v>22155</v>
          </cell>
        </row>
        <row r="1874">
          <cell r="I1874" t="str">
            <v>74635C6601B0W</v>
          </cell>
          <cell r="K1874">
            <v>0</v>
          </cell>
          <cell r="L1874">
            <v>0</v>
          </cell>
          <cell r="M1874">
            <v>1.9970000000000002E-2</v>
          </cell>
          <cell r="N1874">
            <v>0.08</v>
          </cell>
          <cell r="O1874">
            <v>0</v>
          </cell>
          <cell r="P1874">
            <v>0</v>
          </cell>
          <cell r="Q1874" t="str">
            <v>CPC</v>
          </cell>
          <cell r="R1874">
            <v>199828</v>
          </cell>
          <cell r="S1874">
            <v>212386</v>
          </cell>
          <cell r="T1874">
            <v>12558</v>
          </cell>
          <cell r="V1874">
            <v>12558</v>
          </cell>
          <cell r="W1874">
            <v>250.78326000000001</v>
          </cell>
          <cell r="X1874">
            <v>0</v>
          </cell>
          <cell r="Y1874">
            <v>0</v>
          </cell>
        </row>
        <row r="1875">
          <cell r="I1875" t="str">
            <v>7958ZGW</v>
          </cell>
          <cell r="K1875">
            <v>0</v>
          </cell>
          <cell r="L1875">
            <v>0</v>
          </cell>
          <cell r="M1875">
            <v>1.9970000000000002E-2</v>
          </cell>
          <cell r="N1875">
            <v>0.08</v>
          </cell>
          <cell r="O1875">
            <v>0</v>
          </cell>
          <cell r="P1875">
            <v>0</v>
          </cell>
          <cell r="Q1875" t="str">
            <v>CPC</v>
          </cell>
          <cell r="R1875">
            <v>394610</v>
          </cell>
          <cell r="S1875">
            <v>397612</v>
          </cell>
          <cell r="T1875">
            <v>3002</v>
          </cell>
          <cell r="V1875">
            <v>3002</v>
          </cell>
          <cell r="W1875">
            <v>59.949940000000005</v>
          </cell>
          <cell r="X1875">
            <v>0</v>
          </cell>
          <cell r="Y1875">
            <v>0</v>
          </cell>
        </row>
        <row r="1876">
          <cell r="I1876" t="str">
            <v>W792P503165</v>
          </cell>
          <cell r="J1876" t="str">
            <v>C84023399</v>
          </cell>
          <cell r="K1876">
            <v>0</v>
          </cell>
          <cell r="L1876">
            <v>0</v>
          </cell>
          <cell r="M1876">
            <v>1.9970000000000002E-2</v>
          </cell>
          <cell r="N1876">
            <v>0.08</v>
          </cell>
          <cell r="O1876">
            <v>0</v>
          </cell>
          <cell r="P1876">
            <v>0</v>
          </cell>
          <cell r="Q1876" t="str">
            <v>CPC</v>
          </cell>
          <cell r="R1876">
            <v>39339</v>
          </cell>
          <cell r="S1876">
            <v>39800</v>
          </cell>
          <cell r="T1876">
            <v>461</v>
          </cell>
          <cell r="V1876">
            <v>461</v>
          </cell>
          <cell r="W1876">
            <v>9.2061700000000002</v>
          </cell>
          <cell r="X1876">
            <v>40005</v>
          </cell>
          <cell r="Y1876">
            <v>40391</v>
          </cell>
        </row>
        <row r="1877">
          <cell r="I1877" t="str">
            <v>S9238600017</v>
          </cell>
          <cell r="J1877" t="str">
            <v>C84023334</v>
          </cell>
          <cell r="K1877">
            <v>0</v>
          </cell>
          <cell r="L1877">
            <v>0</v>
          </cell>
          <cell r="M1877">
            <v>1.9970000000000002E-2</v>
          </cell>
          <cell r="N1877">
            <v>0.08</v>
          </cell>
          <cell r="O1877">
            <v>0</v>
          </cell>
          <cell r="P1877">
            <v>0</v>
          </cell>
          <cell r="Q1877" t="str">
            <v>CPC</v>
          </cell>
          <cell r="R1877">
            <v>164585</v>
          </cell>
          <cell r="S1877">
            <v>168452</v>
          </cell>
          <cell r="T1877">
            <v>3867</v>
          </cell>
          <cell r="V1877">
            <v>3867</v>
          </cell>
          <cell r="W1877">
            <v>77.223990000000001</v>
          </cell>
          <cell r="X1877">
            <v>0</v>
          </cell>
          <cell r="Y1877">
            <v>0</v>
          </cell>
        </row>
        <row r="1878">
          <cell r="I1878" t="str">
            <v>W533L300993</v>
          </cell>
          <cell r="J1878" t="str">
            <v>C84023523</v>
          </cell>
          <cell r="K1878">
            <v>0</v>
          </cell>
          <cell r="L1878">
            <v>0</v>
          </cell>
          <cell r="M1878">
            <v>1.9970000000000002E-2</v>
          </cell>
          <cell r="N1878">
            <v>0.08</v>
          </cell>
          <cell r="O1878">
            <v>0</v>
          </cell>
          <cell r="P1878">
            <v>0</v>
          </cell>
          <cell r="Q1878" t="str">
            <v>CPC</v>
          </cell>
          <cell r="R1878">
            <v>278421</v>
          </cell>
          <cell r="S1878">
            <v>283119</v>
          </cell>
          <cell r="T1878">
            <v>4698</v>
          </cell>
          <cell r="V1878">
            <v>4698</v>
          </cell>
          <cell r="W1878">
            <v>93.819060000000007</v>
          </cell>
          <cell r="X1878">
            <v>0</v>
          </cell>
          <cell r="Y1878">
            <v>0</v>
          </cell>
        </row>
        <row r="1879">
          <cell r="I1879" t="str">
            <v>W913P205466</v>
          </cell>
          <cell r="J1879" t="str">
            <v>C84023374</v>
          </cell>
          <cell r="K1879">
            <v>0</v>
          </cell>
          <cell r="L1879">
            <v>0</v>
          </cell>
          <cell r="M1879">
            <v>1.9970000000000002E-2</v>
          </cell>
          <cell r="N1879">
            <v>0.08</v>
          </cell>
          <cell r="O1879">
            <v>0</v>
          </cell>
          <cell r="P1879">
            <v>0</v>
          </cell>
          <cell r="Q1879" t="str">
            <v>CPC</v>
          </cell>
          <cell r="R1879">
            <v>43962</v>
          </cell>
          <cell r="S1879">
            <v>46074</v>
          </cell>
          <cell r="T1879">
            <v>2112</v>
          </cell>
          <cell r="V1879">
            <v>2112</v>
          </cell>
          <cell r="W1879">
            <v>42.176640000000006</v>
          </cell>
          <cell r="X1879">
            <v>0</v>
          </cell>
          <cell r="Y1879">
            <v>0</v>
          </cell>
        </row>
        <row r="1880">
          <cell r="I1880" t="str">
            <v>W913P206388</v>
          </cell>
          <cell r="J1880" t="str">
            <v>C84023376</v>
          </cell>
          <cell r="K1880">
            <v>0</v>
          </cell>
          <cell r="L1880">
            <v>0</v>
          </cell>
          <cell r="M1880">
            <v>1.9970000000000002E-2</v>
          </cell>
          <cell r="N1880">
            <v>0.08</v>
          </cell>
          <cell r="O1880">
            <v>0</v>
          </cell>
          <cell r="P1880">
            <v>0</v>
          </cell>
          <cell r="Q1880" t="str">
            <v>CPC</v>
          </cell>
          <cell r="R1880">
            <v>72357</v>
          </cell>
          <cell r="S1880">
            <v>74119</v>
          </cell>
          <cell r="T1880">
            <v>1762</v>
          </cell>
          <cell r="V1880">
            <v>1762</v>
          </cell>
          <cell r="W1880">
            <v>35.187139999999999</v>
          </cell>
          <cell r="X1880">
            <v>0</v>
          </cell>
          <cell r="Y1880">
            <v>0</v>
          </cell>
        </row>
        <row r="1881">
          <cell r="I1881" t="str">
            <v>S9229600018</v>
          </cell>
          <cell r="J1881" t="str">
            <v>C84023333</v>
          </cell>
          <cell r="K1881">
            <v>0</v>
          </cell>
          <cell r="L1881">
            <v>0</v>
          </cell>
          <cell r="M1881">
            <v>1.9970000000000002E-2</v>
          </cell>
          <cell r="N1881">
            <v>0.08</v>
          </cell>
          <cell r="O1881">
            <v>0</v>
          </cell>
          <cell r="P1881">
            <v>0</v>
          </cell>
          <cell r="Q1881" t="str">
            <v>CPC</v>
          </cell>
          <cell r="R1881">
            <v>113606</v>
          </cell>
          <cell r="S1881">
            <v>115186</v>
          </cell>
          <cell r="T1881">
            <v>1580</v>
          </cell>
          <cell r="V1881">
            <v>1580</v>
          </cell>
          <cell r="W1881">
            <v>31.552600000000002</v>
          </cell>
          <cell r="X1881">
            <v>0</v>
          </cell>
          <cell r="Y1881">
            <v>0</v>
          </cell>
        </row>
        <row r="1882">
          <cell r="I1882" t="str">
            <v>W913P205462</v>
          </cell>
          <cell r="J1882" t="str">
            <v>C84023373</v>
          </cell>
          <cell r="K1882">
            <v>0</v>
          </cell>
          <cell r="L1882">
            <v>0</v>
          </cell>
          <cell r="M1882">
            <v>1.9970000000000002E-2</v>
          </cell>
          <cell r="N1882">
            <v>0.08</v>
          </cell>
          <cell r="O1882">
            <v>0</v>
          </cell>
          <cell r="P1882">
            <v>0</v>
          </cell>
          <cell r="Q1882" t="str">
            <v>CPC</v>
          </cell>
          <cell r="R1882">
            <v>61113</v>
          </cell>
          <cell r="S1882">
            <v>61602</v>
          </cell>
          <cell r="T1882">
            <v>489</v>
          </cell>
          <cell r="V1882">
            <v>489</v>
          </cell>
          <cell r="W1882">
            <v>9.7653300000000005</v>
          </cell>
          <cell r="X1882">
            <v>0</v>
          </cell>
          <cell r="Y1882">
            <v>0</v>
          </cell>
        </row>
        <row r="1883">
          <cell r="I1883" t="str">
            <v>W913P206396</v>
          </cell>
          <cell r="J1883" t="str">
            <v>C84023342</v>
          </cell>
          <cell r="K1883">
            <v>0</v>
          </cell>
          <cell r="L1883">
            <v>0</v>
          </cell>
          <cell r="M1883">
            <v>1.9970000000000002E-2</v>
          </cell>
          <cell r="N1883">
            <v>0.08</v>
          </cell>
          <cell r="O1883">
            <v>0</v>
          </cell>
          <cell r="P1883">
            <v>0</v>
          </cell>
          <cell r="Q1883" t="str">
            <v>CPC</v>
          </cell>
          <cell r="R1883">
            <v>81098</v>
          </cell>
          <cell r="S1883">
            <v>81714</v>
          </cell>
          <cell r="T1883">
            <v>616</v>
          </cell>
          <cell r="V1883">
            <v>616</v>
          </cell>
          <cell r="W1883">
            <v>12.301520000000002</v>
          </cell>
          <cell r="X1883">
            <v>0</v>
          </cell>
          <cell r="Y1883">
            <v>0</v>
          </cell>
        </row>
        <row r="1884">
          <cell r="I1884" t="str">
            <v>W413L300586</v>
          </cell>
          <cell r="J1884" t="str">
            <v>C84023522</v>
          </cell>
          <cell r="K1884">
            <v>0</v>
          </cell>
          <cell r="L1884">
            <v>0</v>
          </cell>
          <cell r="M1884">
            <v>1.9970000000000002E-2</v>
          </cell>
          <cell r="N1884">
            <v>0.08</v>
          </cell>
          <cell r="O1884">
            <v>0</v>
          </cell>
          <cell r="P1884">
            <v>0</v>
          </cell>
          <cell r="Q1884" t="str">
            <v>CPC</v>
          </cell>
          <cell r="R1884">
            <v>94726</v>
          </cell>
          <cell r="S1884">
            <v>96520</v>
          </cell>
          <cell r="T1884">
            <v>1794</v>
          </cell>
          <cell r="V1884">
            <v>1794</v>
          </cell>
          <cell r="W1884">
            <v>35.826180000000001</v>
          </cell>
          <cell r="X1884">
            <v>0</v>
          </cell>
          <cell r="Y1884">
            <v>0</v>
          </cell>
        </row>
        <row r="1885">
          <cell r="I1885" t="str">
            <v>W913P205460</v>
          </cell>
          <cell r="J1885" t="str">
            <v>C84023375</v>
          </cell>
          <cell r="K1885">
            <v>0</v>
          </cell>
          <cell r="L1885">
            <v>0</v>
          </cell>
          <cell r="M1885">
            <v>1.9970000000000002E-2</v>
          </cell>
          <cell r="N1885">
            <v>0.08</v>
          </cell>
          <cell r="O1885">
            <v>0</v>
          </cell>
          <cell r="P1885">
            <v>0</v>
          </cell>
          <cell r="Q1885" t="str">
            <v>CPC</v>
          </cell>
          <cell r="R1885">
            <v>170925</v>
          </cell>
          <cell r="S1885">
            <v>174410</v>
          </cell>
          <cell r="T1885">
            <v>3485</v>
          </cell>
          <cell r="V1885">
            <v>3485</v>
          </cell>
          <cell r="W1885">
            <v>69.59545</v>
          </cell>
          <cell r="X1885">
            <v>0</v>
          </cell>
          <cell r="Y1885">
            <v>0</v>
          </cell>
        </row>
        <row r="1886">
          <cell r="I1886" t="str">
            <v>701531HH029KH</v>
          </cell>
          <cell r="K1886">
            <v>0</v>
          </cell>
          <cell r="L1886">
            <v>0</v>
          </cell>
          <cell r="M1886">
            <v>1.9970000000000002E-2</v>
          </cell>
          <cell r="N1886">
            <v>0.08</v>
          </cell>
          <cell r="O1886">
            <v>0</v>
          </cell>
          <cell r="P1886">
            <v>0</v>
          </cell>
          <cell r="Q1886" t="str">
            <v>CPC</v>
          </cell>
          <cell r="R1886">
            <v>18056</v>
          </cell>
          <cell r="S1886">
            <v>18465</v>
          </cell>
          <cell r="T1886">
            <v>409</v>
          </cell>
          <cell r="V1886">
            <v>409</v>
          </cell>
          <cell r="W1886">
            <v>8.1677300000000006</v>
          </cell>
          <cell r="X1886">
            <v>0</v>
          </cell>
          <cell r="Y1886">
            <v>0</v>
          </cell>
        </row>
        <row r="1887">
          <cell r="I1887" t="str">
            <v>4063369906BX7</v>
          </cell>
          <cell r="K1887">
            <v>0</v>
          </cell>
          <cell r="L1887">
            <v>0</v>
          </cell>
          <cell r="M1887">
            <v>1.9970000000000002E-2</v>
          </cell>
          <cell r="N1887">
            <v>0.08</v>
          </cell>
          <cell r="O1887">
            <v>0</v>
          </cell>
          <cell r="P1887">
            <v>0</v>
          </cell>
          <cell r="Q1887" t="str">
            <v>CPC</v>
          </cell>
          <cell r="R1887">
            <v>283754</v>
          </cell>
          <cell r="S1887">
            <v>289455</v>
          </cell>
          <cell r="T1887">
            <v>5701</v>
          </cell>
          <cell r="V1887">
            <v>5701</v>
          </cell>
          <cell r="W1887">
            <v>113.84897000000001</v>
          </cell>
          <cell r="X1887">
            <v>0</v>
          </cell>
          <cell r="Y1887">
            <v>0</v>
          </cell>
        </row>
        <row r="1888">
          <cell r="I1888" t="str">
            <v>7463269902D0M</v>
          </cell>
          <cell r="K1888">
            <v>0</v>
          </cell>
          <cell r="L1888">
            <v>0</v>
          </cell>
          <cell r="M1888">
            <v>1.9970000000000002E-2</v>
          </cell>
          <cell r="N1888">
            <v>0.08</v>
          </cell>
          <cell r="O1888">
            <v>0</v>
          </cell>
          <cell r="P1888">
            <v>0</v>
          </cell>
          <cell r="Q1888" t="str">
            <v>CPC</v>
          </cell>
          <cell r="R1888">
            <v>343079</v>
          </cell>
          <cell r="S1888">
            <v>352862</v>
          </cell>
          <cell r="T1888">
            <v>9783</v>
          </cell>
          <cell r="V1888">
            <v>9783</v>
          </cell>
          <cell r="W1888">
            <v>195.36651000000001</v>
          </cell>
          <cell r="X1888">
            <v>0</v>
          </cell>
          <cell r="Y1888">
            <v>0</v>
          </cell>
        </row>
        <row r="1889">
          <cell r="I1889" t="str">
            <v>7463269902D00</v>
          </cell>
          <cell r="K1889">
            <v>0</v>
          </cell>
          <cell r="L1889">
            <v>0</v>
          </cell>
          <cell r="M1889">
            <v>1.9970000000000002E-2</v>
          </cell>
          <cell r="N1889">
            <v>0.08</v>
          </cell>
          <cell r="O1889">
            <v>0</v>
          </cell>
          <cell r="P1889">
            <v>0</v>
          </cell>
          <cell r="Q1889" t="str">
            <v>CPC</v>
          </cell>
          <cell r="R1889">
            <v>75421</v>
          </cell>
          <cell r="S1889">
            <v>76894</v>
          </cell>
          <cell r="T1889">
            <v>1473</v>
          </cell>
          <cell r="V1889">
            <v>1473</v>
          </cell>
          <cell r="W1889">
            <v>29.415810000000004</v>
          </cell>
          <cell r="X1889">
            <v>0</v>
          </cell>
          <cell r="Y1889">
            <v>0</v>
          </cell>
        </row>
        <row r="1890">
          <cell r="I1890" t="str">
            <v>701531HH029F2</v>
          </cell>
          <cell r="K1890">
            <v>0</v>
          </cell>
          <cell r="L1890">
            <v>0</v>
          </cell>
          <cell r="M1890">
            <v>1.9970000000000002E-2</v>
          </cell>
          <cell r="N1890">
            <v>0.08</v>
          </cell>
          <cell r="O1890">
            <v>0</v>
          </cell>
          <cell r="P1890">
            <v>0</v>
          </cell>
          <cell r="Q1890" t="str">
            <v>CPC</v>
          </cell>
          <cell r="R1890">
            <v>35201</v>
          </cell>
          <cell r="S1890" t="e">
            <v>#N/A</v>
          </cell>
          <cell r="T1890" t="e">
            <v>#N/A</v>
          </cell>
          <cell r="V1890" t="e">
            <v>#N/A</v>
          </cell>
          <cell r="W1890" t="e">
            <v>#N/A</v>
          </cell>
          <cell r="X1890">
            <v>0</v>
          </cell>
          <cell r="Y1890" t="e">
            <v>#N/A</v>
          </cell>
        </row>
        <row r="1891">
          <cell r="I1891" t="str">
            <v>7463269902D0H</v>
          </cell>
          <cell r="K1891">
            <v>0</v>
          </cell>
          <cell r="L1891">
            <v>0</v>
          </cell>
          <cell r="M1891">
            <v>1.9970000000000002E-2</v>
          </cell>
          <cell r="N1891">
            <v>0.08</v>
          </cell>
          <cell r="O1891">
            <v>0</v>
          </cell>
          <cell r="P1891">
            <v>0</v>
          </cell>
          <cell r="Q1891" t="str">
            <v>CPC</v>
          </cell>
          <cell r="R1891">
            <v>124453</v>
          </cell>
          <cell r="S1891">
            <v>126376</v>
          </cell>
          <cell r="T1891">
            <v>1923</v>
          </cell>
          <cell r="V1891">
            <v>1923</v>
          </cell>
          <cell r="W1891">
            <v>38.40231</v>
          </cell>
          <cell r="X1891">
            <v>0</v>
          </cell>
          <cell r="Y1891">
            <v>0</v>
          </cell>
        </row>
        <row r="1892">
          <cell r="I1892" t="str">
            <v>W493L600374</v>
          </cell>
          <cell r="J1892" t="str">
            <v>C84033460</v>
          </cell>
          <cell r="K1892">
            <v>0</v>
          </cell>
          <cell r="L1892">
            <v>0</v>
          </cell>
          <cell r="M1892">
            <v>1.9970000000000002E-2</v>
          </cell>
          <cell r="N1892">
            <v>0.08</v>
          </cell>
          <cell r="O1892">
            <v>0</v>
          </cell>
          <cell r="P1892">
            <v>0</v>
          </cell>
          <cell r="Q1892" t="str">
            <v>CPC</v>
          </cell>
          <cell r="R1892">
            <v>51329</v>
          </cell>
          <cell r="S1892">
            <v>51673</v>
          </cell>
          <cell r="T1892">
            <v>344</v>
          </cell>
          <cell r="V1892">
            <v>344</v>
          </cell>
          <cell r="W1892">
            <v>6.8696800000000007</v>
          </cell>
          <cell r="X1892">
            <v>145985</v>
          </cell>
          <cell r="Y1892">
            <v>148229</v>
          </cell>
        </row>
        <row r="1893">
          <cell r="I1893" t="str">
            <v>S9248500484</v>
          </cell>
          <cell r="J1893" t="str">
            <v>C84062908</v>
          </cell>
          <cell r="K1893">
            <v>0</v>
          </cell>
          <cell r="L1893">
            <v>0</v>
          </cell>
          <cell r="M1893">
            <v>1.9970000000000002E-2</v>
          </cell>
          <cell r="N1893">
            <v>0.08</v>
          </cell>
          <cell r="O1893">
            <v>0</v>
          </cell>
          <cell r="P1893">
            <v>0</v>
          </cell>
          <cell r="Q1893" t="str">
            <v>CPC</v>
          </cell>
          <cell r="R1893">
            <v>67484</v>
          </cell>
          <cell r="S1893">
            <v>67843</v>
          </cell>
          <cell r="T1893">
            <v>359</v>
          </cell>
          <cell r="V1893">
            <v>359</v>
          </cell>
          <cell r="W1893">
            <v>7.1692300000000007</v>
          </cell>
          <cell r="X1893">
            <v>0</v>
          </cell>
          <cell r="Y1893">
            <v>0</v>
          </cell>
        </row>
        <row r="1894">
          <cell r="I1894" t="str">
            <v>701544HH0K3MD</v>
          </cell>
          <cell r="K1894">
            <v>0</v>
          </cell>
          <cell r="L1894">
            <v>0</v>
          </cell>
          <cell r="M1894">
            <v>1.9970000000000002E-2</v>
          </cell>
          <cell r="N1894">
            <v>0.08</v>
          </cell>
          <cell r="O1894">
            <v>0</v>
          </cell>
          <cell r="P1894">
            <v>0</v>
          </cell>
          <cell r="Q1894" t="str">
            <v>CPC</v>
          </cell>
          <cell r="R1894">
            <v>67278</v>
          </cell>
          <cell r="S1894">
            <v>69631</v>
          </cell>
          <cell r="T1894">
            <v>2353</v>
          </cell>
          <cell r="V1894">
            <v>2353</v>
          </cell>
          <cell r="W1894">
            <v>46.989410000000007</v>
          </cell>
          <cell r="X1894">
            <v>0</v>
          </cell>
          <cell r="Y1894">
            <v>0</v>
          </cell>
        </row>
        <row r="1895">
          <cell r="I1895" t="str">
            <v>40635C6600623</v>
          </cell>
          <cell r="K1895">
            <v>0</v>
          </cell>
          <cell r="L1895">
            <v>0</v>
          </cell>
          <cell r="M1895">
            <v>1.9970000000000002E-2</v>
          </cell>
          <cell r="N1895">
            <v>0.08</v>
          </cell>
          <cell r="O1895">
            <v>0</v>
          </cell>
          <cell r="P1895">
            <v>0</v>
          </cell>
          <cell r="Q1895" t="str">
            <v>CPC</v>
          </cell>
          <cell r="R1895">
            <v>66872</v>
          </cell>
          <cell r="S1895">
            <v>67683</v>
          </cell>
          <cell r="T1895">
            <v>811</v>
          </cell>
          <cell r="V1895">
            <v>811</v>
          </cell>
          <cell r="W1895">
            <v>16.19567</v>
          </cell>
          <cell r="X1895">
            <v>0</v>
          </cell>
          <cell r="Y1895">
            <v>0</v>
          </cell>
        </row>
        <row r="1896">
          <cell r="I1896" t="str">
            <v>40634C660133W</v>
          </cell>
          <cell r="K1896">
            <v>0</v>
          </cell>
          <cell r="L1896">
            <v>0</v>
          </cell>
          <cell r="M1896">
            <v>1.9970000000000002E-2</v>
          </cell>
          <cell r="N1896">
            <v>0.08</v>
          </cell>
          <cell r="O1896">
            <v>0</v>
          </cell>
          <cell r="P1896">
            <v>0</v>
          </cell>
          <cell r="Q1896" t="str">
            <v>CPC</v>
          </cell>
          <cell r="R1896">
            <v>515402</v>
          </cell>
          <cell r="S1896">
            <v>529920</v>
          </cell>
          <cell r="T1896">
            <v>14518</v>
          </cell>
          <cell r="V1896">
            <v>14518</v>
          </cell>
          <cell r="W1896">
            <v>289.92446000000001</v>
          </cell>
          <cell r="X1896">
            <v>0</v>
          </cell>
          <cell r="Y1896">
            <v>0</v>
          </cell>
        </row>
        <row r="1897">
          <cell r="I1897" t="str">
            <v>E185M110323</v>
          </cell>
          <cell r="J1897" t="str">
            <v>C84107390</v>
          </cell>
          <cell r="K1897">
            <v>0</v>
          </cell>
          <cell r="L1897">
            <v>0</v>
          </cell>
          <cell r="M1897">
            <v>1.9970000000000002E-2</v>
          </cell>
          <cell r="N1897">
            <v>0.08</v>
          </cell>
          <cell r="O1897">
            <v>0</v>
          </cell>
          <cell r="P1897">
            <v>0</v>
          </cell>
          <cell r="Q1897" t="str">
            <v>CPC</v>
          </cell>
          <cell r="R1897">
            <v>196482</v>
          </cell>
          <cell r="S1897">
            <v>202917</v>
          </cell>
          <cell r="T1897">
            <v>6435</v>
          </cell>
          <cell r="V1897">
            <v>6435</v>
          </cell>
          <cell r="W1897">
            <v>128.50695000000002</v>
          </cell>
          <cell r="X1897">
            <v>80218</v>
          </cell>
          <cell r="Y1897">
            <v>82926</v>
          </cell>
        </row>
        <row r="1898">
          <cell r="I1898" t="str">
            <v>E185M260103</v>
          </cell>
          <cell r="J1898" t="str">
            <v>C84107391</v>
          </cell>
          <cell r="K1898">
            <v>0</v>
          </cell>
          <cell r="L1898">
            <v>0</v>
          </cell>
          <cell r="M1898">
            <v>1.9970000000000002E-2</v>
          </cell>
          <cell r="N1898">
            <v>0.08</v>
          </cell>
          <cell r="O1898">
            <v>0</v>
          </cell>
          <cell r="P1898">
            <v>0</v>
          </cell>
          <cell r="Q1898" t="str">
            <v>CPC</v>
          </cell>
          <cell r="R1898">
            <v>219913</v>
          </cell>
          <cell r="S1898">
            <v>227122</v>
          </cell>
          <cell r="T1898">
            <v>7209</v>
          </cell>
          <cell r="V1898">
            <v>7209</v>
          </cell>
          <cell r="W1898">
            <v>143.96373</v>
          </cell>
          <cell r="X1898">
            <v>31728</v>
          </cell>
          <cell r="Y1898">
            <v>33189</v>
          </cell>
        </row>
        <row r="1899">
          <cell r="I1899" t="str">
            <v>E185M110787</v>
          </cell>
          <cell r="J1899" t="str">
            <v>C84107361</v>
          </cell>
          <cell r="K1899">
            <v>0</v>
          </cell>
          <cell r="L1899">
            <v>0</v>
          </cell>
          <cell r="M1899">
            <v>1.9970000000000002E-2</v>
          </cell>
          <cell r="N1899">
            <v>0.08</v>
          </cell>
          <cell r="O1899">
            <v>0</v>
          </cell>
          <cell r="P1899">
            <v>0</v>
          </cell>
          <cell r="Q1899" t="str">
            <v>CPC</v>
          </cell>
          <cell r="R1899">
            <v>164373</v>
          </cell>
          <cell r="S1899">
            <v>176488</v>
          </cell>
          <cell r="T1899">
            <v>12115</v>
          </cell>
          <cell r="V1899">
            <v>12115</v>
          </cell>
          <cell r="W1899">
            <v>241.93655000000001</v>
          </cell>
          <cell r="X1899">
            <v>189648</v>
          </cell>
          <cell r="Y1899">
            <v>203364</v>
          </cell>
        </row>
        <row r="1900">
          <cell r="I1900" t="str">
            <v>451445LM20FGT</v>
          </cell>
          <cell r="K1900">
            <v>2000</v>
          </cell>
          <cell r="L1900">
            <v>0</v>
          </cell>
          <cell r="M1900">
            <v>2.0750000000000001E-2</v>
          </cell>
          <cell r="N1900">
            <v>0.08</v>
          </cell>
          <cell r="O1900">
            <v>41.5</v>
          </cell>
          <cell r="P1900">
            <v>0</v>
          </cell>
          <cell r="Q1900">
            <v>41.5</v>
          </cell>
          <cell r="R1900">
            <v>12512</v>
          </cell>
          <cell r="S1900">
            <v>13173</v>
          </cell>
          <cell r="T1900">
            <v>661</v>
          </cell>
          <cell r="U1900" t="str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I1901" t="str">
            <v>E174M910469</v>
          </cell>
          <cell r="J1901" t="str">
            <v>C84088979</v>
          </cell>
          <cell r="K1901">
            <v>0</v>
          </cell>
          <cell r="L1901">
            <v>0</v>
          </cell>
          <cell r="M1901">
            <v>1.9970000000000002E-2</v>
          </cell>
          <cell r="N1901">
            <v>0.08</v>
          </cell>
          <cell r="O1901">
            <v>0</v>
          </cell>
          <cell r="P1901">
            <v>0</v>
          </cell>
          <cell r="Q1901" t="str">
            <v>CPC</v>
          </cell>
          <cell r="R1901">
            <v>285623</v>
          </cell>
          <cell r="S1901">
            <v>287787</v>
          </cell>
          <cell r="T1901">
            <v>2164</v>
          </cell>
          <cell r="V1901">
            <v>2164</v>
          </cell>
          <cell r="W1901">
            <v>43.21508</v>
          </cell>
          <cell r="X1901">
            <v>92544</v>
          </cell>
          <cell r="Y1901">
            <v>94269</v>
          </cell>
        </row>
        <row r="1902">
          <cell r="I1902" t="str">
            <v>74636C6600Y4R</v>
          </cell>
          <cell r="K1902">
            <v>0</v>
          </cell>
          <cell r="L1902">
            <v>0</v>
          </cell>
          <cell r="M1902">
            <v>1.9970000000000002E-2</v>
          </cell>
          <cell r="N1902">
            <v>0.08</v>
          </cell>
          <cell r="O1902">
            <v>0</v>
          </cell>
          <cell r="P1902">
            <v>0</v>
          </cell>
          <cell r="Q1902" t="str">
            <v>CPC</v>
          </cell>
          <cell r="R1902">
            <v>45380</v>
          </cell>
          <cell r="S1902">
            <v>53275</v>
          </cell>
          <cell r="T1902">
            <v>7895</v>
          </cell>
          <cell r="V1902">
            <v>7895</v>
          </cell>
          <cell r="W1902">
            <v>157.66315</v>
          </cell>
          <cell r="X1902">
            <v>0</v>
          </cell>
          <cell r="Y1902">
            <v>0</v>
          </cell>
        </row>
        <row r="1903">
          <cell r="I1903" t="str">
            <v>40636C6603D95</v>
          </cell>
          <cell r="K1903">
            <v>0</v>
          </cell>
          <cell r="L1903">
            <v>0</v>
          </cell>
          <cell r="M1903">
            <v>1.9970000000000002E-2</v>
          </cell>
          <cell r="N1903">
            <v>0.08</v>
          </cell>
          <cell r="O1903">
            <v>0</v>
          </cell>
          <cell r="P1903">
            <v>0</v>
          </cell>
          <cell r="Q1903" t="str">
            <v>CPC</v>
          </cell>
          <cell r="R1903">
            <v>36891</v>
          </cell>
          <cell r="S1903">
            <v>53704</v>
          </cell>
          <cell r="T1903">
            <v>16813</v>
          </cell>
          <cell r="V1903">
            <v>16813</v>
          </cell>
          <cell r="W1903">
            <v>335.75561000000005</v>
          </cell>
          <cell r="X1903">
            <v>0</v>
          </cell>
          <cell r="Y1903">
            <v>0</v>
          </cell>
        </row>
        <row r="1904">
          <cell r="I1904" t="str">
            <v>79G3X3P</v>
          </cell>
          <cell r="K1904">
            <v>0</v>
          </cell>
          <cell r="L1904">
            <v>0</v>
          </cell>
          <cell r="M1904">
            <v>1.9970000000000002E-2</v>
          </cell>
          <cell r="N1904">
            <v>0.08</v>
          </cell>
          <cell r="O1904">
            <v>0</v>
          </cell>
          <cell r="P1904">
            <v>0</v>
          </cell>
          <cell r="Q1904" t="str">
            <v>CPC</v>
          </cell>
          <cell r="R1904">
            <v>100718</v>
          </cell>
          <cell r="S1904">
            <v>101945</v>
          </cell>
          <cell r="T1904">
            <v>1227</v>
          </cell>
          <cell r="V1904">
            <v>1227</v>
          </cell>
          <cell r="W1904">
            <v>24.503190000000004</v>
          </cell>
          <cell r="X1904">
            <v>0</v>
          </cell>
          <cell r="Y1904">
            <v>0</v>
          </cell>
        </row>
        <row r="1905">
          <cell r="I1905" t="str">
            <v>74636C660237K</v>
          </cell>
          <cell r="K1905">
            <v>0</v>
          </cell>
          <cell r="L1905">
            <v>0</v>
          </cell>
          <cell r="M1905">
            <v>1.9970000000000002E-2</v>
          </cell>
          <cell r="N1905">
            <v>0.08</v>
          </cell>
          <cell r="O1905">
            <v>0</v>
          </cell>
          <cell r="P1905">
            <v>0</v>
          </cell>
          <cell r="Q1905" t="str">
            <v>CPC</v>
          </cell>
          <cell r="R1905">
            <v>2060</v>
          </cell>
          <cell r="S1905">
            <v>25828</v>
          </cell>
          <cell r="T1905">
            <v>23768</v>
          </cell>
          <cell r="V1905">
            <v>23768</v>
          </cell>
          <cell r="W1905">
            <v>474.64696000000004</v>
          </cell>
          <cell r="X1905">
            <v>0</v>
          </cell>
          <cell r="Y1905">
            <v>0</v>
          </cell>
        </row>
        <row r="1906">
          <cell r="I1906" t="str">
            <v>4063369908LBB</v>
          </cell>
          <cell r="K1906">
            <v>0</v>
          </cell>
          <cell r="L1906">
            <v>0</v>
          </cell>
          <cell r="M1906">
            <v>1.9970000000000002E-2</v>
          </cell>
          <cell r="N1906">
            <v>0.08</v>
          </cell>
          <cell r="O1906">
            <v>0</v>
          </cell>
          <cell r="P1906">
            <v>0</v>
          </cell>
          <cell r="Q1906" t="str">
            <v>CPC</v>
          </cell>
          <cell r="R1906">
            <v>121381</v>
          </cell>
          <cell r="S1906">
            <v>126004</v>
          </cell>
          <cell r="T1906">
            <v>4623</v>
          </cell>
          <cell r="V1906">
            <v>4623</v>
          </cell>
          <cell r="W1906">
            <v>92.321310000000011</v>
          </cell>
          <cell r="X1906">
            <v>0</v>
          </cell>
          <cell r="Y1906">
            <v>0</v>
          </cell>
        </row>
        <row r="1907">
          <cell r="I1907" t="str">
            <v>406336990D99L</v>
          </cell>
          <cell r="K1907">
            <v>0</v>
          </cell>
          <cell r="L1907">
            <v>0</v>
          </cell>
          <cell r="M1907">
            <v>1.9970000000000002E-2</v>
          </cell>
          <cell r="N1907">
            <v>0.08</v>
          </cell>
          <cell r="O1907">
            <v>0</v>
          </cell>
          <cell r="P1907">
            <v>0</v>
          </cell>
          <cell r="Q1907" t="str">
            <v>CPC</v>
          </cell>
          <cell r="R1907">
            <v>142017</v>
          </cell>
          <cell r="S1907">
            <v>146359</v>
          </cell>
          <cell r="T1907">
            <v>4342</v>
          </cell>
          <cell r="V1907">
            <v>4342</v>
          </cell>
          <cell r="W1907">
            <v>86.709740000000011</v>
          </cell>
          <cell r="X1907">
            <v>0</v>
          </cell>
          <cell r="Y1907">
            <v>0</v>
          </cell>
        </row>
        <row r="1908">
          <cell r="I1908" t="str">
            <v>7526049440T8P</v>
          </cell>
          <cell r="K1908">
            <v>6000</v>
          </cell>
          <cell r="L1908">
            <v>100</v>
          </cell>
          <cell r="M1908">
            <v>2.0750000000000001E-2</v>
          </cell>
          <cell r="N1908">
            <v>0.08</v>
          </cell>
          <cell r="O1908">
            <v>124.5</v>
          </cell>
          <cell r="P1908">
            <v>8</v>
          </cell>
          <cell r="Q1908">
            <v>132.5</v>
          </cell>
          <cell r="R1908">
            <v>16037</v>
          </cell>
          <cell r="S1908">
            <v>16198</v>
          </cell>
          <cell r="T1908">
            <v>161</v>
          </cell>
          <cell r="U1908" t="str">
            <v>0</v>
          </cell>
          <cell r="W1908">
            <v>0</v>
          </cell>
          <cell r="X1908">
            <v>35226</v>
          </cell>
          <cell r="Y1908">
            <v>35620</v>
          </cell>
        </row>
        <row r="1909">
          <cell r="I1909" t="str">
            <v>7527189464MN4</v>
          </cell>
          <cell r="K1909">
            <v>4000</v>
          </cell>
          <cell r="L1909">
            <v>100</v>
          </cell>
          <cell r="M1909">
            <v>2.0750000000000001E-2</v>
          </cell>
          <cell r="N1909">
            <v>0.08</v>
          </cell>
          <cell r="O1909">
            <v>83</v>
          </cell>
          <cell r="P1909">
            <v>8</v>
          </cell>
          <cell r="Q1909">
            <v>91</v>
          </cell>
          <cell r="R1909">
            <v>9946</v>
          </cell>
          <cell r="S1909">
            <v>10092</v>
          </cell>
          <cell r="T1909">
            <v>146</v>
          </cell>
          <cell r="U1909" t="str">
            <v>0</v>
          </cell>
          <cell r="W1909">
            <v>0</v>
          </cell>
          <cell r="X1909">
            <v>12368</v>
          </cell>
          <cell r="Y1909">
            <v>12533</v>
          </cell>
        </row>
        <row r="1910">
          <cell r="I1910" t="str">
            <v>40636C6602G68</v>
          </cell>
          <cell r="K1910">
            <v>4000</v>
          </cell>
          <cell r="L1910">
            <v>0</v>
          </cell>
          <cell r="M1910">
            <v>2.0750000000000001E-2</v>
          </cell>
          <cell r="N1910">
            <v>0.08</v>
          </cell>
          <cell r="O1910">
            <v>83</v>
          </cell>
          <cell r="P1910">
            <v>0</v>
          </cell>
          <cell r="Q1910">
            <v>83</v>
          </cell>
          <cell r="R1910">
            <v>22828</v>
          </cell>
          <cell r="S1910">
            <v>26993</v>
          </cell>
          <cell r="T1910">
            <v>4165</v>
          </cell>
          <cell r="U1910">
            <v>165</v>
          </cell>
          <cell r="W1910">
            <v>3.4237500000000001</v>
          </cell>
          <cell r="X1910">
            <v>0</v>
          </cell>
          <cell r="Y1910">
            <v>0</v>
          </cell>
        </row>
        <row r="1911">
          <cell r="I1911" t="str">
            <v>40635C6605BH2</v>
          </cell>
          <cell r="K1911">
            <v>0</v>
          </cell>
          <cell r="L1911">
            <v>0</v>
          </cell>
          <cell r="M1911">
            <v>1.9970000000000002E-2</v>
          </cell>
          <cell r="N1911">
            <v>0.08</v>
          </cell>
          <cell r="O1911">
            <v>0</v>
          </cell>
          <cell r="P1911">
            <v>0</v>
          </cell>
          <cell r="Q1911" t="str">
            <v>CPC</v>
          </cell>
          <cell r="R1911">
            <v>23176</v>
          </cell>
          <cell r="S1911">
            <v>26347</v>
          </cell>
          <cell r="T1911">
            <v>3171</v>
          </cell>
          <cell r="V1911">
            <v>3171</v>
          </cell>
          <cell r="W1911">
            <v>63.324870000000004</v>
          </cell>
          <cell r="X1911">
            <v>0</v>
          </cell>
          <cell r="Y1911">
            <v>0</v>
          </cell>
        </row>
        <row r="1912">
          <cell r="I1912" t="str">
            <v>74636C6601418</v>
          </cell>
          <cell r="K1912">
            <v>0</v>
          </cell>
          <cell r="L1912">
            <v>0</v>
          </cell>
          <cell r="M1912">
            <v>1.9970000000000002E-2</v>
          </cell>
          <cell r="N1912">
            <v>0.08</v>
          </cell>
          <cell r="O1912">
            <v>0</v>
          </cell>
          <cell r="P1912">
            <v>0</v>
          </cell>
          <cell r="Q1912" t="str">
            <v>CPC</v>
          </cell>
          <cell r="R1912">
            <v>49341</v>
          </cell>
          <cell r="S1912">
            <v>63180</v>
          </cell>
          <cell r="T1912">
            <v>13839</v>
          </cell>
          <cell r="V1912">
            <v>13839</v>
          </cell>
          <cell r="W1912">
            <v>276.36483000000004</v>
          </cell>
          <cell r="X1912">
            <v>0</v>
          </cell>
          <cell r="Y1912">
            <v>0</v>
          </cell>
        </row>
        <row r="1913">
          <cell r="I1913" t="str">
            <v>40636C66046V5</v>
          </cell>
          <cell r="K1913">
            <v>0</v>
          </cell>
          <cell r="L1913">
            <v>0</v>
          </cell>
          <cell r="M1913">
            <v>1.9970000000000002E-2</v>
          </cell>
          <cell r="N1913">
            <v>0.08</v>
          </cell>
          <cell r="O1913">
            <v>0</v>
          </cell>
          <cell r="P1913">
            <v>0</v>
          </cell>
          <cell r="Q1913" t="str">
            <v>CPC</v>
          </cell>
          <cell r="R1913">
            <v>16313</v>
          </cell>
          <cell r="S1913">
            <v>18794</v>
          </cell>
          <cell r="T1913">
            <v>2481</v>
          </cell>
          <cell r="V1913">
            <v>2481</v>
          </cell>
          <cell r="W1913">
            <v>49.545570000000005</v>
          </cell>
          <cell r="X1913">
            <v>0</v>
          </cell>
          <cell r="Y1913">
            <v>0</v>
          </cell>
        </row>
        <row r="1914">
          <cell r="I1914" t="str">
            <v>W492L400572</v>
          </cell>
          <cell r="J1914" t="str">
            <v>C28005389</v>
          </cell>
          <cell r="K1914">
            <v>5000</v>
          </cell>
          <cell r="L1914">
            <v>3000</v>
          </cell>
          <cell r="M1914">
            <v>2.0750000000000001E-2</v>
          </cell>
          <cell r="N1914">
            <v>0.08</v>
          </cell>
          <cell r="O1914">
            <v>103.75</v>
          </cell>
          <cell r="P1914">
            <v>240</v>
          </cell>
          <cell r="Q1914">
            <v>343.75</v>
          </cell>
          <cell r="R1914">
            <v>112598</v>
          </cell>
          <cell r="S1914">
            <v>113456</v>
          </cell>
          <cell r="T1914">
            <v>858</v>
          </cell>
          <cell r="U1914" t="str">
            <v>0</v>
          </cell>
          <cell r="W1914">
            <v>0</v>
          </cell>
          <cell r="X1914">
            <v>171206</v>
          </cell>
          <cell r="Y1914">
            <v>172151</v>
          </cell>
        </row>
        <row r="1915">
          <cell r="I1915" t="str">
            <v>G756R710422</v>
          </cell>
          <cell r="J1915" t="str">
            <v>C84170860</v>
          </cell>
          <cell r="K1915">
            <v>2500</v>
          </cell>
          <cell r="L1915">
            <v>2500</v>
          </cell>
          <cell r="M1915">
            <v>2.0750000000000001E-2</v>
          </cell>
          <cell r="N1915">
            <v>0.08</v>
          </cell>
          <cell r="O1915">
            <v>51.875</v>
          </cell>
          <cell r="P1915">
            <v>200</v>
          </cell>
          <cell r="Q1915">
            <v>251.875</v>
          </cell>
          <cell r="R1915">
            <v>29357</v>
          </cell>
          <cell r="S1915">
            <v>33861</v>
          </cell>
          <cell r="T1915">
            <v>4504</v>
          </cell>
          <cell r="U1915">
            <v>2004</v>
          </cell>
          <cell r="W1915">
            <v>41.583000000000006</v>
          </cell>
          <cell r="X1915">
            <v>11692</v>
          </cell>
          <cell r="Y1915">
            <v>12953</v>
          </cell>
        </row>
        <row r="1916">
          <cell r="I1916" t="str">
            <v>G756R410123</v>
          </cell>
          <cell r="J1916" t="str">
            <v>C84170859</v>
          </cell>
          <cell r="K1916">
            <v>2500</v>
          </cell>
          <cell r="L1916">
            <v>2500</v>
          </cell>
          <cell r="M1916">
            <v>2.0750000000000001E-2</v>
          </cell>
          <cell r="N1916">
            <v>0.08</v>
          </cell>
          <cell r="O1916">
            <v>51.875</v>
          </cell>
          <cell r="P1916">
            <v>200</v>
          </cell>
          <cell r="Q1916">
            <v>251.875</v>
          </cell>
          <cell r="R1916">
            <v>7413</v>
          </cell>
          <cell r="S1916">
            <v>8932</v>
          </cell>
          <cell r="T1916">
            <v>1519</v>
          </cell>
          <cell r="U1916" t="str">
            <v>0</v>
          </cell>
          <cell r="W1916">
            <v>0</v>
          </cell>
          <cell r="X1916">
            <v>2911</v>
          </cell>
          <cell r="Y1916">
            <v>3625</v>
          </cell>
        </row>
        <row r="1917">
          <cell r="I1917" t="str">
            <v>W543L100163</v>
          </cell>
          <cell r="J1917" t="str">
            <v>C84015808</v>
          </cell>
          <cell r="K1917">
            <v>0</v>
          </cell>
          <cell r="L1917">
            <v>0</v>
          </cell>
          <cell r="M1917">
            <v>1.9970000000000002E-2</v>
          </cell>
          <cell r="N1917">
            <v>0.08</v>
          </cell>
          <cell r="O1917">
            <v>0</v>
          </cell>
          <cell r="P1917">
            <v>0</v>
          </cell>
          <cell r="Q1917" t="str">
            <v>CPC</v>
          </cell>
          <cell r="R1917">
            <v>500377</v>
          </cell>
          <cell r="S1917">
            <v>500995</v>
          </cell>
          <cell r="T1917">
            <v>618</v>
          </cell>
          <cell r="V1917">
            <v>618</v>
          </cell>
          <cell r="W1917">
            <v>12.341460000000001</v>
          </cell>
          <cell r="X1917">
            <v>103059</v>
          </cell>
          <cell r="Y1917">
            <v>105719</v>
          </cell>
        </row>
        <row r="1918">
          <cell r="I1918" t="str">
            <v>W542LB00741</v>
          </cell>
          <cell r="J1918" t="str">
            <v>C28008507</v>
          </cell>
          <cell r="K1918">
            <v>8000</v>
          </cell>
          <cell r="L1918">
            <v>4000</v>
          </cell>
          <cell r="M1918">
            <v>2.0750000000000001E-2</v>
          </cell>
          <cell r="N1918">
            <v>0.08</v>
          </cell>
          <cell r="O1918">
            <v>166</v>
          </cell>
          <cell r="P1918">
            <v>320</v>
          </cell>
          <cell r="Q1918">
            <v>486</v>
          </cell>
          <cell r="R1918">
            <v>655570</v>
          </cell>
          <cell r="S1918">
            <v>668685</v>
          </cell>
          <cell r="T1918">
            <v>15254</v>
          </cell>
          <cell r="U1918">
            <v>7254</v>
          </cell>
          <cell r="W1918">
            <v>150.5205</v>
          </cell>
          <cell r="X1918">
            <v>393997</v>
          </cell>
          <cell r="Y1918">
            <v>400972</v>
          </cell>
        </row>
        <row r="1919">
          <cell r="I1919" t="str">
            <v>W532LB01062</v>
          </cell>
          <cell r="J1919" t="str">
            <v>C28008455</v>
          </cell>
          <cell r="K1919">
            <v>10000</v>
          </cell>
          <cell r="M1919">
            <v>2.0750000000000001E-2</v>
          </cell>
          <cell r="N1919">
            <v>0.08</v>
          </cell>
          <cell r="O1919">
            <v>207.5</v>
          </cell>
          <cell r="P1919">
            <v>0</v>
          </cell>
          <cell r="Q1919">
            <v>207.5</v>
          </cell>
          <cell r="R1919">
            <v>128685</v>
          </cell>
          <cell r="S1919">
            <v>129346</v>
          </cell>
          <cell r="T1919">
            <v>3166</v>
          </cell>
          <cell r="U1919" t="str">
            <v>0</v>
          </cell>
          <cell r="W1919">
            <v>0</v>
          </cell>
          <cell r="X1919">
            <v>0</v>
          </cell>
          <cell r="Y1919">
            <v>0</v>
          </cell>
        </row>
        <row r="1920">
          <cell r="I1920" t="str">
            <v>S9029300301</v>
          </cell>
          <cell r="J1920" t="str">
            <v>C84024452</v>
          </cell>
          <cell r="Q1920">
            <v>25</v>
          </cell>
          <cell r="R1920">
            <v>42294</v>
          </cell>
          <cell r="S1920">
            <v>44518</v>
          </cell>
          <cell r="X1920">
            <v>0</v>
          </cell>
          <cell r="Y1920">
            <v>0</v>
          </cell>
        </row>
        <row r="1921">
          <cell r="I1921" t="str">
            <v>74635C66011HL</v>
          </cell>
          <cell r="K1921">
            <v>6000</v>
          </cell>
          <cell r="M1921">
            <v>2.0750000000000001E-2</v>
          </cell>
          <cell r="N1921">
            <v>0.08</v>
          </cell>
          <cell r="O1921">
            <v>124.5</v>
          </cell>
          <cell r="P1921">
            <v>0</v>
          </cell>
          <cell r="Q1921">
            <v>124.5</v>
          </cell>
          <cell r="R1921">
            <v>155846</v>
          </cell>
          <cell r="S1921">
            <v>164350</v>
          </cell>
          <cell r="T1921">
            <v>8504</v>
          </cell>
          <cell r="U1921">
            <v>2504</v>
          </cell>
          <cell r="W1921">
            <v>51.958000000000006</v>
          </cell>
          <cell r="X1921">
            <v>0</v>
          </cell>
          <cell r="Y1921">
            <v>0</v>
          </cell>
        </row>
        <row r="1922">
          <cell r="I1922" t="str">
            <v>W872LA00471</v>
          </cell>
          <cell r="J1922" t="str">
            <v>C28008567</v>
          </cell>
          <cell r="K1922">
            <v>0</v>
          </cell>
          <cell r="L1922">
            <v>0</v>
          </cell>
          <cell r="M1922">
            <v>1.9970000000000002E-2</v>
          </cell>
          <cell r="N1922">
            <v>0.08</v>
          </cell>
          <cell r="O1922">
            <v>0</v>
          </cell>
          <cell r="P1922">
            <v>0</v>
          </cell>
          <cell r="Q1922" t="str">
            <v>CPC</v>
          </cell>
          <cell r="R1922">
            <v>1917378</v>
          </cell>
          <cell r="S1922">
            <v>1967395</v>
          </cell>
          <cell r="T1922">
            <v>50017</v>
          </cell>
          <cell r="V1922">
            <v>50017</v>
          </cell>
          <cell r="W1922">
            <v>998.83949000000007</v>
          </cell>
          <cell r="X1922">
            <v>0</v>
          </cell>
          <cell r="Y1922">
            <v>0</v>
          </cell>
        </row>
        <row r="1923">
          <cell r="I1923" t="str">
            <v>W872LA00478</v>
          </cell>
          <cell r="J1923" t="str">
            <v>C28008568</v>
          </cell>
          <cell r="K1923">
            <v>0</v>
          </cell>
          <cell r="L1923">
            <v>0</v>
          </cell>
          <cell r="M1923">
            <v>1.9970000000000002E-2</v>
          </cell>
          <cell r="N1923">
            <v>0.08</v>
          </cell>
          <cell r="O1923">
            <v>0</v>
          </cell>
          <cell r="P1923">
            <v>0</v>
          </cell>
          <cell r="Q1923" t="str">
            <v>CPC</v>
          </cell>
          <cell r="R1923">
            <v>1402852</v>
          </cell>
          <cell r="S1923">
            <v>1427301</v>
          </cell>
          <cell r="T1923">
            <v>24449</v>
          </cell>
          <cell r="V1923">
            <v>24449</v>
          </cell>
          <cell r="W1923">
            <v>488.24653000000006</v>
          </cell>
          <cell r="X1923">
            <v>0</v>
          </cell>
          <cell r="Y1923">
            <v>0</v>
          </cell>
        </row>
        <row r="1924">
          <cell r="I1924">
            <v>5026019424949</v>
          </cell>
          <cell r="K1924">
            <v>1000</v>
          </cell>
          <cell r="L1924">
            <v>1000</v>
          </cell>
          <cell r="M1924">
            <v>2.0750000000000001E-2</v>
          </cell>
          <cell r="N1924">
            <v>0.08</v>
          </cell>
          <cell r="O1924">
            <v>20.75</v>
          </cell>
          <cell r="P1924">
            <v>80</v>
          </cell>
          <cell r="Q1924">
            <v>100.75</v>
          </cell>
          <cell r="R1924">
            <v>22959</v>
          </cell>
          <cell r="S1924">
            <v>23954</v>
          </cell>
          <cell r="T1924">
            <v>995</v>
          </cell>
          <cell r="U1924" t="str">
            <v>0</v>
          </cell>
          <cell r="W1924">
            <v>0</v>
          </cell>
          <cell r="X1924">
            <v>28938</v>
          </cell>
          <cell r="Y1924">
            <v>34170</v>
          </cell>
        </row>
        <row r="1925">
          <cell r="I1925" t="str">
            <v>502601942494M</v>
          </cell>
          <cell r="K1925">
            <v>1000</v>
          </cell>
          <cell r="L1925">
            <v>1000</v>
          </cell>
          <cell r="M1925">
            <v>2.0750000000000001E-2</v>
          </cell>
          <cell r="N1925">
            <v>0.08</v>
          </cell>
          <cell r="O1925">
            <v>20.75</v>
          </cell>
          <cell r="P1925">
            <v>80</v>
          </cell>
          <cell r="Q1925">
            <v>100.75</v>
          </cell>
          <cell r="R1925">
            <v>21222</v>
          </cell>
          <cell r="S1925">
            <v>22501</v>
          </cell>
          <cell r="T1925">
            <v>1279</v>
          </cell>
          <cell r="U1925">
            <v>279</v>
          </cell>
          <cell r="W1925">
            <v>5.78925</v>
          </cell>
          <cell r="X1925">
            <v>29732</v>
          </cell>
          <cell r="Y1925">
            <v>31360</v>
          </cell>
        </row>
        <row r="1926">
          <cell r="I1926" t="str">
            <v>5026359423W24</v>
          </cell>
          <cell r="K1926">
            <v>1000</v>
          </cell>
          <cell r="L1926">
            <v>1000</v>
          </cell>
          <cell r="M1926">
            <v>2.0750000000000001E-2</v>
          </cell>
          <cell r="N1926">
            <v>0.08</v>
          </cell>
          <cell r="O1926">
            <v>20.75</v>
          </cell>
          <cell r="P1926">
            <v>80</v>
          </cell>
          <cell r="Q1926">
            <v>100.75</v>
          </cell>
          <cell r="R1926">
            <v>46426</v>
          </cell>
          <cell r="S1926">
            <v>49479</v>
          </cell>
          <cell r="T1926">
            <v>3053</v>
          </cell>
          <cell r="U1926">
            <v>2053</v>
          </cell>
          <cell r="W1926">
            <v>42.59975</v>
          </cell>
          <cell r="X1926">
            <v>31784</v>
          </cell>
          <cell r="Y1926">
            <v>33141</v>
          </cell>
        </row>
        <row r="1927">
          <cell r="I1927" t="str">
            <v>5026129424K2F</v>
          </cell>
          <cell r="K1927">
            <v>0</v>
          </cell>
          <cell r="L1927">
            <v>0</v>
          </cell>
          <cell r="M1927">
            <v>1.9970000000000002E-2</v>
          </cell>
          <cell r="N1927">
            <v>0.08</v>
          </cell>
          <cell r="O1927">
            <v>0</v>
          </cell>
          <cell r="P1927">
            <v>0</v>
          </cell>
          <cell r="Q1927" t="str">
            <v>CPC</v>
          </cell>
          <cell r="R1927">
            <v>34975</v>
          </cell>
          <cell r="S1927">
            <v>36720</v>
          </cell>
          <cell r="T1927">
            <v>1745</v>
          </cell>
          <cell r="V1927">
            <v>1745</v>
          </cell>
          <cell r="W1927">
            <v>34.847650000000002</v>
          </cell>
          <cell r="X1927">
            <v>40724</v>
          </cell>
          <cell r="Y1927">
            <v>43014</v>
          </cell>
        </row>
        <row r="1928">
          <cell r="I1928" t="str">
            <v>752705946BX8D</v>
          </cell>
          <cell r="K1928">
            <v>4000</v>
          </cell>
          <cell r="L1928">
            <v>100</v>
          </cell>
          <cell r="M1928">
            <v>2.0750000000000001E-2</v>
          </cell>
          <cell r="N1928">
            <v>0.08</v>
          </cell>
          <cell r="O1928">
            <v>83</v>
          </cell>
          <cell r="P1928">
            <v>8</v>
          </cell>
          <cell r="Q1928">
            <v>91</v>
          </cell>
          <cell r="R1928">
            <v>2115</v>
          </cell>
          <cell r="S1928">
            <v>2191</v>
          </cell>
          <cell r="T1928">
            <v>76</v>
          </cell>
          <cell r="U1928" t="str">
            <v>0</v>
          </cell>
          <cell r="W1928">
            <v>0</v>
          </cell>
          <cell r="X1928">
            <v>1587</v>
          </cell>
          <cell r="Y1928">
            <v>1681</v>
          </cell>
        </row>
        <row r="1929">
          <cell r="I1929" t="str">
            <v>752705946BX94</v>
          </cell>
          <cell r="K1929">
            <v>4000</v>
          </cell>
          <cell r="L1929">
            <v>100</v>
          </cell>
          <cell r="M1929">
            <v>2.0750000000000001E-2</v>
          </cell>
          <cell r="N1929">
            <v>0.08</v>
          </cell>
          <cell r="O1929">
            <v>83</v>
          </cell>
          <cell r="P1929">
            <v>8</v>
          </cell>
          <cell r="Q1929">
            <v>91</v>
          </cell>
          <cell r="R1929">
            <v>428</v>
          </cell>
          <cell r="S1929">
            <v>534</v>
          </cell>
          <cell r="T1929">
            <v>106</v>
          </cell>
          <cell r="U1929" t="str">
            <v>0</v>
          </cell>
          <cell r="W1929">
            <v>0</v>
          </cell>
          <cell r="X1929">
            <v>545</v>
          </cell>
          <cell r="Y1929">
            <v>587</v>
          </cell>
        </row>
        <row r="1930">
          <cell r="I1930" t="str">
            <v>W492LB01252</v>
          </cell>
          <cell r="J1930" t="str">
            <v>C28008515</v>
          </cell>
          <cell r="K1930">
            <v>8000</v>
          </cell>
          <cell r="L1930">
            <v>2200</v>
          </cell>
          <cell r="M1930">
            <v>2.0750000000000001E-2</v>
          </cell>
          <cell r="N1930">
            <v>0.08</v>
          </cell>
          <cell r="O1930">
            <v>166</v>
          </cell>
          <cell r="P1930">
            <v>176</v>
          </cell>
          <cell r="Q1930">
            <v>342</v>
          </cell>
          <cell r="R1930">
            <v>381071</v>
          </cell>
          <cell r="S1930">
            <v>386624</v>
          </cell>
          <cell r="T1930">
            <v>5553</v>
          </cell>
          <cell r="U1930" t="str">
            <v>0</v>
          </cell>
          <cell r="W1930">
            <v>0</v>
          </cell>
          <cell r="X1930">
            <v>157819</v>
          </cell>
          <cell r="Y1930">
            <v>160330</v>
          </cell>
        </row>
        <row r="1931">
          <cell r="I1931" t="str">
            <v>W542L800199</v>
          </cell>
          <cell r="J1931" t="str">
            <v>C28008959</v>
          </cell>
          <cell r="K1931">
            <v>7000</v>
          </cell>
          <cell r="L1931">
            <v>3000</v>
          </cell>
          <cell r="M1931">
            <v>2.0750000000000001E-2</v>
          </cell>
          <cell r="N1931">
            <v>0.08</v>
          </cell>
          <cell r="O1931">
            <v>145.25</v>
          </cell>
          <cell r="P1931">
            <v>240</v>
          </cell>
          <cell r="Q1931">
            <v>385.25</v>
          </cell>
          <cell r="R1931">
            <v>154646</v>
          </cell>
          <cell r="S1931">
            <v>155180</v>
          </cell>
          <cell r="T1931">
            <v>534</v>
          </cell>
          <cell r="U1931" t="str">
            <v>0</v>
          </cell>
          <cell r="W1931">
            <v>0</v>
          </cell>
          <cell r="X1931">
            <v>50437</v>
          </cell>
          <cell r="Y1931">
            <v>50790</v>
          </cell>
        </row>
        <row r="1932">
          <cell r="I1932" t="str">
            <v>JPDF266974</v>
          </cell>
          <cell r="K1932">
            <v>2000</v>
          </cell>
          <cell r="L1932">
            <v>0</v>
          </cell>
          <cell r="M1932">
            <v>2.0750000000000001E-2</v>
          </cell>
          <cell r="N1932">
            <v>0.08</v>
          </cell>
          <cell r="O1932">
            <v>41.5</v>
          </cell>
          <cell r="P1932">
            <v>0</v>
          </cell>
          <cell r="Q1932">
            <v>41.5</v>
          </cell>
          <cell r="R1932">
            <v>24285</v>
          </cell>
          <cell r="S1932">
            <v>24394</v>
          </cell>
          <cell r="T1932">
            <v>109</v>
          </cell>
          <cell r="U1932" t="str">
            <v>0</v>
          </cell>
          <cell r="W1932">
            <v>0</v>
          </cell>
          <cell r="X1932">
            <v>0</v>
          </cell>
          <cell r="Y1932">
            <v>0</v>
          </cell>
        </row>
        <row r="1933">
          <cell r="I1933" t="str">
            <v>JPDF266973</v>
          </cell>
          <cell r="K1933">
            <v>2000</v>
          </cell>
          <cell r="L1933">
            <v>0</v>
          </cell>
          <cell r="M1933">
            <v>2.0750000000000001E-2</v>
          </cell>
          <cell r="N1933">
            <v>0.08</v>
          </cell>
          <cell r="O1933">
            <v>41.5</v>
          </cell>
          <cell r="P1933">
            <v>0</v>
          </cell>
          <cell r="Q1933">
            <v>41.5</v>
          </cell>
          <cell r="R1933">
            <v>59502</v>
          </cell>
          <cell r="S1933">
            <v>59833</v>
          </cell>
          <cell r="T1933">
            <v>331</v>
          </cell>
          <cell r="U1933" t="str">
            <v>0</v>
          </cell>
          <cell r="W1933">
            <v>0</v>
          </cell>
          <cell r="X1933">
            <v>0</v>
          </cell>
          <cell r="Y1933">
            <v>0</v>
          </cell>
        </row>
        <row r="1934">
          <cell r="I1934" t="str">
            <v>CNB9094853</v>
          </cell>
          <cell r="K1934">
            <v>2000</v>
          </cell>
          <cell r="L1934">
            <v>0</v>
          </cell>
          <cell r="M1934">
            <v>2.0750000000000001E-2</v>
          </cell>
          <cell r="N1934">
            <v>0.08</v>
          </cell>
          <cell r="O1934">
            <v>41.5</v>
          </cell>
          <cell r="P1934">
            <v>0</v>
          </cell>
          <cell r="Q1934">
            <v>41.5</v>
          </cell>
          <cell r="R1934">
            <v>19562</v>
          </cell>
          <cell r="S1934">
            <v>20206</v>
          </cell>
          <cell r="T1934">
            <v>644</v>
          </cell>
          <cell r="U1934" t="str">
            <v>0</v>
          </cell>
          <cell r="W1934">
            <v>0</v>
          </cell>
          <cell r="X1934">
            <v>0</v>
          </cell>
          <cell r="Y1934">
            <v>0</v>
          </cell>
        </row>
        <row r="1935">
          <cell r="I1935" t="str">
            <v>W792P401927</v>
          </cell>
          <cell r="J1935" t="str">
            <v>C28006610</v>
          </cell>
          <cell r="K1935">
            <v>2500</v>
          </cell>
          <cell r="L1935">
            <v>1000</v>
          </cell>
          <cell r="M1935">
            <v>2.0750000000000001E-2</v>
          </cell>
          <cell r="N1935">
            <v>0.08</v>
          </cell>
          <cell r="O1935">
            <v>51.875</v>
          </cell>
          <cell r="P1935">
            <v>80</v>
          </cell>
          <cell r="Q1935">
            <v>131.875</v>
          </cell>
          <cell r="R1935">
            <v>39093</v>
          </cell>
          <cell r="S1935">
            <v>39519</v>
          </cell>
          <cell r="T1935">
            <v>426</v>
          </cell>
          <cell r="U1935" t="str">
            <v>0</v>
          </cell>
          <cell r="W1935">
            <v>0</v>
          </cell>
          <cell r="X1935">
            <v>26136</v>
          </cell>
          <cell r="Y1935">
            <v>26666</v>
          </cell>
        </row>
        <row r="1936">
          <cell r="I1936" t="str">
            <v>72NB4BR</v>
          </cell>
          <cell r="K1936">
            <v>2000</v>
          </cell>
          <cell r="L1936">
            <v>0</v>
          </cell>
          <cell r="M1936">
            <v>2.0750000000000001E-2</v>
          </cell>
          <cell r="N1936">
            <v>0.08</v>
          </cell>
          <cell r="O1936">
            <v>41.5</v>
          </cell>
          <cell r="P1936">
            <v>0</v>
          </cell>
          <cell r="Q1936">
            <v>41.5</v>
          </cell>
          <cell r="R1936">
            <v>34555</v>
          </cell>
          <cell r="S1936">
            <v>35027</v>
          </cell>
          <cell r="T1936">
            <v>472</v>
          </cell>
          <cell r="U1936" t="str">
            <v>0</v>
          </cell>
          <cell r="W1936">
            <v>0</v>
          </cell>
          <cell r="X1936">
            <v>0</v>
          </cell>
          <cell r="Y1936">
            <v>0</v>
          </cell>
        </row>
        <row r="1937">
          <cell r="I1937" t="str">
            <v>7463369903PTK</v>
          </cell>
          <cell r="K1937">
            <v>6000</v>
          </cell>
          <cell r="L1937">
            <v>0</v>
          </cell>
          <cell r="M1937">
            <v>2.0750000000000001E-2</v>
          </cell>
          <cell r="N1937">
            <v>0.08</v>
          </cell>
          <cell r="O1937">
            <v>124.5</v>
          </cell>
          <cell r="P1937">
            <v>0</v>
          </cell>
          <cell r="Q1937">
            <v>124.5</v>
          </cell>
          <cell r="R1937">
            <v>182160</v>
          </cell>
          <cell r="S1937">
            <v>186050</v>
          </cell>
          <cell r="T1937">
            <v>3890</v>
          </cell>
          <cell r="U1937" t="str">
            <v>0</v>
          </cell>
          <cell r="W1937">
            <v>0</v>
          </cell>
          <cell r="X1937">
            <v>0</v>
          </cell>
          <cell r="Y1937">
            <v>0</v>
          </cell>
        </row>
        <row r="1938">
          <cell r="I1938" t="str">
            <v>7463479906D1G</v>
          </cell>
          <cell r="K1938">
            <v>6000</v>
          </cell>
          <cell r="L1938">
            <v>0</v>
          </cell>
          <cell r="M1938">
            <v>2.0750000000000001E-2</v>
          </cell>
          <cell r="N1938">
            <v>0.08</v>
          </cell>
          <cell r="O1938">
            <v>124.5</v>
          </cell>
          <cell r="P1938">
            <v>0</v>
          </cell>
          <cell r="Q1938">
            <v>124.5</v>
          </cell>
          <cell r="R1938">
            <v>230910</v>
          </cell>
          <cell r="S1938">
            <v>237301</v>
          </cell>
          <cell r="T1938">
            <v>6391</v>
          </cell>
          <cell r="U1938">
            <v>391</v>
          </cell>
          <cell r="W1938">
            <v>8.1132500000000007</v>
          </cell>
          <cell r="X1938">
            <v>0</v>
          </cell>
          <cell r="Y1938">
            <v>0</v>
          </cell>
        </row>
        <row r="1939">
          <cell r="I1939" t="str">
            <v>406347990PB90</v>
          </cell>
          <cell r="K1939">
            <v>4000</v>
          </cell>
          <cell r="L1939">
            <v>0</v>
          </cell>
          <cell r="M1939">
            <v>2.0750000000000001E-2</v>
          </cell>
          <cell r="N1939">
            <v>0.08</v>
          </cell>
          <cell r="O1939">
            <v>83</v>
          </cell>
          <cell r="P1939">
            <v>0</v>
          </cell>
          <cell r="Q1939">
            <v>83</v>
          </cell>
          <cell r="R1939">
            <v>56834</v>
          </cell>
          <cell r="S1939">
            <v>59102</v>
          </cell>
          <cell r="T1939">
            <v>2268</v>
          </cell>
          <cell r="U1939" t="str">
            <v>0</v>
          </cell>
          <cell r="W1939">
            <v>0</v>
          </cell>
          <cell r="X1939">
            <v>0</v>
          </cell>
          <cell r="Y1939">
            <v>0</v>
          </cell>
        </row>
        <row r="1940">
          <cell r="I1940" t="str">
            <v>406347990PB92</v>
          </cell>
          <cell r="K1940">
            <v>4000</v>
          </cell>
          <cell r="L1940">
            <v>0</v>
          </cell>
          <cell r="M1940">
            <v>2.0750000000000001E-2</v>
          </cell>
          <cell r="N1940">
            <v>0.08</v>
          </cell>
          <cell r="O1940">
            <v>83</v>
          </cell>
          <cell r="P1940">
            <v>0</v>
          </cell>
          <cell r="Q1940">
            <v>83</v>
          </cell>
          <cell r="R1940">
            <v>13222</v>
          </cell>
          <cell r="S1940">
            <v>13417</v>
          </cell>
          <cell r="T1940">
            <v>195</v>
          </cell>
          <cell r="U1940" t="str">
            <v>0</v>
          </cell>
          <cell r="W1940">
            <v>0</v>
          </cell>
          <cell r="X1940">
            <v>0</v>
          </cell>
          <cell r="Y1940">
            <v>0</v>
          </cell>
        </row>
        <row r="1941">
          <cell r="I1941" t="str">
            <v>W865L700984</v>
          </cell>
          <cell r="J1941" t="str">
            <v>C84127922</v>
          </cell>
          <cell r="K1941">
            <v>14000</v>
          </cell>
          <cell r="L1941">
            <v>0</v>
          </cell>
          <cell r="M1941">
            <v>2.0750000000000001E-2</v>
          </cell>
          <cell r="N1941">
            <v>0.08</v>
          </cell>
          <cell r="O1941">
            <v>290.5</v>
          </cell>
          <cell r="P1941">
            <v>0</v>
          </cell>
          <cell r="Q1941">
            <v>290.5</v>
          </cell>
          <cell r="R1941">
            <v>242687</v>
          </cell>
          <cell r="S1941">
            <v>254630</v>
          </cell>
          <cell r="T1941">
            <v>11943</v>
          </cell>
          <cell r="U1941" t="str">
            <v>0</v>
          </cell>
          <cell r="W1941">
            <v>0</v>
          </cell>
          <cell r="X1941">
            <v>0</v>
          </cell>
          <cell r="Y1941">
            <v>0</v>
          </cell>
        </row>
        <row r="1942">
          <cell r="I1942" t="str">
            <v>7951WX6</v>
          </cell>
          <cell r="K1942">
            <v>4000</v>
          </cell>
          <cell r="L1942">
            <v>0</v>
          </cell>
          <cell r="M1942">
            <v>2.0750000000000001E-2</v>
          </cell>
          <cell r="N1942">
            <v>0.08</v>
          </cell>
          <cell r="O1942">
            <v>83</v>
          </cell>
          <cell r="P1942">
            <v>0</v>
          </cell>
          <cell r="Q1942">
            <v>83</v>
          </cell>
          <cell r="R1942">
            <v>521382</v>
          </cell>
          <cell r="S1942">
            <v>527871</v>
          </cell>
          <cell r="T1942">
            <v>6489</v>
          </cell>
          <cell r="U1942">
            <v>2489</v>
          </cell>
          <cell r="W1942">
            <v>51.646750000000004</v>
          </cell>
          <cell r="X1942">
            <v>0</v>
          </cell>
          <cell r="Y1942">
            <v>0</v>
          </cell>
        </row>
        <row r="1943">
          <cell r="I1943" t="str">
            <v>795CMTY</v>
          </cell>
          <cell r="K1943">
            <v>4000</v>
          </cell>
          <cell r="L1943">
            <v>0</v>
          </cell>
          <cell r="M1943">
            <v>2.0750000000000001E-2</v>
          </cell>
          <cell r="N1943">
            <v>0.08</v>
          </cell>
          <cell r="O1943">
            <v>83</v>
          </cell>
          <cell r="P1943">
            <v>0</v>
          </cell>
          <cell r="Q1943">
            <v>83</v>
          </cell>
          <cell r="R1943">
            <v>543832</v>
          </cell>
          <cell r="S1943">
            <v>551774</v>
          </cell>
          <cell r="T1943">
            <v>7942</v>
          </cell>
          <cell r="U1943">
            <v>3942</v>
          </cell>
          <cell r="W1943">
            <v>81.796500000000009</v>
          </cell>
          <cell r="X1943">
            <v>0</v>
          </cell>
          <cell r="Y1943">
            <v>0</v>
          </cell>
        </row>
        <row r="1944">
          <cell r="I1944" t="str">
            <v>7463479906NLF</v>
          </cell>
          <cell r="K1944">
            <v>0</v>
          </cell>
          <cell r="L1944">
            <v>0</v>
          </cell>
          <cell r="M1944">
            <v>1.9970000000000002E-2</v>
          </cell>
          <cell r="N1944">
            <v>0.08</v>
          </cell>
          <cell r="O1944">
            <v>0</v>
          </cell>
          <cell r="P1944">
            <v>0</v>
          </cell>
          <cell r="Q1944" t="str">
            <v>CPC</v>
          </cell>
          <cell r="R1944">
            <v>320289</v>
          </cell>
          <cell r="S1944">
            <v>329555</v>
          </cell>
          <cell r="T1944">
            <v>9266</v>
          </cell>
          <cell r="V1944">
            <v>9266</v>
          </cell>
          <cell r="W1944">
            <v>185.04202000000001</v>
          </cell>
          <cell r="X1944">
            <v>0</v>
          </cell>
          <cell r="Y1944">
            <v>0</v>
          </cell>
        </row>
        <row r="1945">
          <cell r="I1945" t="str">
            <v>40636C6605XFN</v>
          </cell>
          <cell r="K1945">
            <v>0</v>
          </cell>
          <cell r="L1945">
            <v>0</v>
          </cell>
          <cell r="M1945">
            <v>1.9970000000000002E-2</v>
          </cell>
          <cell r="N1945">
            <v>0.08</v>
          </cell>
          <cell r="O1945">
            <v>0</v>
          </cell>
          <cell r="P1945">
            <v>0</v>
          </cell>
          <cell r="Q1945" t="str">
            <v>CPC</v>
          </cell>
          <cell r="R1945">
            <v>5878</v>
          </cell>
          <cell r="S1945">
            <v>6673</v>
          </cell>
          <cell r="T1945">
            <v>795</v>
          </cell>
          <cell r="V1945">
            <v>795</v>
          </cell>
          <cell r="W1945">
            <v>15.876150000000001</v>
          </cell>
          <cell r="X1945">
            <v>0</v>
          </cell>
          <cell r="Y1945">
            <v>0</v>
          </cell>
        </row>
        <row r="1946">
          <cell r="I1946" t="str">
            <v>79G0YPD</v>
          </cell>
          <cell r="K1946">
            <v>0</v>
          </cell>
          <cell r="L1946">
            <v>0</v>
          </cell>
          <cell r="M1946">
            <v>1.9970000000000002E-2</v>
          </cell>
          <cell r="N1946">
            <v>0.08</v>
          </cell>
          <cell r="O1946">
            <v>0</v>
          </cell>
          <cell r="P1946">
            <v>0</v>
          </cell>
          <cell r="Q1946" t="str">
            <v>CPC</v>
          </cell>
          <cell r="R1946">
            <v>390844</v>
          </cell>
          <cell r="S1946">
            <v>401298</v>
          </cell>
          <cell r="T1946">
            <v>10454</v>
          </cell>
          <cell r="V1946">
            <v>10454</v>
          </cell>
          <cell r="W1946">
            <v>208.76638000000003</v>
          </cell>
          <cell r="X1946">
            <v>0</v>
          </cell>
          <cell r="Y1946">
            <v>0</v>
          </cell>
        </row>
        <row r="1947">
          <cell r="I1947" t="str">
            <v>793L1G0</v>
          </cell>
          <cell r="K1947">
            <v>0</v>
          </cell>
          <cell r="L1947">
            <v>0</v>
          </cell>
          <cell r="M1947">
            <v>1.9970000000000002E-2</v>
          </cell>
          <cell r="N1947">
            <v>0.08</v>
          </cell>
          <cell r="O1947">
            <v>0</v>
          </cell>
          <cell r="P1947">
            <v>0</v>
          </cell>
          <cell r="Q1947" t="str">
            <v>CPC</v>
          </cell>
          <cell r="R1947">
            <v>674542</v>
          </cell>
          <cell r="S1947">
            <v>683892</v>
          </cell>
          <cell r="T1947">
            <v>9350</v>
          </cell>
          <cell r="V1947">
            <v>9350</v>
          </cell>
          <cell r="W1947">
            <v>186.71950000000001</v>
          </cell>
          <cell r="X1947">
            <v>0</v>
          </cell>
          <cell r="Y1947">
            <v>0</v>
          </cell>
        </row>
        <row r="1948">
          <cell r="I1948" t="str">
            <v>793L1CT</v>
          </cell>
          <cell r="K1948">
            <v>0</v>
          </cell>
          <cell r="L1948">
            <v>0</v>
          </cell>
          <cell r="M1948">
            <v>1.9970000000000002E-2</v>
          </cell>
          <cell r="N1948">
            <v>0.08</v>
          </cell>
          <cell r="O1948">
            <v>0</v>
          </cell>
          <cell r="P1948">
            <v>0</v>
          </cell>
          <cell r="Q1948" t="str">
            <v>CPC</v>
          </cell>
          <cell r="R1948">
            <v>385042</v>
          </cell>
          <cell r="S1948">
            <v>388905</v>
          </cell>
          <cell r="T1948">
            <v>3863</v>
          </cell>
          <cell r="V1948">
            <v>3863</v>
          </cell>
          <cell r="W1948">
            <v>77.144110000000012</v>
          </cell>
          <cell r="X1948">
            <v>0</v>
          </cell>
          <cell r="Y1948">
            <v>0</v>
          </cell>
        </row>
        <row r="1949">
          <cell r="I1949" t="str">
            <v>793L1FW</v>
          </cell>
          <cell r="K1949">
            <v>0</v>
          </cell>
          <cell r="L1949">
            <v>0</v>
          </cell>
          <cell r="M1949">
            <v>1.9970000000000002E-2</v>
          </cell>
          <cell r="N1949">
            <v>0.08</v>
          </cell>
          <cell r="O1949">
            <v>0</v>
          </cell>
          <cell r="P1949">
            <v>0</v>
          </cell>
          <cell r="Q1949" t="str">
            <v>CPC</v>
          </cell>
          <cell r="R1949">
            <v>405269</v>
          </cell>
          <cell r="S1949">
            <v>411239</v>
          </cell>
          <cell r="T1949">
            <v>5970</v>
          </cell>
          <cell r="V1949">
            <v>5970</v>
          </cell>
          <cell r="W1949">
            <v>119.22090000000001</v>
          </cell>
          <cell r="X1949">
            <v>0</v>
          </cell>
          <cell r="Y1949">
            <v>0</v>
          </cell>
        </row>
        <row r="1950">
          <cell r="I1950" t="str">
            <v>793L19R</v>
          </cell>
          <cell r="K1950">
            <v>0</v>
          </cell>
          <cell r="L1950">
            <v>0</v>
          </cell>
          <cell r="M1950">
            <v>1.9970000000000002E-2</v>
          </cell>
          <cell r="N1950">
            <v>0.08</v>
          </cell>
          <cell r="O1950">
            <v>0</v>
          </cell>
          <cell r="P1950">
            <v>0</v>
          </cell>
          <cell r="Q1950" t="str">
            <v>CPC</v>
          </cell>
          <cell r="R1950">
            <v>548985</v>
          </cell>
          <cell r="S1950">
            <v>556071</v>
          </cell>
          <cell r="T1950">
            <v>7086</v>
          </cell>
          <cell r="V1950">
            <v>7086</v>
          </cell>
          <cell r="W1950">
            <v>141.50742000000002</v>
          </cell>
          <cell r="X1950">
            <v>0</v>
          </cell>
          <cell r="Y1950">
            <v>0</v>
          </cell>
        </row>
        <row r="1951">
          <cell r="I1951" t="str">
            <v>793L1BP</v>
          </cell>
          <cell r="K1951">
            <v>0</v>
          </cell>
          <cell r="L1951">
            <v>0</v>
          </cell>
          <cell r="M1951">
            <v>1.9970000000000002E-2</v>
          </cell>
          <cell r="N1951">
            <v>0.08</v>
          </cell>
          <cell r="O1951">
            <v>0</v>
          </cell>
          <cell r="P1951">
            <v>0</v>
          </cell>
          <cell r="Q1951" t="str">
            <v>CPC</v>
          </cell>
          <cell r="R1951">
            <v>131202</v>
          </cell>
          <cell r="S1951">
            <v>132238</v>
          </cell>
          <cell r="T1951">
            <v>1036</v>
          </cell>
          <cell r="V1951">
            <v>1036</v>
          </cell>
          <cell r="W1951">
            <v>20.688920000000003</v>
          </cell>
          <cell r="X1951">
            <v>0</v>
          </cell>
          <cell r="Y1951">
            <v>0</v>
          </cell>
        </row>
        <row r="1952">
          <cell r="I1952" t="str">
            <v>79368X8</v>
          </cell>
          <cell r="K1952">
            <v>0</v>
          </cell>
          <cell r="L1952">
            <v>0</v>
          </cell>
          <cell r="M1952">
            <v>1.9970000000000002E-2</v>
          </cell>
          <cell r="N1952">
            <v>0.08</v>
          </cell>
          <cell r="O1952">
            <v>0</v>
          </cell>
          <cell r="P1952">
            <v>0</v>
          </cell>
          <cell r="Q1952" t="str">
            <v>CPC</v>
          </cell>
          <cell r="R1952">
            <v>185593</v>
          </cell>
          <cell r="S1952">
            <v>188449</v>
          </cell>
          <cell r="T1952">
            <v>2856</v>
          </cell>
          <cell r="V1952">
            <v>2856</v>
          </cell>
          <cell r="W1952">
            <v>57.034320000000008</v>
          </cell>
          <cell r="X1952">
            <v>0</v>
          </cell>
          <cell r="Y1952">
            <v>0</v>
          </cell>
        </row>
        <row r="1953">
          <cell r="I1953" t="str">
            <v>7463479906B32</v>
          </cell>
          <cell r="K1953">
            <v>0</v>
          </cell>
          <cell r="L1953">
            <v>0</v>
          </cell>
          <cell r="M1953">
            <v>1.9970000000000002E-2</v>
          </cell>
          <cell r="N1953">
            <v>0.08</v>
          </cell>
          <cell r="O1953">
            <v>0</v>
          </cell>
          <cell r="P1953">
            <v>0</v>
          </cell>
          <cell r="Q1953" t="str">
            <v>CPC</v>
          </cell>
          <cell r="R1953">
            <v>738478</v>
          </cell>
          <cell r="S1953">
            <v>759499</v>
          </cell>
          <cell r="T1953">
            <v>21021</v>
          </cell>
          <cell r="V1953">
            <v>21021</v>
          </cell>
          <cell r="W1953">
            <v>419.78937000000002</v>
          </cell>
          <cell r="X1953">
            <v>0</v>
          </cell>
          <cell r="Y1953">
            <v>0</v>
          </cell>
        </row>
        <row r="1954">
          <cell r="I1954" t="str">
            <v>7463479906LRP</v>
          </cell>
          <cell r="K1954">
            <v>0</v>
          </cell>
          <cell r="L1954">
            <v>0</v>
          </cell>
          <cell r="M1954">
            <v>1.9970000000000002E-2</v>
          </cell>
          <cell r="N1954">
            <v>0.08</v>
          </cell>
          <cell r="O1954">
            <v>0</v>
          </cell>
          <cell r="P1954">
            <v>0</v>
          </cell>
          <cell r="Q1954" t="str">
            <v>CPC</v>
          </cell>
          <cell r="R1954">
            <v>288046</v>
          </cell>
          <cell r="S1954">
            <v>299920</v>
          </cell>
          <cell r="T1954">
            <v>11874</v>
          </cell>
          <cell r="V1954">
            <v>11874</v>
          </cell>
          <cell r="W1954">
            <v>237.12378000000001</v>
          </cell>
          <cell r="X1954">
            <v>0</v>
          </cell>
          <cell r="Y1954">
            <v>0</v>
          </cell>
        </row>
        <row r="1955">
          <cell r="I1955" t="str">
            <v>7463479906LR6</v>
          </cell>
          <cell r="K1955">
            <v>0</v>
          </cell>
          <cell r="L1955">
            <v>0</v>
          </cell>
          <cell r="M1955">
            <v>1.9970000000000002E-2</v>
          </cell>
          <cell r="N1955">
            <v>0.08</v>
          </cell>
          <cell r="O1955">
            <v>0</v>
          </cell>
          <cell r="P1955">
            <v>0</v>
          </cell>
          <cell r="Q1955" t="str">
            <v>CPC</v>
          </cell>
          <cell r="R1955">
            <v>283872</v>
          </cell>
          <cell r="S1955">
            <v>293293</v>
          </cell>
          <cell r="T1955">
            <v>9421</v>
          </cell>
          <cell r="V1955">
            <v>9421</v>
          </cell>
          <cell r="W1955">
            <v>188.13737</v>
          </cell>
          <cell r="X1955">
            <v>0</v>
          </cell>
          <cell r="Y1955">
            <v>0</v>
          </cell>
        </row>
        <row r="1956">
          <cell r="I1956" t="str">
            <v>7463479906B6Z</v>
          </cell>
          <cell r="K1956">
            <v>0</v>
          </cell>
          <cell r="L1956">
            <v>0</v>
          </cell>
          <cell r="M1956">
            <v>1.9970000000000002E-2</v>
          </cell>
          <cell r="N1956">
            <v>0.08</v>
          </cell>
          <cell r="O1956">
            <v>0</v>
          </cell>
          <cell r="P1956">
            <v>0</v>
          </cell>
          <cell r="Q1956" t="str">
            <v>CPC</v>
          </cell>
          <cell r="R1956">
            <v>931355</v>
          </cell>
          <cell r="S1956">
            <v>957554</v>
          </cell>
          <cell r="T1956">
            <v>26199</v>
          </cell>
          <cell r="V1956">
            <v>26199</v>
          </cell>
          <cell r="W1956">
            <v>523.19403</v>
          </cell>
          <cell r="X1956">
            <v>0</v>
          </cell>
          <cell r="Y1956">
            <v>0</v>
          </cell>
        </row>
        <row r="1957">
          <cell r="I1957" t="str">
            <v>E195MB10277</v>
          </cell>
          <cell r="J1957" t="str">
            <v>C84152807</v>
          </cell>
          <cell r="K1957">
            <v>0</v>
          </cell>
          <cell r="L1957">
            <v>0</v>
          </cell>
          <cell r="M1957">
            <v>1.9970000000000002E-2</v>
          </cell>
          <cell r="N1957">
            <v>0.08</v>
          </cell>
          <cell r="O1957">
            <v>0</v>
          </cell>
          <cell r="P1957">
            <v>0</v>
          </cell>
          <cell r="Q1957" t="str">
            <v>CPC</v>
          </cell>
          <cell r="R1957">
            <v>124259</v>
          </cell>
          <cell r="S1957">
            <v>134394</v>
          </cell>
          <cell r="T1957">
            <v>10135</v>
          </cell>
          <cell r="V1957">
            <v>10135</v>
          </cell>
          <cell r="W1957">
            <v>202.39595000000003</v>
          </cell>
          <cell r="X1957">
            <v>49154</v>
          </cell>
          <cell r="Y1957">
            <v>53938</v>
          </cell>
        </row>
        <row r="1958">
          <cell r="I1958" t="str">
            <v>70155PHH0WKBP</v>
          </cell>
          <cell r="K1958">
            <v>0</v>
          </cell>
          <cell r="L1958">
            <v>0</v>
          </cell>
          <cell r="M1958">
            <v>1.9970000000000002E-2</v>
          </cell>
          <cell r="N1958">
            <v>0.08</v>
          </cell>
          <cell r="O1958">
            <v>0</v>
          </cell>
          <cell r="P1958">
            <v>0</v>
          </cell>
          <cell r="Q1958" t="str">
            <v>CPC</v>
          </cell>
          <cell r="R1958">
            <v>53580</v>
          </cell>
          <cell r="S1958">
            <v>56129</v>
          </cell>
          <cell r="T1958">
            <v>2549</v>
          </cell>
          <cell r="V1958">
            <v>2549</v>
          </cell>
          <cell r="W1958">
            <v>50.903530000000003</v>
          </cell>
          <cell r="X1958">
            <v>0</v>
          </cell>
          <cell r="Y1958">
            <v>0</v>
          </cell>
        </row>
        <row r="1959">
          <cell r="I1959" t="str">
            <v>74636C660236G</v>
          </cell>
          <cell r="K1959">
            <v>0</v>
          </cell>
          <cell r="L1959">
            <v>0</v>
          </cell>
          <cell r="M1959">
            <v>1.9970000000000002E-2</v>
          </cell>
          <cell r="N1959">
            <v>0.08</v>
          </cell>
          <cell r="O1959">
            <v>0</v>
          </cell>
          <cell r="P1959">
            <v>0</v>
          </cell>
          <cell r="Q1959" t="str">
            <v>CPC</v>
          </cell>
          <cell r="R1959">
            <v>17611</v>
          </cell>
          <cell r="S1959">
            <v>38530</v>
          </cell>
          <cell r="T1959">
            <v>20919</v>
          </cell>
          <cell r="V1959">
            <v>20919</v>
          </cell>
          <cell r="W1959">
            <v>417.75243000000006</v>
          </cell>
          <cell r="X1959">
            <v>0</v>
          </cell>
          <cell r="Y1959">
            <v>0</v>
          </cell>
        </row>
        <row r="1960">
          <cell r="I1960" t="str">
            <v>W412LC00065</v>
          </cell>
          <cell r="J1960" t="str">
            <v>C28008628</v>
          </cell>
          <cell r="K1960">
            <v>0</v>
          </cell>
          <cell r="L1960">
            <v>0</v>
          </cell>
          <cell r="M1960">
            <v>1.9970000000000002E-2</v>
          </cell>
          <cell r="N1960">
            <v>0.08</v>
          </cell>
          <cell r="O1960">
            <v>0</v>
          </cell>
          <cell r="P1960">
            <v>0</v>
          </cell>
          <cell r="Q1960" t="str">
            <v>CPC</v>
          </cell>
          <cell r="R1960">
            <v>163771</v>
          </cell>
          <cell r="S1960" t="e">
            <v>#N/A</v>
          </cell>
          <cell r="T1960" t="e">
            <v>#N/A</v>
          </cell>
          <cell r="V1960" t="e">
            <v>#N/A</v>
          </cell>
          <cell r="W1960" t="e">
            <v>#N/A</v>
          </cell>
          <cell r="X1960">
            <v>0</v>
          </cell>
          <cell r="Y1960" t="e">
            <v>#N/A</v>
          </cell>
        </row>
        <row r="1961">
          <cell r="I1961" t="str">
            <v>W532LB00556</v>
          </cell>
          <cell r="J1961" t="str">
            <v>C28008535</v>
          </cell>
          <cell r="K1961">
            <v>0</v>
          </cell>
          <cell r="L1961">
            <v>0</v>
          </cell>
          <cell r="M1961">
            <v>1.9970000000000002E-2</v>
          </cell>
          <cell r="N1961">
            <v>0.08</v>
          </cell>
          <cell r="O1961">
            <v>0</v>
          </cell>
          <cell r="P1961">
            <v>0</v>
          </cell>
          <cell r="Q1961" t="str">
            <v>CPC</v>
          </cell>
          <cell r="R1961">
            <v>612424</v>
          </cell>
          <cell r="S1961">
            <v>622455</v>
          </cell>
          <cell r="T1961">
            <v>10031</v>
          </cell>
          <cell r="V1961">
            <v>10031</v>
          </cell>
          <cell r="W1961">
            <v>200.31907000000001</v>
          </cell>
          <cell r="X1961">
            <v>0</v>
          </cell>
          <cell r="Y1961">
            <v>0</v>
          </cell>
        </row>
        <row r="1962">
          <cell r="I1962" t="str">
            <v>72NB4B6</v>
          </cell>
          <cell r="K1962">
            <v>0</v>
          </cell>
          <cell r="L1962">
            <v>0</v>
          </cell>
          <cell r="M1962">
            <v>1.9970000000000002E-2</v>
          </cell>
          <cell r="N1962">
            <v>0.08</v>
          </cell>
          <cell r="O1962">
            <v>0</v>
          </cell>
          <cell r="P1962">
            <v>0</v>
          </cell>
          <cell r="Q1962" t="str">
            <v>CPC</v>
          </cell>
          <cell r="R1962">
            <v>34014</v>
          </cell>
          <cell r="S1962">
            <v>34445</v>
          </cell>
          <cell r="T1962">
            <v>431</v>
          </cell>
          <cell r="V1962">
            <v>431</v>
          </cell>
          <cell r="W1962">
            <v>8.6070700000000002</v>
          </cell>
          <cell r="X1962">
            <v>0</v>
          </cell>
          <cell r="Y1962">
            <v>0</v>
          </cell>
        </row>
        <row r="1963">
          <cell r="I1963" t="str">
            <v>V7620800544</v>
          </cell>
          <cell r="J1963" t="str">
            <v>C28008629</v>
          </cell>
          <cell r="K1963">
            <v>0</v>
          </cell>
          <cell r="L1963">
            <v>0</v>
          </cell>
          <cell r="M1963">
            <v>1.9970000000000002E-2</v>
          </cell>
          <cell r="N1963">
            <v>0.08</v>
          </cell>
          <cell r="O1963">
            <v>0</v>
          </cell>
          <cell r="P1963">
            <v>0</v>
          </cell>
          <cell r="Q1963" t="str">
            <v>CPC</v>
          </cell>
          <cell r="R1963">
            <v>420622</v>
          </cell>
          <cell r="S1963">
            <v>422550</v>
          </cell>
          <cell r="T1963">
            <v>1928</v>
          </cell>
          <cell r="V1963">
            <v>1928</v>
          </cell>
          <cell r="W1963">
            <v>38.502160000000003</v>
          </cell>
          <cell r="X1963">
            <v>340781</v>
          </cell>
          <cell r="Y1963">
            <v>343395</v>
          </cell>
        </row>
        <row r="1964">
          <cell r="I1964" t="str">
            <v>W912PA03524</v>
          </cell>
          <cell r="J1964" t="str">
            <v>C28008500</v>
          </cell>
          <cell r="K1964">
            <v>0</v>
          </cell>
          <cell r="L1964">
            <v>0</v>
          </cell>
          <cell r="M1964">
            <v>1.9970000000000002E-2</v>
          </cell>
          <cell r="N1964">
            <v>0.08</v>
          </cell>
          <cell r="O1964">
            <v>0</v>
          </cell>
          <cell r="P1964">
            <v>0</v>
          </cell>
          <cell r="Q1964" t="str">
            <v>CPC</v>
          </cell>
          <cell r="R1964">
            <v>14282</v>
          </cell>
          <cell r="S1964">
            <v>14602</v>
          </cell>
          <cell r="T1964">
            <v>320</v>
          </cell>
          <cell r="V1964">
            <v>320</v>
          </cell>
          <cell r="W1964">
            <v>6.3904000000000005</v>
          </cell>
          <cell r="X1964">
            <v>0</v>
          </cell>
          <cell r="Y1964">
            <v>0</v>
          </cell>
        </row>
        <row r="1965">
          <cell r="I1965" t="str">
            <v>795CMT2</v>
          </cell>
          <cell r="K1965">
            <v>0</v>
          </cell>
          <cell r="L1965">
            <v>0</v>
          </cell>
          <cell r="M1965">
            <v>1.9970000000000002E-2</v>
          </cell>
          <cell r="N1965">
            <v>0.08</v>
          </cell>
          <cell r="O1965">
            <v>0</v>
          </cell>
          <cell r="P1965">
            <v>0</v>
          </cell>
          <cell r="Q1965" t="str">
            <v>CPC</v>
          </cell>
          <cell r="R1965">
            <v>175407</v>
          </cell>
          <cell r="S1965">
            <v>178449</v>
          </cell>
          <cell r="T1965">
            <v>3042</v>
          </cell>
          <cell r="V1965">
            <v>3042</v>
          </cell>
          <cell r="W1965">
            <v>60.748740000000005</v>
          </cell>
          <cell r="X1965">
            <v>0</v>
          </cell>
          <cell r="Y1965">
            <v>0</v>
          </cell>
        </row>
        <row r="1966">
          <cell r="I1966" t="str">
            <v>E184M310950</v>
          </cell>
          <cell r="J1966" t="str">
            <v>C84068843</v>
          </cell>
          <cell r="K1966">
            <v>0</v>
          </cell>
          <cell r="L1966">
            <v>0</v>
          </cell>
          <cell r="M1966">
            <v>1.9970000000000002E-2</v>
          </cell>
          <cell r="N1966">
            <v>0.08</v>
          </cell>
          <cell r="O1966">
            <v>0</v>
          </cell>
          <cell r="P1966">
            <v>0</v>
          </cell>
          <cell r="Q1966" t="str">
            <v>CPC</v>
          </cell>
          <cell r="R1966">
            <v>199386</v>
          </cell>
          <cell r="S1966">
            <v>205137</v>
          </cell>
          <cell r="T1966">
            <v>5751</v>
          </cell>
          <cell r="V1966">
            <v>5751</v>
          </cell>
          <cell r="W1966">
            <v>114.84747000000002</v>
          </cell>
          <cell r="X1966">
            <v>283744</v>
          </cell>
          <cell r="Y1966">
            <v>292929</v>
          </cell>
        </row>
        <row r="1967">
          <cell r="I1967" t="str">
            <v>W875L900616</v>
          </cell>
          <cell r="J1967" t="str">
            <v>C84133355</v>
          </cell>
          <cell r="K1967">
            <v>0</v>
          </cell>
          <cell r="L1967">
            <v>0</v>
          </cell>
          <cell r="M1967">
            <v>1.9970000000000002E-2</v>
          </cell>
          <cell r="N1967">
            <v>0.08</v>
          </cell>
          <cell r="O1967">
            <v>0</v>
          </cell>
          <cell r="P1967">
            <v>0</v>
          </cell>
          <cell r="Q1967" t="str">
            <v>CPC</v>
          </cell>
          <cell r="R1967">
            <v>479201</v>
          </cell>
          <cell r="S1967">
            <v>506528</v>
          </cell>
          <cell r="T1967">
            <v>27327</v>
          </cell>
          <cell r="V1967">
            <v>27327</v>
          </cell>
          <cell r="W1967">
            <v>545.72019</v>
          </cell>
          <cell r="X1967">
            <v>0</v>
          </cell>
          <cell r="Y1967">
            <v>0</v>
          </cell>
        </row>
        <row r="1968">
          <cell r="I1968" t="str">
            <v>E185M860053</v>
          </cell>
          <cell r="J1968" t="str">
            <v>C84132934</v>
          </cell>
          <cell r="K1968">
            <v>8000</v>
          </cell>
          <cell r="L1968">
            <v>4000</v>
          </cell>
          <cell r="M1968">
            <v>2.0750000000000001E-2</v>
          </cell>
          <cell r="N1968">
            <v>0.08</v>
          </cell>
          <cell r="O1968">
            <v>166</v>
          </cell>
          <cell r="P1968">
            <v>320</v>
          </cell>
          <cell r="Q1968">
            <v>486</v>
          </cell>
          <cell r="R1968">
            <v>42291</v>
          </cell>
          <cell r="S1968">
            <v>43883</v>
          </cell>
          <cell r="T1968">
            <v>1592</v>
          </cell>
          <cell r="U1968" t="str">
            <v>0</v>
          </cell>
          <cell r="W1968">
            <v>0</v>
          </cell>
          <cell r="X1968">
            <v>42306</v>
          </cell>
          <cell r="Y1968">
            <v>45149</v>
          </cell>
        </row>
        <row r="1969">
          <cell r="I1969" t="str">
            <v>E185M960463</v>
          </cell>
          <cell r="J1969" t="str">
            <v>C84135372</v>
          </cell>
          <cell r="K1969">
            <v>8000</v>
          </cell>
          <cell r="L1969">
            <v>4000</v>
          </cell>
          <cell r="M1969">
            <v>2.0750000000000001E-2</v>
          </cell>
          <cell r="N1969">
            <v>0.08</v>
          </cell>
          <cell r="O1969">
            <v>166</v>
          </cell>
          <cell r="P1969">
            <v>320</v>
          </cell>
          <cell r="Q1969">
            <v>486</v>
          </cell>
          <cell r="R1969">
            <v>73060</v>
          </cell>
          <cell r="S1969">
            <v>75874</v>
          </cell>
          <cell r="T1969">
            <v>2814</v>
          </cell>
          <cell r="U1969" t="str">
            <v>0</v>
          </cell>
          <cell r="W1969">
            <v>0</v>
          </cell>
          <cell r="X1969">
            <v>44569</v>
          </cell>
          <cell r="Y1969">
            <v>47322</v>
          </cell>
        </row>
        <row r="1970">
          <cell r="I1970" t="str">
            <v>W875L900428</v>
          </cell>
          <cell r="J1970" t="str">
            <v>C84140400</v>
          </cell>
          <cell r="K1970">
            <v>0</v>
          </cell>
          <cell r="L1970">
            <v>0</v>
          </cell>
          <cell r="M1970">
            <v>1.9970000000000002E-2</v>
          </cell>
          <cell r="N1970">
            <v>0.08</v>
          </cell>
          <cell r="O1970">
            <v>0</v>
          </cell>
          <cell r="P1970">
            <v>0</v>
          </cell>
          <cell r="Q1970" t="str">
            <v>CPC</v>
          </cell>
          <cell r="R1970">
            <v>74014</v>
          </cell>
          <cell r="S1970">
            <v>84774</v>
          </cell>
          <cell r="T1970">
            <v>10760</v>
          </cell>
          <cell r="V1970">
            <v>10760</v>
          </cell>
          <cell r="W1970">
            <v>214.87720000000002</v>
          </cell>
          <cell r="X1970">
            <v>0</v>
          </cell>
          <cell r="Y1970">
            <v>0</v>
          </cell>
        </row>
        <row r="1971">
          <cell r="I1971" t="str">
            <v>W875L900630</v>
          </cell>
          <cell r="J1971" t="str">
            <v>C84140399</v>
          </cell>
          <cell r="K1971">
            <v>0</v>
          </cell>
          <cell r="L1971">
            <v>0</v>
          </cell>
          <cell r="M1971">
            <v>1.9970000000000002E-2</v>
          </cell>
          <cell r="N1971">
            <v>0.08</v>
          </cell>
          <cell r="O1971">
            <v>0</v>
          </cell>
          <cell r="P1971">
            <v>0</v>
          </cell>
          <cell r="Q1971" t="str">
            <v>CPC</v>
          </cell>
          <cell r="R1971">
            <v>121959</v>
          </cell>
          <cell r="S1971">
            <v>125587</v>
          </cell>
          <cell r="T1971">
            <v>3628</v>
          </cell>
          <cell r="V1971">
            <v>3628</v>
          </cell>
          <cell r="W1971">
            <v>72.451160000000002</v>
          </cell>
          <cell r="X1971">
            <v>0</v>
          </cell>
          <cell r="Y1971">
            <v>0</v>
          </cell>
        </row>
        <row r="1972">
          <cell r="I1972" t="str">
            <v>74635C66033M4</v>
          </cell>
          <cell r="K1972">
            <v>0</v>
          </cell>
          <cell r="L1972">
            <v>0</v>
          </cell>
          <cell r="M1972">
            <v>1.9970000000000002E-2</v>
          </cell>
          <cell r="N1972">
            <v>0.08</v>
          </cell>
          <cell r="O1972">
            <v>0</v>
          </cell>
          <cell r="P1972">
            <v>0</v>
          </cell>
          <cell r="Q1972" t="str">
            <v>CPC</v>
          </cell>
          <cell r="R1972">
            <v>18411</v>
          </cell>
          <cell r="S1972">
            <v>20250</v>
          </cell>
          <cell r="T1972">
            <v>1839</v>
          </cell>
          <cell r="V1972">
            <v>1839</v>
          </cell>
          <cell r="W1972">
            <v>36.724830000000004</v>
          </cell>
          <cell r="X1972">
            <v>0</v>
          </cell>
          <cell r="Y1972">
            <v>0</v>
          </cell>
        </row>
        <row r="1973">
          <cell r="I1973" t="str">
            <v>W423L100027</v>
          </cell>
          <cell r="J1973" t="str">
            <v>C84014940</v>
          </cell>
          <cell r="K1973">
            <v>6000</v>
          </cell>
          <cell r="L1973">
            <v>0</v>
          </cell>
          <cell r="M1973">
            <v>2.0750000000000001E-2</v>
          </cell>
          <cell r="N1973">
            <v>0.08</v>
          </cell>
          <cell r="O1973">
            <v>124.5</v>
          </cell>
          <cell r="P1973">
            <v>0</v>
          </cell>
          <cell r="Q1973">
            <v>124.5</v>
          </cell>
          <cell r="R1973">
            <v>70856</v>
          </cell>
          <cell r="S1973">
            <v>73236</v>
          </cell>
          <cell r="T1973">
            <v>2380</v>
          </cell>
          <cell r="U1973" t="str">
            <v>0</v>
          </cell>
          <cell r="W1973">
            <v>0</v>
          </cell>
          <cell r="X1973">
            <v>0</v>
          </cell>
          <cell r="Y1973">
            <v>0</v>
          </cell>
        </row>
        <row r="1974">
          <cell r="I1974" t="str">
            <v>W862LC00354</v>
          </cell>
          <cell r="J1974" t="str">
            <v>C28008889</v>
          </cell>
          <cell r="K1974">
            <v>14000</v>
          </cell>
          <cell r="L1974">
            <v>0</v>
          </cell>
          <cell r="M1974">
            <v>2.0750000000000001E-2</v>
          </cell>
          <cell r="N1974">
            <v>0.08</v>
          </cell>
          <cell r="O1974">
            <v>290.5</v>
          </cell>
          <cell r="P1974">
            <v>0</v>
          </cell>
          <cell r="Q1974">
            <v>290.5</v>
          </cell>
          <cell r="R1974">
            <v>65509</v>
          </cell>
          <cell r="S1974">
            <v>66486</v>
          </cell>
          <cell r="T1974">
            <v>977</v>
          </cell>
          <cell r="U1974" t="str">
            <v>0</v>
          </cell>
          <cell r="W1974">
            <v>0</v>
          </cell>
          <cell r="X1974">
            <v>0</v>
          </cell>
          <cell r="Y1974">
            <v>0</v>
          </cell>
        </row>
        <row r="1975">
          <cell r="I1975" t="str">
            <v>75273494G9MGB</v>
          </cell>
          <cell r="K1975">
            <v>0</v>
          </cell>
          <cell r="L1975">
            <v>0</v>
          </cell>
          <cell r="M1975">
            <v>1.9970000000000002E-2</v>
          </cell>
          <cell r="N1975">
            <v>0.08</v>
          </cell>
          <cell r="O1975">
            <v>0</v>
          </cell>
          <cell r="P1975">
            <v>0</v>
          </cell>
          <cell r="Q1975" t="str">
            <v>CPC</v>
          </cell>
          <cell r="R1975">
            <v>1196</v>
          </cell>
          <cell r="S1975">
            <v>1292</v>
          </cell>
          <cell r="T1975">
            <v>96</v>
          </cell>
          <cell r="V1975">
            <v>96</v>
          </cell>
          <cell r="W1975">
            <v>1.9171200000000002</v>
          </cell>
          <cell r="X1975">
            <v>5708</v>
          </cell>
          <cell r="Y1975">
            <v>5940</v>
          </cell>
        </row>
        <row r="1976">
          <cell r="I1976" t="str">
            <v>7526389440G1N</v>
          </cell>
          <cell r="K1976">
            <v>0</v>
          </cell>
          <cell r="L1976">
            <v>0</v>
          </cell>
          <cell r="M1976">
            <v>1.9970000000000002E-2</v>
          </cell>
          <cell r="N1976">
            <v>0.08</v>
          </cell>
          <cell r="O1976">
            <v>0</v>
          </cell>
          <cell r="P1976">
            <v>0</v>
          </cell>
          <cell r="Q1976" t="str">
            <v>CPC</v>
          </cell>
          <cell r="R1976">
            <v>70489</v>
          </cell>
          <cell r="S1976">
            <v>72598</v>
          </cell>
          <cell r="T1976">
            <v>2109</v>
          </cell>
          <cell r="V1976">
            <v>2109</v>
          </cell>
          <cell r="W1976">
            <v>42.116730000000004</v>
          </cell>
          <cell r="X1976">
            <v>33424</v>
          </cell>
          <cell r="Y1976">
            <v>33903</v>
          </cell>
        </row>
        <row r="1977">
          <cell r="I1977" t="str">
            <v>701520HH00WFV</v>
          </cell>
          <cell r="K1977">
            <v>0</v>
          </cell>
          <cell r="L1977">
            <v>0</v>
          </cell>
          <cell r="M1977">
            <v>1.9970000000000002E-2</v>
          </cell>
          <cell r="N1977">
            <v>0.08</v>
          </cell>
          <cell r="O1977">
            <v>0</v>
          </cell>
          <cell r="P1977">
            <v>0</v>
          </cell>
          <cell r="Q1977" t="str">
            <v>CPC</v>
          </cell>
          <cell r="R1977">
            <v>338935</v>
          </cell>
          <cell r="S1977">
            <v>344021</v>
          </cell>
          <cell r="T1977">
            <v>5086</v>
          </cell>
          <cell r="V1977">
            <v>5086</v>
          </cell>
          <cell r="W1977">
            <v>101.56742000000001</v>
          </cell>
          <cell r="X1977">
            <v>0</v>
          </cell>
          <cell r="Y1977">
            <v>0</v>
          </cell>
        </row>
        <row r="1978">
          <cell r="I1978" t="str">
            <v>74632699021BV</v>
          </cell>
          <cell r="K1978">
            <v>0</v>
          </cell>
          <cell r="L1978">
            <v>0</v>
          </cell>
          <cell r="M1978">
            <v>1.9970000000000002E-2</v>
          </cell>
          <cell r="N1978">
            <v>0.08</v>
          </cell>
          <cell r="O1978">
            <v>0</v>
          </cell>
          <cell r="P1978">
            <v>0</v>
          </cell>
          <cell r="Q1978" t="str">
            <v>CPC</v>
          </cell>
          <cell r="R1978">
            <v>37817</v>
          </cell>
          <cell r="S1978">
            <v>38652</v>
          </cell>
          <cell r="T1978">
            <v>835</v>
          </cell>
          <cell r="V1978">
            <v>835</v>
          </cell>
          <cell r="W1978">
            <v>16.674950000000003</v>
          </cell>
          <cell r="X1978">
            <v>0</v>
          </cell>
          <cell r="Y1978">
            <v>0</v>
          </cell>
        </row>
        <row r="1979">
          <cell r="I1979" t="str">
            <v>75273894500FH</v>
          </cell>
          <cell r="K1979">
            <v>0</v>
          </cell>
          <cell r="L1979">
            <v>0</v>
          </cell>
          <cell r="M1979">
            <v>1.9970000000000002E-2</v>
          </cell>
          <cell r="N1979">
            <v>0.08</v>
          </cell>
          <cell r="O1979">
            <v>0</v>
          </cell>
          <cell r="P1979">
            <v>0</v>
          </cell>
          <cell r="Q1979" t="str">
            <v>CPC</v>
          </cell>
          <cell r="R1979">
            <v>16752</v>
          </cell>
          <cell r="S1979">
            <v>16878</v>
          </cell>
          <cell r="T1979">
            <v>126</v>
          </cell>
          <cell r="V1979">
            <v>126</v>
          </cell>
          <cell r="W1979">
            <v>2.5162200000000001</v>
          </cell>
          <cell r="X1979">
            <v>15484</v>
          </cell>
          <cell r="Y1979">
            <v>15667</v>
          </cell>
        </row>
        <row r="1980">
          <cell r="I1980" t="str">
            <v>7526389440FZR</v>
          </cell>
          <cell r="K1980">
            <v>0</v>
          </cell>
          <cell r="L1980">
            <v>0</v>
          </cell>
          <cell r="M1980">
            <v>1.9970000000000002E-2</v>
          </cell>
          <cell r="N1980">
            <v>0.08</v>
          </cell>
          <cell r="O1980">
            <v>0</v>
          </cell>
          <cell r="P1980">
            <v>0</v>
          </cell>
          <cell r="Q1980" t="str">
            <v>CPC</v>
          </cell>
          <cell r="R1980">
            <v>7564</v>
          </cell>
          <cell r="S1980">
            <v>7944</v>
          </cell>
          <cell r="T1980">
            <v>380</v>
          </cell>
          <cell r="V1980">
            <v>380</v>
          </cell>
          <cell r="W1980">
            <v>7.5886000000000005</v>
          </cell>
          <cell r="X1980">
            <v>18739</v>
          </cell>
          <cell r="Y1980">
            <v>19557</v>
          </cell>
        </row>
        <row r="1981">
          <cell r="I1981" t="str">
            <v>752744945025Y</v>
          </cell>
          <cell r="K1981">
            <v>0</v>
          </cell>
          <cell r="L1981">
            <v>0</v>
          </cell>
          <cell r="M1981">
            <v>1.9970000000000002E-2</v>
          </cell>
          <cell r="N1981">
            <v>0.08</v>
          </cell>
          <cell r="O1981">
            <v>0</v>
          </cell>
          <cell r="P1981">
            <v>0</v>
          </cell>
          <cell r="Q1981" t="str">
            <v>CPC</v>
          </cell>
          <cell r="R1981">
            <v>18955</v>
          </cell>
          <cell r="S1981">
            <v>19057</v>
          </cell>
          <cell r="T1981">
            <v>102</v>
          </cell>
          <cell r="V1981">
            <v>102</v>
          </cell>
          <cell r="W1981">
            <v>2.03694</v>
          </cell>
          <cell r="X1981">
            <v>19680</v>
          </cell>
          <cell r="Y1981">
            <v>20110</v>
          </cell>
        </row>
        <row r="1982">
          <cell r="I1982" t="str">
            <v>7526389440G0Z</v>
          </cell>
          <cell r="K1982">
            <v>0</v>
          </cell>
          <cell r="L1982">
            <v>0</v>
          </cell>
          <cell r="M1982">
            <v>1.9970000000000002E-2</v>
          </cell>
          <cell r="N1982">
            <v>0.08</v>
          </cell>
          <cell r="O1982">
            <v>0</v>
          </cell>
          <cell r="P1982">
            <v>0</v>
          </cell>
          <cell r="Q1982" t="str">
            <v>CPC</v>
          </cell>
          <cell r="R1982">
            <v>110249</v>
          </cell>
          <cell r="S1982">
            <v>114160</v>
          </cell>
          <cell r="T1982">
            <v>3911</v>
          </cell>
          <cell r="V1982">
            <v>3911</v>
          </cell>
          <cell r="W1982">
            <v>78.102670000000003</v>
          </cell>
          <cell r="X1982">
            <v>17565</v>
          </cell>
          <cell r="Y1982">
            <v>17852</v>
          </cell>
        </row>
        <row r="1983">
          <cell r="I1983" t="str">
            <v>451420LM01WLW</v>
          </cell>
          <cell r="K1983">
            <v>0</v>
          </cell>
          <cell r="L1983">
            <v>0</v>
          </cell>
          <cell r="M1983">
            <v>1.9970000000000002E-2</v>
          </cell>
          <cell r="N1983">
            <v>0.08</v>
          </cell>
          <cell r="O1983">
            <v>0</v>
          </cell>
          <cell r="P1983">
            <v>0</v>
          </cell>
          <cell r="Q1983" t="str">
            <v>CPC</v>
          </cell>
          <cell r="R1983">
            <v>19157</v>
          </cell>
          <cell r="S1983">
            <v>19495</v>
          </cell>
          <cell r="T1983">
            <v>338</v>
          </cell>
          <cell r="V1983">
            <v>338</v>
          </cell>
          <cell r="W1983">
            <v>6.7498600000000009</v>
          </cell>
          <cell r="X1983">
            <v>0</v>
          </cell>
          <cell r="Y1983">
            <v>0</v>
          </cell>
        </row>
        <row r="1984">
          <cell r="I1984" t="str">
            <v>50261894205TR</v>
          </cell>
          <cell r="K1984">
            <v>0</v>
          </cell>
          <cell r="L1984">
            <v>0</v>
          </cell>
          <cell r="M1984">
            <v>1.9970000000000002E-2</v>
          </cell>
          <cell r="N1984">
            <v>0.08</v>
          </cell>
          <cell r="O1984">
            <v>0</v>
          </cell>
          <cell r="P1984">
            <v>0</v>
          </cell>
          <cell r="Q1984" t="str">
            <v>CPC</v>
          </cell>
          <cell r="R1984">
            <v>15260</v>
          </cell>
          <cell r="S1984">
            <v>15477</v>
          </cell>
          <cell r="T1984">
            <v>217</v>
          </cell>
          <cell r="V1984">
            <v>217</v>
          </cell>
          <cell r="W1984">
            <v>4.3334900000000003</v>
          </cell>
          <cell r="X1984">
            <v>18282</v>
          </cell>
          <cell r="Y1984">
            <v>18665</v>
          </cell>
        </row>
        <row r="1985">
          <cell r="I1985" t="str">
            <v>W512L601628</v>
          </cell>
          <cell r="J1985" t="str">
            <v>C28004992</v>
          </cell>
          <cell r="K1985">
            <v>0</v>
          </cell>
          <cell r="L1985">
            <v>0</v>
          </cell>
          <cell r="M1985">
            <v>1.9970000000000002E-2</v>
          </cell>
          <cell r="N1985">
            <v>0.08</v>
          </cell>
          <cell r="O1985">
            <v>0</v>
          </cell>
          <cell r="P1985">
            <v>0</v>
          </cell>
          <cell r="Q1985" t="str">
            <v>CPC</v>
          </cell>
          <cell r="R1985">
            <v>538753</v>
          </cell>
          <cell r="S1985">
            <v>545212</v>
          </cell>
          <cell r="T1985">
            <v>6459</v>
          </cell>
          <cell r="U1985">
            <v>6459</v>
          </cell>
          <cell r="W1985">
            <v>128.98623000000001</v>
          </cell>
          <cell r="X1985">
            <v>115587</v>
          </cell>
          <cell r="Y1985">
            <v>117669</v>
          </cell>
        </row>
        <row r="1986">
          <cell r="I1986" t="str">
            <v>V8315300958</v>
          </cell>
          <cell r="J1986" t="str">
            <v>C24068071</v>
          </cell>
          <cell r="K1986">
            <v>0</v>
          </cell>
          <cell r="L1986">
            <v>0</v>
          </cell>
          <cell r="M1986">
            <v>1.9970000000000002E-2</v>
          </cell>
          <cell r="N1986">
            <v>0.08</v>
          </cell>
          <cell r="O1986">
            <v>0</v>
          </cell>
          <cell r="P1986">
            <v>0</v>
          </cell>
          <cell r="Q1986" t="str">
            <v>CPC</v>
          </cell>
          <cell r="R1986">
            <v>335917</v>
          </cell>
          <cell r="S1986">
            <v>339028</v>
          </cell>
          <cell r="T1986">
            <v>3111</v>
          </cell>
          <cell r="U1986">
            <v>3111</v>
          </cell>
          <cell r="W1986">
            <v>62.126670000000004</v>
          </cell>
          <cell r="X1986">
            <v>0</v>
          </cell>
          <cell r="Y1986">
            <v>0</v>
          </cell>
        </row>
        <row r="1987">
          <cell r="I1987" t="str">
            <v>W423L200404</v>
          </cell>
          <cell r="J1987" t="str">
            <v>C84017880</v>
          </cell>
          <cell r="K1987">
            <v>0</v>
          </cell>
          <cell r="L1987">
            <v>0</v>
          </cell>
          <cell r="M1987">
            <v>1.9970000000000002E-2</v>
          </cell>
          <cell r="N1987">
            <v>0.08</v>
          </cell>
          <cell r="O1987">
            <v>0</v>
          </cell>
          <cell r="P1987">
            <v>0</v>
          </cell>
          <cell r="Q1987" t="str">
            <v>CPC</v>
          </cell>
          <cell r="R1987">
            <v>237646</v>
          </cell>
          <cell r="S1987">
            <v>241778</v>
          </cell>
          <cell r="T1987">
            <v>4132</v>
          </cell>
          <cell r="U1987">
            <v>4132</v>
          </cell>
          <cell r="W1987">
            <v>82.516040000000004</v>
          </cell>
          <cell r="X1987">
            <v>0</v>
          </cell>
          <cell r="Y1987">
            <v>0</v>
          </cell>
        </row>
        <row r="1988">
          <cell r="I1988" t="str">
            <v>V9735600948</v>
          </cell>
          <cell r="J1988" t="str">
            <v>C84038564</v>
          </cell>
          <cell r="K1988">
            <v>0</v>
          </cell>
          <cell r="L1988">
            <v>0</v>
          </cell>
          <cell r="M1988">
            <v>1.9970000000000002E-2</v>
          </cell>
          <cell r="N1988">
            <v>0.08</v>
          </cell>
          <cell r="O1988">
            <v>0</v>
          </cell>
          <cell r="P1988">
            <v>0</v>
          </cell>
          <cell r="Q1988" t="str">
            <v>CPC</v>
          </cell>
          <cell r="R1988">
            <v>72752</v>
          </cell>
          <cell r="S1988">
            <v>73911</v>
          </cell>
          <cell r="T1988">
            <v>1159</v>
          </cell>
          <cell r="U1988">
            <v>1159</v>
          </cell>
          <cell r="W1988">
            <v>23.145230000000002</v>
          </cell>
          <cell r="X1988">
            <v>101183</v>
          </cell>
          <cell r="Y1988">
            <v>103337</v>
          </cell>
        </row>
        <row r="1989">
          <cell r="I1989" t="str">
            <v>701531HH02WW0</v>
          </cell>
          <cell r="K1989">
            <v>0</v>
          </cell>
          <cell r="L1989">
            <v>0</v>
          </cell>
          <cell r="M1989">
            <v>1.9970000000000002E-2</v>
          </cell>
          <cell r="N1989">
            <v>0.08</v>
          </cell>
          <cell r="O1989">
            <v>0</v>
          </cell>
          <cell r="P1989">
            <v>0</v>
          </cell>
          <cell r="Q1989" t="str">
            <v>CPC</v>
          </cell>
          <cell r="R1989">
            <v>33079</v>
          </cell>
          <cell r="S1989">
            <v>33741</v>
          </cell>
          <cell r="T1989">
            <v>662</v>
          </cell>
          <cell r="V1989">
            <v>662</v>
          </cell>
          <cell r="W1989">
            <v>13.220140000000001</v>
          </cell>
          <cell r="X1989">
            <v>0</v>
          </cell>
          <cell r="Y1989">
            <v>0</v>
          </cell>
        </row>
        <row r="1990">
          <cell r="I1990" t="str">
            <v>72H5ZBL</v>
          </cell>
          <cell r="K1990">
            <v>0</v>
          </cell>
          <cell r="L1990">
            <v>0</v>
          </cell>
          <cell r="M1990">
            <v>1.9970000000000002E-2</v>
          </cell>
          <cell r="N1990">
            <v>0.08</v>
          </cell>
          <cell r="O1990">
            <v>0</v>
          </cell>
          <cell r="P1990">
            <v>0</v>
          </cell>
          <cell r="Q1990" t="str">
            <v>CPC</v>
          </cell>
          <cell r="R1990">
            <v>19901</v>
          </cell>
          <cell r="S1990">
            <v>19907</v>
          </cell>
          <cell r="T1990">
            <v>6</v>
          </cell>
          <cell r="V1990">
            <v>6</v>
          </cell>
          <cell r="W1990">
            <v>0.11982000000000001</v>
          </cell>
          <cell r="X1990">
            <v>0</v>
          </cell>
          <cell r="Y1990">
            <v>0</v>
          </cell>
        </row>
        <row r="1991">
          <cell r="I1991" t="str">
            <v>5026089421DV5</v>
          </cell>
          <cell r="K1991">
            <v>0</v>
          </cell>
          <cell r="L1991">
            <v>0</v>
          </cell>
          <cell r="M1991">
            <v>1.9970000000000002E-2</v>
          </cell>
          <cell r="N1991">
            <v>0.08</v>
          </cell>
          <cell r="O1991">
            <v>0</v>
          </cell>
          <cell r="P1991">
            <v>0</v>
          </cell>
          <cell r="Q1991" t="str">
            <v>CPC</v>
          </cell>
          <cell r="R1991">
            <v>29624</v>
          </cell>
          <cell r="S1991">
            <v>30293</v>
          </cell>
          <cell r="T1991">
            <v>669</v>
          </cell>
          <cell r="V1991">
            <v>669</v>
          </cell>
          <cell r="W1991">
            <v>13.35993</v>
          </cell>
          <cell r="X1991">
            <v>22722</v>
          </cell>
          <cell r="Y1991">
            <v>23578</v>
          </cell>
        </row>
        <row r="1992">
          <cell r="I1992" t="str">
            <v>5026099421FG2</v>
          </cell>
          <cell r="K1992">
            <v>0</v>
          </cell>
          <cell r="L1992">
            <v>0</v>
          </cell>
          <cell r="M1992">
            <v>1.9970000000000002E-2</v>
          </cell>
          <cell r="N1992">
            <v>0.08</v>
          </cell>
          <cell r="O1992">
            <v>0</v>
          </cell>
          <cell r="P1992">
            <v>0</v>
          </cell>
          <cell r="Q1992" t="str">
            <v>CPC</v>
          </cell>
          <cell r="R1992">
            <v>33100</v>
          </cell>
          <cell r="S1992">
            <v>33358</v>
          </cell>
          <cell r="T1992">
            <v>258</v>
          </cell>
          <cell r="V1992">
            <v>258</v>
          </cell>
          <cell r="W1992">
            <v>5.1522600000000001</v>
          </cell>
          <cell r="X1992">
            <v>28986</v>
          </cell>
          <cell r="Y1992">
            <v>29628</v>
          </cell>
        </row>
        <row r="1993">
          <cell r="I1993" t="str">
            <v>S9228500674</v>
          </cell>
          <cell r="J1993" t="str">
            <v>C28008735</v>
          </cell>
          <cell r="K1993">
            <v>0</v>
          </cell>
          <cell r="L1993">
            <v>0</v>
          </cell>
          <cell r="M1993">
            <v>1.9970000000000002E-2</v>
          </cell>
          <cell r="N1993">
            <v>0.08</v>
          </cell>
          <cell r="O1993">
            <v>0</v>
          </cell>
          <cell r="P1993">
            <v>0</v>
          </cell>
          <cell r="Q1993" t="str">
            <v>CPC</v>
          </cell>
          <cell r="R1993">
            <v>155364</v>
          </cell>
          <cell r="S1993">
            <v>156883</v>
          </cell>
          <cell r="T1993">
            <v>1519</v>
          </cell>
          <cell r="V1993">
            <v>1519</v>
          </cell>
          <cell r="W1993">
            <v>30.334430000000001</v>
          </cell>
          <cell r="X1993">
            <v>0</v>
          </cell>
          <cell r="Y1993">
            <v>0</v>
          </cell>
        </row>
        <row r="1994">
          <cell r="I1994" t="str">
            <v>701520HH00WGX</v>
          </cell>
          <cell r="K1994">
            <v>0</v>
          </cell>
          <cell r="L1994">
            <v>0</v>
          </cell>
          <cell r="M1994">
            <v>1.9970000000000002E-2</v>
          </cell>
          <cell r="N1994">
            <v>0.08</v>
          </cell>
          <cell r="O1994">
            <v>0</v>
          </cell>
          <cell r="P1994">
            <v>0</v>
          </cell>
          <cell r="Q1994" t="str">
            <v>CPC</v>
          </cell>
          <cell r="R1994">
            <v>245393</v>
          </cell>
          <cell r="S1994">
            <v>250631</v>
          </cell>
          <cell r="T1994">
            <v>5238</v>
          </cell>
          <cell r="V1994">
            <v>5238</v>
          </cell>
          <cell r="W1994">
            <v>104.60286000000001</v>
          </cell>
          <cell r="X1994">
            <v>0</v>
          </cell>
          <cell r="Y1994">
            <v>0</v>
          </cell>
        </row>
        <row r="1995">
          <cell r="I1995" t="str">
            <v>5026169421T45</v>
          </cell>
          <cell r="K1995">
            <v>0</v>
          </cell>
          <cell r="L1995">
            <v>0</v>
          </cell>
          <cell r="M1995">
            <v>1.9970000000000002E-2</v>
          </cell>
          <cell r="N1995">
            <v>0.08</v>
          </cell>
          <cell r="O1995">
            <v>0</v>
          </cell>
          <cell r="P1995">
            <v>0</v>
          </cell>
          <cell r="Q1995" t="str">
            <v>CPC</v>
          </cell>
          <cell r="R1995">
            <v>3422</v>
          </cell>
          <cell r="S1995">
            <v>3482</v>
          </cell>
          <cell r="T1995">
            <v>60</v>
          </cell>
          <cell r="V1995">
            <v>60</v>
          </cell>
          <cell r="W1995">
            <v>1.1982000000000002</v>
          </cell>
          <cell r="X1995">
            <v>9516</v>
          </cell>
          <cell r="Y1995">
            <v>10119</v>
          </cell>
        </row>
        <row r="1996">
          <cell r="I1996" t="str">
            <v>5026379420Y37</v>
          </cell>
          <cell r="K1996">
            <v>0</v>
          </cell>
          <cell r="L1996">
            <v>0</v>
          </cell>
          <cell r="M1996">
            <v>1.9970000000000002E-2</v>
          </cell>
          <cell r="N1996">
            <v>0.08</v>
          </cell>
          <cell r="O1996">
            <v>0</v>
          </cell>
          <cell r="P1996">
            <v>0</v>
          </cell>
          <cell r="Q1996" t="str">
            <v>CPC</v>
          </cell>
          <cell r="R1996">
            <v>6974</v>
          </cell>
          <cell r="S1996">
            <v>7068</v>
          </cell>
          <cell r="T1996">
            <v>94</v>
          </cell>
          <cell r="V1996">
            <v>94</v>
          </cell>
          <cell r="W1996">
            <v>1.8771800000000001</v>
          </cell>
          <cell r="X1996">
            <v>17245</v>
          </cell>
          <cell r="Y1996">
            <v>17569</v>
          </cell>
        </row>
        <row r="1998">
          <cell r="I1998" t="str">
            <v>7526129440XM2</v>
          </cell>
          <cell r="K1998">
            <v>0</v>
          </cell>
          <cell r="L1998">
            <v>0</v>
          </cell>
          <cell r="M1998">
            <v>1.9970000000000002E-2</v>
          </cell>
          <cell r="N1998">
            <v>0.08</v>
          </cell>
          <cell r="O1998">
            <v>0</v>
          </cell>
          <cell r="P1998">
            <v>0</v>
          </cell>
          <cell r="Q1998" t="str">
            <v>CPC</v>
          </cell>
          <cell r="R1998">
            <v>121208</v>
          </cell>
          <cell r="S1998">
            <v>123143</v>
          </cell>
          <cell r="T1998">
            <v>1935</v>
          </cell>
          <cell r="V1998">
            <v>1935</v>
          </cell>
          <cell r="W1998">
            <v>38.641950000000001</v>
          </cell>
          <cell r="X1998">
            <v>34718</v>
          </cell>
          <cell r="Y1998">
            <v>36225</v>
          </cell>
        </row>
        <row r="1999">
          <cell r="I1999" t="str">
            <v>7526389440G11</v>
          </cell>
          <cell r="K1999">
            <v>0</v>
          </cell>
          <cell r="L1999">
            <v>0</v>
          </cell>
          <cell r="M1999">
            <v>1.9970000000000002E-2</v>
          </cell>
          <cell r="N1999">
            <v>0.08</v>
          </cell>
          <cell r="O1999">
            <v>0</v>
          </cell>
          <cell r="P1999">
            <v>0</v>
          </cell>
          <cell r="Q1999" t="str">
            <v>CPC</v>
          </cell>
          <cell r="R1999">
            <v>62893</v>
          </cell>
          <cell r="S1999">
            <v>64068</v>
          </cell>
          <cell r="T1999">
            <v>1175</v>
          </cell>
          <cell r="V1999">
            <v>1175</v>
          </cell>
          <cell r="W1999">
            <v>23.464750000000002</v>
          </cell>
          <cell r="X1999">
            <v>40627</v>
          </cell>
          <cell r="Y1999">
            <v>41066</v>
          </cell>
        </row>
        <row r="2000">
          <cell r="I2000" t="str">
            <v>E194M210129</v>
          </cell>
          <cell r="J2000" t="str">
            <v>C84065053</v>
          </cell>
          <cell r="K2000">
            <v>0</v>
          </cell>
          <cell r="L2000">
            <v>0</v>
          </cell>
          <cell r="M2000">
            <v>1.9970000000000002E-2</v>
          </cell>
          <cell r="N2000">
            <v>0.08</v>
          </cell>
          <cell r="O2000">
            <v>0</v>
          </cell>
          <cell r="P2000">
            <v>0</v>
          </cell>
          <cell r="Q2000" t="str">
            <v>CPC</v>
          </cell>
          <cell r="R2000">
            <v>375725</v>
          </cell>
          <cell r="S2000">
            <v>379119</v>
          </cell>
          <cell r="T2000">
            <v>3394</v>
          </cell>
          <cell r="V2000">
            <v>3394</v>
          </cell>
          <cell r="W2000">
            <v>67.778180000000006</v>
          </cell>
          <cell r="X2000">
            <v>93910</v>
          </cell>
          <cell r="Y2000">
            <v>95520</v>
          </cell>
        </row>
        <row r="2001">
          <cell r="I2001" t="str">
            <v>E204R100380</v>
          </cell>
          <cell r="J2001" t="str">
            <v>C84064642</v>
          </cell>
          <cell r="K2001">
            <v>0</v>
          </cell>
          <cell r="L2001">
            <v>0</v>
          </cell>
          <cell r="M2001">
            <v>1.9970000000000002E-2</v>
          </cell>
          <cell r="N2001">
            <v>0.08</v>
          </cell>
          <cell r="O2001">
            <v>0</v>
          </cell>
          <cell r="P2001">
            <v>0</v>
          </cell>
          <cell r="Q2001" t="str">
            <v>CPC</v>
          </cell>
          <cell r="R2001">
            <v>68437</v>
          </cell>
          <cell r="S2001">
            <v>69147</v>
          </cell>
          <cell r="T2001">
            <v>710</v>
          </cell>
          <cell r="V2001">
            <v>710</v>
          </cell>
          <cell r="W2001">
            <v>14.178700000000001</v>
          </cell>
          <cell r="X2001">
            <v>73704</v>
          </cell>
          <cell r="Y2001">
            <v>75751</v>
          </cell>
        </row>
        <row r="2003">
          <cell r="I2003" t="str">
            <v>E764L400171</v>
          </cell>
          <cell r="J2003" t="str">
            <v>C84066671</v>
          </cell>
          <cell r="K2003">
            <v>0</v>
          </cell>
          <cell r="L2003">
            <v>0</v>
          </cell>
          <cell r="M2003">
            <v>1.9970000000000002E-2</v>
          </cell>
          <cell r="N2003">
            <v>0.08</v>
          </cell>
          <cell r="O2003">
            <v>0</v>
          </cell>
          <cell r="P2003">
            <v>0</v>
          </cell>
          <cell r="Q2003" t="str">
            <v>CPC</v>
          </cell>
          <cell r="R2003">
            <v>217542</v>
          </cell>
          <cell r="S2003">
            <v>222903</v>
          </cell>
          <cell r="T2003">
            <v>5361</v>
          </cell>
          <cell r="V2003">
            <v>5361</v>
          </cell>
          <cell r="W2003">
            <v>107.05917000000001</v>
          </cell>
          <cell r="X2003">
            <v>0</v>
          </cell>
          <cell r="Y2003">
            <v>0</v>
          </cell>
        </row>
        <row r="2004">
          <cell r="I2004" t="str">
            <v>E204R400180</v>
          </cell>
          <cell r="J2004" t="str">
            <v>C84069077</v>
          </cell>
          <cell r="K2004">
            <v>0</v>
          </cell>
          <cell r="L2004">
            <v>0</v>
          </cell>
          <cell r="M2004">
            <v>1.9970000000000002E-2</v>
          </cell>
          <cell r="N2004">
            <v>0.08</v>
          </cell>
          <cell r="O2004">
            <v>0</v>
          </cell>
          <cell r="P2004">
            <v>0</v>
          </cell>
          <cell r="Q2004" t="str">
            <v>CPC</v>
          </cell>
          <cell r="R2004">
            <v>64403</v>
          </cell>
          <cell r="S2004">
            <v>66795</v>
          </cell>
          <cell r="T2004">
            <v>2392</v>
          </cell>
          <cell r="V2004">
            <v>2392</v>
          </cell>
          <cell r="W2004">
            <v>47.768240000000006</v>
          </cell>
          <cell r="X2004">
            <v>19167</v>
          </cell>
          <cell r="Y2004">
            <v>19574</v>
          </cell>
        </row>
        <row r="2005">
          <cell r="I2005" t="str">
            <v>E194M410138</v>
          </cell>
          <cell r="J2005" t="str">
            <v>C84069082</v>
          </cell>
          <cell r="K2005">
            <v>0</v>
          </cell>
          <cell r="L2005">
            <v>0</v>
          </cell>
          <cell r="M2005">
            <v>1.9970000000000002E-2</v>
          </cell>
          <cell r="N2005">
            <v>0.08</v>
          </cell>
          <cell r="O2005">
            <v>0</v>
          </cell>
          <cell r="P2005">
            <v>0</v>
          </cell>
          <cell r="Q2005" t="str">
            <v>CPC</v>
          </cell>
          <cell r="R2005">
            <v>206539</v>
          </cell>
          <cell r="S2005">
            <v>211124</v>
          </cell>
          <cell r="T2005">
            <v>4585</v>
          </cell>
          <cell r="V2005">
            <v>4585</v>
          </cell>
          <cell r="W2005">
            <v>91.562450000000013</v>
          </cell>
          <cell r="X2005">
            <v>76663</v>
          </cell>
          <cell r="Y2005">
            <v>78010</v>
          </cell>
        </row>
        <row r="2006">
          <cell r="I2006" t="str">
            <v>406336990DTNL</v>
          </cell>
          <cell r="K2006">
            <v>0</v>
          </cell>
          <cell r="L2006">
            <v>0</v>
          </cell>
          <cell r="M2006">
            <v>1.9970000000000002E-2</v>
          </cell>
          <cell r="N2006">
            <v>0.08</v>
          </cell>
          <cell r="O2006">
            <v>0</v>
          </cell>
          <cell r="P2006">
            <v>0</v>
          </cell>
          <cell r="Q2006" t="str">
            <v>CPC</v>
          </cell>
          <cell r="R2006">
            <v>847</v>
          </cell>
          <cell r="S2006">
            <v>884</v>
          </cell>
          <cell r="T2006">
            <v>37</v>
          </cell>
          <cell r="V2006">
            <v>37</v>
          </cell>
          <cell r="W2006">
            <v>0.73889000000000005</v>
          </cell>
          <cell r="X2006">
            <v>0</v>
          </cell>
          <cell r="Y2006">
            <v>0</v>
          </cell>
        </row>
        <row r="2007">
          <cell r="I2007" t="str">
            <v>701544HH0F52N</v>
          </cell>
          <cell r="K2007">
            <v>0</v>
          </cell>
          <cell r="L2007">
            <v>0</v>
          </cell>
          <cell r="M2007">
            <v>1.9970000000000002E-2</v>
          </cell>
          <cell r="N2007">
            <v>0.08</v>
          </cell>
          <cell r="O2007">
            <v>0</v>
          </cell>
          <cell r="P2007">
            <v>0</v>
          </cell>
          <cell r="Q2007" t="str">
            <v>CPC</v>
          </cell>
          <cell r="R2007">
            <v>81373</v>
          </cell>
          <cell r="S2007">
            <v>83181</v>
          </cell>
          <cell r="T2007">
            <v>1808</v>
          </cell>
          <cell r="V2007">
            <v>1808</v>
          </cell>
          <cell r="W2007">
            <v>36.105760000000004</v>
          </cell>
          <cell r="X2007">
            <v>0</v>
          </cell>
          <cell r="Y2007">
            <v>0</v>
          </cell>
        </row>
        <row r="2008">
          <cell r="I2008" t="str">
            <v>W913P206007</v>
          </cell>
          <cell r="J2008" t="str">
            <v>C84023341</v>
          </cell>
          <cell r="K2008">
            <v>0</v>
          </cell>
          <cell r="L2008">
            <v>0</v>
          </cell>
          <cell r="M2008">
            <v>1.9970000000000002E-2</v>
          </cell>
          <cell r="N2008">
            <v>0.08</v>
          </cell>
          <cell r="O2008">
            <v>0</v>
          </cell>
          <cell r="P2008">
            <v>0</v>
          </cell>
          <cell r="Q2008" t="str">
            <v>CPC</v>
          </cell>
          <cell r="R2008">
            <v>160839</v>
          </cell>
          <cell r="S2008">
            <v>161447</v>
          </cell>
          <cell r="T2008">
            <v>608</v>
          </cell>
          <cell r="V2008">
            <v>608</v>
          </cell>
          <cell r="W2008">
            <v>12.141760000000001</v>
          </cell>
          <cell r="X2008">
            <v>0</v>
          </cell>
          <cell r="Y2008">
            <v>0</v>
          </cell>
        </row>
        <row r="2009">
          <cell r="I2009" t="str">
            <v>451445LM1X6KC</v>
          </cell>
          <cell r="K2009">
            <v>2000</v>
          </cell>
          <cell r="L2009">
            <v>0</v>
          </cell>
          <cell r="M2009">
            <v>2.0750000000000001E-2</v>
          </cell>
          <cell r="N2009">
            <v>0.08</v>
          </cell>
          <cell r="O2009">
            <v>41.5</v>
          </cell>
          <cell r="P2009">
            <v>0</v>
          </cell>
          <cell r="Q2009">
            <v>41.5</v>
          </cell>
          <cell r="R2009">
            <v>872</v>
          </cell>
          <cell r="S2009">
            <v>874</v>
          </cell>
          <cell r="T2009">
            <v>2</v>
          </cell>
          <cell r="U2009" t="str">
            <v>0</v>
          </cell>
          <cell r="W2009">
            <v>0</v>
          </cell>
          <cell r="X2009">
            <v>0</v>
          </cell>
          <cell r="Y2009">
            <v>0</v>
          </cell>
        </row>
        <row r="2011">
          <cell r="I2011" t="str">
            <v>74635C6601NBN</v>
          </cell>
          <cell r="K2011">
            <v>0</v>
          </cell>
          <cell r="L2011">
            <v>0</v>
          </cell>
          <cell r="M2011">
            <v>1.9970000000000002E-2</v>
          </cell>
          <cell r="N2011">
            <v>0.08</v>
          </cell>
          <cell r="O2011">
            <v>0</v>
          </cell>
          <cell r="P2011">
            <v>0</v>
          </cell>
          <cell r="Q2011" t="str">
            <v>CPC</v>
          </cell>
          <cell r="R2011">
            <v>19235</v>
          </cell>
          <cell r="S2011">
            <v>20170</v>
          </cell>
          <cell r="T2011">
            <v>935</v>
          </cell>
          <cell r="V2011">
            <v>935</v>
          </cell>
          <cell r="W2011">
            <v>18.671950000000002</v>
          </cell>
          <cell r="X2011">
            <v>0</v>
          </cell>
          <cell r="Y2011">
            <v>0</v>
          </cell>
        </row>
        <row r="2012">
          <cell r="I2012" t="str">
            <v>74635C6601N8T</v>
          </cell>
          <cell r="K2012">
            <v>0</v>
          </cell>
          <cell r="L2012">
            <v>0</v>
          </cell>
          <cell r="M2012">
            <v>1.9970000000000002E-2</v>
          </cell>
          <cell r="N2012">
            <v>0.08</v>
          </cell>
          <cell r="O2012">
            <v>0</v>
          </cell>
          <cell r="P2012">
            <v>0</v>
          </cell>
          <cell r="Q2012" t="str">
            <v>CPC</v>
          </cell>
          <cell r="R2012">
            <v>46651</v>
          </cell>
          <cell r="S2012">
            <v>50589</v>
          </cell>
          <cell r="T2012">
            <v>3938</v>
          </cell>
          <cell r="V2012">
            <v>3938</v>
          </cell>
          <cell r="W2012">
            <v>78.641860000000008</v>
          </cell>
          <cell r="X2012">
            <v>0</v>
          </cell>
          <cell r="Y2012">
            <v>0</v>
          </cell>
        </row>
        <row r="2013">
          <cell r="I2013" t="str">
            <v>7958ZG8</v>
          </cell>
          <cell r="K2013">
            <v>0</v>
          </cell>
          <cell r="L2013">
            <v>0</v>
          </cell>
          <cell r="M2013">
            <v>1.9970000000000002E-2</v>
          </cell>
          <cell r="N2013">
            <v>0.08</v>
          </cell>
          <cell r="O2013">
            <v>0</v>
          </cell>
          <cell r="P2013">
            <v>0</v>
          </cell>
          <cell r="Q2013" t="str">
            <v>CPC</v>
          </cell>
          <cell r="R2013">
            <v>267934</v>
          </cell>
          <cell r="S2013">
            <v>268018</v>
          </cell>
          <cell r="T2013">
            <v>84</v>
          </cell>
          <cell r="V2013">
            <v>84</v>
          </cell>
          <cell r="W2013">
            <v>1.6774800000000001</v>
          </cell>
          <cell r="X2013">
            <v>0</v>
          </cell>
          <cell r="Y2013">
            <v>0</v>
          </cell>
        </row>
        <row r="2014">
          <cell r="I2014" t="str">
            <v>451445LM25P1V</v>
          </cell>
          <cell r="K2014">
            <v>0</v>
          </cell>
          <cell r="L2014">
            <v>0</v>
          </cell>
          <cell r="M2014">
            <v>1.9970000000000002E-2</v>
          </cell>
          <cell r="N2014">
            <v>0.08</v>
          </cell>
          <cell r="O2014">
            <v>0</v>
          </cell>
          <cell r="P2014">
            <v>0</v>
          </cell>
          <cell r="Q2014" t="str">
            <v>CPC</v>
          </cell>
          <cell r="R2014">
            <v>14766</v>
          </cell>
          <cell r="S2014">
            <v>15916</v>
          </cell>
          <cell r="T2014">
            <v>1150</v>
          </cell>
          <cell r="V2014">
            <v>1150</v>
          </cell>
          <cell r="W2014">
            <v>22.965500000000002</v>
          </cell>
          <cell r="X2014">
            <v>0</v>
          </cell>
          <cell r="Y2014">
            <v>0</v>
          </cell>
        </row>
        <row r="2015">
          <cell r="I2015" t="str">
            <v>451445LM25P21</v>
          </cell>
          <cell r="K2015">
            <v>0</v>
          </cell>
          <cell r="L2015">
            <v>0</v>
          </cell>
          <cell r="M2015">
            <v>1.9970000000000002E-2</v>
          </cell>
          <cell r="N2015">
            <v>0.08</v>
          </cell>
          <cell r="O2015">
            <v>0</v>
          </cell>
          <cell r="P2015">
            <v>0</v>
          </cell>
          <cell r="Q2015" t="str">
            <v>CPC</v>
          </cell>
          <cell r="R2015">
            <v>4896</v>
          </cell>
          <cell r="S2015">
            <v>4939</v>
          </cell>
          <cell r="T2015">
            <v>43</v>
          </cell>
          <cell r="V2015">
            <v>43</v>
          </cell>
          <cell r="W2015">
            <v>0.85871000000000008</v>
          </cell>
          <cell r="X2015">
            <v>0</v>
          </cell>
          <cell r="Y2015">
            <v>0</v>
          </cell>
        </row>
        <row r="2016">
          <cell r="I2016" t="str">
            <v>701557HH0VH39</v>
          </cell>
          <cell r="K2016">
            <v>0</v>
          </cell>
          <cell r="L2016">
            <v>0</v>
          </cell>
          <cell r="M2016">
            <v>1.9970000000000002E-2</v>
          </cell>
          <cell r="N2016">
            <v>0.08</v>
          </cell>
          <cell r="O2016">
            <v>0</v>
          </cell>
          <cell r="P2016">
            <v>0</v>
          </cell>
          <cell r="Q2016" t="str">
            <v>CPC</v>
          </cell>
          <cell r="R2016">
            <v>12898</v>
          </cell>
          <cell r="S2016">
            <v>13440</v>
          </cell>
          <cell r="T2016">
            <v>542</v>
          </cell>
          <cell r="V2016">
            <v>542</v>
          </cell>
          <cell r="W2016">
            <v>10.823740000000001</v>
          </cell>
          <cell r="X2016">
            <v>0</v>
          </cell>
          <cell r="Y2016">
            <v>0</v>
          </cell>
        </row>
        <row r="2017">
          <cell r="I2017" t="str">
            <v>701520HH000G5</v>
          </cell>
          <cell r="K2017">
            <v>0</v>
          </cell>
          <cell r="L2017">
            <v>0</v>
          </cell>
          <cell r="M2017">
            <v>1.9970000000000002E-2</v>
          </cell>
          <cell r="N2017">
            <v>0.08</v>
          </cell>
          <cell r="O2017">
            <v>0</v>
          </cell>
          <cell r="P2017">
            <v>0</v>
          </cell>
          <cell r="Q2017" t="str">
            <v>CPC</v>
          </cell>
          <cell r="R2017">
            <v>84258</v>
          </cell>
          <cell r="S2017">
            <v>85017</v>
          </cell>
          <cell r="T2017">
            <v>759</v>
          </cell>
          <cell r="V2017">
            <v>759</v>
          </cell>
          <cell r="W2017">
            <v>15.157230000000002</v>
          </cell>
          <cell r="X2017">
            <v>0</v>
          </cell>
          <cell r="Y2017">
            <v>0</v>
          </cell>
        </row>
        <row r="2018">
          <cell r="I2018" t="str">
            <v>E175M610319</v>
          </cell>
          <cell r="J2018" t="str">
            <v>C84124129</v>
          </cell>
          <cell r="K2018">
            <v>0</v>
          </cell>
          <cell r="L2018">
            <v>0</v>
          </cell>
          <cell r="M2018">
            <v>1.9970000000000002E-2</v>
          </cell>
          <cell r="N2018">
            <v>0.08</v>
          </cell>
          <cell r="O2018">
            <v>0</v>
          </cell>
          <cell r="P2018">
            <v>0</v>
          </cell>
          <cell r="Q2018" t="str">
            <v>CPC</v>
          </cell>
          <cell r="R2018">
            <v>73889</v>
          </cell>
          <cell r="S2018">
            <v>77120</v>
          </cell>
          <cell r="T2018">
            <v>3231</v>
          </cell>
          <cell r="V2018">
            <v>3231</v>
          </cell>
          <cell r="W2018">
            <v>64.523070000000004</v>
          </cell>
          <cell r="X2018">
            <v>6844</v>
          </cell>
          <cell r="Y2018">
            <v>7198</v>
          </cell>
        </row>
        <row r="2019">
          <cell r="I2019" t="str">
            <v>794DZNL</v>
          </cell>
          <cell r="K2019">
            <v>0</v>
          </cell>
          <cell r="L2019">
            <v>0</v>
          </cell>
          <cell r="M2019">
            <v>1.9970000000000002E-2</v>
          </cell>
          <cell r="N2019">
            <v>0.08</v>
          </cell>
          <cell r="O2019">
            <v>0</v>
          </cell>
          <cell r="P2019">
            <v>0</v>
          </cell>
          <cell r="Q2019" t="str">
            <v>CPC</v>
          </cell>
          <cell r="R2019">
            <v>44139</v>
          </cell>
          <cell r="S2019">
            <v>44377</v>
          </cell>
          <cell r="T2019">
            <v>238</v>
          </cell>
          <cell r="V2019">
            <v>238</v>
          </cell>
          <cell r="W2019">
            <v>4.7528600000000001</v>
          </cell>
          <cell r="X2019">
            <v>0</v>
          </cell>
          <cell r="Y2019">
            <v>0</v>
          </cell>
        </row>
        <row r="2020">
          <cell r="I2020" t="str">
            <v>E764L300759</v>
          </cell>
          <cell r="J2020" t="str">
            <v>C84068565</v>
          </cell>
          <cell r="K2020">
            <v>0</v>
          </cell>
          <cell r="L2020">
            <v>0</v>
          </cell>
          <cell r="M2020">
            <v>1.9970000000000002E-2</v>
          </cell>
          <cell r="N2020">
            <v>0.08</v>
          </cell>
          <cell r="O2020">
            <v>0</v>
          </cell>
          <cell r="P2020">
            <v>0</v>
          </cell>
          <cell r="Q2020" t="str">
            <v>CPC</v>
          </cell>
          <cell r="R2020">
            <v>205414</v>
          </cell>
          <cell r="S2020">
            <v>206151</v>
          </cell>
          <cell r="T2020">
            <v>737</v>
          </cell>
          <cell r="V2020">
            <v>737</v>
          </cell>
          <cell r="W2020">
            <v>14.717890000000001</v>
          </cell>
          <cell r="X2020">
            <v>0</v>
          </cell>
          <cell r="Y2020">
            <v>0</v>
          </cell>
        </row>
        <row r="2021">
          <cell r="I2021" t="str">
            <v>40635C6601FVV</v>
          </cell>
          <cell r="K2021">
            <v>0</v>
          </cell>
          <cell r="L2021">
            <v>0</v>
          </cell>
          <cell r="M2021">
            <v>1.9970000000000002E-2</v>
          </cell>
          <cell r="N2021">
            <v>0.08</v>
          </cell>
          <cell r="O2021">
            <v>0</v>
          </cell>
          <cell r="P2021">
            <v>0</v>
          </cell>
          <cell r="Q2021" t="str">
            <v>CPC</v>
          </cell>
          <cell r="R2021">
            <v>5256</v>
          </cell>
          <cell r="S2021">
            <v>5371</v>
          </cell>
          <cell r="T2021">
            <v>115</v>
          </cell>
          <cell r="V2021">
            <v>115</v>
          </cell>
          <cell r="W2021">
            <v>2.2965500000000003</v>
          </cell>
          <cell r="X2021">
            <v>0</v>
          </cell>
          <cell r="Y2021">
            <v>0</v>
          </cell>
        </row>
        <row r="2022">
          <cell r="I2022" t="str">
            <v>451445LM25NZK</v>
          </cell>
          <cell r="K2022">
            <v>0</v>
          </cell>
          <cell r="L2022">
            <v>0</v>
          </cell>
          <cell r="M2022">
            <v>1.9970000000000002E-2</v>
          </cell>
          <cell r="N2022">
            <v>0.08</v>
          </cell>
          <cell r="O2022">
            <v>0</v>
          </cell>
          <cell r="P2022">
            <v>0</v>
          </cell>
          <cell r="Q2022" t="str">
            <v>CPC</v>
          </cell>
          <cell r="R2022">
            <v>2499</v>
          </cell>
          <cell r="S2022">
            <v>2580</v>
          </cell>
          <cell r="T2022">
            <v>81</v>
          </cell>
          <cell r="V2022">
            <v>81</v>
          </cell>
          <cell r="W2022">
            <v>1.6175700000000002</v>
          </cell>
          <cell r="X2022">
            <v>0</v>
          </cell>
          <cell r="Y2022">
            <v>0</v>
          </cell>
        </row>
        <row r="2023">
          <cell r="I2023" t="str">
            <v>E185MB60547</v>
          </cell>
          <cell r="J2023" t="str">
            <v>C84140335</v>
          </cell>
          <cell r="K2023">
            <v>0</v>
          </cell>
          <cell r="L2023">
            <v>0</v>
          </cell>
          <cell r="M2023">
            <v>1.9970000000000002E-2</v>
          </cell>
          <cell r="N2023">
            <v>0.08</v>
          </cell>
          <cell r="O2023">
            <v>0</v>
          </cell>
          <cell r="P2023">
            <v>0</v>
          </cell>
          <cell r="Q2023" t="str">
            <v>CPC</v>
          </cell>
          <cell r="R2023">
            <v>126190</v>
          </cell>
          <cell r="S2023">
            <v>135028</v>
          </cell>
          <cell r="T2023">
            <v>8838</v>
          </cell>
          <cell r="V2023">
            <v>8838</v>
          </cell>
          <cell r="W2023">
            <v>176.49486000000002</v>
          </cell>
          <cell r="X2023">
            <v>60285</v>
          </cell>
          <cell r="Y2023">
            <v>63700</v>
          </cell>
        </row>
        <row r="2024">
          <cell r="I2024" t="str">
            <v>40634C6600KV8</v>
          </cell>
          <cell r="K2024">
            <v>0</v>
          </cell>
          <cell r="L2024">
            <v>0</v>
          </cell>
          <cell r="M2024">
            <v>1.9970000000000002E-2</v>
          </cell>
          <cell r="N2024">
            <v>0.08</v>
          </cell>
          <cell r="O2024">
            <v>0</v>
          </cell>
          <cell r="P2024">
            <v>0</v>
          </cell>
          <cell r="Q2024" t="str">
            <v>CPC</v>
          </cell>
          <cell r="R2024">
            <v>2832</v>
          </cell>
          <cell r="S2024">
            <v>2976</v>
          </cell>
          <cell r="T2024">
            <v>144</v>
          </cell>
          <cell r="V2024">
            <v>144</v>
          </cell>
          <cell r="W2024">
            <v>2.87568</v>
          </cell>
          <cell r="X2024">
            <v>0</v>
          </cell>
          <cell r="Y2024">
            <v>0</v>
          </cell>
        </row>
        <row r="2025">
          <cell r="I2025" t="str">
            <v>406347990PB4Y</v>
          </cell>
          <cell r="K2025">
            <v>0</v>
          </cell>
          <cell r="L2025">
            <v>0</v>
          </cell>
          <cell r="M2025">
            <v>1.9970000000000002E-2</v>
          </cell>
          <cell r="N2025">
            <v>0.08</v>
          </cell>
          <cell r="O2025">
            <v>0</v>
          </cell>
          <cell r="P2025">
            <v>0</v>
          </cell>
          <cell r="Q2025" t="str">
            <v>CPC</v>
          </cell>
          <cell r="R2025">
            <v>602</v>
          </cell>
          <cell r="S2025">
            <v>653</v>
          </cell>
          <cell r="T2025">
            <v>51</v>
          </cell>
          <cell r="V2025">
            <v>51</v>
          </cell>
          <cell r="W2025">
            <v>1.01847</v>
          </cell>
          <cell r="X2025">
            <v>0</v>
          </cell>
          <cell r="Y2025">
            <v>0</v>
          </cell>
        </row>
        <row r="2026">
          <cell r="I2026" t="str">
            <v>40635C6606N01</v>
          </cell>
          <cell r="K2026">
            <v>0</v>
          </cell>
          <cell r="L2026">
            <v>0</v>
          </cell>
          <cell r="M2026">
            <v>1.9970000000000002E-2</v>
          </cell>
          <cell r="N2026">
            <v>0.08</v>
          </cell>
          <cell r="O2026">
            <v>0</v>
          </cell>
          <cell r="P2026">
            <v>0</v>
          </cell>
          <cell r="Q2026" t="str">
            <v>CPC</v>
          </cell>
          <cell r="R2026">
            <v>388</v>
          </cell>
          <cell r="S2026">
            <v>425</v>
          </cell>
          <cell r="T2026">
            <v>37</v>
          </cell>
          <cell r="V2026">
            <v>37</v>
          </cell>
          <cell r="W2026">
            <v>0.73889000000000005</v>
          </cell>
          <cell r="X2026">
            <v>0</v>
          </cell>
          <cell r="Y2026">
            <v>0</v>
          </cell>
        </row>
        <row r="2027">
          <cell r="I2027" t="str">
            <v>S9219600197</v>
          </cell>
          <cell r="J2027" t="str">
            <v>C28004846</v>
          </cell>
          <cell r="K2027">
            <v>0</v>
          </cell>
          <cell r="L2027">
            <v>0</v>
          </cell>
          <cell r="M2027">
            <v>1.9970000000000002E-2</v>
          </cell>
          <cell r="N2027">
            <v>0.08</v>
          </cell>
          <cell r="O2027">
            <v>0</v>
          </cell>
          <cell r="P2027">
            <v>0</v>
          </cell>
          <cell r="Q2027" t="str">
            <v>CPC</v>
          </cell>
          <cell r="R2027">
            <v>95856</v>
          </cell>
          <cell r="S2027">
            <v>96065</v>
          </cell>
          <cell r="T2027">
            <v>209</v>
          </cell>
          <cell r="V2027">
            <v>209</v>
          </cell>
          <cell r="W2027">
            <v>4.1737299999999999</v>
          </cell>
          <cell r="X2027">
            <v>0</v>
          </cell>
          <cell r="Y2027">
            <v>0</v>
          </cell>
        </row>
        <row r="2028">
          <cell r="I2028" t="str">
            <v>7526419442PWC</v>
          </cell>
          <cell r="K2028">
            <v>0</v>
          </cell>
          <cell r="L2028">
            <v>0</v>
          </cell>
          <cell r="M2028">
            <v>1.9970000000000002E-2</v>
          </cell>
          <cell r="N2028">
            <v>0.08</v>
          </cell>
          <cell r="O2028">
            <v>0</v>
          </cell>
          <cell r="P2028">
            <v>0</v>
          </cell>
          <cell r="Q2028" t="str">
            <v>CPC</v>
          </cell>
          <cell r="R2028">
            <v>4481</v>
          </cell>
          <cell r="S2028">
            <v>4726</v>
          </cell>
          <cell r="T2028">
            <v>245</v>
          </cell>
          <cell r="U2028">
            <v>245</v>
          </cell>
          <cell r="W2028">
            <v>4.8926500000000006</v>
          </cell>
          <cell r="X2028">
            <v>6015</v>
          </cell>
          <cell r="Y2028">
            <v>6352</v>
          </cell>
        </row>
        <row r="2029">
          <cell r="I2029" t="str">
            <v>70156PHH14437</v>
          </cell>
          <cell r="K2029">
            <v>0</v>
          </cell>
          <cell r="L2029">
            <v>0</v>
          </cell>
          <cell r="M2029">
            <v>1.9970000000000002E-2</v>
          </cell>
          <cell r="N2029">
            <v>0.08</v>
          </cell>
          <cell r="O2029">
            <v>0</v>
          </cell>
          <cell r="P2029">
            <v>0</v>
          </cell>
          <cell r="Q2029" t="str">
            <v>CPC</v>
          </cell>
          <cell r="R2029">
            <v>11283</v>
          </cell>
          <cell r="S2029">
            <v>12441</v>
          </cell>
          <cell r="T2029">
            <v>1158</v>
          </cell>
          <cell r="U2029">
            <v>1158</v>
          </cell>
          <cell r="W2029">
            <v>23.125260000000001</v>
          </cell>
          <cell r="X2029">
            <v>0</v>
          </cell>
          <cell r="Y2029">
            <v>0</v>
          </cell>
        </row>
        <row r="2030">
          <cell r="I2030" t="str">
            <v>70156PHH1441M</v>
          </cell>
          <cell r="K2030">
            <v>0</v>
          </cell>
          <cell r="L2030">
            <v>0</v>
          </cell>
          <cell r="M2030">
            <v>1.9970000000000002E-2</v>
          </cell>
          <cell r="N2030">
            <v>0.08</v>
          </cell>
          <cell r="O2030">
            <v>0</v>
          </cell>
          <cell r="P2030">
            <v>0</v>
          </cell>
          <cell r="Q2030" t="str">
            <v>CPC</v>
          </cell>
          <cell r="R2030">
            <v>18613</v>
          </cell>
          <cell r="S2030">
            <v>19929</v>
          </cell>
          <cell r="T2030">
            <v>1316</v>
          </cell>
          <cell r="U2030">
            <v>1316</v>
          </cell>
          <cell r="W2030">
            <v>26.280520000000003</v>
          </cell>
          <cell r="X2030">
            <v>0</v>
          </cell>
          <cell r="Y2030">
            <v>0</v>
          </cell>
        </row>
        <row r="2031">
          <cell r="I2031" t="str">
            <v>701544HH0H4KG</v>
          </cell>
          <cell r="K2031">
            <v>0</v>
          </cell>
          <cell r="L2031">
            <v>0</v>
          </cell>
          <cell r="M2031">
            <v>1.9970000000000002E-2</v>
          </cell>
          <cell r="N2031">
            <v>0.08</v>
          </cell>
          <cell r="O2031">
            <v>0</v>
          </cell>
          <cell r="P2031">
            <v>0</v>
          </cell>
          <cell r="Q2031" t="str">
            <v>CPC</v>
          </cell>
          <cell r="R2031">
            <v>100043</v>
          </cell>
          <cell r="S2031">
            <v>101138</v>
          </cell>
          <cell r="T2031">
            <v>1095</v>
          </cell>
          <cell r="U2031">
            <v>1095</v>
          </cell>
          <cell r="W2031">
            <v>21.867150000000002</v>
          </cell>
          <cell r="X2031">
            <v>0</v>
          </cell>
          <cell r="Y2031">
            <v>0</v>
          </cell>
        </row>
        <row r="2032">
          <cell r="I2032" t="str">
            <v>G446P803076</v>
          </cell>
          <cell r="J2032" t="str">
            <v>C83140222</v>
          </cell>
          <cell r="K2032">
            <v>0</v>
          </cell>
          <cell r="L2032">
            <v>0</v>
          </cell>
          <cell r="M2032">
            <v>1.9970000000000002E-2</v>
          </cell>
          <cell r="N2032">
            <v>0.08</v>
          </cell>
          <cell r="O2032">
            <v>0</v>
          </cell>
          <cell r="P2032">
            <v>0</v>
          </cell>
          <cell r="Q2032" t="str">
            <v>CPC</v>
          </cell>
          <cell r="R2032">
            <v>11287</v>
          </cell>
          <cell r="S2032">
            <v>14008</v>
          </cell>
          <cell r="T2032">
            <v>2721</v>
          </cell>
          <cell r="V2032">
            <v>2721</v>
          </cell>
          <cell r="W2032">
            <v>54.338370000000005</v>
          </cell>
          <cell r="X2032">
            <v>5529</v>
          </cell>
          <cell r="Y2032">
            <v>6432</v>
          </cell>
        </row>
        <row r="2033">
          <cell r="I2033" t="str">
            <v>G706M960508</v>
          </cell>
          <cell r="J2033" t="str">
            <v>C84178504</v>
          </cell>
          <cell r="K2033">
            <v>0</v>
          </cell>
          <cell r="L2033">
            <v>0</v>
          </cell>
          <cell r="M2033">
            <v>1.9970000000000002E-2</v>
          </cell>
          <cell r="N2033">
            <v>0.08</v>
          </cell>
          <cell r="O2033">
            <v>0</v>
          </cell>
          <cell r="P2033">
            <v>0</v>
          </cell>
          <cell r="Q2033" t="str">
            <v>CPC</v>
          </cell>
          <cell r="R2033">
            <v>12810</v>
          </cell>
          <cell r="S2033">
            <v>15258</v>
          </cell>
          <cell r="T2033">
            <v>2448</v>
          </cell>
          <cell r="U2033">
            <v>2448</v>
          </cell>
          <cell r="W2033">
            <v>48.886560000000003</v>
          </cell>
          <cell r="X2033">
            <v>2493</v>
          </cell>
          <cell r="Y2033">
            <v>3580</v>
          </cell>
        </row>
        <row r="2034">
          <cell r="I2034" t="str">
            <v>74636C6601LCZ</v>
          </cell>
          <cell r="K2034">
            <v>0</v>
          </cell>
          <cell r="L2034">
            <v>0</v>
          </cell>
          <cell r="M2034">
            <v>1.9970000000000002E-2</v>
          </cell>
          <cell r="N2034">
            <v>0.08</v>
          </cell>
          <cell r="O2034">
            <v>0</v>
          </cell>
          <cell r="P2034">
            <v>0</v>
          </cell>
          <cell r="Q2034" t="str">
            <v>CPC</v>
          </cell>
          <cell r="R2034">
            <v>22064</v>
          </cell>
          <cell r="S2034">
            <v>29217</v>
          </cell>
          <cell r="T2034">
            <v>7153</v>
          </cell>
          <cell r="V2034">
            <v>7153</v>
          </cell>
          <cell r="W2034">
            <v>142.84541000000002</v>
          </cell>
          <cell r="X2034">
            <v>0</v>
          </cell>
          <cell r="Y2034">
            <v>0</v>
          </cell>
        </row>
        <row r="2035">
          <cell r="I2035" t="str">
            <v>7463269902CY4</v>
          </cell>
          <cell r="K2035">
            <v>0</v>
          </cell>
          <cell r="L2035">
            <v>0</v>
          </cell>
          <cell r="M2035">
            <v>1.9970000000000002E-2</v>
          </cell>
          <cell r="N2035">
            <v>0.08</v>
          </cell>
          <cell r="O2035">
            <v>0</v>
          </cell>
          <cell r="P2035">
            <v>0</v>
          </cell>
          <cell r="Q2035" t="str">
            <v>CPC</v>
          </cell>
          <cell r="R2035">
            <v>370971</v>
          </cell>
          <cell r="S2035">
            <v>372120</v>
          </cell>
          <cell r="T2035">
            <v>1149</v>
          </cell>
          <cell r="V2035">
            <v>1149</v>
          </cell>
          <cell r="W2035">
            <v>22.945530000000002</v>
          </cell>
          <cell r="X2035">
            <v>0</v>
          </cell>
          <cell r="Y2035">
            <v>0</v>
          </cell>
        </row>
        <row r="2036">
          <cell r="I2036" t="str">
            <v>451445LM1X6G9</v>
          </cell>
          <cell r="K2036">
            <v>0</v>
          </cell>
          <cell r="L2036">
            <v>0</v>
          </cell>
          <cell r="M2036">
            <v>1.9970000000000002E-2</v>
          </cell>
          <cell r="N2036">
            <v>0.08</v>
          </cell>
          <cell r="O2036">
            <v>0</v>
          </cell>
          <cell r="P2036">
            <v>0</v>
          </cell>
          <cell r="Q2036" t="str">
            <v>CPC</v>
          </cell>
          <cell r="R2036">
            <v>10534</v>
          </cell>
          <cell r="S2036">
            <v>10534</v>
          </cell>
          <cell r="T2036">
            <v>0</v>
          </cell>
          <cell r="V2036" t="str">
            <v>0</v>
          </cell>
          <cell r="W2036">
            <v>0</v>
          </cell>
          <cell r="X2036">
            <v>0</v>
          </cell>
          <cell r="Y2036">
            <v>0</v>
          </cell>
        </row>
        <row r="2037">
          <cell r="I2037" t="str">
            <v>74635C66008V1</v>
          </cell>
          <cell r="K2037">
            <v>0</v>
          </cell>
          <cell r="L2037">
            <v>0</v>
          </cell>
          <cell r="M2037">
            <v>1.9970000000000002E-2</v>
          </cell>
          <cell r="N2037">
            <v>0.08</v>
          </cell>
          <cell r="O2037">
            <v>0</v>
          </cell>
          <cell r="P2037">
            <v>0</v>
          </cell>
          <cell r="Q2037" t="str">
            <v>CPC</v>
          </cell>
          <cell r="R2037">
            <v>45761</v>
          </cell>
          <cell r="S2037">
            <v>45876</v>
          </cell>
          <cell r="T2037">
            <v>115</v>
          </cell>
          <cell r="V2037">
            <v>115</v>
          </cell>
          <cell r="W2037">
            <v>2.2965500000000003</v>
          </cell>
          <cell r="X2037">
            <v>0</v>
          </cell>
          <cell r="Y2037">
            <v>0</v>
          </cell>
        </row>
        <row r="2038">
          <cell r="I2038" t="str">
            <v>W492LA00446</v>
          </cell>
          <cell r="J2038" t="str">
            <v>C84014858</v>
          </cell>
          <cell r="K2038">
            <v>0</v>
          </cell>
          <cell r="L2038">
            <v>0</v>
          </cell>
          <cell r="M2038">
            <v>1.9970000000000002E-2</v>
          </cell>
          <cell r="N2038">
            <v>0.08</v>
          </cell>
          <cell r="O2038">
            <v>0</v>
          </cell>
          <cell r="P2038">
            <v>0</v>
          </cell>
          <cell r="Q2038" t="str">
            <v>CPC</v>
          </cell>
          <cell r="R2038">
            <v>73207</v>
          </cell>
          <cell r="S2038">
            <v>73836</v>
          </cell>
          <cell r="T2038">
            <v>629</v>
          </cell>
          <cell r="V2038">
            <v>629</v>
          </cell>
          <cell r="W2038">
            <v>12.56113</v>
          </cell>
          <cell r="X2038">
            <v>140514</v>
          </cell>
          <cell r="Y2038">
            <v>141461</v>
          </cell>
        </row>
        <row r="2039">
          <cell r="I2039" t="str">
            <v>V9835000066</v>
          </cell>
          <cell r="J2039" t="str">
            <v>C84016811</v>
          </cell>
          <cell r="K2039">
            <v>0</v>
          </cell>
          <cell r="L2039">
            <v>0</v>
          </cell>
          <cell r="M2039">
            <v>1.9970000000000002E-2</v>
          </cell>
          <cell r="N2039">
            <v>0.08</v>
          </cell>
          <cell r="O2039">
            <v>0</v>
          </cell>
          <cell r="P2039">
            <v>0</v>
          </cell>
          <cell r="Q2039" t="str">
            <v>CPC</v>
          </cell>
          <cell r="R2039">
            <v>175016</v>
          </cell>
          <cell r="S2039">
            <v>175503</v>
          </cell>
          <cell r="T2039">
            <v>487</v>
          </cell>
          <cell r="V2039">
            <v>487</v>
          </cell>
          <cell r="W2039">
            <v>9.7253900000000009</v>
          </cell>
          <cell r="X2039">
            <v>84953</v>
          </cell>
          <cell r="Y2039">
            <v>85789</v>
          </cell>
        </row>
        <row r="2040">
          <cell r="I2040" t="str">
            <v>V9834900445</v>
          </cell>
          <cell r="J2040" t="str">
            <v>C84016809</v>
          </cell>
          <cell r="K2040">
            <v>0</v>
          </cell>
          <cell r="L2040">
            <v>0</v>
          </cell>
          <cell r="M2040">
            <v>1.9970000000000002E-2</v>
          </cell>
          <cell r="N2040">
            <v>0.08</v>
          </cell>
          <cell r="O2040">
            <v>0</v>
          </cell>
          <cell r="P2040">
            <v>0</v>
          </cell>
          <cell r="Q2040" t="str">
            <v>CPC</v>
          </cell>
          <cell r="R2040">
            <v>96493</v>
          </cell>
          <cell r="S2040">
            <v>96576</v>
          </cell>
          <cell r="T2040">
            <v>83</v>
          </cell>
          <cell r="V2040">
            <v>83</v>
          </cell>
          <cell r="W2040">
            <v>1.65751</v>
          </cell>
          <cell r="X2040">
            <v>25647</v>
          </cell>
          <cell r="Y2040">
            <v>25855</v>
          </cell>
        </row>
        <row r="2041">
          <cell r="I2041" t="str">
            <v>406336990460R</v>
          </cell>
          <cell r="K2041">
            <v>4000</v>
          </cell>
          <cell r="L2041">
            <v>0</v>
          </cell>
          <cell r="M2041">
            <v>2.0750000000000001E-2</v>
          </cell>
          <cell r="N2041">
            <v>0.08</v>
          </cell>
          <cell r="O2041">
            <v>83</v>
          </cell>
          <cell r="P2041">
            <v>0</v>
          </cell>
          <cell r="Q2041">
            <v>83</v>
          </cell>
          <cell r="R2041">
            <v>190477</v>
          </cell>
          <cell r="S2041">
            <v>193413</v>
          </cell>
          <cell r="T2041">
            <v>2936</v>
          </cell>
          <cell r="U2041" t="str">
            <v>0</v>
          </cell>
          <cell r="W2041">
            <v>0</v>
          </cell>
          <cell r="X2041">
            <v>0</v>
          </cell>
          <cell r="Y2041">
            <v>0</v>
          </cell>
        </row>
        <row r="2042">
          <cell r="I2042">
            <v>4063369904607</v>
          </cell>
          <cell r="K2042">
            <v>4000</v>
          </cell>
          <cell r="L2042">
            <v>0</v>
          </cell>
          <cell r="M2042">
            <v>2.0750000000000001E-2</v>
          </cell>
          <cell r="N2042">
            <v>0.08</v>
          </cell>
          <cell r="O2042">
            <v>83</v>
          </cell>
          <cell r="P2042">
            <v>0</v>
          </cell>
          <cell r="Q2042">
            <v>83</v>
          </cell>
          <cell r="R2042">
            <v>57089</v>
          </cell>
          <cell r="S2042">
            <v>57549</v>
          </cell>
          <cell r="T2042">
            <v>460</v>
          </cell>
          <cell r="U2042" t="str">
            <v>0</v>
          </cell>
          <cell r="W2042">
            <v>0</v>
          </cell>
          <cell r="X2042">
            <v>0</v>
          </cell>
          <cell r="Y2042">
            <v>0</v>
          </cell>
        </row>
        <row r="2043">
          <cell r="I2043" t="str">
            <v>7463369903FHC</v>
          </cell>
          <cell r="K2043">
            <v>0</v>
          </cell>
          <cell r="L2043">
            <v>0</v>
          </cell>
          <cell r="M2043">
            <v>1.9970000000000002E-2</v>
          </cell>
          <cell r="N2043">
            <v>0.08</v>
          </cell>
          <cell r="O2043">
            <v>0</v>
          </cell>
          <cell r="P2043">
            <v>0</v>
          </cell>
          <cell r="Q2043" t="str">
            <v>CPC</v>
          </cell>
          <cell r="R2043">
            <v>242059</v>
          </cell>
          <cell r="S2043">
            <v>247092</v>
          </cell>
          <cell r="T2043">
            <v>5033</v>
          </cell>
          <cell r="U2043">
            <v>5033</v>
          </cell>
          <cell r="W2043">
            <v>100.50901</v>
          </cell>
          <cell r="X2043">
            <v>0</v>
          </cell>
          <cell r="Y2043">
            <v>0</v>
          </cell>
        </row>
        <row r="2044">
          <cell r="I2044" t="str">
            <v>7463369903FDP</v>
          </cell>
          <cell r="K2044">
            <v>0</v>
          </cell>
          <cell r="L2044">
            <v>0</v>
          </cell>
          <cell r="M2044">
            <v>1.9970000000000002E-2</v>
          </cell>
          <cell r="N2044">
            <v>0.08</v>
          </cell>
          <cell r="O2044">
            <v>0</v>
          </cell>
          <cell r="P2044">
            <v>0</v>
          </cell>
          <cell r="Q2044" t="str">
            <v>CPC</v>
          </cell>
          <cell r="R2044">
            <v>186222</v>
          </cell>
          <cell r="S2044">
            <v>191629</v>
          </cell>
          <cell r="T2044">
            <v>5407</v>
          </cell>
          <cell r="U2044">
            <v>5407</v>
          </cell>
          <cell r="W2044">
            <v>107.97779000000001</v>
          </cell>
          <cell r="X2044">
            <v>0</v>
          </cell>
          <cell r="Y2044">
            <v>0</v>
          </cell>
        </row>
        <row r="2045">
          <cell r="I2045" t="str">
            <v>701531HH02WWN</v>
          </cell>
          <cell r="K2045">
            <v>0</v>
          </cell>
          <cell r="L2045">
            <v>0</v>
          </cell>
          <cell r="M2045">
            <v>1.9970000000000002E-2</v>
          </cell>
          <cell r="N2045">
            <v>0.08</v>
          </cell>
          <cell r="O2045">
            <v>0</v>
          </cell>
          <cell r="P2045">
            <v>0</v>
          </cell>
          <cell r="Q2045" t="str">
            <v>CPC</v>
          </cell>
          <cell r="R2045">
            <v>256070</v>
          </cell>
          <cell r="S2045">
            <v>256454</v>
          </cell>
          <cell r="T2045">
            <v>384</v>
          </cell>
          <cell r="U2045">
            <v>384</v>
          </cell>
          <cell r="W2045">
            <v>7.6684800000000006</v>
          </cell>
          <cell r="X2045">
            <v>0</v>
          </cell>
          <cell r="Y2045">
            <v>0</v>
          </cell>
        </row>
        <row r="2046">
          <cell r="I2046" t="str">
            <v>701520HH00W8V</v>
          </cell>
          <cell r="K2046">
            <v>4000</v>
          </cell>
          <cell r="L2046">
            <v>0</v>
          </cell>
          <cell r="M2046">
            <v>2.0750000000000001E-2</v>
          </cell>
          <cell r="N2046">
            <v>0.08</v>
          </cell>
          <cell r="O2046">
            <v>83</v>
          </cell>
          <cell r="P2046">
            <v>0</v>
          </cell>
          <cell r="Q2046">
            <v>83</v>
          </cell>
          <cell r="R2046">
            <v>36522</v>
          </cell>
          <cell r="S2046">
            <v>44558</v>
          </cell>
          <cell r="T2046">
            <v>8036</v>
          </cell>
          <cell r="U2046">
            <v>4036</v>
          </cell>
          <cell r="W2046">
            <v>83.747</v>
          </cell>
          <cell r="X2046">
            <v>0</v>
          </cell>
          <cell r="Y2046">
            <v>0</v>
          </cell>
        </row>
        <row r="2047">
          <cell r="I2047" t="str">
            <v>S7335000099</v>
          </cell>
          <cell r="J2047" t="str">
            <v>C84017274</v>
          </cell>
          <cell r="K2047">
            <v>2000</v>
          </cell>
          <cell r="L2047">
            <v>1000</v>
          </cell>
          <cell r="M2047">
            <v>2.0750000000000001E-2</v>
          </cell>
          <cell r="N2047">
            <v>0.08</v>
          </cell>
          <cell r="O2047">
            <v>41.5</v>
          </cell>
          <cell r="P2047">
            <v>80</v>
          </cell>
          <cell r="Q2047">
            <v>121.5</v>
          </cell>
          <cell r="R2047">
            <v>22795</v>
          </cell>
          <cell r="S2047">
            <v>23153</v>
          </cell>
          <cell r="T2047">
            <v>358</v>
          </cell>
          <cell r="U2047" t="str">
            <v>0</v>
          </cell>
          <cell r="W2047">
            <v>0</v>
          </cell>
          <cell r="X2047">
            <v>83301</v>
          </cell>
          <cell r="Y2047">
            <v>86243</v>
          </cell>
        </row>
        <row r="2048">
          <cell r="I2048" t="str">
            <v>W543L101219</v>
          </cell>
          <cell r="J2048" t="str">
            <v>C84017935</v>
          </cell>
          <cell r="K2048">
            <v>0</v>
          </cell>
          <cell r="L2048">
            <v>0</v>
          </cell>
          <cell r="M2048">
            <v>1.9970000000000002E-2</v>
          </cell>
          <cell r="N2048">
            <v>0.08</v>
          </cell>
          <cell r="O2048">
            <v>0</v>
          </cell>
          <cell r="P2048">
            <v>0</v>
          </cell>
          <cell r="Q2048" t="str">
            <v>CPC</v>
          </cell>
          <cell r="R2048">
            <v>180252</v>
          </cell>
          <cell r="S2048">
            <v>183007</v>
          </cell>
          <cell r="T2048">
            <v>2755</v>
          </cell>
          <cell r="U2048">
            <v>2755</v>
          </cell>
          <cell r="W2048">
            <v>55.017350000000008</v>
          </cell>
          <cell r="X2048">
            <v>148824</v>
          </cell>
          <cell r="Y2048">
            <v>151666</v>
          </cell>
        </row>
        <row r="2049">
          <cell r="I2049" t="str">
            <v>7463269902D18</v>
          </cell>
          <cell r="K2049">
            <v>6000</v>
          </cell>
          <cell r="L2049">
            <v>0</v>
          </cell>
          <cell r="M2049">
            <v>2.0750000000000001E-2</v>
          </cell>
          <cell r="N2049">
            <v>0.08</v>
          </cell>
          <cell r="O2049">
            <v>124.5</v>
          </cell>
          <cell r="P2049">
            <v>0</v>
          </cell>
          <cell r="Q2049">
            <v>124.5</v>
          </cell>
          <cell r="R2049">
            <v>299472</v>
          </cell>
          <cell r="S2049">
            <v>303599</v>
          </cell>
          <cell r="T2049">
            <v>4127</v>
          </cell>
          <cell r="U2049" t="str">
            <v>0</v>
          </cell>
          <cell r="W2049">
            <v>0</v>
          </cell>
          <cell r="X2049">
            <v>0</v>
          </cell>
          <cell r="Y2049">
            <v>0</v>
          </cell>
        </row>
        <row r="2050">
          <cell r="I2050" t="str">
            <v>406325990287D</v>
          </cell>
          <cell r="K2050">
            <v>4000</v>
          </cell>
          <cell r="L2050">
            <v>0</v>
          </cell>
          <cell r="M2050">
            <v>2.0750000000000001E-2</v>
          </cell>
          <cell r="N2050">
            <v>0.08</v>
          </cell>
          <cell r="O2050">
            <v>83</v>
          </cell>
          <cell r="P2050">
            <v>0</v>
          </cell>
          <cell r="Q2050">
            <v>83</v>
          </cell>
          <cell r="R2050">
            <v>596597</v>
          </cell>
          <cell r="S2050">
            <v>606636</v>
          </cell>
          <cell r="T2050">
            <v>10039</v>
          </cell>
          <cell r="U2050">
            <v>6039</v>
          </cell>
          <cell r="W2050">
            <v>125.30925000000001</v>
          </cell>
          <cell r="X2050">
            <v>0</v>
          </cell>
          <cell r="Y2050">
            <v>0</v>
          </cell>
        </row>
        <row r="2051">
          <cell r="I2051" t="str">
            <v>701520HH00W95</v>
          </cell>
          <cell r="K2051">
            <v>4000</v>
          </cell>
          <cell r="L2051">
            <v>0</v>
          </cell>
          <cell r="M2051">
            <v>2.0750000000000001E-2</v>
          </cell>
          <cell r="N2051">
            <v>0.08</v>
          </cell>
          <cell r="O2051">
            <v>83</v>
          </cell>
          <cell r="P2051">
            <v>0</v>
          </cell>
          <cell r="Q2051">
            <v>83</v>
          </cell>
          <cell r="R2051">
            <v>81714</v>
          </cell>
          <cell r="S2051">
            <v>84130</v>
          </cell>
          <cell r="T2051">
            <v>2416</v>
          </cell>
          <cell r="U2051" t="str">
            <v>0</v>
          </cell>
          <cell r="W2051">
            <v>0</v>
          </cell>
          <cell r="X2051">
            <v>0</v>
          </cell>
          <cell r="Y2051">
            <v>0</v>
          </cell>
        </row>
        <row r="2052">
          <cell r="I2052" t="str">
            <v>406347990KN4Y</v>
          </cell>
          <cell r="K2052">
            <v>4000</v>
          </cell>
          <cell r="L2052">
            <v>0</v>
          </cell>
          <cell r="M2052">
            <v>2.0750000000000001E-2</v>
          </cell>
          <cell r="N2052">
            <v>0.08</v>
          </cell>
          <cell r="O2052">
            <v>83</v>
          </cell>
          <cell r="P2052">
            <v>0</v>
          </cell>
          <cell r="Q2052">
            <v>83</v>
          </cell>
          <cell r="R2052">
            <v>230080</v>
          </cell>
          <cell r="S2052">
            <v>240718</v>
          </cell>
          <cell r="T2052">
            <v>10638</v>
          </cell>
          <cell r="U2052">
            <v>6638</v>
          </cell>
          <cell r="W2052">
            <v>137.73850000000002</v>
          </cell>
          <cell r="X2052">
            <v>0</v>
          </cell>
          <cell r="Y2052">
            <v>0</v>
          </cell>
        </row>
        <row r="2053">
          <cell r="I2053" t="str">
            <v>40635C66023NH</v>
          </cell>
          <cell r="K2053">
            <v>4000</v>
          </cell>
          <cell r="L2053">
            <v>0</v>
          </cell>
          <cell r="M2053">
            <v>2.0750000000000001E-2</v>
          </cell>
          <cell r="N2053">
            <v>0.08</v>
          </cell>
          <cell r="O2053">
            <v>83</v>
          </cell>
          <cell r="P2053">
            <v>0</v>
          </cell>
          <cell r="Q2053">
            <v>83</v>
          </cell>
          <cell r="R2053">
            <v>222887</v>
          </cell>
          <cell r="S2053">
            <v>233252</v>
          </cell>
          <cell r="T2053">
            <v>10365</v>
          </cell>
          <cell r="U2053">
            <v>6365</v>
          </cell>
          <cell r="W2053">
            <v>132.07375000000002</v>
          </cell>
          <cell r="X2053">
            <v>0</v>
          </cell>
          <cell r="Y2053">
            <v>0</v>
          </cell>
        </row>
        <row r="2054">
          <cell r="I2054" t="str">
            <v>794HH6B</v>
          </cell>
          <cell r="K2054">
            <v>2000</v>
          </cell>
          <cell r="L2054">
            <v>0</v>
          </cell>
          <cell r="M2054">
            <v>2.0750000000000001E-2</v>
          </cell>
          <cell r="N2054">
            <v>0.08</v>
          </cell>
          <cell r="O2054">
            <v>41.5</v>
          </cell>
          <cell r="P2054">
            <v>0</v>
          </cell>
          <cell r="Q2054">
            <v>41.5</v>
          </cell>
          <cell r="R2054">
            <v>207782</v>
          </cell>
          <cell r="S2054">
            <v>212211</v>
          </cell>
          <cell r="T2054">
            <v>4429</v>
          </cell>
          <cell r="U2054">
            <v>2429</v>
          </cell>
          <cell r="W2054">
            <v>50.40175</v>
          </cell>
          <cell r="X2054">
            <v>0</v>
          </cell>
          <cell r="Y2054">
            <v>0</v>
          </cell>
        </row>
        <row r="2055">
          <cell r="I2055" t="str">
            <v>406325990287K</v>
          </cell>
          <cell r="K2055">
            <v>0</v>
          </cell>
          <cell r="L2055">
            <v>0</v>
          </cell>
          <cell r="M2055">
            <v>1.9970000000000002E-2</v>
          </cell>
          <cell r="N2055">
            <v>0.08</v>
          </cell>
          <cell r="O2055">
            <v>0</v>
          </cell>
          <cell r="P2055">
            <v>0</v>
          </cell>
          <cell r="Q2055" t="str">
            <v>CPC</v>
          </cell>
          <cell r="R2055">
            <v>606442</v>
          </cell>
          <cell r="S2055">
            <v>620673</v>
          </cell>
          <cell r="T2055">
            <v>14231</v>
          </cell>
          <cell r="V2055">
            <v>14231</v>
          </cell>
          <cell r="W2055">
            <v>284.19307000000003</v>
          </cell>
          <cell r="X2055">
            <v>0</v>
          </cell>
          <cell r="Y2055">
            <v>0</v>
          </cell>
        </row>
        <row r="2056">
          <cell r="I2056" t="str">
            <v>V8315300730</v>
          </cell>
          <cell r="J2056" t="str">
            <v>C24068427</v>
          </cell>
          <cell r="K2056">
            <v>0</v>
          </cell>
          <cell r="L2056">
            <v>0</v>
          </cell>
          <cell r="M2056">
            <v>1.9970000000000002E-2</v>
          </cell>
          <cell r="N2056">
            <v>0.08</v>
          </cell>
          <cell r="O2056">
            <v>0</v>
          </cell>
          <cell r="P2056">
            <v>0</v>
          </cell>
          <cell r="Q2056" t="str">
            <v>CPC</v>
          </cell>
          <cell r="R2056">
            <v>319595</v>
          </cell>
          <cell r="S2056">
            <v>323455</v>
          </cell>
          <cell r="T2056">
            <v>3860</v>
          </cell>
          <cell r="V2056">
            <v>3860</v>
          </cell>
          <cell r="W2056">
            <v>77.08420000000001</v>
          </cell>
          <cell r="X2056">
            <v>0</v>
          </cell>
          <cell r="Y2056">
            <v>0</v>
          </cell>
        </row>
        <row r="2057">
          <cell r="I2057" t="str">
            <v>50264194210DF</v>
          </cell>
          <cell r="K2057">
            <v>0</v>
          </cell>
          <cell r="L2057">
            <v>0</v>
          </cell>
          <cell r="M2057">
            <v>1.9970000000000002E-2</v>
          </cell>
          <cell r="N2057">
            <v>0.08</v>
          </cell>
          <cell r="O2057">
            <v>0</v>
          </cell>
          <cell r="P2057">
            <v>0</v>
          </cell>
          <cell r="Q2057" t="str">
            <v>CPC</v>
          </cell>
          <cell r="R2057">
            <v>12703</v>
          </cell>
          <cell r="S2057">
            <v>12885</v>
          </cell>
          <cell r="T2057">
            <v>182</v>
          </cell>
          <cell r="V2057">
            <v>182</v>
          </cell>
          <cell r="W2057">
            <v>3.6345400000000003</v>
          </cell>
          <cell r="X2057">
            <v>16925</v>
          </cell>
          <cell r="Y2057">
            <v>17306</v>
          </cell>
        </row>
        <row r="2058">
          <cell r="I2058" t="str">
            <v>W863L200484</v>
          </cell>
          <cell r="J2058" t="str">
            <v>C84018869</v>
          </cell>
          <cell r="K2058">
            <v>14000</v>
          </cell>
          <cell r="L2058">
            <v>0</v>
          </cell>
          <cell r="M2058">
            <v>2.0750000000000001E-2</v>
          </cell>
          <cell r="N2058">
            <v>0.08</v>
          </cell>
          <cell r="O2058">
            <v>290.5</v>
          </cell>
          <cell r="P2058">
            <v>0</v>
          </cell>
          <cell r="Q2058">
            <v>290.5</v>
          </cell>
          <cell r="R2058">
            <v>2098613</v>
          </cell>
          <cell r="S2058">
            <v>2156621</v>
          </cell>
          <cell r="T2058">
            <v>58008</v>
          </cell>
          <cell r="U2058">
            <v>44008</v>
          </cell>
          <cell r="W2058">
            <v>913.16600000000005</v>
          </cell>
          <cell r="X2058">
            <v>0</v>
          </cell>
          <cell r="Y2058">
            <v>0</v>
          </cell>
        </row>
        <row r="2059">
          <cell r="I2059" t="str">
            <v>S7326000162</v>
          </cell>
          <cell r="J2059" t="str">
            <v>C84021135</v>
          </cell>
          <cell r="K2059">
            <v>5000</v>
          </cell>
          <cell r="L2059">
            <v>1000</v>
          </cell>
          <cell r="M2059">
            <v>2.0750000000000001E-2</v>
          </cell>
          <cell r="N2059">
            <v>0.08</v>
          </cell>
          <cell r="O2059">
            <v>103.75</v>
          </cell>
          <cell r="P2059">
            <v>80</v>
          </cell>
          <cell r="Q2059">
            <v>183.75</v>
          </cell>
          <cell r="R2059">
            <v>226717</v>
          </cell>
          <cell r="S2059">
            <v>229891</v>
          </cell>
          <cell r="T2059">
            <v>3174</v>
          </cell>
          <cell r="U2059" t="str">
            <v>0</v>
          </cell>
          <cell r="W2059">
            <v>0</v>
          </cell>
          <cell r="X2059">
            <v>86719</v>
          </cell>
          <cell r="Y2059">
            <v>88860</v>
          </cell>
        </row>
        <row r="2060">
          <cell r="I2060" t="str">
            <v>S7325200138</v>
          </cell>
          <cell r="J2060" t="str">
            <v>C84020686</v>
          </cell>
          <cell r="K2060">
            <v>5000</v>
          </cell>
          <cell r="L2060">
            <v>1000</v>
          </cell>
          <cell r="M2060">
            <v>2.0750000000000001E-2</v>
          </cell>
          <cell r="N2060">
            <v>0.08</v>
          </cell>
          <cell r="O2060">
            <v>103.75</v>
          </cell>
          <cell r="P2060">
            <v>80</v>
          </cell>
          <cell r="Q2060">
            <v>183.75</v>
          </cell>
          <cell r="R2060">
            <v>180378</v>
          </cell>
          <cell r="S2060">
            <v>182569</v>
          </cell>
          <cell r="T2060">
            <v>2191</v>
          </cell>
          <cell r="U2060" t="str">
            <v>0</v>
          </cell>
          <cell r="W2060">
            <v>0</v>
          </cell>
          <cell r="X2060">
            <v>50692</v>
          </cell>
          <cell r="Y2060">
            <v>51596</v>
          </cell>
        </row>
        <row r="2061">
          <cell r="I2061" t="str">
            <v>W503L300220</v>
          </cell>
          <cell r="J2061" t="str">
            <v>C84020168</v>
          </cell>
          <cell r="K2061">
            <v>5000</v>
          </cell>
          <cell r="L2061">
            <v>3000</v>
          </cell>
          <cell r="M2061">
            <v>2.0750000000000001E-2</v>
          </cell>
          <cell r="N2061">
            <v>0.08</v>
          </cell>
          <cell r="O2061">
            <v>103.75</v>
          </cell>
          <cell r="P2061">
            <v>240</v>
          </cell>
          <cell r="Q2061">
            <v>343.75</v>
          </cell>
          <cell r="R2061">
            <v>43617</v>
          </cell>
          <cell r="S2061">
            <v>44557</v>
          </cell>
          <cell r="T2061">
            <v>940</v>
          </cell>
          <cell r="U2061" t="str">
            <v>0</v>
          </cell>
          <cell r="W2061">
            <v>0</v>
          </cell>
          <cell r="X2061">
            <v>44835</v>
          </cell>
          <cell r="Y2061">
            <v>45268</v>
          </cell>
        </row>
        <row r="2062">
          <cell r="I2062">
            <v>7527449450260</v>
          </cell>
          <cell r="K2062">
            <v>0</v>
          </cell>
          <cell r="L2062">
            <v>0</v>
          </cell>
          <cell r="M2062">
            <v>1.9970000000000002E-2</v>
          </cell>
          <cell r="N2062">
            <v>0.08</v>
          </cell>
          <cell r="O2062">
            <v>0</v>
          </cell>
          <cell r="P2062">
            <v>0</v>
          </cell>
          <cell r="Q2062" t="str">
            <v>CPC</v>
          </cell>
          <cell r="R2062">
            <v>10140</v>
          </cell>
          <cell r="S2062">
            <v>10359</v>
          </cell>
          <cell r="T2062">
            <v>219</v>
          </cell>
          <cell r="V2062">
            <v>219</v>
          </cell>
          <cell r="W2062">
            <v>4.3734299999999999</v>
          </cell>
          <cell r="X2062">
            <v>11889</v>
          </cell>
          <cell r="Y2062">
            <v>11919</v>
          </cell>
        </row>
        <row r="2063">
          <cell r="I2063" t="str">
            <v>V9835100587</v>
          </cell>
          <cell r="J2063" t="str">
            <v>C84024000</v>
          </cell>
          <cell r="K2063">
            <v>2500</v>
          </cell>
          <cell r="L2063">
            <v>2500</v>
          </cell>
          <cell r="M2063">
            <v>2.0750000000000001E-2</v>
          </cell>
          <cell r="N2063">
            <v>0.08</v>
          </cell>
          <cell r="O2063">
            <v>51.875</v>
          </cell>
          <cell r="P2063">
            <v>200</v>
          </cell>
          <cell r="Q2063">
            <v>251.875</v>
          </cell>
          <cell r="R2063">
            <v>178069</v>
          </cell>
          <cell r="S2063">
            <v>179776</v>
          </cell>
          <cell r="T2063">
            <v>1707</v>
          </cell>
          <cell r="U2063" t="str">
            <v>0</v>
          </cell>
          <cell r="W2063">
            <v>0</v>
          </cell>
          <cell r="X2063">
            <v>131410</v>
          </cell>
          <cell r="Y2063">
            <v>133017</v>
          </cell>
        </row>
        <row r="2065">
          <cell r="I2065" t="str">
            <v>701532HH07BHY</v>
          </cell>
          <cell r="K2065">
            <v>0</v>
          </cell>
          <cell r="L2065">
            <v>0</v>
          </cell>
          <cell r="M2065">
            <v>1.9970000000000002E-2</v>
          </cell>
          <cell r="N2065">
            <v>0.08</v>
          </cell>
          <cell r="O2065">
            <v>0</v>
          </cell>
          <cell r="P2065">
            <v>0</v>
          </cell>
          <cell r="Q2065" t="str">
            <v>CPC</v>
          </cell>
          <cell r="R2065">
            <v>18737</v>
          </cell>
          <cell r="S2065">
            <v>18837</v>
          </cell>
          <cell r="T2065">
            <v>100</v>
          </cell>
          <cell r="V2065">
            <v>100</v>
          </cell>
          <cell r="W2065">
            <v>1.9970000000000001</v>
          </cell>
          <cell r="X2065">
            <v>0</v>
          </cell>
          <cell r="Y2065">
            <v>0</v>
          </cell>
        </row>
        <row r="2066">
          <cell r="I2066" t="str">
            <v>E185M960314</v>
          </cell>
          <cell r="J2066" t="str">
            <v>C84135371</v>
          </cell>
          <cell r="K2066">
            <v>0</v>
          </cell>
          <cell r="L2066">
            <v>0</v>
          </cell>
          <cell r="M2066">
            <v>1.9970000000000002E-2</v>
          </cell>
          <cell r="N2066">
            <v>0.08</v>
          </cell>
          <cell r="O2066">
            <v>0</v>
          </cell>
          <cell r="P2066">
            <v>0</v>
          </cell>
          <cell r="Q2066" t="str">
            <v>CPC</v>
          </cell>
          <cell r="R2066">
            <v>43380</v>
          </cell>
          <cell r="S2066">
            <v>46005</v>
          </cell>
          <cell r="T2066">
            <v>2625</v>
          </cell>
          <cell r="V2066">
            <v>2625</v>
          </cell>
          <cell r="W2066">
            <v>52.421250000000008</v>
          </cell>
          <cell r="X2066">
            <v>206067</v>
          </cell>
          <cell r="Y2066">
            <v>213757</v>
          </cell>
        </row>
        <row r="2067">
          <cell r="I2067" t="str">
            <v>V9615800255</v>
          </cell>
          <cell r="J2067" t="str">
            <v>C24072410</v>
          </cell>
          <cell r="K2067">
            <v>0</v>
          </cell>
          <cell r="L2067">
            <v>0</v>
          </cell>
          <cell r="M2067">
            <v>1.9970000000000002E-2</v>
          </cell>
          <cell r="N2067">
            <v>0.08</v>
          </cell>
          <cell r="O2067">
            <v>0</v>
          </cell>
          <cell r="P2067">
            <v>0</v>
          </cell>
          <cell r="Q2067" t="str">
            <v>CPC</v>
          </cell>
          <cell r="R2067">
            <v>418521</v>
          </cell>
          <cell r="S2067">
            <v>423655</v>
          </cell>
          <cell r="T2067">
            <v>5134</v>
          </cell>
          <cell r="V2067">
            <v>5134</v>
          </cell>
          <cell r="W2067">
            <v>102.52598</v>
          </cell>
          <cell r="X2067">
            <v>939230</v>
          </cell>
          <cell r="Y2067">
            <v>955737</v>
          </cell>
        </row>
        <row r="2068">
          <cell r="I2068" t="str">
            <v>E175MB10805</v>
          </cell>
          <cell r="J2068" t="str">
            <v>C84146931</v>
          </cell>
          <cell r="K2068">
            <v>0</v>
          </cell>
          <cell r="L2068">
            <v>0</v>
          </cell>
          <cell r="M2068">
            <v>1.9970000000000002E-2</v>
          </cell>
          <cell r="N2068">
            <v>0.08</v>
          </cell>
          <cell r="O2068">
            <v>0</v>
          </cell>
          <cell r="P2068">
            <v>0</v>
          </cell>
          <cell r="Q2068" t="str">
            <v>CPC</v>
          </cell>
          <cell r="R2068">
            <v>11870</v>
          </cell>
          <cell r="S2068">
            <v>12157</v>
          </cell>
          <cell r="T2068">
            <v>287</v>
          </cell>
          <cell r="V2068">
            <v>287</v>
          </cell>
          <cell r="W2068">
            <v>5.7313900000000002</v>
          </cell>
          <cell r="X2068">
            <v>63856</v>
          </cell>
          <cell r="Y2068">
            <v>67678</v>
          </cell>
        </row>
        <row r="2069">
          <cell r="I2069" t="str">
            <v>752725946D7YT</v>
          </cell>
          <cell r="K2069">
            <v>0</v>
          </cell>
          <cell r="L2069">
            <v>0</v>
          </cell>
          <cell r="M2069">
            <v>1.9970000000000002E-2</v>
          </cell>
          <cell r="N2069">
            <v>0.08</v>
          </cell>
          <cell r="O2069">
            <v>0</v>
          </cell>
          <cell r="P2069">
            <v>0</v>
          </cell>
          <cell r="Q2069" t="str">
            <v>CPC</v>
          </cell>
          <cell r="R2069">
            <v>1407</v>
          </cell>
          <cell r="S2069">
            <v>2020</v>
          </cell>
          <cell r="T2069">
            <v>613</v>
          </cell>
          <cell r="V2069">
            <v>613</v>
          </cell>
          <cell r="W2069">
            <v>12.241610000000001</v>
          </cell>
          <cell r="X2069">
            <v>2657</v>
          </cell>
          <cell r="Y2069">
            <v>4862</v>
          </cell>
        </row>
        <row r="2070">
          <cell r="I2070" t="str">
            <v>7527309469B03</v>
          </cell>
          <cell r="K2070">
            <v>0</v>
          </cell>
          <cell r="L2070">
            <v>0</v>
          </cell>
          <cell r="M2070">
            <v>1.9970000000000002E-2</v>
          </cell>
          <cell r="N2070">
            <v>0.08</v>
          </cell>
          <cell r="O2070">
            <v>0</v>
          </cell>
          <cell r="P2070">
            <v>0</v>
          </cell>
          <cell r="Q2070" t="str">
            <v>CPC</v>
          </cell>
          <cell r="R2070">
            <v>522</v>
          </cell>
          <cell r="S2070">
            <v>541</v>
          </cell>
          <cell r="T2070">
            <v>19</v>
          </cell>
          <cell r="V2070">
            <v>19</v>
          </cell>
          <cell r="W2070">
            <v>0.37943000000000005</v>
          </cell>
          <cell r="X2070">
            <v>1161</v>
          </cell>
          <cell r="Y2070">
            <v>1729</v>
          </cell>
        </row>
        <row r="2071">
          <cell r="I2071" t="str">
            <v>W502LC00493</v>
          </cell>
          <cell r="J2071" t="str">
            <v>C84016477</v>
          </cell>
          <cell r="K2071">
            <v>0</v>
          </cell>
          <cell r="L2071">
            <v>0</v>
          </cell>
          <cell r="M2071">
            <v>1.9970000000000002E-2</v>
          </cell>
          <cell r="N2071">
            <v>0.08</v>
          </cell>
          <cell r="O2071">
            <v>0</v>
          </cell>
          <cell r="P2071">
            <v>0</v>
          </cell>
          <cell r="Q2071" t="str">
            <v>CPC</v>
          </cell>
          <cell r="R2071">
            <v>67465</v>
          </cell>
          <cell r="S2071">
            <v>68241</v>
          </cell>
          <cell r="T2071">
            <v>776</v>
          </cell>
          <cell r="V2071">
            <v>776</v>
          </cell>
          <cell r="W2071">
            <v>15.496720000000002</v>
          </cell>
          <cell r="X2071">
            <v>167361</v>
          </cell>
          <cell r="Y2071">
            <v>169289</v>
          </cell>
        </row>
        <row r="2072">
          <cell r="I2072" t="str">
            <v>E194M110158</v>
          </cell>
          <cell r="J2072" t="str">
            <v>C84058039</v>
          </cell>
          <cell r="K2072">
            <v>10000</v>
          </cell>
          <cell r="L2072">
            <v>4000</v>
          </cell>
          <cell r="M2072">
            <v>2.0750000000000001E-2</v>
          </cell>
          <cell r="N2072">
            <v>0.08</v>
          </cell>
          <cell r="O2072">
            <v>207.5</v>
          </cell>
          <cell r="P2072">
            <v>320</v>
          </cell>
          <cell r="Q2072">
            <v>527.5</v>
          </cell>
          <cell r="R2072">
            <v>351975</v>
          </cell>
          <cell r="S2072">
            <v>356608</v>
          </cell>
          <cell r="T2072">
            <v>4633</v>
          </cell>
          <cell r="U2072" t="str">
            <v>0</v>
          </cell>
          <cell r="W2072">
            <v>0</v>
          </cell>
          <cell r="X2072">
            <v>180884</v>
          </cell>
          <cell r="Y2072">
            <v>187148</v>
          </cell>
        </row>
        <row r="2073">
          <cell r="I2073" t="str">
            <v>7527439466CKC</v>
          </cell>
          <cell r="K2073">
            <v>2000</v>
          </cell>
          <cell r="L2073">
            <v>620</v>
          </cell>
          <cell r="M2073">
            <v>2.0750000000000001E-2</v>
          </cell>
          <cell r="N2073">
            <v>0.08</v>
          </cell>
          <cell r="O2073">
            <v>41.5</v>
          </cell>
          <cell r="P2073">
            <v>49.6</v>
          </cell>
          <cell r="Q2073">
            <v>91.1</v>
          </cell>
          <cell r="R2073">
            <v>21683</v>
          </cell>
          <cell r="S2073">
            <v>22658</v>
          </cell>
          <cell r="T2073">
            <v>975</v>
          </cell>
          <cell r="U2073" t="str">
            <v>0</v>
          </cell>
          <cell r="W2073">
            <v>0</v>
          </cell>
          <cell r="X2073">
            <v>10834</v>
          </cell>
          <cell r="Y2073">
            <v>11248</v>
          </cell>
        </row>
        <row r="2074">
          <cell r="I2074" t="str">
            <v>70156PHH16F76</v>
          </cell>
          <cell r="K2074">
            <v>4000</v>
          </cell>
          <cell r="L2074">
            <v>0</v>
          </cell>
          <cell r="M2074">
            <v>2.0750000000000001E-2</v>
          </cell>
          <cell r="N2074">
            <v>0.08</v>
          </cell>
          <cell r="O2074">
            <v>83</v>
          </cell>
          <cell r="P2074">
            <v>0</v>
          </cell>
          <cell r="Q2074">
            <v>83</v>
          </cell>
          <cell r="R2074">
            <v>1274</v>
          </cell>
          <cell r="S2074">
            <v>1495</v>
          </cell>
          <cell r="T2074">
            <v>221</v>
          </cell>
          <cell r="U2074" t="str">
            <v>0</v>
          </cell>
          <cell r="W2074">
            <v>0</v>
          </cell>
          <cell r="X2074">
            <v>0</v>
          </cell>
          <cell r="Y2074">
            <v>0</v>
          </cell>
        </row>
        <row r="2075">
          <cell r="I2075" t="str">
            <v>W422L200656</v>
          </cell>
          <cell r="J2075" t="str">
            <v>C28001391</v>
          </cell>
          <cell r="K2075">
            <v>7000</v>
          </cell>
          <cell r="L2075">
            <v>0</v>
          </cell>
          <cell r="M2075">
            <v>2.0750000000000001E-2</v>
          </cell>
          <cell r="N2075">
            <v>0.08</v>
          </cell>
          <cell r="O2075">
            <v>145.25</v>
          </cell>
          <cell r="P2075">
            <v>0</v>
          </cell>
          <cell r="Q2075">
            <v>145.25</v>
          </cell>
          <cell r="R2075">
            <v>99537</v>
          </cell>
          <cell r="S2075">
            <v>100337</v>
          </cell>
          <cell r="T2075">
            <v>800</v>
          </cell>
          <cell r="U2075" t="str">
            <v>0</v>
          </cell>
          <cell r="W2075">
            <v>0</v>
          </cell>
          <cell r="X2075">
            <v>0</v>
          </cell>
          <cell r="Y2075">
            <v>0</v>
          </cell>
        </row>
        <row r="2076">
          <cell r="I2076" t="str">
            <v>W523L201020</v>
          </cell>
          <cell r="J2076" t="str">
            <v>C84021329</v>
          </cell>
          <cell r="K2076">
            <v>9000</v>
          </cell>
          <cell r="L2076">
            <v>0</v>
          </cell>
          <cell r="M2076">
            <v>2.0750000000000001E-2</v>
          </cell>
          <cell r="N2076">
            <v>0.08</v>
          </cell>
          <cell r="O2076">
            <v>186.75</v>
          </cell>
          <cell r="P2076">
            <v>0</v>
          </cell>
          <cell r="Q2076">
            <v>186.75</v>
          </cell>
          <cell r="R2076">
            <v>87731</v>
          </cell>
          <cell r="S2076">
            <v>89563</v>
          </cell>
          <cell r="T2076">
            <v>1832</v>
          </cell>
          <cell r="U2076" t="str">
            <v>0</v>
          </cell>
          <cell r="W2076">
            <v>0</v>
          </cell>
          <cell r="X2076">
            <v>0</v>
          </cell>
          <cell r="Y2076">
            <v>0</v>
          </cell>
        </row>
        <row r="2077">
          <cell r="I2077" t="str">
            <v>W523L201001</v>
          </cell>
          <cell r="J2077" t="str">
            <v>C84021330</v>
          </cell>
          <cell r="K2077">
            <v>9000</v>
          </cell>
          <cell r="L2077">
            <v>0</v>
          </cell>
          <cell r="M2077">
            <v>2.0750000000000001E-2</v>
          </cell>
          <cell r="N2077">
            <v>0.08</v>
          </cell>
          <cell r="O2077">
            <v>186.75</v>
          </cell>
          <cell r="P2077">
            <v>0</v>
          </cell>
          <cell r="Q2077">
            <v>186.75</v>
          </cell>
          <cell r="R2077">
            <v>174647</v>
          </cell>
          <cell r="S2077">
            <v>175633</v>
          </cell>
          <cell r="T2077">
            <v>986</v>
          </cell>
          <cell r="U2077" t="str">
            <v>0</v>
          </cell>
          <cell r="W2077">
            <v>0</v>
          </cell>
          <cell r="X2077">
            <v>0</v>
          </cell>
          <cell r="Y2077">
            <v>0</v>
          </cell>
        </row>
        <row r="2078">
          <cell r="I2078" t="str">
            <v>W523L200999</v>
          </cell>
          <cell r="J2078" t="str">
            <v>C84021328</v>
          </cell>
          <cell r="K2078">
            <v>9000</v>
          </cell>
          <cell r="L2078">
            <v>0</v>
          </cell>
          <cell r="M2078">
            <v>2.0750000000000001E-2</v>
          </cell>
          <cell r="N2078">
            <v>0.08</v>
          </cell>
          <cell r="O2078">
            <v>186.75</v>
          </cell>
          <cell r="P2078">
            <v>0</v>
          </cell>
          <cell r="Q2078">
            <v>186.75</v>
          </cell>
          <cell r="R2078">
            <v>84682</v>
          </cell>
          <cell r="S2078">
            <v>85499</v>
          </cell>
          <cell r="T2078">
            <v>817</v>
          </cell>
          <cell r="U2078" t="str">
            <v>0</v>
          </cell>
          <cell r="W2078">
            <v>0</v>
          </cell>
          <cell r="X2078">
            <v>0</v>
          </cell>
          <cell r="Y2078">
            <v>0</v>
          </cell>
        </row>
        <row r="2079">
          <cell r="I2079" t="str">
            <v>W873L200491</v>
          </cell>
          <cell r="J2079" t="str">
            <v>C84021371</v>
          </cell>
          <cell r="K2079">
            <v>20000</v>
          </cell>
          <cell r="L2079">
            <v>0</v>
          </cell>
          <cell r="M2079">
            <v>2.0750000000000001E-2</v>
          </cell>
          <cell r="N2079">
            <v>0.08</v>
          </cell>
          <cell r="O2079">
            <v>415</v>
          </cell>
          <cell r="P2079">
            <v>0</v>
          </cell>
          <cell r="Q2079">
            <v>415</v>
          </cell>
          <cell r="R2079">
            <v>843247</v>
          </cell>
          <cell r="S2079">
            <v>859747</v>
          </cell>
          <cell r="T2079">
            <v>16500</v>
          </cell>
          <cell r="U2079" t="str">
            <v>0</v>
          </cell>
          <cell r="W2079">
            <v>0</v>
          </cell>
          <cell r="X2079">
            <v>0</v>
          </cell>
          <cell r="Y2079">
            <v>0</v>
          </cell>
        </row>
        <row r="2080">
          <cell r="I2080" t="str">
            <v>W493L200788</v>
          </cell>
          <cell r="J2080" t="str">
            <v>C84020744</v>
          </cell>
          <cell r="K2080">
            <v>5000</v>
          </cell>
          <cell r="L2080">
            <v>3000</v>
          </cell>
          <cell r="M2080">
            <v>2.0750000000000001E-2</v>
          </cell>
          <cell r="N2080">
            <v>0.08</v>
          </cell>
          <cell r="O2080">
            <v>103.75</v>
          </cell>
          <cell r="P2080">
            <v>240</v>
          </cell>
          <cell r="Q2080">
            <v>343.75</v>
          </cell>
          <cell r="R2080">
            <v>1384</v>
          </cell>
          <cell r="S2080">
            <v>1406</v>
          </cell>
          <cell r="T2080">
            <v>22</v>
          </cell>
          <cell r="U2080" t="str">
            <v>0</v>
          </cell>
          <cell r="W2080">
            <v>0</v>
          </cell>
          <cell r="X2080">
            <v>33053</v>
          </cell>
          <cell r="Y2080">
            <v>33663</v>
          </cell>
        </row>
        <row r="2081">
          <cell r="I2081" t="str">
            <v>G736M761044</v>
          </cell>
          <cell r="J2081" t="str">
            <v>C84172439</v>
          </cell>
          <cell r="K2081">
            <v>8000</v>
          </cell>
          <cell r="L2081">
            <v>4000</v>
          </cell>
          <cell r="M2081">
            <v>2.0750000000000001E-2</v>
          </cell>
          <cell r="N2081">
            <v>0.08</v>
          </cell>
          <cell r="O2081">
            <v>166</v>
          </cell>
          <cell r="P2081">
            <v>320</v>
          </cell>
          <cell r="Q2081">
            <v>486</v>
          </cell>
          <cell r="R2081">
            <v>82798</v>
          </cell>
          <cell r="S2081">
            <v>92825</v>
          </cell>
          <cell r="T2081">
            <v>10027</v>
          </cell>
          <cell r="U2081">
            <v>2027</v>
          </cell>
          <cell r="W2081">
            <v>42.060250000000003</v>
          </cell>
          <cell r="X2081">
            <v>12273</v>
          </cell>
          <cell r="Y2081">
            <v>14993</v>
          </cell>
        </row>
        <row r="2082">
          <cell r="I2082" t="str">
            <v>W512L700735</v>
          </cell>
          <cell r="J2082" t="str">
            <v>C28006294</v>
          </cell>
          <cell r="K2082">
            <v>0</v>
          </cell>
          <cell r="L2082">
            <v>0</v>
          </cell>
          <cell r="M2082">
            <v>1.9970000000000002E-2</v>
          </cell>
          <cell r="N2082">
            <v>0.08</v>
          </cell>
          <cell r="O2082">
            <v>0</v>
          </cell>
          <cell r="P2082">
            <v>0</v>
          </cell>
          <cell r="Q2082" t="str">
            <v>CPC</v>
          </cell>
          <cell r="R2082">
            <v>355632</v>
          </cell>
          <cell r="S2082">
            <v>362933</v>
          </cell>
          <cell r="T2082">
            <v>7301</v>
          </cell>
          <cell r="V2082">
            <v>7301</v>
          </cell>
          <cell r="W2082">
            <v>145.80097000000001</v>
          </cell>
          <cell r="X2082">
            <v>145032</v>
          </cell>
          <cell r="Y2082">
            <v>147157</v>
          </cell>
        </row>
        <row r="2083">
          <cell r="I2083" t="str">
            <v>752744945027F</v>
          </cell>
          <cell r="K2083">
            <v>0</v>
          </cell>
          <cell r="L2083">
            <v>0</v>
          </cell>
          <cell r="M2083">
            <v>1.9970000000000002E-2</v>
          </cell>
          <cell r="N2083">
            <v>0.08</v>
          </cell>
          <cell r="O2083">
            <v>0</v>
          </cell>
          <cell r="P2083">
            <v>0</v>
          </cell>
          <cell r="Q2083" t="str">
            <v>CPC</v>
          </cell>
          <cell r="R2083">
            <v>14554</v>
          </cell>
          <cell r="S2083">
            <v>14700</v>
          </cell>
          <cell r="T2083">
            <v>146</v>
          </cell>
          <cell r="V2083">
            <v>146</v>
          </cell>
          <cell r="W2083">
            <v>2.9156200000000001</v>
          </cell>
          <cell r="X2083">
            <v>18714</v>
          </cell>
          <cell r="Y2083">
            <v>18990</v>
          </cell>
        </row>
        <row r="2084">
          <cell r="I2084" t="str">
            <v>V9834900269</v>
          </cell>
          <cell r="J2084" t="str">
            <v>C84022987</v>
          </cell>
          <cell r="K2084">
            <v>2500</v>
          </cell>
          <cell r="L2084">
            <v>2500</v>
          </cell>
          <cell r="M2084">
            <v>2.0750000000000001E-2</v>
          </cell>
          <cell r="N2084">
            <v>0.08</v>
          </cell>
          <cell r="O2084">
            <v>51.875</v>
          </cell>
          <cell r="P2084">
            <v>200</v>
          </cell>
          <cell r="Q2084">
            <v>251.875</v>
          </cell>
          <cell r="R2084">
            <v>70282</v>
          </cell>
          <cell r="S2084">
            <v>71430</v>
          </cell>
          <cell r="T2084">
            <v>1148</v>
          </cell>
          <cell r="U2084" t="str">
            <v>0</v>
          </cell>
          <cell r="W2084">
            <v>0</v>
          </cell>
          <cell r="X2084">
            <v>109289</v>
          </cell>
          <cell r="Y2084">
            <v>111010</v>
          </cell>
        </row>
        <row r="2085">
          <cell r="I2085" t="str">
            <v>W503L500281</v>
          </cell>
          <cell r="J2085" t="str">
            <v>C84030378</v>
          </cell>
          <cell r="K2085">
            <v>8000</v>
          </cell>
          <cell r="L2085">
            <v>2000</v>
          </cell>
          <cell r="M2085">
            <v>2.0750000000000001E-2</v>
          </cell>
          <cell r="N2085">
            <v>0.08</v>
          </cell>
          <cell r="O2085">
            <v>166</v>
          </cell>
          <cell r="P2085">
            <v>160</v>
          </cell>
          <cell r="Q2085">
            <v>326</v>
          </cell>
          <cell r="R2085">
            <v>300844</v>
          </cell>
          <cell r="S2085">
            <v>306585</v>
          </cell>
          <cell r="T2085">
            <v>5741</v>
          </cell>
          <cell r="U2085" t="str">
            <v>0</v>
          </cell>
          <cell r="W2085">
            <v>0</v>
          </cell>
          <cell r="X2085">
            <v>94873</v>
          </cell>
          <cell r="Y2085">
            <v>96857</v>
          </cell>
        </row>
        <row r="2086">
          <cell r="I2086" t="str">
            <v>W542LB00961</v>
          </cell>
          <cell r="J2086" t="str">
            <v>C84023204</v>
          </cell>
          <cell r="K2086">
            <v>10000</v>
          </cell>
          <cell r="L2086">
            <v>4000</v>
          </cell>
          <cell r="M2086">
            <v>2.0750000000000001E-2</v>
          </cell>
          <cell r="N2086">
            <v>0.08</v>
          </cell>
          <cell r="O2086">
            <v>207.5</v>
          </cell>
          <cell r="P2086">
            <v>320</v>
          </cell>
          <cell r="Q2086">
            <v>527.5</v>
          </cell>
          <cell r="R2086">
            <v>106804</v>
          </cell>
          <cell r="S2086">
            <v>109224</v>
          </cell>
          <cell r="T2086">
            <v>2420</v>
          </cell>
          <cell r="U2086" t="str">
            <v>0</v>
          </cell>
          <cell r="W2086">
            <v>0</v>
          </cell>
          <cell r="X2086">
            <v>435117</v>
          </cell>
          <cell r="Y2086">
            <v>439479</v>
          </cell>
        </row>
        <row r="2087">
          <cell r="I2087" t="str">
            <v>W543L301298</v>
          </cell>
          <cell r="J2087" t="str">
            <v>C84023942</v>
          </cell>
          <cell r="K2087">
            <v>2000</v>
          </cell>
          <cell r="L2087">
            <v>8000</v>
          </cell>
          <cell r="M2087">
            <v>2.0750000000000001E-2</v>
          </cell>
          <cell r="N2087">
            <v>0.08</v>
          </cell>
          <cell r="O2087">
            <v>41.5</v>
          </cell>
          <cell r="P2087">
            <v>640</v>
          </cell>
          <cell r="Q2087">
            <v>681.5</v>
          </cell>
          <cell r="R2087">
            <v>94921</v>
          </cell>
          <cell r="S2087">
            <v>95824</v>
          </cell>
          <cell r="T2087">
            <v>903</v>
          </cell>
          <cell r="U2087" t="str">
            <v>0</v>
          </cell>
          <cell r="W2087">
            <v>0</v>
          </cell>
          <cell r="X2087">
            <v>303850</v>
          </cell>
          <cell r="Y2087">
            <v>304736</v>
          </cell>
        </row>
        <row r="2088">
          <cell r="I2088" t="str">
            <v>E183M711663</v>
          </cell>
          <cell r="J2088" t="str">
            <v>C84040624</v>
          </cell>
          <cell r="K2088">
            <v>0</v>
          </cell>
          <cell r="L2088">
            <v>0</v>
          </cell>
          <cell r="M2088">
            <v>1.9970000000000002E-2</v>
          </cell>
          <cell r="N2088">
            <v>0.08</v>
          </cell>
          <cell r="O2088">
            <v>0</v>
          </cell>
          <cell r="P2088">
            <v>0</v>
          </cell>
          <cell r="Q2088" t="str">
            <v>CPC</v>
          </cell>
          <cell r="R2088">
            <v>116631</v>
          </cell>
          <cell r="S2088">
            <v>117510</v>
          </cell>
          <cell r="T2088">
            <v>879</v>
          </cell>
          <cell r="V2088">
            <v>879</v>
          </cell>
          <cell r="W2088">
            <v>17.553630000000002</v>
          </cell>
          <cell r="X2088">
            <v>204966</v>
          </cell>
          <cell r="Y2088">
            <v>207376</v>
          </cell>
        </row>
        <row r="2089">
          <cell r="I2089" t="str">
            <v>E183M711554</v>
          </cell>
          <cell r="J2089" t="str">
            <v>C84040623</v>
          </cell>
          <cell r="K2089">
            <v>0</v>
          </cell>
          <cell r="L2089">
            <v>0</v>
          </cell>
          <cell r="M2089">
            <v>1.9970000000000002E-2</v>
          </cell>
          <cell r="N2089">
            <v>0.08</v>
          </cell>
          <cell r="O2089">
            <v>0</v>
          </cell>
          <cell r="P2089">
            <v>0</v>
          </cell>
          <cell r="Q2089" t="str">
            <v>CPC</v>
          </cell>
          <cell r="R2089">
            <v>73150</v>
          </cell>
          <cell r="S2089">
            <v>73260</v>
          </cell>
          <cell r="T2089">
            <v>110</v>
          </cell>
          <cell r="V2089">
            <v>110</v>
          </cell>
          <cell r="W2089">
            <v>2.1967000000000003</v>
          </cell>
          <cell r="X2089">
            <v>246972</v>
          </cell>
          <cell r="Y2089">
            <v>247429</v>
          </cell>
        </row>
        <row r="2090">
          <cell r="I2090" t="str">
            <v>W513L400505</v>
          </cell>
          <cell r="J2090" t="str">
            <v>C84024472</v>
          </cell>
          <cell r="K2090">
            <v>15000</v>
          </cell>
          <cell r="L2090">
            <v>500</v>
          </cell>
          <cell r="M2090">
            <v>2.0750000000000001E-2</v>
          </cell>
          <cell r="N2090">
            <v>0.08</v>
          </cell>
          <cell r="O2090">
            <v>311.25</v>
          </cell>
          <cell r="P2090">
            <v>40</v>
          </cell>
          <cell r="Q2090">
            <v>351.25</v>
          </cell>
          <cell r="R2090">
            <v>291558</v>
          </cell>
          <cell r="S2090">
            <v>297558</v>
          </cell>
          <cell r="T2090">
            <v>6000</v>
          </cell>
          <cell r="U2090" t="str">
            <v>0</v>
          </cell>
          <cell r="W2090">
            <v>0</v>
          </cell>
          <cell r="X2090">
            <v>171075</v>
          </cell>
          <cell r="Y2090">
            <v>175222</v>
          </cell>
        </row>
        <row r="2091">
          <cell r="I2091" t="str">
            <v>7463269902CZ0</v>
          </cell>
          <cell r="K2091">
            <v>6000</v>
          </cell>
          <cell r="L2091">
            <v>0</v>
          </cell>
          <cell r="M2091">
            <v>2.0750000000000001E-2</v>
          </cell>
          <cell r="N2091">
            <v>0.08</v>
          </cell>
          <cell r="O2091">
            <v>124.5</v>
          </cell>
          <cell r="P2091">
            <v>0</v>
          </cell>
          <cell r="Q2091">
            <v>124.5</v>
          </cell>
          <cell r="R2091">
            <v>509432</v>
          </cell>
          <cell r="S2091">
            <v>519052</v>
          </cell>
          <cell r="T2091">
            <v>9620</v>
          </cell>
          <cell r="U2091">
            <v>3620</v>
          </cell>
          <cell r="W2091">
            <v>75.115000000000009</v>
          </cell>
          <cell r="X2091">
            <v>0</v>
          </cell>
          <cell r="Y2091">
            <v>0</v>
          </cell>
        </row>
        <row r="2092">
          <cell r="I2092" t="str">
            <v>7463269902D0Z</v>
          </cell>
          <cell r="K2092">
            <v>6000</v>
          </cell>
          <cell r="L2092">
            <v>0</v>
          </cell>
          <cell r="M2092">
            <v>2.0750000000000001E-2</v>
          </cell>
          <cell r="N2092">
            <v>0.08</v>
          </cell>
          <cell r="O2092">
            <v>124.5</v>
          </cell>
          <cell r="P2092">
            <v>0</v>
          </cell>
          <cell r="Q2092">
            <v>124.5</v>
          </cell>
          <cell r="R2092">
            <v>355530</v>
          </cell>
          <cell r="S2092">
            <v>365207</v>
          </cell>
          <cell r="T2092">
            <v>9677</v>
          </cell>
          <cell r="U2092">
            <v>3677</v>
          </cell>
          <cell r="W2092">
            <v>76.297750000000008</v>
          </cell>
          <cell r="X2092">
            <v>0</v>
          </cell>
          <cell r="Y2092">
            <v>0</v>
          </cell>
        </row>
        <row r="2093">
          <cell r="I2093" t="str">
            <v>72N2LTC</v>
          </cell>
          <cell r="K2093">
            <v>2000</v>
          </cell>
          <cell r="L2093">
            <v>0</v>
          </cell>
          <cell r="M2093">
            <v>2.0750000000000001E-2</v>
          </cell>
          <cell r="N2093">
            <v>0.08</v>
          </cell>
          <cell r="O2093">
            <v>41.5</v>
          </cell>
          <cell r="P2093">
            <v>0</v>
          </cell>
          <cell r="Q2093">
            <v>41.5</v>
          </cell>
          <cell r="R2093">
            <v>43565</v>
          </cell>
          <cell r="S2093">
            <v>45902</v>
          </cell>
          <cell r="T2093">
            <v>2337</v>
          </cell>
          <cell r="U2093">
            <v>337</v>
          </cell>
          <cell r="W2093">
            <v>6.99275</v>
          </cell>
          <cell r="X2093">
            <v>0</v>
          </cell>
          <cell r="Y2093">
            <v>0</v>
          </cell>
        </row>
        <row r="2094">
          <cell r="I2094" t="str">
            <v>W533L301261</v>
          </cell>
          <cell r="J2094" t="str">
            <v>C84023776</v>
          </cell>
          <cell r="K2094">
            <v>0</v>
          </cell>
          <cell r="L2094">
            <v>0</v>
          </cell>
          <cell r="M2094">
            <v>1.9970000000000002E-2</v>
          </cell>
          <cell r="N2094">
            <v>0.08</v>
          </cell>
          <cell r="O2094">
            <v>0</v>
          </cell>
          <cell r="P2094">
            <v>0</v>
          </cell>
          <cell r="Q2094" t="str">
            <v>CPC</v>
          </cell>
          <cell r="R2094">
            <v>208703</v>
          </cell>
          <cell r="S2094">
            <v>213192</v>
          </cell>
          <cell r="T2094">
            <v>4489</v>
          </cell>
          <cell r="V2094">
            <v>4489</v>
          </cell>
          <cell r="W2094">
            <v>89.645330000000001</v>
          </cell>
          <cell r="X2094">
            <v>0</v>
          </cell>
          <cell r="Y2094">
            <v>0</v>
          </cell>
        </row>
        <row r="2095">
          <cell r="I2095" t="str">
            <v>W493L400213</v>
          </cell>
          <cell r="J2095" t="str">
            <v>C84024025</v>
          </cell>
          <cell r="K2095">
            <v>0</v>
          </cell>
          <cell r="L2095">
            <v>0</v>
          </cell>
          <cell r="M2095">
            <v>1.9970000000000002E-2</v>
          </cell>
          <cell r="N2095">
            <v>0.08</v>
          </cell>
          <cell r="O2095">
            <v>0</v>
          </cell>
          <cell r="P2095">
            <v>0</v>
          </cell>
          <cell r="Q2095" t="str">
            <v>CPC</v>
          </cell>
          <cell r="R2095">
            <v>48969</v>
          </cell>
          <cell r="S2095">
            <v>49263</v>
          </cell>
          <cell r="T2095">
            <v>294</v>
          </cell>
          <cell r="V2095">
            <v>294</v>
          </cell>
          <cell r="W2095">
            <v>5.8711800000000007</v>
          </cell>
          <cell r="X2095">
            <v>121903</v>
          </cell>
          <cell r="Y2095">
            <v>127606</v>
          </cell>
        </row>
        <row r="2096">
          <cell r="I2096" t="str">
            <v>W543L301390</v>
          </cell>
          <cell r="J2096" t="str">
            <v>C84022714</v>
          </cell>
          <cell r="K2096">
            <v>0</v>
          </cell>
          <cell r="L2096">
            <v>0</v>
          </cell>
          <cell r="M2096">
            <v>1.9970000000000002E-2</v>
          </cell>
          <cell r="N2096">
            <v>0.08</v>
          </cell>
          <cell r="O2096">
            <v>0</v>
          </cell>
          <cell r="P2096">
            <v>0</v>
          </cell>
          <cell r="Q2096" t="str">
            <v>CPC</v>
          </cell>
          <cell r="R2096">
            <v>1103656</v>
          </cell>
          <cell r="S2096">
            <v>1116637</v>
          </cell>
          <cell r="T2096">
            <v>12981</v>
          </cell>
          <cell r="V2096">
            <v>12981</v>
          </cell>
          <cell r="W2096">
            <v>259.23057</v>
          </cell>
          <cell r="X2096">
            <v>11744</v>
          </cell>
          <cell r="Y2096">
            <v>11779</v>
          </cell>
        </row>
        <row r="2097">
          <cell r="I2097" t="str">
            <v>752744945026T</v>
          </cell>
          <cell r="K2097">
            <v>4000</v>
          </cell>
          <cell r="L2097">
            <v>100</v>
          </cell>
          <cell r="M2097">
            <v>2.0750000000000001E-2</v>
          </cell>
          <cell r="N2097">
            <v>0.08</v>
          </cell>
          <cell r="O2097">
            <v>83</v>
          </cell>
          <cell r="P2097">
            <v>8</v>
          </cell>
          <cell r="Q2097">
            <v>91</v>
          </cell>
          <cell r="R2097">
            <v>17467</v>
          </cell>
          <cell r="S2097">
            <v>17935</v>
          </cell>
          <cell r="T2097">
            <v>468</v>
          </cell>
          <cell r="U2097" t="str">
            <v>0</v>
          </cell>
          <cell r="W2097">
            <v>0</v>
          </cell>
          <cell r="X2097">
            <v>30470</v>
          </cell>
          <cell r="Y2097">
            <v>30957</v>
          </cell>
        </row>
        <row r="2098">
          <cell r="I2098" t="str">
            <v>W793P301949</v>
          </cell>
          <cell r="J2098" t="str">
            <v>C84025123</v>
          </cell>
          <cell r="K2098">
            <v>0</v>
          </cell>
          <cell r="L2098">
            <v>0</v>
          </cell>
          <cell r="M2098">
            <v>1.9970000000000002E-2</v>
          </cell>
          <cell r="N2098">
            <v>0.08</v>
          </cell>
          <cell r="O2098">
            <v>0</v>
          </cell>
          <cell r="P2098">
            <v>0</v>
          </cell>
          <cell r="Q2098" t="str">
            <v>CPC</v>
          </cell>
          <cell r="R2098">
            <v>123878</v>
          </cell>
          <cell r="S2098">
            <v>125046</v>
          </cell>
          <cell r="T2098">
            <v>1168</v>
          </cell>
          <cell r="V2098">
            <v>1168</v>
          </cell>
          <cell r="W2098">
            <v>23.324960000000001</v>
          </cell>
          <cell r="X2098">
            <v>23653</v>
          </cell>
          <cell r="Y2098">
            <v>24120</v>
          </cell>
        </row>
        <row r="2099">
          <cell r="I2099" t="str">
            <v>W793P302039</v>
          </cell>
          <cell r="J2099" t="str">
            <v>C84025124</v>
          </cell>
          <cell r="K2099">
            <v>0</v>
          </cell>
          <cell r="L2099">
            <v>0</v>
          </cell>
          <cell r="M2099">
            <v>1.9970000000000002E-2</v>
          </cell>
          <cell r="N2099">
            <v>0.08</v>
          </cell>
          <cell r="O2099">
            <v>0</v>
          </cell>
          <cell r="P2099">
            <v>0</v>
          </cell>
          <cell r="Q2099" t="str">
            <v>CPC</v>
          </cell>
          <cell r="R2099">
            <v>74382</v>
          </cell>
          <cell r="S2099">
            <v>75946</v>
          </cell>
          <cell r="T2099">
            <v>1564</v>
          </cell>
          <cell r="V2099">
            <v>1564</v>
          </cell>
          <cell r="W2099">
            <v>31.233080000000001</v>
          </cell>
          <cell r="X2099">
            <v>37002</v>
          </cell>
          <cell r="Y2099">
            <v>37783</v>
          </cell>
        </row>
        <row r="2100">
          <cell r="I2100" t="str">
            <v>C066C800164</v>
          </cell>
          <cell r="J2100" t="str">
            <v>C84184853</v>
          </cell>
          <cell r="K2100">
            <v>0</v>
          </cell>
          <cell r="L2100">
            <v>0</v>
          </cell>
          <cell r="M2100">
            <v>1.9970000000000002E-2</v>
          </cell>
          <cell r="N2100">
            <v>0.08</v>
          </cell>
          <cell r="O2100">
            <v>0</v>
          </cell>
          <cell r="P2100">
            <v>0</v>
          </cell>
          <cell r="Q2100" t="str">
            <v>CPC</v>
          </cell>
          <cell r="R2100">
            <v>40204</v>
          </cell>
          <cell r="S2100">
            <v>53866</v>
          </cell>
          <cell r="T2100">
            <v>13662</v>
          </cell>
          <cell r="V2100">
            <v>13662</v>
          </cell>
          <cell r="W2100">
            <v>272.83014000000003</v>
          </cell>
          <cell r="X2100">
            <v>25587</v>
          </cell>
          <cell r="Y2100">
            <v>34419</v>
          </cell>
        </row>
        <row r="2101">
          <cell r="I2101" t="str">
            <v>V9835100734</v>
          </cell>
          <cell r="J2101" t="str">
            <v>C84024734</v>
          </cell>
          <cell r="K2101">
            <v>0</v>
          </cell>
          <cell r="L2101">
            <v>0</v>
          </cell>
          <cell r="M2101">
            <v>1.9970000000000002E-2</v>
          </cell>
          <cell r="N2101">
            <v>0.08</v>
          </cell>
          <cell r="O2101">
            <v>0</v>
          </cell>
          <cell r="P2101">
            <v>0</v>
          </cell>
          <cell r="Q2101" t="str">
            <v>CPC</v>
          </cell>
          <cell r="R2101">
            <v>94844</v>
          </cell>
          <cell r="S2101">
            <v>95270</v>
          </cell>
          <cell r="T2101">
            <v>426</v>
          </cell>
          <cell r="V2101">
            <v>426</v>
          </cell>
          <cell r="W2101">
            <v>8.5072200000000002</v>
          </cell>
          <cell r="X2101">
            <v>28984</v>
          </cell>
          <cell r="Y2101">
            <v>29295</v>
          </cell>
        </row>
        <row r="2102">
          <cell r="I2102" t="str">
            <v>W863L800038</v>
          </cell>
          <cell r="J2102" t="str">
            <v>C84044876</v>
          </cell>
          <cell r="K2102">
            <v>0</v>
          </cell>
          <cell r="L2102">
            <v>0</v>
          </cell>
          <cell r="M2102">
            <v>1.9970000000000002E-2</v>
          </cell>
          <cell r="N2102">
            <v>0.08</v>
          </cell>
          <cell r="O2102">
            <v>0</v>
          </cell>
          <cell r="P2102">
            <v>0</v>
          </cell>
          <cell r="Q2102" t="str">
            <v>CPC</v>
          </cell>
          <cell r="R2102">
            <v>704444</v>
          </cell>
          <cell r="S2102">
            <v>715822</v>
          </cell>
          <cell r="T2102">
            <v>11378</v>
          </cell>
          <cell r="V2102">
            <v>11378</v>
          </cell>
          <cell r="W2102">
            <v>227.21866000000003</v>
          </cell>
          <cell r="X2102">
            <v>0</v>
          </cell>
          <cell r="Y2102">
            <v>0</v>
          </cell>
        </row>
        <row r="2103">
          <cell r="I2103" t="str">
            <v>W533L100684</v>
          </cell>
          <cell r="J2103" t="str">
            <v>C84024715</v>
          </cell>
          <cell r="K2103">
            <v>10000</v>
          </cell>
          <cell r="L2103">
            <v>0</v>
          </cell>
          <cell r="M2103">
            <v>2.0750000000000001E-2</v>
          </cell>
          <cell r="N2103">
            <v>0.08</v>
          </cell>
          <cell r="O2103">
            <v>207.5</v>
          </cell>
          <cell r="P2103">
            <v>0</v>
          </cell>
          <cell r="Q2103">
            <v>207.5</v>
          </cell>
          <cell r="R2103">
            <v>96632</v>
          </cell>
          <cell r="S2103">
            <v>97646</v>
          </cell>
          <cell r="T2103">
            <v>1014</v>
          </cell>
          <cell r="U2103" t="str">
            <v>0</v>
          </cell>
          <cell r="W2103">
            <v>0</v>
          </cell>
          <cell r="X2103">
            <v>0</v>
          </cell>
          <cell r="Y2103">
            <v>0</v>
          </cell>
        </row>
        <row r="2105">
          <cell r="I2105" t="str">
            <v>5026129424K2H</v>
          </cell>
          <cell r="K2105">
            <v>0</v>
          </cell>
          <cell r="L2105">
            <v>0</v>
          </cell>
          <cell r="M2105">
            <v>1.9970000000000002E-2</v>
          </cell>
          <cell r="N2105">
            <v>0.08</v>
          </cell>
          <cell r="O2105">
            <v>0</v>
          </cell>
          <cell r="P2105">
            <v>0</v>
          </cell>
          <cell r="Q2105" t="str">
            <v>CPC</v>
          </cell>
          <cell r="R2105">
            <v>7424</v>
          </cell>
          <cell r="S2105">
            <v>7873</v>
          </cell>
          <cell r="T2105">
            <v>449</v>
          </cell>
          <cell r="V2105">
            <v>449</v>
          </cell>
          <cell r="W2105">
            <v>8.9665300000000006</v>
          </cell>
          <cell r="X2105">
            <v>19227</v>
          </cell>
          <cell r="Y2105">
            <v>20338</v>
          </cell>
        </row>
        <row r="2106">
          <cell r="I2106" t="str">
            <v>74632699021D0</v>
          </cell>
          <cell r="K2106">
            <v>6000</v>
          </cell>
          <cell r="L2106">
            <v>0</v>
          </cell>
          <cell r="M2106">
            <v>2.0750000000000001E-2</v>
          </cell>
          <cell r="N2106">
            <v>0.08</v>
          </cell>
          <cell r="O2106">
            <v>124.5</v>
          </cell>
          <cell r="P2106">
            <v>0</v>
          </cell>
          <cell r="Q2106">
            <v>124.5</v>
          </cell>
          <cell r="R2106">
            <v>582110</v>
          </cell>
          <cell r="S2106">
            <v>595371</v>
          </cell>
          <cell r="T2106">
            <v>13261</v>
          </cell>
          <cell r="U2106">
            <v>7261</v>
          </cell>
          <cell r="W2106">
            <v>150.66575</v>
          </cell>
          <cell r="X2106">
            <v>0</v>
          </cell>
          <cell r="Y2106">
            <v>0</v>
          </cell>
        </row>
        <row r="2107">
          <cell r="I2107" t="str">
            <v>74634C66018C6</v>
          </cell>
          <cell r="K2107">
            <v>6000</v>
          </cell>
          <cell r="L2107">
            <v>0</v>
          </cell>
          <cell r="M2107">
            <v>2.0750000000000001E-2</v>
          </cell>
          <cell r="N2107">
            <v>0.08</v>
          </cell>
          <cell r="O2107">
            <v>124.5</v>
          </cell>
          <cell r="P2107">
            <v>0</v>
          </cell>
          <cell r="Q2107">
            <v>124.5</v>
          </cell>
          <cell r="R2107">
            <v>100133</v>
          </cell>
          <cell r="S2107">
            <v>106320</v>
          </cell>
          <cell r="T2107">
            <v>6187</v>
          </cell>
          <cell r="U2107">
            <v>187</v>
          </cell>
          <cell r="W2107">
            <v>3.8802500000000002</v>
          </cell>
          <cell r="X2107">
            <v>0</v>
          </cell>
          <cell r="Y2107">
            <v>0</v>
          </cell>
        </row>
        <row r="2108">
          <cell r="I2108" t="str">
            <v>W513L500399</v>
          </cell>
          <cell r="J2108" t="str">
            <v>C84027406</v>
          </cell>
          <cell r="K2108">
            <v>0</v>
          </cell>
          <cell r="L2108">
            <v>0</v>
          </cell>
          <cell r="M2108">
            <v>1.9970000000000002E-2</v>
          </cell>
          <cell r="N2108">
            <v>0.08</v>
          </cell>
          <cell r="O2108">
            <v>0</v>
          </cell>
          <cell r="P2108">
            <v>0</v>
          </cell>
          <cell r="Q2108" t="str">
            <v>CPC</v>
          </cell>
          <cell r="R2108">
            <v>311276</v>
          </cell>
          <cell r="S2108">
            <v>319218</v>
          </cell>
          <cell r="T2108">
            <v>7942</v>
          </cell>
          <cell r="V2108">
            <v>7942</v>
          </cell>
          <cell r="W2108">
            <v>158.60174000000001</v>
          </cell>
          <cell r="X2108">
            <v>51470</v>
          </cell>
          <cell r="Y2108">
            <v>54470</v>
          </cell>
        </row>
        <row r="2109">
          <cell r="I2109" t="str">
            <v>W433L600714</v>
          </cell>
          <cell r="J2109" t="str">
            <v>C84034834</v>
          </cell>
          <cell r="K2109">
            <v>0</v>
          </cell>
          <cell r="L2109">
            <v>0</v>
          </cell>
          <cell r="M2109">
            <v>1.9970000000000002E-2</v>
          </cell>
          <cell r="N2109">
            <v>0.08</v>
          </cell>
          <cell r="O2109">
            <v>0</v>
          </cell>
          <cell r="P2109">
            <v>0</v>
          </cell>
          <cell r="Q2109" t="str">
            <v>CPC</v>
          </cell>
          <cell r="R2109">
            <v>55813</v>
          </cell>
          <cell r="S2109">
            <v>57038</v>
          </cell>
          <cell r="T2109">
            <v>1225</v>
          </cell>
          <cell r="V2109">
            <v>1225</v>
          </cell>
          <cell r="W2109">
            <v>24.463250000000002</v>
          </cell>
          <cell r="X2109">
            <v>0</v>
          </cell>
          <cell r="Y2109">
            <v>0</v>
          </cell>
        </row>
        <row r="2110">
          <cell r="I2110" t="str">
            <v>7463269902D1D</v>
          </cell>
          <cell r="K2110">
            <v>0</v>
          </cell>
          <cell r="L2110">
            <v>0</v>
          </cell>
          <cell r="M2110">
            <v>1.9970000000000002E-2</v>
          </cell>
          <cell r="N2110">
            <v>0.08</v>
          </cell>
          <cell r="O2110">
            <v>0</v>
          </cell>
          <cell r="P2110">
            <v>0</v>
          </cell>
          <cell r="Q2110" t="str">
            <v>CPC</v>
          </cell>
          <cell r="R2110">
            <v>89080</v>
          </cell>
          <cell r="S2110">
            <v>89690</v>
          </cell>
          <cell r="T2110">
            <v>610</v>
          </cell>
          <cell r="V2110">
            <v>610</v>
          </cell>
          <cell r="W2110">
            <v>12.181700000000001</v>
          </cell>
          <cell r="X2110">
            <v>0</v>
          </cell>
          <cell r="Y2110">
            <v>0</v>
          </cell>
        </row>
        <row r="2111">
          <cell r="I2111" t="str">
            <v>7463369903DDX</v>
          </cell>
          <cell r="K2111">
            <v>0</v>
          </cell>
          <cell r="L2111">
            <v>0</v>
          </cell>
          <cell r="M2111">
            <v>1.9970000000000002E-2</v>
          </cell>
          <cell r="N2111">
            <v>0.08</v>
          </cell>
          <cell r="O2111">
            <v>0</v>
          </cell>
          <cell r="P2111">
            <v>0</v>
          </cell>
          <cell r="Q2111" t="str">
            <v>CPC</v>
          </cell>
          <cell r="R2111">
            <v>364319</v>
          </cell>
          <cell r="S2111">
            <v>371219</v>
          </cell>
          <cell r="T2111">
            <v>6900</v>
          </cell>
          <cell r="V2111">
            <v>6900</v>
          </cell>
          <cell r="W2111">
            <v>137.79300000000001</v>
          </cell>
          <cell r="X2111">
            <v>0</v>
          </cell>
          <cell r="Y2111">
            <v>0</v>
          </cell>
        </row>
        <row r="2112">
          <cell r="I2112" t="str">
            <v>7463369903D8X</v>
          </cell>
          <cell r="K2112">
            <v>0</v>
          </cell>
          <cell r="L2112">
            <v>0</v>
          </cell>
          <cell r="M2112">
            <v>1.9970000000000002E-2</v>
          </cell>
          <cell r="N2112">
            <v>0.08</v>
          </cell>
          <cell r="O2112">
            <v>0</v>
          </cell>
          <cell r="P2112">
            <v>0</v>
          </cell>
          <cell r="Q2112" t="str">
            <v>CPC</v>
          </cell>
          <cell r="R2112">
            <v>250839</v>
          </cell>
          <cell r="S2112">
            <v>257023</v>
          </cell>
          <cell r="T2112">
            <v>6184</v>
          </cell>
          <cell r="V2112">
            <v>6184</v>
          </cell>
          <cell r="W2112">
            <v>123.49448000000001</v>
          </cell>
          <cell r="X2112">
            <v>0</v>
          </cell>
          <cell r="Y2112">
            <v>0</v>
          </cell>
        </row>
        <row r="2113">
          <cell r="I2113" t="str">
            <v>7463369903DFL</v>
          </cell>
          <cell r="K2113">
            <v>0</v>
          </cell>
          <cell r="L2113">
            <v>0</v>
          </cell>
          <cell r="M2113">
            <v>1.9970000000000002E-2</v>
          </cell>
          <cell r="N2113">
            <v>0.08</v>
          </cell>
          <cell r="O2113">
            <v>0</v>
          </cell>
          <cell r="P2113">
            <v>0</v>
          </cell>
          <cell r="Q2113" t="str">
            <v>CPC</v>
          </cell>
          <cell r="R2113">
            <v>346389</v>
          </cell>
          <cell r="S2113">
            <v>349495</v>
          </cell>
          <cell r="T2113">
            <v>3106</v>
          </cell>
          <cell r="V2113">
            <v>3106</v>
          </cell>
          <cell r="W2113">
            <v>62.026820000000008</v>
          </cell>
          <cell r="X2113">
            <v>0</v>
          </cell>
          <cell r="Y2113">
            <v>0</v>
          </cell>
        </row>
        <row r="2114">
          <cell r="I2114" t="str">
            <v>7463369903DGM</v>
          </cell>
          <cell r="K2114">
            <v>0</v>
          </cell>
          <cell r="L2114">
            <v>0</v>
          </cell>
          <cell r="M2114">
            <v>1.9970000000000002E-2</v>
          </cell>
          <cell r="N2114">
            <v>0.08</v>
          </cell>
          <cell r="O2114">
            <v>0</v>
          </cell>
          <cell r="P2114">
            <v>0</v>
          </cell>
          <cell r="Q2114" t="str">
            <v>CPC</v>
          </cell>
          <cell r="R2114">
            <v>338092</v>
          </cell>
          <cell r="S2114">
            <v>345234</v>
          </cell>
          <cell r="T2114">
            <v>7142</v>
          </cell>
          <cell r="V2114">
            <v>7142</v>
          </cell>
          <cell r="W2114">
            <v>142.62574000000001</v>
          </cell>
          <cell r="X2114">
            <v>0</v>
          </cell>
          <cell r="Y2114">
            <v>0</v>
          </cell>
        </row>
        <row r="2115">
          <cell r="I2115" t="str">
            <v>7463369903DCH</v>
          </cell>
          <cell r="K2115">
            <v>0</v>
          </cell>
          <cell r="L2115">
            <v>0</v>
          </cell>
          <cell r="M2115">
            <v>1.9970000000000002E-2</v>
          </cell>
          <cell r="N2115">
            <v>0.08</v>
          </cell>
          <cell r="O2115">
            <v>0</v>
          </cell>
          <cell r="P2115">
            <v>0</v>
          </cell>
          <cell r="Q2115" t="str">
            <v>CPC</v>
          </cell>
          <cell r="R2115">
            <v>535219</v>
          </cell>
          <cell r="S2115">
            <v>545976</v>
          </cell>
          <cell r="T2115">
            <v>10757</v>
          </cell>
          <cell r="V2115">
            <v>10757</v>
          </cell>
          <cell r="W2115">
            <v>214.81729000000001</v>
          </cell>
          <cell r="X2115">
            <v>0</v>
          </cell>
          <cell r="Y2115">
            <v>0</v>
          </cell>
        </row>
        <row r="2116">
          <cell r="I2116" t="str">
            <v>74632699021H4</v>
          </cell>
          <cell r="K2116">
            <v>0</v>
          </cell>
          <cell r="L2116">
            <v>0</v>
          </cell>
          <cell r="M2116">
            <v>1.9970000000000002E-2</v>
          </cell>
          <cell r="N2116">
            <v>0.08</v>
          </cell>
          <cell r="O2116">
            <v>0</v>
          </cell>
          <cell r="P2116">
            <v>0</v>
          </cell>
          <cell r="Q2116" t="str">
            <v>CPC</v>
          </cell>
          <cell r="R2116">
            <v>241036</v>
          </cell>
          <cell r="S2116">
            <v>245848</v>
          </cell>
          <cell r="T2116">
            <v>4812</v>
          </cell>
          <cell r="V2116">
            <v>4812</v>
          </cell>
          <cell r="W2116">
            <v>96.095640000000003</v>
          </cell>
          <cell r="X2116">
            <v>0</v>
          </cell>
          <cell r="Y2116">
            <v>0</v>
          </cell>
        </row>
        <row r="2117">
          <cell r="I2117" t="str">
            <v>7463369903DBT</v>
          </cell>
          <cell r="K2117">
            <v>0</v>
          </cell>
          <cell r="L2117">
            <v>0</v>
          </cell>
          <cell r="M2117">
            <v>1.9970000000000002E-2</v>
          </cell>
          <cell r="N2117">
            <v>0.08</v>
          </cell>
          <cell r="O2117">
            <v>0</v>
          </cell>
          <cell r="P2117">
            <v>0</v>
          </cell>
          <cell r="Q2117" t="str">
            <v>CPC</v>
          </cell>
          <cell r="R2117">
            <v>427498</v>
          </cell>
          <cell r="S2117">
            <v>433818</v>
          </cell>
          <cell r="T2117">
            <v>6320</v>
          </cell>
          <cell r="V2117">
            <v>6320</v>
          </cell>
          <cell r="W2117">
            <v>126.21040000000001</v>
          </cell>
          <cell r="X2117">
            <v>0</v>
          </cell>
          <cell r="Y2117">
            <v>0</v>
          </cell>
        </row>
        <row r="2118">
          <cell r="I2118" t="str">
            <v>7463369902H9G</v>
          </cell>
          <cell r="K2118">
            <v>0</v>
          </cell>
          <cell r="L2118">
            <v>0</v>
          </cell>
          <cell r="M2118">
            <v>1.9970000000000002E-2</v>
          </cell>
          <cell r="N2118">
            <v>0.08</v>
          </cell>
          <cell r="O2118">
            <v>0</v>
          </cell>
          <cell r="P2118">
            <v>0</v>
          </cell>
          <cell r="Q2118" t="str">
            <v>CPC</v>
          </cell>
          <cell r="R2118">
            <v>182686</v>
          </cell>
          <cell r="S2118">
            <v>185717</v>
          </cell>
          <cell r="T2118">
            <v>3031</v>
          </cell>
          <cell r="V2118">
            <v>3031</v>
          </cell>
          <cell r="W2118">
            <v>60.529070000000004</v>
          </cell>
          <cell r="X2118">
            <v>0</v>
          </cell>
          <cell r="Y2118">
            <v>0</v>
          </cell>
        </row>
        <row r="2119">
          <cell r="I2119" t="str">
            <v>7463369903DD4</v>
          </cell>
          <cell r="K2119">
            <v>0</v>
          </cell>
          <cell r="L2119">
            <v>0</v>
          </cell>
          <cell r="M2119">
            <v>1.9970000000000002E-2</v>
          </cell>
          <cell r="N2119">
            <v>0.08</v>
          </cell>
          <cell r="O2119">
            <v>0</v>
          </cell>
          <cell r="P2119">
            <v>0</v>
          </cell>
          <cell r="Q2119" t="str">
            <v>CPC</v>
          </cell>
          <cell r="R2119">
            <v>280784</v>
          </cell>
          <cell r="S2119">
            <v>288554</v>
          </cell>
          <cell r="T2119">
            <v>7770</v>
          </cell>
          <cell r="V2119">
            <v>7770</v>
          </cell>
          <cell r="W2119">
            <v>155.16690000000003</v>
          </cell>
          <cell r="X2119">
            <v>0</v>
          </cell>
          <cell r="Y2119">
            <v>0</v>
          </cell>
        </row>
        <row r="2120">
          <cell r="I2120" t="str">
            <v>7463369903DC9</v>
          </cell>
          <cell r="K2120">
            <v>0</v>
          </cell>
          <cell r="L2120">
            <v>0</v>
          </cell>
          <cell r="M2120">
            <v>1.9970000000000002E-2</v>
          </cell>
          <cell r="N2120">
            <v>0.08</v>
          </cell>
          <cell r="O2120">
            <v>0</v>
          </cell>
          <cell r="P2120">
            <v>0</v>
          </cell>
          <cell r="Q2120" t="str">
            <v>CPC</v>
          </cell>
          <cell r="R2120">
            <v>223343</v>
          </cell>
          <cell r="S2120">
            <v>228217</v>
          </cell>
          <cell r="T2120">
            <v>4874</v>
          </cell>
          <cell r="V2120">
            <v>4874</v>
          </cell>
          <cell r="W2120">
            <v>97.333780000000004</v>
          </cell>
          <cell r="X2120">
            <v>0</v>
          </cell>
          <cell r="Y2120">
            <v>0</v>
          </cell>
        </row>
        <row r="2121">
          <cell r="I2121" t="str">
            <v>7463369903D8H</v>
          </cell>
          <cell r="K2121">
            <v>0</v>
          </cell>
          <cell r="L2121">
            <v>0</v>
          </cell>
          <cell r="M2121">
            <v>1.9970000000000002E-2</v>
          </cell>
          <cell r="N2121">
            <v>0.08</v>
          </cell>
          <cell r="O2121">
            <v>0</v>
          </cell>
          <cell r="P2121">
            <v>0</v>
          </cell>
          <cell r="Q2121" t="str">
            <v>CPC</v>
          </cell>
          <cell r="R2121">
            <v>198532</v>
          </cell>
          <cell r="S2121">
            <v>202770</v>
          </cell>
          <cell r="T2121">
            <v>4238</v>
          </cell>
          <cell r="V2121">
            <v>4238</v>
          </cell>
          <cell r="W2121">
            <v>84.632860000000008</v>
          </cell>
          <cell r="X2121">
            <v>0</v>
          </cell>
          <cell r="Y2121">
            <v>0</v>
          </cell>
        </row>
        <row r="2122">
          <cell r="I2122" t="str">
            <v>7463369903DF2</v>
          </cell>
          <cell r="K2122">
            <v>0</v>
          </cell>
          <cell r="L2122">
            <v>0</v>
          </cell>
          <cell r="M2122">
            <v>1.9970000000000002E-2</v>
          </cell>
          <cell r="N2122">
            <v>0.08</v>
          </cell>
          <cell r="O2122">
            <v>0</v>
          </cell>
          <cell r="P2122">
            <v>0</v>
          </cell>
          <cell r="Q2122" t="str">
            <v>CPC</v>
          </cell>
          <cell r="R2122">
            <v>177521</v>
          </cell>
          <cell r="S2122">
            <v>184189</v>
          </cell>
          <cell r="T2122">
            <v>6668</v>
          </cell>
          <cell r="V2122">
            <v>6668</v>
          </cell>
          <cell r="W2122">
            <v>133.15996000000001</v>
          </cell>
          <cell r="X2122">
            <v>0</v>
          </cell>
          <cell r="Y2122">
            <v>0</v>
          </cell>
        </row>
        <row r="2123">
          <cell r="I2123" t="str">
            <v>7463369903DFZ</v>
          </cell>
          <cell r="K2123">
            <v>0</v>
          </cell>
          <cell r="L2123">
            <v>0</v>
          </cell>
          <cell r="M2123">
            <v>1.9970000000000002E-2</v>
          </cell>
          <cell r="N2123">
            <v>0.08</v>
          </cell>
          <cell r="O2123">
            <v>0</v>
          </cell>
          <cell r="P2123">
            <v>0</v>
          </cell>
          <cell r="Q2123" t="str">
            <v>CPC</v>
          </cell>
          <cell r="R2123">
            <v>341188</v>
          </cell>
          <cell r="S2123">
            <v>347440</v>
          </cell>
          <cell r="T2123">
            <v>6252</v>
          </cell>
          <cell r="V2123">
            <v>6252</v>
          </cell>
          <cell r="W2123">
            <v>124.85244000000002</v>
          </cell>
          <cell r="X2123">
            <v>0</v>
          </cell>
          <cell r="Y2123">
            <v>0</v>
          </cell>
        </row>
        <row r="2124">
          <cell r="I2124" t="str">
            <v>7463369903CXV</v>
          </cell>
          <cell r="K2124">
            <v>0</v>
          </cell>
          <cell r="L2124">
            <v>0</v>
          </cell>
          <cell r="M2124">
            <v>1.9970000000000002E-2</v>
          </cell>
          <cell r="N2124">
            <v>0.08</v>
          </cell>
          <cell r="O2124">
            <v>0</v>
          </cell>
          <cell r="P2124">
            <v>0</v>
          </cell>
          <cell r="Q2124" t="str">
            <v>CPC</v>
          </cell>
          <cell r="R2124">
            <v>402494</v>
          </cell>
          <cell r="S2124">
            <v>409661</v>
          </cell>
          <cell r="T2124">
            <v>7167</v>
          </cell>
          <cell r="V2124">
            <v>7167</v>
          </cell>
          <cell r="W2124">
            <v>143.12499000000003</v>
          </cell>
          <cell r="X2124">
            <v>0</v>
          </cell>
          <cell r="Y2124">
            <v>0</v>
          </cell>
        </row>
        <row r="2125">
          <cell r="I2125" t="str">
            <v>701531HH03DP2</v>
          </cell>
          <cell r="K2125">
            <v>0</v>
          </cell>
          <cell r="L2125">
            <v>0</v>
          </cell>
          <cell r="M2125">
            <v>1.9970000000000002E-2</v>
          </cell>
          <cell r="N2125">
            <v>0.08</v>
          </cell>
          <cell r="O2125">
            <v>0</v>
          </cell>
          <cell r="P2125">
            <v>0</v>
          </cell>
          <cell r="Q2125" t="str">
            <v>CPC</v>
          </cell>
          <cell r="R2125">
            <v>62831</v>
          </cell>
          <cell r="S2125">
            <v>63801</v>
          </cell>
          <cell r="T2125">
            <v>970</v>
          </cell>
          <cell r="V2125">
            <v>970</v>
          </cell>
          <cell r="W2125">
            <v>19.370900000000002</v>
          </cell>
          <cell r="X2125">
            <v>0</v>
          </cell>
          <cell r="Y2125">
            <v>0</v>
          </cell>
        </row>
        <row r="2126">
          <cell r="I2126" t="str">
            <v>701531HH03DTP</v>
          </cell>
          <cell r="K2126">
            <v>0</v>
          </cell>
          <cell r="L2126">
            <v>0</v>
          </cell>
          <cell r="M2126">
            <v>1.9970000000000002E-2</v>
          </cell>
          <cell r="N2126">
            <v>0.08</v>
          </cell>
          <cell r="O2126">
            <v>0</v>
          </cell>
          <cell r="P2126">
            <v>0</v>
          </cell>
          <cell r="Q2126" t="str">
            <v>CPC</v>
          </cell>
          <cell r="R2126">
            <v>68227</v>
          </cell>
          <cell r="S2126">
            <v>69105</v>
          </cell>
          <cell r="T2126">
            <v>878</v>
          </cell>
          <cell r="V2126">
            <v>878</v>
          </cell>
          <cell r="W2126">
            <v>17.533660000000001</v>
          </cell>
          <cell r="X2126">
            <v>0</v>
          </cell>
          <cell r="Y2126">
            <v>0</v>
          </cell>
        </row>
        <row r="2127">
          <cell r="I2127" t="str">
            <v>701531HH03DRY</v>
          </cell>
          <cell r="K2127">
            <v>0</v>
          </cell>
          <cell r="L2127">
            <v>0</v>
          </cell>
          <cell r="M2127">
            <v>1.9970000000000002E-2</v>
          </cell>
          <cell r="N2127">
            <v>0.08</v>
          </cell>
          <cell r="O2127">
            <v>0</v>
          </cell>
          <cell r="P2127">
            <v>0</v>
          </cell>
          <cell r="Q2127" t="str">
            <v>CPC</v>
          </cell>
          <cell r="R2127">
            <v>355035</v>
          </cell>
          <cell r="S2127">
            <v>364649</v>
          </cell>
          <cell r="T2127">
            <v>9614</v>
          </cell>
          <cell r="V2127">
            <v>9614</v>
          </cell>
          <cell r="W2127">
            <v>191.99158000000003</v>
          </cell>
          <cell r="X2127">
            <v>0</v>
          </cell>
          <cell r="Y2127">
            <v>0</v>
          </cell>
        </row>
        <row r="2128">
          <cell r="I2128" t="str">
            <v>701531HH029KD</v>
          </cell>
          <cell r="K2128">
            <v>0</v>
          </cell>
          <cell r="L2128">
            <v>0</v>
          </cell>
          <cell r="M2128">
            <v>1.9970000000000002E-2</v>
          </cell>
          <cell r="N2128">
            <v>0.08</v>
          </cell>
          <cell r="O2128">
            <v>0</v>
          </cell>
          <cell r="P2128">
            <v>0</v>
          </cell>
          <cell r="Q2128" t="str">
            <v>CPC</v>
          </cell>
          <cell r="R2128">
            <v>37213</v>
          </cell>
          <cell r="S2128">
            <v>37634</v>
          </cell>
          <cell r="T2128">
            <v>421</v>
          </cell>
          <cell r="V2128">
            <v>421</v>
          </cell>
          <cell r="W2128">
            <v>8.4073700000000002</v>
          </cell>
          <cell r="X2128">
            <v>0</v>
          </cell>
          <cell r="Y2128">
            <v>0</v>
          </cell>
        </row>
        <row r="2129">
          <cell r="I2129" t="str">
            <v>701531HH03DVP</v>
          </cell>
          <cell r="K2129">
            <v>0</v>
          </cell>
          <cell r="L2129">
            <v>0</v>
          </cell>
          <cell r="M2129">
            <v>1.9970000000000002E-2</v>
          </cell>
          <cell r="N2129">
            <v>0.08</v>
          </cell>
          <cell r="O2129">
            <v>0</v>
          </cell>
          <cell r="P2129">
            <v>0</v>
          </cell>
          <cell r="Q2129" t="str">
            <v>CPC</v>
          </cell>
          <cell r="R2129">
            <v>108655</v>
          </cell>
          <cell r="S2129">
            <v>111053</v>
          </cell>
          <cell r="T2129">
            <v>2398</v>
          </cell>
          <cell r="V2129">
            <v>2398</v>
          </cell>
          <cell r="W2129">
            <v>47.888060000000003</v>
          </cell>
          <cell r="X2129">
            <v>0</v>
          </cell>
          <cell r="Y2129">
            <v>0</v>
          </cell>
        </row>
        <row r="2131">
          <cell r="I2131" t="str">
            <v>701531HH03DV9</v>
          </cell>
          <cell r="K2131">
            <v>0</v>
          </cell>
          <cell r="L2131">
            <v>0</v>
          </cell>
          <cell r="M2131">
            <v>1.9970000000000002E-2</v>
          </cell>
          <cell r="N2131">
            <v>0.08</v>
          </cell>
          <cell r="O2131">
            <v>0</v>
          </cell>
          <cell r="P2131">
            <v>0</v>
          </cell>
          <cell r="Q2131" t="str">
            <v>CPC</v>
          </cell>
          <cell r="R2131">
            <v>86550</v>
          </cell>
          <cell r="S2131">
            <v>88082</v>
          </cell>
          <cell r="T2131">
            <v>1532</v>
          </cell>
          <cell r="V2131">
            <v>1532</v>
          </cell>
          <cell r="W2131">
            <v>30.594040000000003</v>
          </cell>
          <cell r="X2131">
            <v>0</v>
          </cell>
          <cell r="Y2131">
            <v>0</v>
          </cell>
        </row>
        <row r="2132">
          <cell r="I2132" t="str">
            <v>701531HH03DT8</v>
          </cell>
          <cell r="K2132">
            <v>0</v>
          </cell>
          <cell r="L2132">
            <v>0</v>
          </cell>
          <cell r="M2132">
            <v>1.9970000000000002E-2</v>
          </cell>
          <cell r="N2132">
            <v>0.08</v>
          </cell>
          <cell r="O2132">
            <v>0</v>
          </cell>
          <cell r="P2132">
            <v>0</v>
          </cell>
          <cell r="Q2132" t="str">
            <v>CPC</v>
          </cell>
          <cell r="R2132">
            <v>135888</v>
          </cell>
          <cell r="S2132">
            <v>138617</v>
          </cell>
          <cell r="T2132">
            <v>2729</v>
          </cell>
          <cell r="V2132">
            <v>2729</v>
          </cell>
          <cell r="W2132">
            <v>54.498130000000003</v>
          </cell>
          <cell r="X2132">
            <v>0</v>
          </cell>
          <cell r="Y2132">
            <v>0</v>
          </cell>
        </row>
        <row r="2133">
          <cell r="I2133" t="str">
            <v>701531HH02WWZ</v>
          </cell>
          <cell r="K2133">
            <v>0</v>
          </cell>
          <cell r="L2133">
            <v>0</v>
          </cell>
          <cell r="M2133">
            <v>1.9970000000000002E-2</v>
          </cell>
          <cell r="N2133">
            <v>0.08</v>
          </cell>
          <cell r="O2133">
            <v>0</v>
          </cell>
          <cell r="P2133">
            <v>0</v>
          </cell>
          <cell r="Q2133" t="str">
            <v>CPC</v>
          </cell>
          <cell r="R2133">
            <v>150256</v>
          </cell>
          <cell r="S2133">
            <v>152268</v>
          </cell>
          <cell r="T2133">
            <v>2012</v>
          </cell>
          <cell r="V2133">
            <v>2012</v>
          </cell>
          <cell r="W2133">
            <v>40.179640000000006</v>
          </cell>
          <cell r="X2133">
            <v>0</v>
          </cell>
          <cell r="Y2133">
            <v>0</v>
          </cell>
        </row>
        <row r="2134">
          <cell r="I2134" t="str">
            <v>701531HH03DNL</v>
          </cell>
          <cell r="K2134">
            <v>0</v>
          </cell>
          <cell r="L2134">
            <v>0</v>
          </cell>
          <cell r="M2134">
            <v>1.9970000000000002E-2</v>
          </cell>
          <cell r="N2134">
            <v>0.08</v>
          </cell>
          <cell r="O2134">
            <v>0</v>
          </cell>
          <cell r="P2134">
            <v>0</v>
          </cell>
          <cell r="Q2134" t="str">
            <v>CPC</v>
          </cell>
          <cell r="R2134">
            <v>600156</v>
          </cell>
          <cell r="S2134">
            <v>613119</v>
          </cell>
          <cell r="T2134">
            <v>12963</v>
          </cell>
          <cell r="V2134">
            <v>12963</v>
          </cell>
          <cell r="W2134">
            <v>258.87111000000004</v>
          </cell>
          <cell r="X2134">
            <v>0</v>
          </cell>
          <cell r="Y2134">
            <v>0</v>
          </cell>
        </row>
        <row r="2135">
          <cell r="I2135" t="str">
            <v>701531HH03DNH</v>
          </cell>
          <cell r="K2135">
            <v>0</v>
          </cell>
          <cell r="L2135">
            <v>0</v>
          </cell>
          <cell r="M2135">
            <v>1.9970000000000002E-2</v>
          </cell>
          <cell r="N2135">
            <v>0.08</v>
          </cell>
          <cell r="O2135">
            <v>0</v>
          </cell>
          <cell r="P2135">
            <v>0</v>
          </cell>
          <cell r="Q2135" t="str">
            <v>CPC</v>
          </cell>
          <cell r="R2135">
            <v>538825</v>
          </cell>
          <cell r="S2135">
            <v>539005</v>
          </cell>
          <cell r="T2135">
            <v>180</v>
          </cell>
          <cell r="V2135">
            <v>180</v>
          </cell>
          <cell r="W2135">
            <v>3.5946000000000002</v>
          </cell>
          <cell r="X2135">
            <v>0</v>
          </cell>
          <cell r="Y2135">
            <v>0</v>
          </cell>
        </row>
        <row r="2136">
          <cell r="I2136" t="str">
            <v>701531HH02WVZ</v>
          </cell>
          <cell r="K2136">
            <v>0</v>
          </cell>
          <cell r="L2136">
            <v>0</v>
          </cell>
          <cell r="M2136">
            <v>1.9970000000000002E-2</v>
          </cell>
          <cell r="N2136">
            <v>0.08</v>
          </cell>
          <cell r="O2136">
            <v>0</v>
          </cell>
          <cell r="P2136">
            <v>0</v>
          </cell>
          <cell r="Q2136" t="str">
            <v>CPC</v>
          </cell>
          <cell r="R2136">
            <v>141556</v>
          </cell>
          <cell r="S2136">
            <v>145455</v>
          </cell>
          <cell r="T2136">
            <v>3899</v>
          </cell>
          <cell r="V2136">
            <v>3899</v>
          </cell>
          <cell r="W2136">
            <v>77.863030000000009</v>
          </cell>
          <cell r="X2136">
            <v>0</v>
          </cell>
          <cell r="Y2136">
            <v>0</v>
          </cell>
        </row>
        <row r="2137">
          <cell r="I2137" t="str">
            <v>701531HH03DNM</v>
          </cell>
          <cell r="K2137">
            <v>0</v>
          </cell>
          <cell r="L2137">
            <v>0</v>
          </cell>
          <cell r="M2137">
            <v>1.9970000000000002E-2</v>
          </cell>
          <cell r="N2137">
            <v>0.08</v>
          </cell>
          <cell r="O2137">
            <v>0</v>
          </cell>
          <cell r="P2137">
            <v>0</v>
          </cell>
          <cell r="Q2137" t="str">
            <v>CPC</v>
          </cell>
          <cell r="R2137">
            <v>122256</v>
          </cell>
          <cell r="S2137">
            <v>125240</v>
          </cell>
          <cell r="T2137">
            <v>2984</v>
          </cell>
          <cell r="V2137">
            <v>2984</v>
          </cell>
          <cell r="W2137">
            <v>59.590480000000007</v>
          </cell>
          <cell r="X2137">
            <v>0</v>
          </cell>
          <cell r="Y2137">
            <v>0</v>
          </cell>
        </row>
        <row r="2138">
          <cell r="I2138" t="str">
            <v>701531HH03DT3</v>
          </cell>
          <cell r="K2138">
            <v>0</v>
          </cell>
          <cell r="L2138">
            <v>0</v>
          </cell>
          <cell r="M2138">
            <v>1.9970000000000002E-2</v>
          </cell>
          <cell r="N2138">
            <v>0.08</v>
          </cell>
          <cell r="O2138">
            <v>0</v>
          </cell>
          <cell r="P2138">
            <v>0</v>
          </cell>
          <cell r="Q2138" t="str">
            <v>CPC</v>
          </cell>
          <cell r="R2138">
            <v>495668</v>
          </cell>
          <cell r="S2138">
            <v>504889</v>
          </cell>
          <cell r="T2138">
            <v>9221</v>
          </cell>
          <cell r="V2138">
            <v>9221</v>
          </cell>
          <cell r="W2138">
            <v>184.14337</v>
          </cell>
          <cell r="X2138">
            <v>0</v>
          </cell>
          <cell r="Y2138">
            <v>0</v>
          </cell>
        </row>
        <row r="2139">
          <cell r="I2139" t="str">
            <v>701531HH03DTD</v>
          </cell>
          <cell r="K2139">
            <v>0</v>
          </cell>
          <cell r="L2139">
            <v>0</v>
          </cell>
          <cell r="M2139">
            <v>1.9970000000000002E-2</v>
          </cell>
          <cell r="N2139">
            <v>0.08</v>
          </cell>
          <cell r="O2139">
            <v>0</v>
          </cell>
          <cell r="P2139">
            <v>0</v>
          </cell>
          <cell r="Q2139" t="str">
            <v>CPC</v>
          </cell>
          <cell r="R2139">
            <v>158987</v>
          </cell>
          <cell r="S2139">
            <v>169861</v>
          </cell>
          <cell r="T2139">
            <v>10874</v>
          </cell>
          <cell r="V2139">
            <v>10874</v>
          </cell>
          <cell r="W2139">
            <v>217.15378000000001</v>
          </cell>
          <cell r="X2139">
            <v>0</v>
          </cell>
          <cell r="Y2139">
            <v>0</v>
          </cell>
        </row>
        <row r="2140">
          <cell r="I2140" t="str">
            <v>701531HH02WWT</v>
          </cell>
          <cell r="K2140">
            <v>0</v>
          </cell>
          <cell r="L2140">
            <v>0</v>
          </cell>
          <cell r="M2140">
            <v>1.9970000000000002E-2</v>
          </cell>
          <cell r="N2140">
            <v>0.08</v>
          </cell>
          <cell r="O2140">
            <v>0</v>
          </cell>
          <cell r="P2140">
            <v>0</v>
          </cell>
          <cell r="Q2140" t="str">
            <v>CPC</v>
          </cell>
          <cell r="R2140">
            <v>455228</v>
          </cell>
          <cell r="S2140">
            <v>467389</v>
          </cell>
          <cell r="T2140">
            <v>12161</v>
          </cell>
          <cell r="V2140">
            <v>12161</v>
          </cell>
          <cell r="W2140">
            <v>242.85517000000002</v>
          </cell>
          <cell r="X2140">
            <v>0</v>
          </cell>
          <cell r="Y2140">
            <v>0</v>
          </cell>
        </row>
        <row r="2141">
          <cell r="I2141" t="str">
            <v>701531HH03DT2</v>
          </cell>
          <cell r="K2141">
            <v>0</v>
          </cell>
          <cell r="L2141">
            <v>0</v>
          </cell>
          <cell r="M2141">
            <v>1.9970000000000002E-2</v>
          </cell>
          <cell r="N2141">
            <v>0.08</v>
          </cell>
          <cell r="O2141">
            <v>0</v>
          </cell>
          <cell r="P2141">
            <v>0</v>
          </cell>
          <cell r="Q2141" t="str">
            <v>CPC</v>
          </cell>
          <cell r="R2141">
            <v>1196</v>
          </cell>
          <cell r="S2141">
            <v>1369</v>
          </cell>
          <cell r="T2141">
            <v>173</v>
          </cell>
          <cell r="V2141">
            <v>173</v>
          </cell>
          <cell r="W2141">
            <v>3.4548100000000002</v>
          </cell>
          <cell r="X2141">
            <v>0</v>
          </cell>
          <cell r="Y2141">
            <v>0</v>
          </cell>
        </row>
        <row r="2142">
          <cell r="I2142" t="str">
            <v>701531HH03DTG</v>
          </cell>
          <cell r="K2142">
            <v>0</v>
          </cell>
          <cell r="L2142">
            <v>0</v>
          </cell>
          <cell r="M2142">
            <v>1.9970000000000002E-2</v>
          </cell>
          <cell r="N2142">
            <v>0.08</v>
          </cell>
          <cell r="O2142">
            <v>0</v>
          </cell>
          <cell r="P2142">
            <v>0</v>
          </cell>
          <cell r="Q2142" t="str">
            <v>CPC</v>
          </cell>
          <cell r="R2142">
            <v>10002</v>
          </cell>
          <cell r="S2142">
            <v>10002</v>
          </cell>
          <cell r="T2142">
            <v>0</v>
          </cell>
          <cell r="V2142" t="str">
            <v>0</v>
          </cell>
          <cell r="W2142">
            <v>0</v>
          </cell>
          <cell r="X2142">
            <v>0</v>
          </cell>
          <cell r="Y2142">
            <v>0</v>
          </cell>
        </row>
        <row r="2143">
          <cell r="I2143" t="str">
            <v>701531HH02WW7</v>
          </cell>
          <cell r="K2143">
            <v>0</v>
          </cell>
          <cell r="L2143">
            <v>0</v>
          </cell>
          <cell r="M2143">
            <v>1.9970000000000002E-2</v>
          </cell>
          <cell r="N2143">
            <v>0.08</v>
          </cell>
          <cell r="O2143">
            <v>0</v>
          </cell>
          <cell r="P2143">
            <v>0</v>
          </cell>
          <cell r="Q2143" t="str">
            <v>CPC</v>
          </cell>
          <cell r="R2143">
            <v>56078</v>
          </cell>
          <cell r="S2143">
            <v>56902</v>
          </cell>
          <cell r="T2143">
            <v>824</v>
          </cell>
          <cell r="V2143">
            <v>824</v>
          </cell>
          <cell r="W2143">
            <v>16.455280000000002</v>
          </cell>
          <cell r="X2143">
            <v>0</v>
          </cell>
          <cell r="Y2143">
            <v>0</v>
          </cell>
        </row>
        <row r="2144">
          <cell r="I2144" t="str">
            <v>701531HH02WW4</v>
          </cell>
          <cell r="K2144">
            <v>0</v>
          </cell>
          <cell r="L2144">
            <v>0</v>
          </cell>
          <cell r="M2144">
            <v>1.9970000000000002E-2</v>
          </cell>
          <cell r="N2144">
            <v>0.08</v>
          </cell>
          <cell r="O2144">
            <v>0</v>
          </cell>
          <cell r="P2144">
            <v>0</v>
          </cell>
          <cell r="Q2144" t="str">
            <v>CPC</v>
          </cell>
          <cell r="R2144">
            <v>330199</v>
          </cell>
          <cell r="S2144">
            <v>337734</v>
          </cell>
          <cell r="T2144">
            <v>7535</v>
          </cell>
          <cell r="V2144">
            <v>7535</v>
          </cell>
          <cell r="W2144">
            <v>150.47395</v>
          </cell>
          <cell r="X2144">
            <v>0</v>
          </cell>
          <cell r="Y2144">
            <v>0</v>
          </cell>
        </row>
        <row r="2145">
          <cell r="I2145" t="str">
            <v>E194M910080</v>
          </cell>
          <cell r="J2145" t="str">
            <v>C84090737</v>
          </cell>
          <cell r="K2145">
            <v>0</v>
          </cell>
          <cell r="L2145">
            <v>0</v>
          </cell>
          <cell r="M2145">
            <v>1.9970000000000002E-2</v>
          </cell>
          <cell r="N2145">
            <v>0.08</v>
          </cell>
          <cell r="O2145">
            <v>0</v>
          </cell>
          <cell r="P2145">
            <v>0</v>
          </cell>
          <cell r="Q2145" t="str">
            <v>CPC</v>
          </cell>
          <cell r="R2145">
            <v>188030</v>
          </cell>
          <cell r="S2145">
            <v>192724</v>
          </cell>
          <cell r="T2145">
            <v>4694</v>
          </cell>
          <cell r="V2145">
            <v>4694</v>
          </cell>
          <cell r="W2145">
            <v>93.739180000000005</v>
          </cell>
          <cell r="X2145">
            <v>370260</v>
          </cell>
          <cell r="Y2145">
            <v>381207</v>
          </cell>
        </row>
        <row r="2146">
          <cell r="I2146" t="str">
            <v>701556HH0TD0M</v>
          </cell>
          <cell r="K2146">
            <v>4000</v>
          </cell>
          <cell r="L2146">
            <v>0</v>
          </cell>
          <cell r="M2146">
            <v>2.0750000000000001E-2</v>
          </cell>
          <cell r="N2146">
            <v>0.08</v>
          </cell>
          <cell r="O2146">
            <v>83</v>
          </cell>
          <cell r="P2146">
            <v>0</v>
          </cell>
          <cell r="Q2146">
            <v>83</v>
          </cell>
          <cell r="R2146">
            <v>22322</v>
          </cell>
          <cell r="S2146">
            <v>23467</v>
          </cell>
          <cell r="T2146">
            <v>1145</v>
          </cell>
          <cell r="U2146" t="str">
            <v>0</v>
          </cell>
          <cell r="W2146">
            <v>0</v>
          </cell>
          <cell r="X2146">
            <v>0</v>
          </cell>
          <cell r="Y2146">
            <v>0</v>
          </cell>
        </row>
        <row r="2147">
          <cell r="I2147" t="str">
            <v>W875L800017</v>
          </cell>
          <cell r="J2147" t="str">
            <v>C84126272</v>
          </cell>
          <cell r="K2147">
            <v>0</v>
          </cell>
          <cell r="L2147">
            <v>0</v>
          </cell>
          <cell r="M2147">
            <v>1.9970000000000002E-2</v>
          </cell>
          <cell r="N2147">
            <v>0.08</v>
          </cell>
          <cell r="O2147">
            <v>0</v>
          </cell>
          <cell r="P2147">
            <v>0</v>
          </cell>
          <cell r="Q2147" t="str">
            <v>CPC</v>
          </cell>
          <cell r="R2147">
            <v>655275</v>
          </cell>
          <cell r="S2147">
            <v>677189</v>
          </cell>
          <cell r="T2147">
            <v>21914</v>
          </cell>
          <cell r="V2147">
            <v>21914</v>
          </cell>
          <cell r="W2147">
            <v>437.62258000000003</v>
          </cell>
          <cell r="X2147">
            <v>0</v>
          </cell>
          <cell r="Y2147">
            <v>0</v>
          </cell>
        </row>
        <row r="2148">
          <cell r="I2148" t="str">
            <v>74635C6601N8F</v>
          </cell>
          <cell r="K2148">
            <v>6000</v>
          </cell>
          <cell r="L2148">
            <v>0</v>
          </cell>
          <cell r="M2148">
            <v>2.0750000000000001E-2</v>
          </cell>
          <cell r="N2148">
            <v>0.08</v>
          </cell>
          <cell r="O2148">
            <v>124.5</v>
          </cell>
          <cell r="P2148">
            <v>0</v>
          </cell>
          <cell r="Q2148">
            <v>124.5</v>
          </cell>
          <cell r="R2148">
            <v>75884</v>
          </cell>
          <cell r="S2148">
            <v>80229</v>
          </cell>
          <cell r="T2148">
            <v>4345</v>
          </cell>
          <cell r="U2148" t="str">
            <v>0</v>
          </cell>
          <cell r="W2148">
            <v>0</v>
          </cell>
          <cell r="X2148">
            <v>0</v>
          </cell>
          <cell r="Y2148">
            <v>0</v>
          </cell>
        </row>
        <row r="2149">
          <cell r="I2149" t="str">
            <v>70155PHH0WCPB</v>
          </cell>
          <cell r="K2149">
            <v>4000</v>
          </cell>
          <cell r="L2149">
            <v>0</v>
          </cell>
          <cell r="M2149">
            <v>2.0750000000000001E-2</v>
          </cell>
          <cell r="N2149">
            <v>0.08</v>
          </cell>
          <cell r="O2149">
            <v>83</v>
          </cell>
          <cell r="P2149">
            <v>0</v>
          </cell>
          <cell r="Q2149">
            <v>83</v>
          </cell>
          <cell r="R2149">
            <v>9424</v>
          </cell>
          <cell r="S2149">
            <v>10085</v>
          </cell>
          <cell r="T2149">
            <v>661</v>
          </cell>
          <cell r="U2149" t="str">
            <v>0</v>
          </cell>
          <cell r="W2149">
            <v>0</v>
          </cell>
          <cell r="X2149">
            <v>0</v>
          </cell>
          <cell r="Y2149">
            <v>0</v>
          </cell>
        </row>
        <row r="2150">
          <cell r="I2150" t="str">
            <v>74635C66016KP</v>
          </cell>
          <cell r="K2150">
            <v>0</v>
          </cell>
          <cell r="L2150">
            <v>0</v>
          </cell>
          <cell r="M2150">
            <v>1.9970000000000002E-2</v>
          </cell>
          <cell r="N2150">
            <v>0.08</v>
          </cell>
          <cell r="O2150">
            <v>0</v>
          </cell>
          <cell r="P2150">
            <v>0</v>
          </cell>
          <cell r="Q2150" t="str">
            <v>CPC</v>
          </cell>
          <cell r="R2150">
            <v>150288</v>
          </cell>
          <cell r="S2150">
            <v>151432</v>
          </cell>
          <cell r="T2150">
            <v>1144</v>
          </cell>
          <cell r="V2150">
            <v>1144</v>
          </cell>
          <cell r="W2150">
            <v>22.845680000000002</v>
          </cell>
          <cell r="X2150">
            <v>0</v>
          </cell>
          <cell r="Y2150">
            <v>0</v>
          </cell>
        </row>
        <row r="2151">
          <cell r="I2151" t="str">
            <v>74635C6601N6R</v>
          </cell>
          <cell r="K2151">
            <v>0</v>
          </cell>
          <cell r="L2151">
            <v>0</v>
          </cell>
          <cell r="M2151">
            <v>1.9970000000000002E-2</v>
          </cell>
          <cell r="N2151">
            <v>0.08</v>
          </cell>
          <cell r="O2151">
            <v>0</v>
          </cell>
          <cell r="P2151">
            <v>0</v>
          </cell>
          <cell r="Q2151" t="str">
            <v>CPC</v>
          </cell>
          <cell r="R2151">
            <v>127371</v>
          </cell>
          <cell r="S2151">
            <v>135442</v>
          </cell>
          <cell r="T2151">
            <v>8071</v>
          </cell>
          <cell r="V2151">
            <v>8071</v>
          </cell>
          <cell r="W2151">
            <v>161.17787000000001</v>
          </cell>
          <cell r="X2151">
            <v>0</v>
          </cell>
          <cell r="Y2151">
            <v>0</v>
          </cell>
        </row>
        <row r="2152">
          <cell r="I2152" t="str">
            <v>70156PHH12W0H</v>
          </cell>
          <cell r="K2152">
            <v>0</v>
          </cell>
          <cell r="L2152">
            <v>0</v>
          </cell>
          <cell r="M2152">
            <v>1.9970000000000002E-2</v>
          </cell>
          <cell r="N2152">
            <v>0.08</v>
          </cell>
          <cell r="O2152">
            <v>0</v>
          </cell>
          <cell r="P2152">
            <v>0</v>
          </cell>
          <cell r="Q2152" t="str">
            <v>CPC</v>
          </cell>
          <cell r="R2152">
            <v>51061</v>
          </cell>
          <cell r="S2152">
            <v>55229</v>
          </cell>
          <cell r="T2152">
            <v>4168</v>
          </cell>
          <cell r="V2152">
            <v>4168</v>
          </cell>
          <cell r="W2152">
            <v>83.234960000000001</v>
          </cell>
          <cell r="X2152">
            <v>0</v>
          </cell>
          <cell r="Y2152">
            <v>0</v>
          </cell>
        </row>
        <row r="2153">
          <cell r="I2153" t="str">
            <v>70155PHH0WCTG</v>
          </cell>
          <cell r="K2153">
            <v>0</v>
          </cell>
          <cell r="L2153">
            <v>0</v>
          </cell>
          <cell r="M2153">
            <v>1.9970000000000002E-2</v>
          </cell>
          <cell r="N2153">
            <v>0.08</v>
          </cell>
          <cell r="O2153">
            <v>0</v>
          </cell>
          <cell r="P2153">
            <v>0</v>
          </cell>
          <cell r="Q2153" t="str">
            <v>CPC</v>
          </cell>
          <cell r="R2153">
            <v>3311</v>
          </cell>
          <cell r="S2153">
            <v>3380</v>
          </cell>
          <cell r="T2153">
            <v>69</v>
          </cell>
          <cell r="V2153">
            <v>69</v>
          </cell>
          <cell r="W2153">
            <v>1.3779300000000001</v>
          </cell>
          <cell r="X2153">
            <v>0</v>
          </cell>
          <cell r="Y2153">
            <v>0</v>
          </cell>
        </row>
        <row r="2154">
          <cell r="I2154" t="str">
            <v>70156PHH1443F</v>
          </cell>
          <cell r="K2154">
            <v>0</v>
          </cell>
          <cell r="L2154">
            <v>0</v>
          </cell>
          <cell r="M2154">
            <v>1.9970000000000002E-2</v>
          </cell>
          <cell r="N2154">
            <v>0.08</v>
          </cell>
          <cell r="O2154">
            <v>0</v>
          </cell>
          <cell r="P2154">
            <v>0</v>
          </cell>
          <cell r="Q2154" t="str">
            <v>CPC</v>
          </cell>
          <cell r="R2154">
            <v>3366</v>
          </cell>
          <cell r="S2154">
            <v>3612</v>
          </cell>
          <cell r="T2154">
            <v>246</v>
          </cell>
          <cell r="V2154">
            <v>246</v>
          </cell>
          <cell r="W2154">
            <v>4.9126200000000004</v>
          </cell>
          <cell r="X2154">
            <v>0</v>
          </cell>
          <cell r="Y2154">
            <v>0</v>
          </cell>
        </row>
        <row r="2155">
          <cell r="I2155" t="str">
            <v>G736M860750</v>
          </cell>
          <cell r="J2155" t="str">
            <v>C84173944</v>
          </cell>
          <cell r="K2155">
            <v>0</v>
          </cell>
          <cell r="L2155">
            <v>0</v>
          </cell>
          <cell r="M2155">
            <v>1.9970000000000002E-2</v>
          </cell>
          <cell r="N2155">
            <v>0.08</v>
          </cell>
          <cell r="O2155">
            <v>0</v>
          </cell>
          <cell r="P2155">
            <v>0</v>
          </cell>
          <cell r="Q2155" t="str">
            <v>CPC</v>
          </cell>
          <cell r="R2155">
            <v>76661</v>
          </cell>
          <cell r="S2155">
            <v>86713</v>
          </cell>
          <cell r="T2155">
            <v>10052</v>
          </cell>
          <cell r="V2155">
            <v>10052</v>
          </cell>
          <cell r="W2155">
            <v>200.73844000000003</v>
          </cell>
          <cell r="X2155">
            <v>94889</v>
          </cell>
          <cell r="Y2155">
            <v>112517</v>
          </cell>
        </row>
        <row r="2156">
          <cell r="I2156" t="str">
            <v>7526389440FYG</v>
          </cell>
          <cell r="K2156">
            <v>0</v>
          </cell>
          <cell r="L2156">
            <v>0</v>
          </cell>
          <cell r="M2156">
            <v>1.9970000000000002E-2</v>
          </cell>
          <cell r="N2156">
            <v>0.08</v>
          </cell>
          <cell r="O2156">
            <v>0</v>
          </cell>
          <cell r="P2156">
            <v>0</v>
          </cell>
          <cell r="Q2156" t="str">
            <v>CPC</v>
          </cell>
          <cell r="R2156">
            <v>112044</v>
          </cell>
          <cell r="S2156">
            <v>114070</v>
          </cell>
          <cell r="T2156">
            <v>2026</v>
          </cell>
          <cell r="V2156">
            <v>2026</v>
          </cell>
          <cell r="W2156">
            <v>40.459220000000002</v>
          </cell>
          <cell r="X2156">
            <v>49794</v>
          </cell>
          <cell r="Y2156">
            <v>50500</v>
          </cell>
        </row>
        <row r="2157">
          <cell r="I2157" t="str">
            <v>V9835300441</v>
          </cell>
          <cell r="J2157" t="str">
            <v>C84029807</v>
          </cell>
          <cell r="K2157">
            <v>2500</v>
          </cell>
          <cell r="L2157">
            <v>2500</v>
          </cell>
          <cell r="M2157">
            <v>2.0750000000000001E-2</v>
          </cell>
          <cell r="N2157">
            <v>0.08</v>
          </cell>
          <cell r="O2157">
            <v>51.875</v>
          </cell>
          <cell r="P2157">
            <v>200</v>
          </cell>
          <cell r="Q2157">
            <v>251.875</v>
          </cell>
          <cell r="R2157">
            <v>48622</v>
          </cell>
          <cell r="S2157">
            <v>49705</v>
          </cell>
          <cell r="T2157">
            <v>1083</v>
          </cell>
          <cell r="U2157" t="str">
            <v>0</v>
          </cell>
          <cell r="W2157">
            <v>0</v>
          </cell>
          <cell r="X2157">
            <v>43317</v>
          </cell>
          <cell r="Y2157">
            <v>44451</v>
          </cell>
        </row>
        <row r="2158">
          <cell r="I2158" t="str">
            <v>W792P301573</v>
          </cell>
          <cell r="J2158" t="str">
            <v>C28005351</v>
          </cell>
          <cell r="K2158">
            <v>3400</v>
          </cell>
          <cell r="L2158">
            <v>250</v>
          </cell>
          <cell r="M2158">
            <v>2.0750000000000001E-2</v>
          </cell>
          <cell r="N2158">
            <v>0.08</v>
          </cell>
          <cell r="O2158">
            <v>70.55</v>
          </cell>
          <cell r="P2158">
            <v>20</v>
          </cell>
          <cell r="Q2158">
            <v>90.55</v>
          </cell>
          <cell r="R2158">
            <v>68840</v>
          </cell>
          <cell r="S2158">
            <v>69343</v>
          </cell>
          <cell r="T2158">
            <v>503</v>
          </cell>
          <cell r="U2158" t="str">
            <v>0</v>
          </cell>
          <cell r="W2158">
            <v>0</v>
          </cell>
          <cell r="X2158">
            <v>7052</v>
          </cell>
          <cell r="Y2158">
            <v>7134</v>
          </cell>
        </row>
        <row r="2159">
          <cell r="I2159" t="str">
            <v>W502L300559</v>
          </cell>
          <cell r="J2159" t="str">
            <v>C28003100</v>
          </cell>
          <cell r="K2159">
            <v>0</v>
          </cell>
          <cell r="L2159">
            <v>0</v>
          </cell>
          <cell r="M2159">
            <v>1.9970000000000002E-2</v>
          </cell>
          <cell r="N2159">
            <v>0.08</v>
          </cell>
          <cell r="O2159">
            <v>0</v>
          </cell>
          <cell r="P2159">
            <v>0</v>
          </cell>
          <cell r="Q2159" t="str">
            <v>CPC</v>
          </cell>
          <cell r="R2159">
            <v>232751</v>
          </cell>
          <cell r="S2159">
            <v>236862</v>
          </cell>
          <cell r="T2159">
            <v>4111</v>
          </cell>
          <cell r="V2159">
            <v>4111</v>
          </cell>
          <cell r="W2159">
            <v>82.096670000000003</v>
          </cell>
          <cell r="X2159">
            <v>42297</v>
          </cell>
          <cell r="Y2159">
            <v>42415</v>
          </cell>
        </row>
        <row r="2160">
          <cell r="I2160" t="str">
            <v>W863L300924</v>
          </cell>
          <cell r="J2160" t="str">
            <v>C84028848</v>
          </cell>
          <cell r="K2160">
            <v>20000</v>
          </cell>
          <cell r="L2160">
            <v>0</v>
          </cell>
          <cell r="M2160">
            <v>2.0750000000000001E-2</v>
          </cell>
          <cell r="N2160">
            <v>0.08</v>
          </cell>
          <cell r="O2160">
            <v>415</v>
          </cell>
          <cell r="P2160">
            <v>0</v>
          </cell>
          <cell r="Q2160">
            <v>415</v>
          </cell>
          <cell r="R2160">
            <v>698600</v>
          </cell>
          <cell r="S2160">
            <v>715515</v>
          </cell>
          <cell r="T2160">
            <v>16915</v>
          </cell>
          <cell r="U2160" t="str">
            <v>0</v>
          </cell>
          <cell r="W2160">
            <v>0</v>
          </cell>
          <cell r="X2160">
            <v>0</v>
          </cell>
          <cell r="Y2160">
            <v>0</v>
          </cell>
        </row>
        <row r="2161">
          <cell r="I2161" t="str">
            <v>406336990460H</v>
          </cell>
          <cell r="K2161">
            <v>4000</v>
          </cell>
          <cell r="L2161">
            <v>0</v>
          </cell>
          <cell r="M2161">
            <v>2.0750000000000001E-2</v>
          </cell>
          <cell r="N2161">
            <v>0.08</v>
          </cell>
          <cell r="O2161">
            <v>83</v>
          </cell>
          <cell r="P2161">
            <v>0</v>
          </cell>
          <cell r="Q2161">
            <v>83</v>
          </cell>
          <cell r="R2161">
            <v>280075</v>
          </cell>
          <cell r="S2161">
            <v>283413</v>
          </cell>
          <cell r="T2161">
            <v>3338</v>
          </cell>
          <cell r="U2161" t="str">
            <v>0</v>
          </cell>
          <cell r="W2161">
            <v>0</v>
          </cell>
          <cell r="X2161">
            <v>0</v>
          </cell>
          <cell r="Y2161">
            <v>0</v>
          </cell>
        </row>
        <row r="2162">
          <cell r="I2162" t="str">
            <v>74635C6602YDF</v>
          </cell>
          <cell r="K2162">
            <v>6000</v>
          </cell>
          <cell r="L2162">
            <v>0</v>
          </cell>
          <cell r="M2162">
            <v>2.0750000000000001E-2</v>
          </cell>
          <cell r="N2162">
            <v>0.08</v>
          </cell>
          <cell r="O2162">
            <v>124.5</v>
          </cell>
          <cell r="P2162">
            <v>0</v>
          </cell>
          <cell r="Q2162">
            <v>124.5</v>
          </cell>
          <cell r="R2162">
            <v>75216</v>
          </cell>
          <cell r="S2162">
            <v>60563</v>
          </cell>
          <cell r="T2162">
            <v>-14653</v>
          </cell>
          <cell r="U2162" t="str">
            <v>0</v>
          </cell>
          <cell r="W2162">
            <v>0</v>
          </cell>
          <cell r="X2162">
            <v>0</v>
          </cell>
          <cell r="Y2162">
            <v>0</v>
          </cell>
        </row>
        <row r="2163">
          <cell r="I2163" t="str">
            <v>746336990444P</v>
          </cell>
          <cell r="K2163">
            <v>6000</v>
          </cell>
          <cell r="L2163">
            <v>0</v>
          </cell>
          <cell r="M2163">
            <v>2.0750000000000001E-2</v>
          </cell>
          <cell r="N2163">
            <v>0.08</v>
          </cell>
          <cell r="O2163">
            <v>124.5</v>
          </cell>
          <cell r="P2163">
            <v>0</v>
          </cell>
          <cell r="Q2163">
            <v>124.5</v>
          </cell>
          <cell r="R2163">
            <v>389869</v>
          </cell>
          <cell r="S2163">
            <v>421636</v>
          </cell>
          <cell r="T2163">
            <v>31767</v>
          </cell>
          <cell r="U2163">
            <v>25767</v>
          </cell>
          <cell r="W2163">
            <v>534.66525000000001</v>
          </cell>
          <cell r="X2163">
            <v>0</v>
          </cell>
          <cell r="Y2163">
            <v>0</v>
          </cell>
        </row>
        <row r="2164">
          <cell r="I2164" t="str">
            <v>74636C6601L4C</v>
          </cell>
          <cell r="K2164">
            <v>6000</v>
          </cell>
          <cell r="L2164">
            <v>0</v>
          </cell>
          <cell r="M2164">
            <v>2.0750000000000001E-2</v>
          </cell>
          <cell r="N2164">
            <v>0.08</v>
          </cell>
          <cell r="O2164">
            <v>124.5</v>
          </cell>
          <cell r="P2164">
            <v>0</v>
          </cell>
          <cell r="Q2164">
            <v>124.5</v>
          </cell>
          <cell r="R2164">
            <v>26114</v>
          </cell>
          <cell r="S2164">
            <v>31371</v>
          </cell>
          <cell r="T2164">
            <v>5257</v>
          </cell>
          <cell r="U2164" t="str">
            <v>0</v>
          </cell>
          <cell r="W2164">
            <v>0</v>
          </cell>
          <cell r="X2164">
            <v>0</v>
          </cell>
          <cell r="Y2164">
            <v>0</v>
          </cell>
        </row>
        <row r="2165">
          <cell r="I2165" t="str">
            <v>70156PLM146P7</v>
          </cell>
          <cell r="K2165">
            <v>0</v>
          </cell>
          <cell r="L2165">
            <v>0</v>
          </cell>
          <cell r="M2165">
            <v>1.9970000000000002E-2</v>
          </cell>
          <cell r="N2165">
            <v>0.08</v>
          </cell>
          <cell r="O2165">
            <v>0</v>
          </cell>
          <cell r="P2165">
            <v>0</v>
          </cell>
          <cell r="Q2165" t="str">
            <v>CPC</v>
          </cell>
          <cell r="R2165">
            <v>2031</v>
          </cell>
          <cell r="S2165">
            <v>2493</v>
          </cell>
          <cell r="T2165">
            <v>462</v>
          </cell>
          <cell r="V2165">
            <v>462</v>
          </cell>
          <cell r="W2165">
            <v>9.2261400000000009</v>
          </cell>
          <cell r="X2165">
            <v>0</v>
          </cell>
          <cell r="Y2165">
            <v>0</v>
          </cell>
        </row>
        <row r="2166">
          <cell r="I2166" t="str">
            <v>35P6W0F</v>
          </cell>
          <cell r="K2166">
            <v>0</v>
          </cell>
          <cell r="L2166">
            <v>0</v>
          </cell>
          <cell r="M2166">
            <v>1.9970000000000002E-2</v>
          </cell>
          <cell r="N2166">
            <v>0.08</v>
          </cell>
          <cell r="O2166">
            <v>0</v>
          </cell>
          <cell r="P2166">
            <v>0</v>
          </cell>
          <cell r="Q2166" t="str">
            <v>CPC</v>
          </cell>
          <cell r="R2166">
            <v>28332</v>
          </cell>
          <cell r="S2166" t="e">
            <v>#N/A</v>
          </cell>
          <cell r="T2166" t="e">
            <v>#N/A</v>
          </cell>
          <cell r="V2166" t="e">
            <v>#N/A</v>
          </cell>
          <cell r="W2166" t="e">
            <v>#N/A</v>
          </cell>
          <cell r="X2166">
            <v>0</v>
          </cell>
          <cell r="Y2166" t="e">
            <v>#N/A</v>
          </cell>
        </row>
        <row r="2167">
          <cell r="I2167" t="str">
            <v>W863L500136</v>
          </cell>
          <cell r="J2167" t="str">
            <v>C84032053</v>
          </cell>
          <cell r="K2167">
            <v>0</v>
          </cell>
          <cell r="L2167">
            <v>0</v>
          </cell>
          <cell r="M2167">
            <v>1.9970000000000002E-2</v>
          </cell>
          <cell r="N2167">
            <v>0.08</v>
          </cell>
          <cell r="O2167">
            <v>0</v>
          </cell>
          <cell r="P2167">
            <v>0</v>
          </cell>
          <cell r="Q2167" t="str">
            <v>CPC</v>
          </cell>
          <cell r="R2167">
            <v>397712</v>
          </cell>
          <cell r="S2167">
            <v>406368</v>
          </cell>
          <cell r="T2167">
            <v>8656</v>
          </cell>
          <cell r="V2167">
            <v>8656</v>
          </cell>
          <cell r="W2167">
            <v>172.86032</v>
          </cell>
          <cell r="X2167">
            <v>0</v>
          </cell>
          <cell r="Y2167">
            <v>0</v>
          </cell>
        </row>
        <row r="2169">
          <cell r="I2169" t="str">
            <v>W863L300654</v>
          </cell>
          <cell r="J2169" t="str">
            <v>C84033401</v>
          </cell>
          <cell r="K2169">
            <v>0</v>
          </cell>
          <cell r="L2169">
            <v>0</v>
          </cell>
          <cell r="M2169">
            <v>1.9970000000000002E-2</v>
          </cell>
          <cell r="N2169">
            <v>0.08</v>
          </cell>
          <cell r="O2169">
            <v>0</v>
          </cell>
          <cell r="P2169">
            <v>0</v>
          </cell>
          <cell r="Q2169" t="str">
            <v>CPC</v>
          </cell>
          <cell r="R2169">
            <v>725746</v>
          </cell>
          <cell r="S2169">
            <v>743510</v>
          </cell>
          <cell r="T2169">
            <v>17764</v>
          </cell>
          <cell r="V2169">
            <v>17764</v>
          </cell>
          <cell r="W2169">
            <v>354.74708000000004</v>
          </cell>
          <cell r="X2169">
            <v>0</v>
          </cell>
          <cell r="Y2169">
            <v>0</v>
          </cell>
        </row>
        <row r="2171">
          <cell r="I2171" t="str">
            <v>V7630300245</v>
          </cell>
          <cell r="J2171" t="str">
            <v>C84033493</v>
          </cell>
          <cell r="K2171">
            <v>0</v>
          </cell>
          <cell r="L2171">
            <v>0</v>
          </cell>
          <cell r="M2171">
            <v>1.9970000000000002E-2</v>
          </cell>
          <cell r="N2171">
            <v>0.08</v>
          </cell>
          <cell r="O2171">
            <v>0</v>
          </cell>
          <cell r="P2171">
            <v>0</v>
          </cell>
          <cell r="Q2171" t="str">
            <v>CPC</v>
          </cell>
          <cell r="R2171">
            <v>508726</v>
          </cell>
          <cell r="S2171">
            <v>517242</v>
          </cell>
          <cell r="T2171">
            <v>8516</v>
          </cell>
          <cell r="V2171">
            <v>8516</v>
          </cell>
          <cell r="W2171">
            <v>170.06452000000002</v>
          </cell>
          <cell r="X2171">
            <v>431041</v>
          </cell>
          <cell r="Y2171">
            <v>444247</v>
          </cell>
        </row>
        <row r="2173">
          <cell r="I2173" t="str">
            <v>V9835500011</v>
          </cell>
          <cell r="J2173" t="str">
            <v>C84033396</v>
          </cell>
          <cell r="K2173">
            <v>0</v>
          </cell>
          <cell r="L2173">
            <v>0</v>
          </cell>
          <cell r="M2173">
            <v>1.9970000000000002E-2</v>
          </cell>
          <cell r="N2173">
            <v>0.08</v>
          </cell>
          <cell r="O2173">
            <v>0</v>
          </cell>
          <cell r="P2173">
            <v>0</v>
          </cell>
          <cell r="Q2173" t="str">
            <v>CPC</v>
          </cell>
          <cell r="R2173">
            <v>76046</v>
          </cell>
          <cell r="S2173">
            <v>76772</v>
          </cell>
          <cell r="T2173">
            <v>726</v>
          </cell>
          <cell r="V2173">
            <v>726</v>
          </cell>
          <cell r="W2173">
            <v>14.498220000000002</v>
          </cell>
          <cell r="X2173">
            <v>123646</v>
          </cell>
          <cell r="Y2173">
            <v>126226</v>
          </cell>
        </row>
        <row r="2176">
          <cell r="I2176" t="str">
            <v>W493L501147</v>
          </cell>
          <cell r="J2176" t="str">
            <v>C84030427</v>
          </cell>
          <cell r="K2176">
            <v>0</v>
          </cell>
          <cell r="L2176">
            <v>0</v>
          </cell>
          <cell r="M2176">
            <v>1.9970000000000002E-2</v>
          </cell>
          <cell r="N2176">
            <v>0.08</v>
          </cell>
          <cell r="O2176">
            <v>0</v>
          </cell>
          <cell r="P2176">
            <v>0</v>
          </cell>
          <cell r="Q2176" t="str">
            <v>CPC</v>
          </cell>
          <cell r="R2176">
            <v>149458</v>
          </cell>
          <cell r="S2176">
            <v>150804</v>
          </cell>
          <cell r="T2176">
            <v>1346</v>
          </cell>
          <cell r="V2176">
            <v>1346</v>
          </cell>
          <cell r="W2176">
            <v>26.879620000000003</v>
          </cell>
          <cell r="X2176">
            <v>107420</v>
          </cell>
          <cell r="Y2176">
            <v>120926</v>
          </cell>
        </row>
        <row r="2177">
          <cell r="I2177" t="str">
            <v>7526159441C8N</v>
          </cell>
          <cell r="K2177">
            <v>0</v>
          </cell>
          <cell r="L2177">
            <v>0</v>
          </cell>
          <cell r="M2177">
            <v>1.9970000000000002E-2</v>
          </cell>
          <cell r="N2177">
            <v>0.08</v>
          </cell>
          <cell r="O2177">
            <v>0</v>
          </cell>
          <cell r="P2177">
            <v>0</v>
          </cell>
          <cell r="Q2177" t="str">
            <v>CPC</v>
          </cell>
          <cell r="R2177">
            <v>29139</v>
          </cell>
          <cell r="S2177">
            <v>30008</v>
          </cell>
          <cell r="T2177">
            <v>869</v>
          </cell>
          <cell r="V2177">
            <v>869</v>
          </cell>
          <cell r="W2177">
            <v>17.353930000000002</v>
          </cell>
          <cell r="X2177">
            <v>57362</v>
          </cell>
          <cell r="Y2177">
            <v>58767</v>
          </cell>
        </row>
        <row r="2179">
          <cell r="I2179" t="str">
            <v>W433L600828</v>
          </cell>
          <cell r="J2179" t="str">
            <v>C84035949</v>
          </cell>
          <cell r="K2179">
            <v>8000</v>
          </cell>
          <cell r="L2179">
            <v>0</v>
          </cell>
          <cell r="M2179">
            <v>2.0750000000000001E-2</v>
          </cell>
          <cell r="N2179">
            <v>0.08</v>
          </cell>
          <cell r="O2179">
            <v>166</v>
          </cell>
          <cell r="P2179">
            <v>0</v>
          </cell>
          <cell r="Q2179">
            <v>166</v>
          </cell>
          <cell r="R2179">
            <v>77270</v>
          </cell>
          <cell r="S2179">
            <v>79544</v>
          </cell>
          <cell r="T2179">
            <v>2274</v>
          </cell>
          <cell r="U2179" t="str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I2180" t="str">
            <v>C066C900150</v>
          </cell>
          <cell r="J2180" t="str">
            <v>C84194908</v>
          </cell>
          <cell r="K2180">
            <v>0</v>
          </cell>
          <cell r="L2180">
            <v>0</v>
          </cell>
          <cell r="M2180">
            <v>1.9970000000000002E-2</v>
          </cell>
          <cell r="N2180">
            <v>0.08</v>
          </cell>
          <cell r="O2180">
            <v>0</v>
          </cell>
          <cell r="P2180">
            <v>0</v>
          </cell>
          <cell r="Q2180" t="str">
            <v>CPC</v>
          </cell>
          <cell r="R2180">
            <v>18</v>
          </cell>
          <cell r="S2180">
            <v>8815</v>
          </cell>
          <cell r="T2180">
            <v>8797</v>
          </cell>
          <cell r="V2180">
            <v>8797</v>
          </cell>
          <cell r="W2180">
            <v>175.67609000000002</v>
          </cell>
          <cell r="X2180">
            <v>7</v>
          </cell>
          <cell r="Y2180">
            <v>6617</v>
          </cell>
        </row>
        <row r="2181">
          <cell r="I2181" t="str">
            <v>G717M210112</v>
          </cell>
          <cell r="J2181" t="str">
            <v>C84194915</v>
          </cell>
          <cell r="K2181">
            <v>0</v>
          </cell>
          <cell r="L2181">
            <v>0</v>
          </cell>
          <cell r="M2181">
            <v>1.9970000000000002E-2</v>
          </cell>
          <cell r="N2181">
            <v>0.08</v>
          </cell>
          <cell r="O2181">
            <v>0</v>
          </cell>
          <cell r="P2181">
            <v>0</v>
          </cell>
          <cell r="Q2181" t="str">
            <v>CPC</v>
          </cell>
          <cell r="R2181">
            <v>38</v>
          </cell>
          <cell r="S2181">
            <v>1862</v>
          </cell>
          <cell r="T2181">
            <v>1824</v>
          </cell>
          <cell r="V2181">
            <v>1824</v>
          </cell>
          <cell r="W2181">
            <v>36.425280000000001</v>
          </cell>
          <cell r="X2181">
            <v>3</v>
          </cell>
          <cell r="Y2181">
            <v>1873</v>
          </cell>
        </row>
        <row r="2182">
          <cell r="I2182" t="str">
            <v>G717M210001</v>
          </cell>
          <cell r="J2182" t="str">
            <v>C84194914</v>
          </cell>
          <cell r="K2182">
            <v>0</v>
          </cell>
          <cell r="L2182">
            <v>0</v>
          </cell>
          <cell r="M2182">
            <v>1.9970000000000002E-2</v>
          </cell>
          <cell r="N2182">
            <v>0.08</v>
          </cell>
          <cell r="O2182">
            <v>0</v>
          </cell>
          <cell r="P2182">
            <v>0</v>
          </cell>
          <cell r="Q2182" t="str">
            <v>CPC</v>
          </cell>
          <cell r="R2182">
            <v>17</v>
          </cell>
          <cell r="S2182">
            <v>303</v>
          </cell>
          <cell r="T2182">
            <v>286</v>
          </cell>
          <cell r="V2182">
            <v>286</v>
          </cell>
          <cell r="W2182">
            <v>5.7114200000000004</v>
          </cell>
          <cell r="X2182">
            <v>6</v>
          </cell>
          <cell r="Y2182">
            <v>487</v>
          </cell>
        </row>
        <row r="2183">
          <cell r="I2183" t="str">
            <v>S9229300171</v>
          </cell>
          <cell r="J2183" t="str">
            <v>C84027288</v>
          </cell>
          <cell r="K2183">
            <v>6000</v>
          </cell>
          <cell r="L2183">
            <v>0</v>
          </cell>
          <cell r="M2183">
            <v>2.0750000000000001E-2</v>
          </cell>
          <cell r="N2183">
            <v>0.08</v>
          </cell>
          <cell r="O2183">
            <v>124.5</v>
          </cell>
          <cell r="P2183">
            <v>0</v>
          </cell>
          <cell r="Q2183">
            <v>124.5</v>
          </cell>
          <cell r="R2183">
            <v>13472</v>
          </cell>
          <cell r="S2183">
            <v>13963</v>
          </cell>
          <cell r="T2183">
            <v>491</v>
          </cell>
          <cell r="U2183" t="str">
            <v>0</v>
          </cell>
          <cell r="W2183">
            <v>0</v>
          </cell>
          <cell r="X2183">
            <v>0</v>
          </cell>
          <cell r="Y2183">
            <v>0</v>
          </cell>
        </row>
        <row r="2184">
          <cell r="I2184" t="str">
            <v>E175MB10806</v>
          </cell>
          <cell r="J2184" t="str">
            <v>C84146927</v>
          </cell>
          <cell r="K2184">
            <v>7000</v>
          </cell>
          <cell r="L2184">
            <v>3000</v>
          </cell>
          <cell r="M2184">
            <v>2.0750000000000001E-2</v>
          </cell>
          <cell r="N2184">
            <v>0.08</v>
          </cell>
          <cell r="O2184">
            <v>145.25</v>
          </cell>
          <cell r="P2184">
            <v>240</v>
          </cell>
          <cell r="Q2184">
            <v>385.25</v>
          </cell>
          <cell r="R2184">
            <v>52479</v>
          </cell>
          <cell r="S2184" t="e">
            <v>#N/A</v>
          </cell>
          <cell r="T2184" t="e">
            <v>#N/A</v>
          </cell>
          <cell r="U2184" t="e">
            <v>#N/A</v>
          </cell>
          <cell r="W2184" t="e">
            <v>#N/A</v>
          </cell>
          <cell r="X2184">
            <v>23025</v>
          </cell>
          <cell r="Y2184" t="e">
            <v>#N/A</v>
          </cell>
        </row>
        <row r="2186">
          <cell r="I2186" t="str">
            <v>E175MB11194</v>
          </cell>
          <cell r="J2186" t="str">
            <v>C84146926</v>
          </cell>
          <cell r="K2186">
            <v>7000</v>
          </cell>
          <cell r="L2186">
            <v>3000</v>
          </cell>
          <cell r="M2186">
            <v>2.0750000000000001E-2</v>
          </cell>
          <cell r="N2186">
            <v>0.08</v>
          </cell>
          <cell r="O2186">
            <v>145.25</v>
          </cell>
          <cell r="P2186">
            <v>240</v>
          </cell>
          <cell r="Q2186">
            <v>385.25</v>
          </cell>
          <cell r="R2186">
            <v>4207</v>
          </cell>
          <cell r="S2186" t="e">
            <v>#N/A</v>
          </cell>
          <cell r="T2186" t="e">
            <v>#N/A</v>
          </cell>
          <cell r="U2186" t="e">
            <v>#N/A</v>
          </cell>
          <cell r="W2186" t="e">
            <v>#N/A</v>
          </cell>
          <cell r="X2186">
            <v>4264</v>
          </cell>
          <cell r="Y2186" t="e">
            <v>#N/A</v>
          </cell>
        </row>
        <row r="2192">
          <cell r="I2192" t="str">
            <v>E173M660458</v>
          </cell>
          <cell r="J2192" t="str">
            <v>C84038667</v>
          </cell>
          <cell r="K2192">
            <v>0</v>
          </cell>
          <cell r="L2192">
            <v>0</v>
          </cell>
          <cell r="M2192">
            <v>1.9970000000000002E-2</v>
          </cell>
          <cell r="N2192">
            <v>0.08</v>
          </cell>
          <cell r="O2192">
            <v>0</v>
          </cell>
          <cell r="P2192">
            <v>0</v>
          </cell>
          <cell r="Q2192" t="str">
            <v>CPC</v>
          </cell>
          <cell r="R2192">
            <v>280608</v>
          </cell>
          <cell r="S2192">
            <v>283302</v>
          </cell>
          <cell r="T2192">
            <v>2694</v>
          </cell>
          <cell r="V2192">
            <v>2694</v>
          </cell>
          <cell r="W2192">
            <v>53.799180000000007</v>
          </cell>
          <cell r="X2192">
            <v>100371</v>
          </cell>
          <cell r="Y2192">
            <v>103058</v>
          </cell>
        </row>
        <row r="2193">
          <cell r="I2193" t="str">
            <v>7463479906NMX</v>
          </cell>
          <cell r="K2193">
            <v>6000</v>
          </cell>
          <cell r="L2193">
            <v>0</v>
          </cell>
          <cell r="M2193">
            <v>2.0750000000000001E-2</v>
          </cell>
          <cell r="N2193">
            <v>0.08</v>
          </cell>
          <cell r="O2193">
            <v>124.5</v>
          </cell>
          <cell r="P2193">
            <v>0</v>
          </cell>
          <cell r="Q2193">
            <v>124.5</v>
          </cell>
          <cell r="R2193">
            <v>61170</v>
          </cell>
          <cell r="S2193">
            <v>63310</v>
          </cell>
          <cell r="T2193">
            <v>2140</v>
          </cell>
          <cell r="U2193" t="str">
            <v>0</v>
          </cell>
          <cell r="W2193">
            <v>0</v>
          </cell>
          <cell r="X2193">
            <v>0</v>
          </cell>
          <cell r="Y2193">
            <v>0</v>
          </cell>
        </row>
        <row r="2194">
          <cell r="I2194" t="str">
            <v>451432LM0PRF7</v>
          </cell>
          <cell r="K2194">
            <v>0</v>
          </cell>
          <cell r="L2194">
            <v>0</v>
          </cell>
          <cell r="M2194">
            <v>1.9970000000000002E-2</v>
          </cell>
          <cell r="N2194">
            <v>0.08</v>
          </cell>
          <cell r="O2194">
            <v>0</v>
          </cell>
          <cell r="P2194">
            <v>0</v>
          </cell>
          <cell r="Q2194" t="str">
            <v>CPC</v>
          </cell>
          <cell r="R2194">
            <v>154764</v>
          </cell>
          <cell r="S2194">
            <v>157172</v>
          </cell>
          <cell r="T2194">
            <v>2408</v>
          </cell>
          <cell r="V2194">
            <v>2408</v>
          </cell>
          <cell r="W2194">
            <v>48.087760000000003</v>
          </cell>
          <cell r="X2194">
            <v>0</v>
          </cell>
          <cell r="Y2194">
            <v>0</v>
          </cell>
        </row>
        <row r="2195">
          <cell r="I2195" t="str">
            <v>451432LM0PRF2</v>
          </cell>
          <cell r="K2195">
            <v>0</v>
          </cell>
          <cell r="L2195">
            <v>0</v>
          </cell>
          <cell r="M2195">
            <v>1.9970000000000002E-2</v>
          </cell>
          <cell r="N2195">
            <v>0.08</v>
          </cell>
          <cell r="O2195">
            <v>0</v>
          </cell>
          <cell r="P2195">
            <v>0</v>
          </cell>
          <cell r="Q2195" t="str">
            <v>CPC</v>
          </cell>
          <cell r="R2195">
            <v>112053</v>
          </cell>
          <cell r="S2195">
            <v>113258</v>
          </cell>
          <cell r="T2195">
            <v>1205</v>
          </cell>
          <cell r="V2195">
            <v>1205</v>
          </cell>
          <cell r="W2195">
            <v>24.063850000000002</v>
          </cell>
          <cell r="X2195">
            <v>0</v>
          </cell>
          <cell r="Y2195">
            <v>0</v>
          </cell>
        </row>
        <row r="2196">
          <cell r="I2196" t="str">
            <v>451430LM07HM9</v>
          </cell>
          <cell r="K2196">
            <v>0</v>
          </cell>
          <cell r="L2196">
            <v>0</v>
          </cell>
          <cell r="M2196">
            <v>1.9970000000000002E-2</v>
          </cell>
          <cell r="N2196">
            <v>0.08</v>
          </cell>
          <cell r="O2196">
            <v>0</v>
          </cell>
          <cell r="P2196">
            <v>0</v>
          </cell>
          <cell r="Q2196" t="str">
            <v>CPC</v>
          </cell>
          <cell r="R2196">
            <v>130194</v>
          </cell>
          <cell r="S2196">
            <v>131056</v>
          </cell>
          <cell r="T2196">
            <v>862</v>
          </cell>
          <cell r="V2196">
            <v>862</v>
          </cell>
          <cell r="W2196">
            <v>17.21414</v>
          </cell>
          <cell r="X2196">
            <v>0</v>
          </cell>
          <cell r="Y2196">
            <v>0</v>
          </cell>
        </row>
        <row r="2197">
          <cell r="I2197" t="str">
            <v>451432LM0PRDR</v>
          </cell>
          <cell r="K2197">
            <v>0</v>
          </cell>
          <cell r="L2197">
            <v>0</v>
          </cell>
          <cell r="M2197">
            <v>1.9970000000000002E-2</v>
          </cell>
          <cell r="N2197">
            <v>0.08</v>
          </cell>
          <cell r="O2197">
            <v>0</v>
          </cell>
          <cell r="P2197">
            <v>0</v>
          </cell>
          <cell r="Q2197" t="str">
            <v>CPC</v>
          </cell>
          <cell r="R2197">
            <v>154191</v>
          </cell>
          <cell r="S2197">
            <v>159532</v>
          </cell>
          <cell r="T2197">
            <v>5341</v>
          </cell>
          <cell r="V2197">
            <v>5341</v>
          </cell>
          <cell r="W2197">
            <v>106.65977000000001</v>
          </cell>
          <cell r="X2197">
            <v>0</v>
          </cell>
          <cell r="Y2197">
            <v>0</v>
          </cell>
        </row>
        <row r="2198">
          <cell r="I2198" t="str">
            <v>451430LM07HMY</v>
          </cell>
          <cell r="K2198">
            <v>0</v>
          </cell>
          <cell r="L2198">
            <v>0</v>
          </cell>
          <cell r="M2198">
            <v>1.9970000000000002E-2</v>
          </cell>
          <cell r="N2198">
            <v>0.08</v>
          </cell>
          <cell r="O2198">
            <v>0</v>
          </cell>
          <cell r="P2198">
            <v>0</v>
          </cell>
          <cell r="Q2198" t="str">
            <v>CPC</v>
          </cell>
          <cell r="R2198">
            <v>132149</v>
          </cell>
          <cell r="S2198">
            <v>136220</v>
          </cell>
          <cell r="T2198">
            <v>4071</v>
          </cell>
          <cell r="V2198">
            <v>4071</v>
          </cell>
          <cell r="W2198">
            <v>81.297870000000003</v>
          </cell>
          <cell r="X2198">
            <v>0</v>
          </cell>
          <cell r="Y2198">
            <v>0</v>
          </cell>
        </row>
        <row r="2199">
          <cell r="I2199" t="str">
            <v>451430LM07HMN</v>
          </cell>
          <cell r="K2199">
            <v>0</v>
          </cell>
          <cell r="L2199">
            <v>0</v>
          </cell>
          <cell r="M2199">
            <v>1.9970000000000002E-2</v>
          </cell>
          <cell r="N2199">
            <v>0.08</v>
          </cell>
          <cell r="O2199">
            <v>0</v>
          </cell>
          <cell r="P2199">
            <v>0</v>
          </cell>
          <cell r="Q2199" t="str">
            <v>CPC</v>
          </cell>
          <cell r="R2199">
            <v>16395</v>
          </cell>
          <cell r="S2199">
            <v>18275</v>
          </cell>
          <cell r="T2199">
            <v>1880</v>
          </cell>
          <cell r="V2199">
            <v>1880</v>
          </cell>
          <cell r="W2199">
            <v>37.543600000000005</v>
          </cell>
          <cell r="X2199">
            <v>0</v>
          </cell>
          <cell r="Y2199">
            <v>0</v>
          </cell>
        </row>
        <row r="2200">
          <cell r="I2200" t="str">
            <v>451420LM01WMY</v>
          </cell>
          <cell r="K2200">
            <v>0</v>
          </cell>
          <cell r="L2200">
            <v>0</v>
          </cell>
          <cell r="M2200">
            <v>1.9970000000000002E-2</v>
          </cell>
          <cell r="N2200">
            <v>0.08</v>
          </cell>
          <cell r="O2200">
            <v>0</v>
          </cell>
          <cell r="P2200">
            <v>0</v>
          </cell>
          <cell r="Q2200" t="str">
            <v>CPC</v>
          </cell>
          <cell r="R2200">
            <v>40578</v>
          </cell>
          <cell r="S2200">
            <v>42430</v>
          </cell>
          <cell r="T2200">
            <v>1852</v>
          </cell>
          <cell r="V2200">
            <v>1852</v>
          </cell>
          <cell r="W2200">
            <v>36.984440000000006</v>
          </cell>
          <cell r="X2200">
            <v>0</v>
          </cell>
          <cell r="Y2200">
            <v>0</v>
          </cell>
        </row>
        <row r="2201">
          <cell r="I2201" t="str">
            <v>451430LM07HLT</v>
          </cell>
          <cell r="K2201">
            <v>0</v>
          </cell>
          <cell r="L2201">
            <v>0</v>
          </cell>
          <cell r="M2201">
            <v>1.9970000000000002E-2</v>
          </cell>
          <cell r="N2201">
            <v>0.08</v>
          </cell>
          <cell r="O2201">
            <v>0</v>
          </cell>
          <cell r="P2201">
            <v>0</v>
          </cell>
          <cell r="Q2201" t="str">
            <v>CPC</v>
          </cell>
          <cell r="R2201">
            <v>113533</v>
          </cell>
          <cell r="S2201">
            <v>114450</v>
          </cell>
          <cell r="T2201">
            <v>917</v>
          </cell>
          <cell r="V2201">
            <v>917</v>
          </cell>
          <cell r="W2201">
            <v>18.31249</v>
          </cell>
          <cell r="X2201">
            <v>0</v>
          </cell>
          <cell r="Y2201">
            <v>0</v>
          </cell>
        </row>
        <row r="2202">
          <cell r="I2202" t="str">
            <v>45146PLM3048B</v>
          </cell>
          <cell r="K2202">
            <v>0</v>
          </cell>
          <cell r="L2202">
            <v>0</v>
          </cell>
          <cell r="M2202">
            <v>1.9970000000000002E-2</v>
          </cell>
          <cell r="N2202">
            <v>0.08</v>
          </cell>
          <cell r="O2202">
            <v>0</v>
          </cell>
          <cell r="P2202">
            <v>0</v>
          </cell>
          <cell r="Q2202" t="str">
            <v>CPC</v>
          </cell>
          <cell r="R2202">
            <v>2</v>
          </cell>
          <cell r="S2202">
            <v>4</v>
          </cell>
          <cell r="T2202">
            <v>2</v>
          </cell>
          <cell r="V2202">
            <v>2</v>
          </cell>
          <cell r="W2202">
            <v>3.9940000000000003E-2</v>
          </cell>
          <cell r="X2202">
            <v>0</v>
          </cell>
          <cell r="Y2202">
            <v>0</v>
          </cell>
        </row>
        <row r="2203">
          <cell r="I2203" t="str">
            <v>W863L800050</v>
          </cell>
          <cell r="J2203" t="str">
            <v>C84039014</v>
          </cell>
          <cell r="K2203">
            <v>0</v>
          </cell>
          <cell r="L2203">
            <v>0</v>
          </cell>
          <cell r="M2203">
            <v>1.9970000000000002E-2</v>
          </cell>
          <cell r="N2203">
            <v>0.08</v>
          </cell>
          <cell r="O2203">
            <v>0</v>
          </cell>
          <cell r="P2203">
            <v>0</v>
          </cell>
          <cell r="Q2203" t="str">
            <v>CPC</v>
          </cell>
          <cell r="R2203">
            <v>599922</v>
          </cell>
          <cell r="S2203">
            <v>610877</v>
          </cell>
          <cell r="T2203">
            <v>10955</v>
          </cell>
          <cell r="V2203">
            <v>10955</v>
          </cell>
          <cell r="W2203">
            <v>218.77135000000001</v>
          </cell>
          <cell r="X2203">
            <v>0</v>
          </cell>
          <cell r="Y2203">
            <v>0</v>
          </cell>
        </row>
        <row r="2204">
          <cell r="I2204" t="str">
            <v>W873L700152</v>
          </cell>
          <cell r="J2204" t="str">
            <v>C84040348</v>
          </cell>
          <cell r="K2204">
            <v>0</v>
          </cell>
          <cell r="L2204">
            <v>0</v>
          </cell>
          <cell r="M2204">
            <v>1.9970000000000002E-2</v>
          </cell>
          <cell r="N2204">
            <v>0.08</v>
          </cell>
          <cell r="O2204">
            <v>0</v>
          </cell>
          <cell r="P2204">
            <v>0</v>
          </cell>
          <cell r="Q2204" t="str">
            <v>CPC</v>
          </cell>
          <cell r="R2204">
            <v>1271670</v>
          </cell>
          <cell r="S2204">
            <v>1293475</v>
          </cell>
          <cell r="T2204">
            <v>21805</v>
          </cell>
          <cell r="V2204">
            <v>21805</v>
          </cell>
          <cell r="W2204">
            <v>435.44585000000006</v>
          </cell>
          <cell r="X2204">
            <v>0</v>
          </cell>
          <cell r="Y2204">
            <v>0</v>
          </cell>
        </row>
        <row r="2205">
          <cell r="I2205" t="str">
            <v>W873L700147</v>
          </cell>
          <cell r="J2205" t="str">
            <v>C84040349</v>
          </cell>
          <cell r="K2205">
            <v>0</v>
          </cell>
          <cell r="L2205">
            <v>0</v>
          </cell>
          <cell r="M2205">
            <v>1.9970000000000002E-2</v>
          </cell>
          <cell r="N2205">
            <v>0.08</v>
          </cell>
          <cell r="O2205">
            <v>0</v>
          </cell>
          <cell r="P2205">
            <v>0</v>
          </cell>
          <cell r="Q2205" t="str">
            <v>CPC</v>
          </cell>
          <cell r="R2205">
            <v>1269166</v>
          </cell>
          <cell r="S2205">
            <v>1290224</v>
          </cell>
          <cell r="T2205">
            <v>21058</v>
          </cell>
          <cell r="V2205">
            <v>21058</v>
          </cell>
          <cell r="W2205">
            <v>420.52826000000005</v>
          </cell>
          <cell r="X2205">
            <v>0</v>
          </cell>
          <cell r="Y2205">
            <v>0</v>
          </cell>
        </row>
        <row r="2206">
          <cell r="I2206" t="str">
            <v>E183M711530</v>
          </cell>
          <cell r="J2206" t="str">
            <v>C84040576</v>
          </cell>
          <cell r="K2206">
            <v>0</v>
          </cell>
          <cell r="L2206">
            <v>0</v>
          </cell>
          <cell r="M2206">
            <v>1.9970000000000002E-2</v>
          </cell>
          <cell r="N2206">
            <v>0.08</v>
          </cell>
          <cell r="O2206">
            <v>0</v>
          </cell>
          <cell r="P2206">
            <v>0</v>
          </cell>
          <cell r="Q2206" t="str">
            <v>CPC</v>
          </cell>
          <cell r="R2206">
            <v>178274</v>
          </cell>
          <cell r="S2206">
            <v>182799</v>
          </cell>
          <cell r="T2206">
            <v>4525</v>
          </cell>
          <cell r="V2206">
            <v>4525</v>
          </cell>
          <cell r="W2206">
            <v>90.364250000000013</v>
          </cell>
          <cell r="X2206">
            <v>172234</v>
          </cell>
          <cell r="Y2206">
            <v>177460</v>
          </cell>
        </row>
        <row r="2211">
          <cell r="I2211" t="str">
            <v>E183MA10245</v>
          </cell>
          <cell r="J2211" t="str">
            <v>C84049036</v>
          </cell>
          <cell r="K2211">
            <v>8000</v>
          </cell>
          <cell r="L2211">
            <v>4000</v>
          </cell>
          <cell r="M2211">
            <v>2.0750000000000001E-2</v>
          </cell>
          <cell r="N2211">
            <v>0.08</v>
          </cell>
          <cell r="O2211">
            <v>166</v>
          </cell>
          <cell r="P2211">
            <v>320</v>
          </cell>
          <cell r="Q2211">
            <v>486</v>
          </cell>
          <cell r="R2211">
            <v>46533</v>
          </cell>
          <cell r="S2211">
            <v>47448</v>
          </cell>
          <cell r="T2211">
            <v>915</v>
          </cell>
          <cell r="U2211" t="str">
            <v>0</v>
          </cell>
          <cell r="W2211">
            <v>0</v>
          </cell>
          <cell r="X2211">
            <v>123812</v>
          </cell>
          <cell r="Y2211">
            <v>126235</v>
          </cell>
        </row>
        <row r="2212">
          <cell r="I2212" t="str">
            <v>E215M460345</v>
          </cell>
          <cell r="J2212" t="str">
            <v>C84117550</v>
          </cell>
          <cell r="K2212">
            <v>2500</v>
          </cell>
          <cell r="L2212">
            <v>2500</v>
          </cell>
          <cell r="M2212">
            <v>2.0750000000000001E-2</v>
          </cell>
          <cell r="N2212">
            <v>0.08</v>
          </cell>
          <cell r="O2212">
            <v>51.875</v>
          </cell>
          <cell r="P2212">
            <v>200</v>
          </cell>
          <cell r="Q2212">
            <v>251.875</v>
          </cell>
          <cell r="R2212">
            <v>34225</v>
          </cell>
          <cell r="S2212">
            <v>35030</v>
          </cell>
          <cell r="T2212">
            <v>805</v>
          </cell>
          <cell r="U2212" t="str">
            <v>0</v>
          </cell>
          <cell r="W2212">
            <v>0</v>
          </cell>
          <cell r="X2212">
            <v>13625</v>
          </cell>
          <cell r="Y2212">
            <v>13992</v>
          </cell>
        </row>
        <row r="2215">
          <cell r="I2215" t="str">
            <v>E163M760787</v>
          </cell>
          <cell r="J2215" t="str">
            <v>C84040443</v>
          </cell>
          <cell r="K2215">
            <v>5000</v>
          </cell>
          <cell r="L2215">
            <v>2500</v>
          </cell>
          <cell r="M2215">
            <v>2.0750000000000001E-2</v>
          </cell>
          <cell r="N2215">
            <v>0.08</v>
          </cell>
          <cell r="O2215">
            <v>103.75</v>
          </cell>
          <cell r="P2215">
            <v>200</v>
          </cell>
          <cell r="Q2215">
            <v>303.75</v>
          </cell>
          <cell r="R2215">
            <v>85345</v>
          </cell>
          <cell r="S2215">
            <v>122611</v>
          </cell>
          <cell r="T2215">
            <v>37266</v>
          </cell>
          <cell r="U2215">
            <v>32266</v>
          </cell>
          <cell r="W2215">
            <v>669.51949999999999</v>
          </cell>
          <cell r="X2215">
            <v>79924</v>
          </cell>
          <cell r="Y2215">
            <v>81616</v>
          </cell>
        </row>
        <row r="2216">
          <cell r="I2216" t="str">
            <v>V9835700013</v>
          </cell>
          <cell r="J2216" t="str">
            <v>C84039972</v>
          </cell>
          <cell r="K2216">
            <v>2500</v>
          </cell>
          <cell r="L2216">
            <v>2500</v>
          </cell>
          <cell r="M2216">
            <v>2.0750000000000001E-2</v>
          </cell>
          <cell r="N2216">
            <v>0.08</v>
          </cell>
          <cell r="O2216">
            <v>51.875</v>
          </cell>
          <cell r="P2216">
            <v>200</v>
          </cell>
          <cell r="Q2216">
            <v>251.875</v>
          </cell>
          <cell r="R2216">
            <v>39807</v>
          </cell>
          <cell r="S2216">
            <v>40552</v>
          </cell>
          <cell r="T2216">
            <v>745</v>
          </cell>
          <cell r="U2216" t="str">
            <v>0</v>
          </cell>
          <cell r="W2216">
            <v>0</v>
          </cell>
          <cell r="X2216">
            <v>57940</v>
          </cell>
          <cell r="Y2216">
            <v>59189</v>
          </cell>
        </row>
        <row r="2217">
          <cell r="I2217" t="str">
            <v>E153M860217</v>
          </cell>
          <cell r="J2217" t="str">
            <v>C84042300</v>
          </cell>
          <cell r="K2217">
            <v>12710</v>
          </cell>
          <cell r="L2217">
            <v>1000</v>
          </cell>
          <cell r="M2217">
            <v>2.0750000000000001E-2</v>
          </cell>
          <cell r="N2217">
            <v>0.08</v>
          </cell>
          <cell r="O2217">
            <v>263.73250000000002</v>
          </cell>
          <cell r="P2217">
            <v>80</v>
          </cell>
          <cell r="Q2217">
            <v>343.73250000000002</v>
          </cell>
          <cell r="R2217">
            <v>172495</v>
          </cell>
          <cell r="S2217">
            <v>175255</v>
          </cell>
          <cell r="T2217">
            <v>2760</v>
          </cell>
          <cell r="U2217" t="str">
            <v>0</v>
          </cell>
          <cell r="W2217">
            <v>0</v>
          </cell>
          <cell r="X2217">
            <v>16037</v>
          </cell>
          <cell r="Y2217">
            <v>16464</v>
          </cell>
        </row>
        <row r="2219">
          <cell r="I2219" t="str">
            <v>701531HH03DPD</v>
          </cell>
          <cell r="K2219">
            <v>4000</v>
          </cell>
          <cell r="L2219">
            <v>0</v>
          </cell>
          <cell r="M2219">
            <v>2.0750000000000001E-2</v>
          </cell>
          <cell r="N2219">
            <v>0.08</v>
          </cell>
          <cell r="O2219">
            <v>83</v>
          </cell>
          <cell r="P2219">
            <v>0</v>
          </cell>
          <cell r="Q2219">
            <v>83</v>
          </cell>
          <cell r="R2219">
            <v>40707</v>
          </cell>
          <cell r="S2219">
            <v>41333</v>
          </cell>
          <cell r="T2219">
            <v>626</v>
          </cell>
          <cell r="U2219" t="str">
            <v>0</v>
          </cell>
          <cell r="W2219">
            <v>0</v>
          </cell>
          <cell r="X2219">
            <v>0</v>
          </cell>
          <cell r="Y2219">
            <v>0</v>
          </cell>
        </row>
        <row r="2220">
          <cell r="I2220" t="str">
            <v>7942M1R</v>
          </cell>
          <cell r="K2220">
            <v>0</v>
          </cell>
          <cell r="L2220">
            <v>0</v>
          </cell>
          <cell r="M2220">
            <v>1.9970000000000002E-2</v>
          </cell>
          <cell r="N2220">
            <v>0.08</v>
          </cell>
          <cell r="O2220">
            <v>0</v>
          </cell>
          <cell r="P2220">
            <v>0</v>
          </cell>
          <cell r="Q2220" t="str">
            <v>CPC</v>
          </cell>
          <cell r="R2220">
            <v>210776</v>
          </cell>
          <cell r="S2220">
            <v>211545</v>
          </cell>
          <cell r="T2220">
            <v>769</v>
          </cell>
          <cell r="V2220">
            <v>769</v>
          </cell>
          <cell r="W2220">
            <v>15.356930000000002</v>
          </cell>
          <cell r="X2220">
            <v>0</v>
          </cell>
          <cell r="Y2220">
            <v>0</v>
          </cell>
        </row>
        <row r="2221">
          <cell r="I2221" t="str">
            <v>E153M960326</v>
          </cell>
          <cell r="J2221" t="str">
            <v>C84042414</v>
          </cell>
          <cell r="K2221">
            <v>5000</v>
          </cell>
          <cell r="L2221">
            <v>3000</v>
          </cell>
          <cell r="M2221">
            <v>2.0750000000000001E-2</v>
          </cell>
          <cell r="N2221">
            <v>0.08</v>
          </cell>
          <cell r="O2221">
            <v>103.75</v>
          </cell>
          <cell r="P2221">
            <v>240</v>
          </cell>
          <cell r="Q2221">
            <v>343.75</v>
          </cell>
          <cell r="R2221">
            <v>72514</v>
          </cell>
          <cell r="S2221">
            <v>73997</v>
          </cell>
          <cell r="T2221">
            <v>1483</v>
          </cell>
          <cell r="U2221" t="str">
            <v>0</v>
          </cell>
          <cell r="W2221">
            <v>0</v>
          </cell>
          <cell r="X2221">
            <v>63674</v>
          </cell>
          <cell r="Y2221">
            <v>64256</v>
          </cell>
        </row>
        <row r="2222">
          <cell r="I2222" t="str">
            <v>E183M860145</v>
          </cell>
          <cell r="J2222" t="str">
            <v>C84042376</v>
          </cell>
          <cell r="K2222">
            <v>8000</v>
          </cell>
          <cell r="L2222">
            <v>4000</v>
          </cell>
          <cell r="M2222">
            <v>2.0750000000000001E-2</v>
          </cell>
          <cell r="N2222">
            <v>0.08</v>
          </cell>
          <cell r="O2222">
            <v>166</v>
          </cell>
          <cell r="P2222">
            <v>320</v>
          </cell>
          <cell r="Q2222">
            <v>486</v>
          </cell>
          <cell r="R2222">
            <v>162583</v>
          </cell>
          <cell r="S2222">
            <v>163903</v>
          </cell>
          <cell r="T2222">
            <v>1320</v>
          </cell>
          <cell r="U2222" t="str">
            <v>0</v>
          </cell>
          <cell r="W2222">
            <v>0</v>
          </cell>
          <cell r="X2222">
            <v>166006</v>
          </cell>
          <cell r="Y2222">
            <v>167880</v>
          </cell>
        </row>
        <row r="2223">
          <cell r="I2223" t="str">
            <v>E153M860243</v>
          </cell>
          <cell r="J2223" t="str">
            <v>C84042745</v>
          </cell>
          <cell r="K2223">
            <v>5000</v>
          </cell>
          <cell r="L2223">
            <v>3000</v>
          </cell>
          <cell r="M2223">
            <v>2.0750000000000001E-2</v>
          </cell>
          <cell r="N2223">
            <v>0.08</v>
          </cell>
          <cell r="O2223">
            <v>103.75</v>
          </cell>
          <cell r="P2223">
            <v>240</v>
          </cell>
          <cell r="Q2223">
            <v>343.75</v>
          </cell>
          <cell r="R2223">
            <v>62772</v>
          </cell>
          <cell r="S2223">
            <v>64110</v>
          </cell>
          <cell r="T2223">
            <v>1338</v>
          </cell>
          <cell r="U2223" t="str">
            <v>0</v>
          </cell>
          <cell r="W2223">
            <v>0</v>
          </cell>
          <cell r="X2223">
            <v>37066</v>
          </cell>
          <cell r="Y2223">
            <v>37619</v>
          </cell>
        </row>
        <row r="2224">
          <cell r="I2224" t="str">
            <v>W413L800293</v>
          </cell>
          <cell r="J2224" t="str">
            <v>C84043001</v>
          </cell>
          <cell r="K2224">
            <v>7000</v>
          </cell>
          <cell r="L2224">
            <v>0</v>
          </cell>
          <cell r="M2224">
            <v>2.0750000000000001E-2</v>
          </cell>
          <cell r="N2224">
            <v>0.08</v>
          </cell>
          <cell r="O2224">
            <v>145.25</v>
          </cell>
          <cell r="P2224">
            <v>0</v>
          </cell>
          <cell r="Q2224">
            <v>145.25</v>
          </cell>
          <cell r="R2224">
            <v>56672</v>
          </cell>
          <cell r="S2224">
            <v>58583</v>
          </cell>
          <cell r="T2224">
            <v>1911</v>
          </cell>
          <cell r="U2224" t="str">
            <v>0</v>
          </cell>
          <cell r="W2224">
            <v>0</v>
          </cell>
          <cell r="X2224">
            <v>0</v>
          </cell>
          <cell r="Y2224">
            <v>0</v>
          </cell>
        </row>
        <row r="2225">
          <cell r="I2225" t="str">
            <v>E153M860784</v>
          </cell>
          <cell r="J2225" t="str">
            <v>C84043255</v>
          </cell>
          <cell r="K2225">
            <v>5000</v>
          </cell>
          <cell r="L2225">
            <v>3000</v>
          </cell>
          <cell r="M2225">
            <v>2.0750000000000001E-2</v>
          </cell>
          <cell r="N2225">
            <v>0.08</v>
          </cell>
          <cell r="O2225">
            <v>103.75</v>
          </cell>
          <cell r="P2225">
            <v>240</v>
          </cell>
          <cell r="Q2225">
            <v>343.75</v>
          </cell>
          <cell r="R2225">
            <v>184553</v>
          </cell>
          <cell r="S2225">
            <v>186652</v>
          </cell>
          <cell r="T2225">
            <v>2099</v>
          </cell>
          <cell r="U2225" t="str">
            <v>0</v>
          </cell>
          <cell r="W2225">
            <v>0</v>
          </cell>
          <cell r="X2225">
            <v>57549</v>
          </cell>
          <cell r="Y2225">
            <v>58189</v>
          </cell>
        </row>
        <row r="2226">
          <cell r="I2226" t="str">
            <v>V9835800568</v>
          </cell>
          <cell r="J2226" t="str">
            <v>C84045084</v>
          </cell>
          <cell r="K2226">
            <v>2500</v>
          </cell>
          <cell r="L2226">
            <v>1500</v>
          </cell>
          <cell r="M2226">
            <v>2.0750000000000001E-2</v>
          </cell>
          <cell r="N2226">
            <v>0.08</v>
          </cell>
          <cell r="O2226">
            <v>51.875</v>
          </cell>
          <cell r="P2226">
            <v>120</v>
          </cell>
          <cell r="Q2226">
            <v>171.875</v>
          </cell>
          <cell r="R2226">
            <v>39704</v>
          </cell>
          <cell r="S2226">
            <v>40461</v>
          </cell>
          <cell r="T2226">
            <v>757</v>
          </cell>
          <cell r="U2226" t="str">
            <v>0</v>
          </cell>
          <cell r="W2226">
            <v>0</v>
          </cell>
          <cell r="X2226">
            <v>27957</v>
          </cell>
          <cell r="Y2226">
            <v>28194</v>
          </cell>
        </row>
        <row r="2227">
          <cell r="I2227" t="str">
            <v>701543HH0B62F</v>
          </cell>
          <cell r="K2227">
            <v>4000</v>
          </cell>
          <cell r="L2227">
            <v>0</v>
          </cell>
          <cell r="M2227">
            <v>2.0750000000000001E-2</v>
          </cell>
          <cell r="N2227">
            <v>0.08</v>
          </cell>
          <cell r="O2227">
            <v>83</v>
          </cell>
          <cell r="P2227">
            <v>0</v>
          </cell>
          <cell r="Q2227">
            <v>83</v>
          </cell>
          <cell r="R2227">
            <v>9614</v>
          </cell>
          <cell r="S2227">
            <v>9890</v>
          </cell>
          <cell r="T2227">
            <v>276</v>
          </cell>
          <cell r="U2227" t="str">
            <v>0</v>
          </cell>
          <cell r="W2227">
            <v>0</v>
          </cell>
          <cell r="X2227">
            <v>0</v>
          </cell>
          <cell r="Y2227">
            <v>0</v>
          </cell>
        </row>
        <row r="2228">
          <cell r="I2228" t="str">
            <v>701543HH0B65D</v>
          </cell>
          <cell r="K2228">
            <v>4000</v>
          </cell>
          <cell r="L2228">
            <v>0</v>
          </cell>
          <cell r="M2228">
            <v>2.0750000000000001E-2</v>
          </cell>
          <cell r="N2228">
            <v>0.08</v>
          </cell>
          <cell r="O2228">
            <v>83</v>
          </cell>
          <cell r="P2228">
            <v>0</v>
          </cell>
          <cell r="Q2228">
            <v>83</v>
          </cell>
          <cell r="R2228">
            <v>6397</v>
          </cell>
          <cell r="S2228">
            <v>6586</v>
          </cell>
          <cell r="T2228">
            <v>189</v>
          </cell>
          <cell r="U2228" t="str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I2229" t="str">
            <v>E163M960326</v>
          </cell>
          <cell r="J2229" t="str">
            <v>C84046500</v>
          </cell>
          <cell r="K2229">
            <v>6000</v>
          </cell>
          <cell r="L2229">
            <v>3000</v>
          </cell>
          <cell r="M2229">
            <v>2.0750000000000001E-2</v>
          </cell>
          <cell r="N2229">
            <v>0.08</v>
          </cell>
          <cell r="O2229">
            <v>124.5</v>
          </cell>
          <cell r="P2229">
            <v>240</v>
          </cell>
          <cell r="Q2229">
            <v>364.5</v>
          </cell>
          <cell r="R2229">
            <v>65937</v>
          </cell>
          <cell r="S2229">
            <v>67582</v>
          </cell>
          <cell r="T2229">
            <v>1645</v>
          </cell>
          <cell r="U2229" t="str">
            <v>0</v>
          </cell>
          <cell r="W2229">
            <v>0</v>
          </cell>
          <cell r="X2229">
            <v>25230</v>
          </cell>
          <cell r="Y2229">
            <v>25619</v>
          </cell>
        </row>
        <row r="2230">
          <cell r="I2230" t="str">
            <v>V9836000018</v>
          </cell>
          <cell r="J2230" t="str">
            <v>C84050632</v>
          </cell>
          <cell r="K2230">
            <v>2500</v>
          </cell>
          <cell r="L2230">
            <v>2500</v>
          </cell>
          <cell r="M2230">
            <v>2.0750000000000001E-2</v>
          </cell>
          <cell r="N2230">
            <v>0.08</v>
          </cell>
          <cell r="O2230">
            <v>51.875</v>
          </cell>
          <cell r="P2230">
            <v>200</v>
          </cell>
          <cell r="Q2230">
            <v>251.875</v>
          </cell>
          <cell r="R2230">
            <v>19598</v>
          </cell>
          <cell r="S2230">
            <v>19897</v>
          </cell>
          <cell r="T2230">
            <v>299</v>
          </cell>
          <cell r="U2230" t="str">
            <v>0</v>
          </cell>
          <cell r="W2230">
            <v>0</v>
          </cell>
          <cell r="X2230">
            <v>23710</v>
          </cell>
          <cell r="Y2230">
            <v>24059</v>
          </cell>
        </row>
        <row r="2231">
          <cell r="I2231" t="str">
            <v>V8314900070</v>
          </cell>
          <cell r="J2231" t="str">
            <v>C24064440</v>
          </cell>
          <cell r="K2231">
            <v>0</v>
          </cell>
          <cell r="L2231">
            <v>0</v>
          </cell>
          <cell r="M2231">
            <v>1.9970000000000002E-2</v>
          </cell>
          <cell r="N2231">
            <v>0.08</v>
          </cell>
          <cell r="O2231">
            <v>0</v>
          </cell>
          <cell r="P2231">
            <v>0</v>
          </cell>
          <cell r="Q2231" t="str">
            <v>CPC</v>
          </cell>
          <cell r="R2231">
            <v>560714</v>
          </cell>
          <cell r="S2231">
            <v>568579</v>
          </cell>
          <cell r="T2231">
            <v>7865</v>
          </cell>
          <cell r="V2231">
            <v>7865</v>
          </cell>
          <cell r="W2231">
            <v>157.06405000000001</v>
          </cell>
          <cell r="X2231">
            <v>0</v>
          </cell>
          <cell r="Y2231">
            <v>0</v>
          </cell>
        </row>
        <row r="2232">
          <cell r="I2232" t="str">
            <v>W433L400460</v>
          </cell>
          <cell r="J2232" t="str">
            <v>C84024812</v>
          </cell>
          <cell r="K2232">
            <v>0</v>
          </cell>
          <cell r="L2232">
            <v>0</v>
          </cell>
          <cell r="M2232">
            <v>1.9970000000000002E-2</v>
          </cell>
          <cell r="N2232">
            <v>0.08</v>
          </cell>
          <cell r="O2232">
            <v>0</v>
          </cell>
          <cell r="P2232">
            <v>0</v>
          </cell>
          <cell r="Q2232" t="str">
            <v>CPC</v>
          </cell>
          <cell r="R2232">
            <v>377184</v>
          </cell>
          <cell r="S2232">
            <v>381300</v>
          </cell>
          <cell r="T2232">
            <v>4116</v>
          </cell>
          <cell r="V2232">
            <v>4116</v>
          </cell>
          <cell r="W2232">
            <v>82.196520000000007</v>
          </cell>
          <cell r="X2232">
            <v>0</v>
          </cell>
          <cell r="Y2232">
            <v>0</v>
          </cell>
        </row>
        <row r="2233">
          <cell r="I2233" t="str">
            <v>V9315300328</v>
          </cell>
          <cell r="J2233" t="str">
            <v>C24067986</v>
          </cell>
          <cell r="K2233">
            <v>0</v>
          </cell>
          <cell r="L2233">
            <v>0</v>
          </cell>
          <cell r="M2233">
            <v>1.9970000000000002E-2</v>
          </cell>
          <cell r="N2233">
            <v>0.08</v>
          </cell>
          <cell r="O2233">
            <v>0</v>
          </cell>
          <cell r="P2233">
            <v>0</v>
          </cell>
          <cell r="Q2233" t="str">
            <v>CPC</v>
          </cell>
          <cell r="R2233">
            <v>341560</v>
          </cell>
          <cell r="S2233">
            <v>344368</v>
          </cell>
          <cell r="T2233">
            <v>2808</v>
          </cell>
          <cell r="V2233">
            <v>2808</v>
          </cell>
          <cell r="W2233">
            <v>56.075760000000002</v>
          </cell>
          <cell r="X2233">
            <v>175234</v>
          </cell>
          <cell r="Y2233">
            <v>177182</v>
          </cell>
        </row>
        <row r="2234">
          <cell r="I2234" t="str">
            <v>9435WPP</v>
          </cell>
          <cell r="K2234">
            <v>0</v>
          </cell>
          <cell r="L2234">
            <v>0</v>
          </cell>
          <cell r="M2234">
            <v>1.9970000000000002E-2</v>
          </cell>
          <cell r="N2234">
            <v>0.08</v>
          </cell>
          <cell r="O2234">
            <v>0</v>
          </cell>
          <cell r="P2234">
            <v>0</v>
          </cell>
          <cell r="Q2234" t="str">
            <v>CPC</v>
          </cell>
          <cell r="R2234">
            <v>101688</v>
          </cell>
          <cell r="S2234">
            <v>103565</v>
          </cell>
          <cell r="T2234">
            <v>1877</v>
          </cell>
          <cell r="V2234">
            <v>1877</v>
          </cell>
          <cell r="W2234">
            <v>37.483690000000003</v>
          </cell>
          <cell r="X2234">
            <v>60223</v>
          </cell>
          <cell r="Y2234">
            <v>71082</v>
          </cell>
        </row>
        <row r="2235">
          <cell r="I2235" t="str">
            <v>4063369906C9G</v>
          </cell>
          <cell r="K2235">
            <v>4000</v>
          </cell>
          <cell r="L2235">
            <v>0</v>
          </cell>
          <cell r="M2235">
            <v>2.0750000000000001E-2</v>
          </cell>
          <cell r="N2235">
            <v>0.08</v>
          </cell>
          <cell r="O2235">
            <v>83</v>
          </cell>
          <cell r="P2235">
            <v>0</v>
          </cell>
          <cell r="Q2235">
            <v>83</v>
          </cell>
          <cell r="R2235">
            <v>18222</v>
          </cell>
          <cell r="S2235">
            <v>18222</v>
          </cell>
          <cell r="T2235">
            <v>0</v>
          </cell>
          <cell r="U2235" t="str">
            <v>0</v>
          </cell>
          <cell r="W2235">
            <v>0</v>
          </cell>
          <cell r="X2235">
            <v>0</v>
          </cell>
          <cell r="Y2235">
            <v>0</v>
          </cell>
        </row>
        <row r="2236">
          <cell r="I2236" t="str">
            <v>E183MA10337</v>
          </cell>
          <cell r="J2236" t="str">
            <v>C84050634</v>
          </cell>
          <cell r="K2236">
            <v>0</v>
          </cell>
          <cell r="L2236">
            <v>0</v>
          </cell>
          <cell r="M2236">
            <v>1.9970000000000002E-2</v>
          </cell>
          <cell r="N2236">
            <v>0.08</v>
          </cell>
          <cell r="O2236">
            <v>0</v>
          </cell>
          <cell r="P2236">
            <v>0</v>
          </cell>
          <cell r="Q2236" t="str">
            <v>CPC</v>
          </cell>
          <cell r="R2236">
            <v>274912</v>
          </cell>
          <cell r="S2236">
            <v>291729</v>
          </cell>
          <cell r="T2236">
            <v>16817</v>
          </cell>
          <cell r="V2236">
            <v>16817</v>
          </cell>
          <cell r="W2236">
            <v>335.83549000000005</v>
          </cell>
          <cell r="X2236">
            <v>233146</v>
          </cell>
          <cell r="Y2236">
            <v>247429</v>
          </cell>
        </row>
        <row r="2237">
          <cell r="I2237" t="str">
            <v>E763L900550</v>
          </cell>
          <cell r="J2237" t="str">
            <v>C84052032</v>
          </cell>
          <cell r="K2237">
            <v>8000</v>
          </cell>
          <cell r="L2237">
            <v>0</v>
          </cell>
          <cell r="M2237">
            <v>2.0750000000000001E-2</v>
          </cell>
          <cell r="N2237">
            <v>0.08</v>
          </cell>
          <cell r="O2237">
            <v>166</v>
          </cell>
          <cell r="P2237">
            <v>0</v>
          </cell>
          <cell r="Q2237">
            <v>166</v>
          </cell>
          <cell r="R2237">
            <v>157652</v>
          </cell>
          <cell r="S2237">
            <v>158953</v>
          </cell>
          <cell r="T2237">
            <v>1301</v>
          </cell>
          <cell r="U2237" t="str">
            <v>0</v>
          </cell>
          <cell r="W2237">
            <v>0</v>
          </cell>
          <cell r="X2237">
            <v>0</v>
          </cell>
          <cell r="Y2237">
            <v>0</v>
          </cell>
        </row>
        <row r="2238">
          <cell r="I2238" t="str">
            <v>W533LC01020</v>
          </cell>
          <cell r="J2238" t="str">
            <v>C84052331</v>
          </cell>
          <cell r="K2238">
            <v>10000</v>
          </cell>
          <cell r="L2238">
            <v>0</v>
          </cell>
          <cell r="M2238">
            <v>2.0750000000000001E-2</v>
          </cell>
          <cell r="N2238">
            <v>0.08</v>
          </cell>
          <cell r="O2238">
            <v>207.5</v>
          </cell>
          <cell r="P2238">
            <v>0</v>
          </cell>
          <cell r="Q2238">
            <v>207.5</v>
          </cell>
          <cell r="R2238">
            <v>210787</v>
          </cell>
          <cell r="S2238">
            <v>212094</v>
          </cell>
          <cell r="T2238">
            <v>1307</v>
          </cell>
          <cell r="U2238" t="str">
            <v>0</v>
          </cell>
          <cell r="W2238">
            <v>0</v>
          </cell>
          <cell r="X2238">
            <v>0</v>
          </cell>
          <cell r="Y2238">
            <v>0</v>
          </cell>
        </row>
        <row r="2239">
          <cell r="I2239" t="str">
            <v>W863LB00336</v>
          </cell>
          <cell r="J2239" t="str">
            <v>C84052110</v>
          </cell>
          <cell r="K2239">
            <v>14000</v>
          </cell>
          <cell r="L2239">
            <v>0</v>
          </cell>
          <cell r="M2239">
            <v>2.0750000000000001E-2</v>
          </cell>
          <cell r="N2239">
            <v>0.08</v>
          </cell>
          <cell r="O2239">
            <v>290.5</v>
          </cell>
          <cell r="P2239">
            <v>0</v>
          </cell>
          <cell r="Q2239">
            <v>290.5</v>
          </cell>
          <cell r="R2239">
            <v>672375</v>
          </cell>
          <cell r="S2239">
            <v>696095</v>
          </cell>
          <cell r="T2239">
            <v>23720</v>
          </cell>
          <cell r="U2239">
            <v>9720</v>
          </cell>
          <cell r="W2239">
            <v>201.69</v>
          </cell>
          <cell r="X2239">
            <v>0</v>
          </cell>
          <cell r="Y2239">
            <v>0</v>
          </cell>
        </row>
        <row r="2241">
          <cell r="I2241" t="str">
            <v>W863LB00339</v>
          </cell>
          <cell r="J2241" t="str">
            <v>C84052109</v>
          </cell>
          <cell r="K2241">
            <v>14000</v>
          </cell>
          <cell r="L2241">
            <v>0</v>
          </cell>
          <cell r="M2241">
            <v>2.0750000000000001E-2</v>
          </cell>
          <cell r="N2241">
            <v>0.08</v>
          </cell>
          <cell r="O2241">
            <v>290.5</v>
          </cell>
          <cell r="P2241">
            <v>0</v>
          </cell>
          <cell r="Q2241">
            <v>290.5</v>
          </cell>
          <cell r="R2241">
            <v>793572</v>
          </cell>
          <cell r="S2241">
            <v>821227</v>
          </cell>
          <cell r="T2241">
            <v>27655</v>
          </cell>
          <cell r="U2241">
            <v>13655</v>
          </cell>
          <cell r="W2241">
            <v>283.34125</v>
          </cell>
          <cell r="X2241">
            <v>0</v>
          </cell>
          <cell r="Y2241">
            <v>0</v>
          </cell>
        </row>
        <row r="2243">
          <cell r="I2243" t="str">
            <v>G155R931095</v>
          </cell>
          <cell r="J2243" t="str">
            <v>C84136479</v>
          </cell>
          <cell r="K2243">
            <v>7000</v>
          </cell>
          <cell r="L2243">
            <v>0</v>
          </cell>
          <cell r="M2243">
            <v>2.0750000000000001E-2</v>
          </cell>
          <cell r="N2243">
            <v>0.08</v>
          </cell>
          <cell r="O2243">
            <v>145.25</v>
          </cell>
          <cell r="P2243">
            <v>0</v>
          </cell>
          <cell r="Q2243">
            <v>145.25</v>
          </cell>
          <cell r="R2243">
            <v>80309</v>
          </cell>
          <cell r="S2243">
            <v>83292</v>
          </cell>
          <cell r="T2243">
            <v>2983</v>
          </cell>
          <cell r="U2243" t="str">
            <v>0</v>
          </cell>
          <cell r="W2243">
            <v>0</v>
          </cell>
          <cell r="X2243">
            <v>0</v>
          </cell>
          <cell r="Y2243">
            <v>0</v>
          </cell>
        </row>
        <row r="2244">
          <cell r="I2244" t="str">
            <v>701531HH03DNX</v>
          </cell>
          <cell r="K2244">
            <v>4000</v>
          </cell>
          <cell r="L2244">
            <v>0</v>
          </cell>
          <cell r="M2244">
            <v>2.0750000000000001E-2</v>
          </cell>
          <cell r="N2244">
            <v>0.08</v>
          </cell>
          <cell r="O2244">
            <v>83</v>
          </cell>
          <cell r="P2244">
            <v>0</v>
          </cell>
          <cell r="Q2244">
            <v>83</v>
          </cell>
          <cell r="R2244">
            <v>56521</v>
          </cell>
          <cell r="S2244">
            <v>58048</v>
          </cell>
          <cell r="T2244">
            <v>1527</v>
          </cell>
          <cell r="U2244" t="str">
            <v>0</v>
          </cell>
          <cell r="W2244">
            <v>0</v>
          </cell>
          <cell r="X2244">
            <v>0</v>
          </cell>
          <cell r="Y2244">
            <v>0</v>
          </cell>
        </row>
        <row r="2245">
          <cell r="I2245" t="str">
            <v>E153M961296</v>
          </cell>
          <cell r="J2245" t="str">
            <v>C84047056</v>
          </cell>
          <cell r="K2245">
            <v>5000</v>
          </cell>
          <cell r="L2245">
            <v>3000</v>
          </cell>
          <cell r="M2245">
            <v>2.0750000000000001E-2</v>
          </cell>
          <cell r="N2245">
            <v>0.08</v>
          </cell>
          <cell r="O2245">
            <v>103.75</v>
          </cell>
          <cell r="P2245">
            <v>240</v>
          </cell>
          <cell r="Q2245">
            <v>343.75</v>
          </cell>
          <cell r="R2245">
            <v>63812</v>
          </cell>
          <cell r="S2245">
            <v>64959</v>
          </cell>
          <cell r="T2245">
            <v>1147</v>
          </cell>
          <cell r="U2245" t="str">
            <v>0</v>
          </cell>
          <cell r="W2245">
            <v>0</v>
          </cell>
          <cell r="X2245">
            <v>47463</v>
          </cell>
          <cell r="Y2245">
            <v>48460</v>
          </cell>
        </row>
        <row r="2246">
          <cell r="I2246" t="str">
            <v>E174M160802</v>
          </cell>
          <cell r="J2246" t="str">
            <v>C84060746</v>
          </cell>
          <cell r="K2246">
            <v>0</v>
          </cell>
          <cell r="L2246">
            <v>0</v>
          </cell>
          <cell r="M2246">
            <v>1.9970000000000002E-2</v>
          </cell>
          <cell r="N2246">
            <v>0.08</v>
          </cell>
          <cell r="O2246">
            <v>0</v>
          </cell>
          <cell r="P2246">
            <v>0</v>
          </cell>
          <cell r="Q2246" t="str">
            <v>CPC</v>
          </cell>
          <cell r="R2246">
            <v>276683</v>
          </cell>
          <cell r="S2246">
            <v>280232</v>
          </cell>
          <cell r="T2246">
            <v>3549</v>
          </cell>
          <cell r="V2246">
            <v>3549</v>
          </cell>
          <cell r="W2246">
            <v>70.873530000000002</v>
          </cell>
          <cell r="X2246">
            <v>79489</v>
          </cell>
          <cell r="Y2246">
            <v>81272</v>
          </cell>
        </row>
        <row r="2247">
          <cell r="I2247" t="str">
            <v>4063369908RBL</v>
          </cell>
          <cell r="K2247">
            <v>4000</v>
          </cell>
          <cell r="L2247">
            <v>0</v>
          </cell>
          <cell r="M2247">
            <v>2.0750000000000001E-2</v>
          </cell>
          <cell r="N2247">
            <v>0.08</v>
          </cell>
          <cell r="O2247">
            <v>83</v>
          </cell>
          <cell r="P2247">
            <v>0</v>
          </cell>
          <cell r="Q2247">
            <v>83</v>
          </cell>
          <cell r="R2247">
            <v>111124</v>
          </cell>
          <cell r="S2247">
            <v>112494</v>
          </cell>
          <cell r="T2247">
            <v>1370</v>
          </cell>
          <cell r="U2247" t="str">
            <v>0</v>
          </cell>
          <cell r="W2247">
            <v>0</v>
          </cell>
          <cell r="X2247">
            <v>0</v>
          </cell>
          <cell r="Y2247">
            <v>0</v>
          </cell>
        </row>
        <row r="2248">
          <cell r="I2248" t="str">
            <v>75272394622CG</v>
          </cell>
          <cell r="K2248">
            <v>4000</v>
          </cell>
          <cell r="L2248">
            <v>100</v>
          </cell>
          <cell r="M2248">
            <v>2.0750000000000001E-2</v>
          </cell>
          <cell r="N2248">
            <v>0.08</v>
          </cell>
          <cell r="O2248">
            <v>83</v>
          </cell>
          <cell r="P2248">
            <v>8</v>
          </cell>
          <cell r="Q2248">
            <v>91</v>
          </cell>
          <cell r="R2248">
            <v>60261</v>
          </cell>
          <cell r="S2248">
            <v>61942</v>
          </cell>
          <cell r="T2248">
            <v>1681</v>
          </cell>
          <cell r="U2248" t="str">
            <v>0</v>
          </cell>
          <cell r="W2248">
            <v>0</v>
          </cell>
          <cell r="X2248">
            <v>19551</v>
          </cell>
          <cell r="Y2248">
            <v>20300</v>
          </cell>
        </row>
        <row r="2249">
          <cell r="I2249" t="str">
            <v>E214R200593</v>
          </cell>
          <cell r="J2249" t="str">
            <v>C84062927</v>
          </cell>
          <cell r="K2249">
            <v>8000</v>
          </cell>
          <cell r="L2249">
            <v>1000</v>
          </cell>
          <cell r="M2249">
            <v>2.0750000000000001E-2</v>
          </cell>
          <cell r="N2249">
            <v>0.08</v>
          </cell>
          <cell r="O2249">
            <v>166</v>
          </cell>
          <cell r="P2249">
            <v>80</v>
          </cell>
          <cell r="Q2249">
            <v>246</v>
          </cell>
          <cell r="R2249">
            <v>53543</v>
          </cell>
          <cell r="S2249">
            <v>53781</v>
          </cell>
          <cell r="T2249">
            <v>238</v>
          </cell>
          <cell r="U2249" t="str">
            <v>0</v>
          </cell>
          <cell r="W2249">
            <v>0</v>
          </cell>
          <cell r="X2249">
            <v>23184</v>
          </cell>
          <cell r="Y2249">
            <v>23367</v>
          </cell>
        </row>
        <row r="2250">
          <cell r="I2250" t="str">
            <v>E744L400561</v>
          </cell>
          <cell r="J2250" t="str">
            <v>C84066692</v>
          </cell>
          <cell r="K2250">
            <v>7000</v>
          </cell>
          <cell r="L2250">
            <v>0</v>
          </cell>
          <cell r="M2250">
            <v>2.0750000000000001E-2</v>
          </cell>
          <cell r="N2250">
            <v>0.08</v>
          </cell>
          <cell r="O2250">
            <v>145.25</v>
          </cell>
          <cell r="P2250">
            <v>0</v>
          </cell>
          <cell r="Q2250">
            <v>145.25</v>
          </cell>
          <cell r="R2250">
            <v>31225</v>
          </cell>
          <cell r="S2250">
            <v>31485</v>
          </cell>
          <cell r="T2250">
            <v>260</v>
          </cell>
          <cell r="U2250" t="str">
            <v>0</v>
          </cell>
          <cell r="W2250">
            <v>0</v>
          </cell>
          <cell r="X2250">
            <v>0</v>
          </cell>
          <cell r="Y2250">
            <v>0</v>
          </cell>
        </row>
        <row r="2251">
          <cell r="I2251">
            <v>5026319422634</v>
          </cell>
          <cell r="K2251">
            <v>0</v>
          </cell>
          <cell r="L2251">
            <v>0</v>
          </cell>
          <cell r="M2251">
            <v>1.9970000000000002E-2</v>
          </cell>
          <cell r="N2251">
            <v>0.08</v>
          </cell>
          <cell r="O2251">
            <v>0</v>
          </cell>
          <cell r="P2251">
            <v>0</v>
          </cell>
          <cell r="Q2251" t="str">
            <v>CPC</v>
          </cell>
          <cell r="R2251">
            <v>7987</v>
          </cell>
          <cell r="S2251">
            <v>10988</v>
          </cell>
          <cell r="T2251">
            <v>3001</v>
          </cell>
          <cell r="V2251">
            <v>3001</v>
          </cell>
          <cell r="W2251">
            <v>59.929970000000004</v>
          </cell>
          <cell r="X2251">
            <v>60974</v>
          </cell>
          <cell r="Y2251">
            <v>67194</v>
          </cell>
        </row>
        <row r="2252">
          <cell r="I2252" t="str">
            <v>W534L500062</v>
          </cell>
          <cell r="J2252" t="str">
            <v>C84069565</v>
          </cell>
          <cell r="K2252">
            <v>0</v>
          </cell>
          <cell r="L2252">
            <v>0</v>
          </cell>
          <cell r="M2252">
            <v>1.9970000000000002E-2</v>
          </cell>
          <cell r="N2252">
            <v>0.08</v>
          </cell>
          <cell r="O2252">
            <v>0</v>
          </cell>
          <cell r="P2252">
            <v>0</v>
          </cell>
          <cell r="Q2252" t="str">
            <v>CPC</v>
          </cell>
          <cell r="R2252">
            <v>191811</v>
          </cell>
          <cell r="S2252">
            <v>196860</v>
          </cell>
          <cell r="T2252">
            <v>5049</v>
          </cell>
          <cell r="V2252">
            <v>5049</v>
          </cell>
          <cell r="W2252">
            <v>100.82853000000001</v>
          </cell>
          <cell r="X2252">
            <v>0</v>
          </cell>
          <cell r="Y2252">
            <v>0</v>
          </cell>
        </row>
        <row r="2253">
          <cell r="I2253" t="str">
            <v>752706946C00P</v>
          </cell>
          <cell r="K2253">
            <v>4000</v>
          </cell>
          <cell r="L2253">
            <v>100</v>
          </cell>
          <cell r="M2253">
            <v>2.0750000000000001E-2</v>
          </cell>
          <cell r="N2253">
            <v>0.08</v>
          </cell>
          <cell r="O2253">
            <v>83</v>
          </cell>
          <cell r="P2253">
            <v>8</v>
          </cell>
          <cell r="Q2253">
            <v>91</v>
          </cell>
          <cell r="R2253">
            <v>63633</v>
          </cell>
          <cell r="S2253">
            <v>69980</v>
          </cell>
          <cell r="T2253">
            <v>6347</v>
          </cell>
          <cell r="U2253">
            <v>2347</v>
          </cell>
          <cell r="W2253">
            <v>48.700250000000004</v>
          </cell>
          <cell r="X2253">
            <v>3784</v>
          </cell>
          <cell r="Y2253">
            <v>4147</v>
          </cell>
        </row>
        <row r="2254">
          <cell r="I2254" t="str">
            <v>W534L400560</v>
          </cell>
          <cell r="J2254" t="str">
            <v>C84068770</v>
          </cell>
          <cell r="K2254">
            <v>10000</v>
          </cell>
          <cell r="L2254">
            <v>0</v>
          </cell>
          <cell r="M2254">
            <v>2.0750000000000001E-2</v>
          </cell>
          <cell r="N2254">
            <v>0.08</v>
          </cell>
          <cell r="O2254">
            <v>207.5</v>
          </cell>
          <cell r="P2254">
            <v>0</v>
          </cell>
          <cell r="Q2254">
            <v>207.5</v>
          </cell>
          <cell r="R2254">
            <v>327999</v>
          </cell>
          <cell r="S2254">
            <v>335724</v>
          </cell>
          <cell r="T2254">
            <v>7725</v>
          </cell>
          <cell r="U2254" t="str">
            <v>0</v>
          </cell>
          <cell r="W2254">
            <v>0</v>
          </cell>
          <cell r="X2254">
            <v>0</v>
          </cell>
          <cell r="Y2254">
            <v>0</v>
          </cell>
        </row>
        <row r="2255">
          <cell r="I2255" t="str">
            <v>406336990DTNF</v>
          </cell>
          <cell r="K2255">
            <v>0</v>
          </cell>
          <cell r="L2255">
            <v>0</v>
          </cell>
          <cell r="M2255">
            <v>1.9970000000000002E-2</v>
          </cell>
          <cell r="N2255">
            <v>0.08</v>
          </cell>
          <cell r="O2255">
            <v>0</v>
          </cell>
          <cell r="P2255">
            <v>0</v>
          </cell>
          <cell r="Q2255" t="str">
            <v>CPC</v>
          </cell>
          <cell r="R2255">
            <v>269701</v>
          </cell>
          <cell r="S2255">
            <v>280241</v>
          </cell>
          <cell r="T2255">
            <v>10540</v>
          </cell>
          <cell r="V2255">
            <v>10540</v>
          </cell>
          <cell r="W2255">
            <v>210.48380000000003</v>
          </cell>
          <cell r="X2255">
            <v>0</v>
          </cell>
          <cell r="Y2255">
            <v>0</v>
          </cell>
        </row>
        <row r="2256">
          <cell r="I2256" t="str">
            <v>35PBMVM</v>
          </cell>
          <cell r="K2256">
            <v>0</v>
          </cell>
          <cell r="L2256">
            <v>0</v>
          </cell>
          <cell r="M2256">
            <v>1.9970000000000002E-2</v>
          </cell>
          <cell r="N2256">
            <v>0.08</v>
          </cell>
          <cell r="O2256">
            <v>0</v>
          </cell>
          <cell r="P2256">
            <v>0</v>
          </cell>
          <cell r="Q2256" t="str">
            <v>CPC</v>
          </cell>
          <cell r="R2256">
            <v>58158</v>
          </cell>
          <cell r="S2256">
            <v>61069</v>
          </cell>
          <cell r="T2256">
            <v>2911</v>
          </cell>
          <cell r="V2256">
            <v>2911</v>
          </cell>
          <cell r="W2256">
            <v>58.132670000000005</v>
          </cell>
          <cell r="X2256">
            <v>0</v>
          </cell>
          <cell r="Y2256">
            <v>0</v>
          </cell>
        </row>
        <row r="2257">
          <cell r="I2257" t="str">
            <v>406347990GMN8</v>
          </cell>
          <cell r="K2257">
            <v>0</v>
          </cell>
          <cell r="L2257">
            <v>0</v>
          </cell>
          <cell r="M2257">
            <v>1.9970000000000002E-2</v>
          </cell>
          <cell r="N2257">
            <v>0.08</v>
          </cell>
          <cell r="O2257">
            <v>0</v>
          </cell>
          <cell r="P2257">
            <v>0</v>
          </cell>
          <cell r="Q2257" t="str">
            <v>CPC</v>
          </cell>
          <cell r="R2257">
            <v>5701</v>
          </cell>
          <cell r="S2257" t="e">
            <v>#N/A</v>
          </cell>
          <cell r="T2257" t="e">
            <v>#N/A</v>
          </cell>
          <cell r="V2257" t="e">
            <v>#N/A</v>
          </cell>
          <cell r="W2257" t="e">
            <v>#N/A</v>
          </cell>
          <cell r="X2257">
            <v>0</v>
          </cell>
          <cell r="Y2257" t="e">
            <v>#N/A</v>
          </cell>
        </row>
        <row r="2258">
          <cell r="I2258" t="str">
            <v>74635C66011NL</v>
          </cell>
          <cell r="K2258">
            <v>6000</v>
          </cell>
          <cell r="L2258">
            <v>0</v>
          </cell>
          <cell r="M2258">
            <v>2.0750000000000001E-2</v>
          </cell>
          <cell r="N2258">
            <v>0.08</v>
          </cell>
          <cell r="O2258">
            <v>124.5</v>
          </cell>
          <cell r="P2258">
            <v>0</v>
          </cell>
          <cell r="Q2258">
            <v>124.5</v>
          </cell>
          <cell r="R2258">
            <v>81367</v>
          </cell>
          <cell r="S2258">
            <v>85997</v>
          </cell>
          <cell r="T2258">
            <v>4630</v>
          </cell>
          <cell r="U2258" t="str">
            <v>0</v>
          </cell>
          <cell r="W2258">
            <v>0</v>
          </cell>
          <cell r="X2258">
            <v>0</v>
          </cell>
          <cell r="Y2258">
            <v>0</v>
          </cell>
        </row>
        <row r="2259">
          <cell r="I2259" t="str">
            <v>40635C6601FWC</v>
          </cell>
          <cell r="K2259">
            <v>4000</v>
          </cell>
          <cell r="L2259">
            <v>0</v>
          </cell>
          <cell r="M2259">
            <v>2.0750000000000001E-2</v>
          </cell>
          <cell r="N2259">
            <v>0.08</v>
          </cell>
          <cell r="O2259">
            <v>83</v>
          </cell>
          <cell r="P2259">
            <v>0</v>
          </cell>
          <cell r="Q2259">
            <v>83</v>
          </cell>
          <cell r="R2259">
            <v>4098</v>
          </cell>
          <cell r="S2259">
            <v>4223</v>
          </cell>
          <cell r="T2259">
            <v>125</v>
          </cell>
          <cell r="U2259" t="str">
            <v>0</v>
          </cell>
          <cell r="W2259">
            <v>0</v>
          </cell>
          <cell r="X2259">
            <v>0</v>
          </cell>
          <cell r="Y2259">
            <v>0</v>
          </cell>
        </row>
        <row r="2260">
          <cell r="I2260" t="str">
            <v>74635C66016T0</v>
          </cell>
          <cell r="K2260">
            <v>6000</v>
          </cell>
          <cell r="L2260">
            <v>0</v>
          </cell>
          <cell r="M2260">
            <v>2.0750000000000001E-2</v>
          </cell>
          <cell r="N2260">
            <v>0.08</v>
          </cell>
          <cell r="O2260">
            <v>124.5</v>
          </cell>
          <cell r="P2260">
            <v>0</v>
          </cell>
          <cell r="Q2260">
            <v>124.5</v>
          </cell>
          <cell r="R2260">
            <v>64865</v>
          </cell>
          <cell r="S2260">
            <v>68432</v>
          </cell>
          <cell r="T2260">
            <v>3567</v>
          </cell>
          <cell r="U2260" t="str">
            <v>0</v>
          </cell>
          <cell r="W2260">
            <v>0</v>
          </cell>
          <cell r="X2260">
            <v>0</v>
          </cell>
          <cell r="Y2260">
            <v>0</v>
          </cell>
        </row>
        <row r="2261">
          <cell r="I2261" t="str">
            <v>W534L600764</v>
          </cell>
          <cell r="J2261" t="str">
            <v>C84074805</v>
          </cell>
          <cell r="K2261">
            <v>10000</v>
          </cell>
          <cell r="L2261">
            <v>0</v>
          </cell>
          <cell r="M2261">
            <v>2.0750000000000001E-2</v>
          </cell>
          <cell r="N2261">
            <v>0.08</v>
          </cell>
          <cell r="O2261">
            <v>207.5</v>
          </cell>
          <cell r="P2261">
            <v>0</v>
          </cell>
          <cell r="Q2261">
            <v>207.5</v>
          </cell>
          <cell r="R2261">
            <v>454642</v>
          </cell>
          <cell r="S2261">
            <v>473488</v>
          </cell>
          <cell r="T2261">
            <v>18846</v>
          </cell>
          <cell r="U2261">
            <v>8846</v>
          </cell>
          <cell r="W2261">
            <v>183.55450000000002</v>
          </cell>
          <cell r="X2261">
            <v>0</v>
          </cell>
          <cell r="Y2261">
            <v>0</v>
          </cell>
        </row>
        <row r="2262">
          <cell r="I2262" t="str">
            <v>E164M510147</v>
          </cell>
          <cell r="J2262" t="str">
            <v>C84076047</v>
          </cell>
          <cell r="K2262">
            <v>4000</v>
          </cell>
          <cell r="L2262">
            <v>3500</v>
          </cell>
          <cell r="M2262">
            <v>2.0750000000000001E-2</v>
          </cell>
          <cell r="N2262">
            <v>0.08</v>
          </cell>
          <cell r="O2262">
            <v>83</v>
          </cell>
          <cell r="P2262">
            <v>280</v>
          </cell>
          <cell r="Q2262">
            <v>363</v>
          </cell>
          <cell r="R2262">
            <v>50690</v>
          </cell>
          <cell r="S2262">
            <v>51438</v>
          </cell>
          <cell r="T2262">
            <v>748</v>
          </cell>
          <cell r="U2262" t="str">
            <v>0</v>
          </cell>
          <cell r="W2262">
            <v>0</v>
          </cell>
          <cell r="X2262">
            <v>53292</v>
          </cell>
          <cell r="Y2262">
            <v>54018</v>
          </cell>
        </row>
        <row r="2263">
          <cell r="I2263" t="str">
            <v>406336990D9GB</v>
          </cell>
          <cell r="K2263">
            <v>4000</v>
          </cell>
          <cell r="L2263">
            <v>0</v>
          </cell>
          <cell r="M2263">
            <v>2.0750000000000001E-2</v>
          </cell>
          <cell r="N2263">
            <v>0.08</v>
          </cell>
          <cell r="O2263">
            <v>83</v>
          </cell>
          <cell r="P2263">
            <v>0</v>
          </cell>
          <cell r="Q2263">
            <v>83</v>
          </cell>
          <cell r="R2263">
            <v>25407</v>
          </cell>
          <cell r="S2263">
            <v>25846</v>
          </cell>
          <cell r="T2263">
            <v>439</v>
          </cell>
          <cell r="U2263" t="str">
            <v>0</v>
          </cell>
          <cell r="W2263">
            <v>0</v>
          </cell>
          <cell r="X2263">
            <v>0</v>
          </cell>
          <cell r="Y2263">
            <v>0</v>
          </cell>
        </row>
        <row r="2264">
          <cell r="I2264" t="str">
            <v>E154MA10459</v>
          </cell>
          <cell r="J2264" t="str">
            <v>C84096164</v>
          </cell>
          <cell r="K2264">
            <v>5000</v>
          </cell>
          <cell r="L2264">
            <v>3000</v>
          </cell>
          <cell r="M2264">
            <v>2.0750000000000001E-2</v>
          </cell>
          <cell r="N2264">
            <v>0.08</v>
          </cell>
          <cell r="O2264">
            <v>103.75</v>
          </cell>
          <cell r="P2264">
            <v>240</v>
          </cell>
          <cell r="Q2264">
            <v>343.75</v>
          </cell>
          <cell r="R2264">
            <v>90989</v>
          </cell>
          <cell r="S2264">
            <v>93344</v>
          </cell>
          <cell r="T2264">
            <v>2355</v>
          </cell>
          <cell r="U2264" t="str">
            <v>0</v>
          </cell>
          <cell r="W2264">
            <v>0</v>
          </cell>
          <cell r="X2264">
            <v>114087</v>
          </cell>
          <cell r="Y2264">
            <v>116669</v>
          </cell>
        </row>
        <row r="2265">
          <cell r="I2265" t="str">
            <v>W864LB00135</v>
          </cell>
          <cell r="J2265" t="str">
            <v>C84096196</v>
          </cell>
          <cell r="K2265">
            <v>15000</v>
          </cell>
          <cell r="L2265">
            <v>0</v>
          </cell>
          <cell r="M2265">
            <v>2.0750000000000001E-2</v>
          </cell>
          <cell r="N2265">
            <v>0.08</v>
          </cell>
          <cell r="O2265">
            <v>311.25</v>
          </cell>
          <cell r="P2265">
            <v>0</v>
          </cell>
          <cell r="Q2265">
            <v>311.25</v>
          </cell>
          <cell r="R2265">
            <v>43353</v>
          </cell>
          <cell r="S2265">
            <v>43896</v>
          </cell>
          <cell r="T2265">
            <v>543</v>
          </cell>
          <cell r="U2265" t="str">
            <v>0</v>
          </cell>
          <cell r="W2265">
            <v>0</v>
          </cell>
          <cell r="X2265">
            <v>0</v>
          </cell>
          <cell r="Y2265">
            <v>0</v>
          </cell>
        </row>
        <row r="2266">
          <cell r="I2266" t="str">
            <v>7526159441CB8</v>
          </cell>
          <cell r="K2266">
            <v>6000</v>
          </cell>
          <cell r="L2266">
            <v>100</v>
          </cell>
          <cell r="M2266">
            <v>2.0750000000000001E-2</v>
          </cell>
          <cell r="N2266">
            <v>0.08</v>
          </cell>
          <cell r="O2266">
            <v>124.5</v>
          </cell>
          <cell r="P2266">
            <v>8</v>
          </cell>
          <cell r="Q2266">
            <v>132.5</v>
          </cell>
          <cell r="R2266">
            <v>37160</v>
          </cell>
          <cell r="S2266">
            <v>38430</v>
          </cell>
          <cell r="T2266">
            <v>1270</v>
          </cell>
          <cell r="U2266" t="str">
            <v>0</v>
          </cell>
          <cell r="W2266">
            <v>0</v>
          </cell>
          <cell r="X2266">
            <v>24983</v>
          </cell>
          <cell r="Y2266">
            <v>25607</v>
          </cell>
        </row>
        <row r="2267">
          <cell r="I2267" t="str">
            <v>451432LM0Z909</v>
          </cell>
          <cell r="K2267">
            <v>0</v>
          </cell>
          <cell r="L2267">
            <v>0</v>
          </cell>
          <cell r="M2267">
            <v>1.9970000000000002E-2</v>
          </cell>
          <cell r="N2267">
            <v>0.08</v>
          </cell>
          <cell r="O2267">
            <v>0</v>
          </cell>
          <cell r="P2267">
            <v>0</v>
          </cell>
          <cell r="Q2267" t="str">
            <v>CPC</v>
          </cell>
          <cell r="R2267">
            <v>12668</v>
          </cell>
          <cell r="S2267">
            <v>13172</v>
          </cell>
          <cell r="T2267">
            <v>504</v>
          </cell>
          <cell r="V2267">
            <v>504</v>
          </cell>
          <cell r="W2267">
            <v>10.06488</v>
          </cell>
          <cell r="X2267">
            <v>0</v>
          </cell>
          <cell r="Y2267">
            <v>0</v>
          </cell>
        </row>
        <row r="2268">
          <cell r="I2268" t="str">
            <v>7463479906NGP</v>
          </cell>
          <cell r="K2268">
            <v>0</v>
          </cell>
          <cell r="L2268">
            <v>0</v>
          </cell>
          <cell r="M2268">
            <v>1.9970000000000002E-2</v>
          </cell>
          <cell r="N2268">
            <v>0.08</v>
          </cell>
          <cell r="O2268">
            <v>0</v>
          </cell>
          <cell r="P2268">
            <v>0</v>
          </cell>
          <cell r="Q2268" t="str">
            <v>CPC</v>
          </cell>
          <cell r="R2268">
            <v>35506</v>
          </cell>
          <cell r="S2268">
            <v>36423</v>
          </cell>
          <cell r="T2268">
            <v>917</v>
          </cell>
          <cell r="V2268">
            <v>917</v>
          </cell>
          <cell r="W2268">
            <v>18.31249</v>
          </cell>
          <cell r="X2268">
            <v>0</v>
          </cell>
          <cell r="Y2268">
            <v>0</v>
          </cell>
        </row>
        <row r="2269">
          <cell r="I2269" t="str">
            <v>7463479906NGN</v>
          </cell>
          <cell r="K2269">
            <v>0</v>
          </cell>
          <cell r="L2269">
            <v>0</v>
          </cell>
          <cell r="M2269">
            <v>1.9970000000000002E-2</v>
          </cell>
          <cell r="N2269">
            <v>0.08</v>
          </cell>
          <cell r="O2269">
            <v>0</v>
          </cell>
          <cell r="P2269">
            <v>0</v>
          </cell>
          <cell r="Q2269" t="str">
            <v>CPC</v>
          </cell>
          <cell r="R2269">
            <v>75167</v>
          </cell>
          <cell r="S2269">
            <v>77118</v>
          </cell>
          <cell r="T2269">
            <v>1951</v>
          </cell>
          <cell r="V2269">
            <v>1951</v>
          </cell>
          <cell r="W2269">
            <v>38.961470000000006</v>
          </cell>
          <cell r="X2269">
            <v>0</v>
          </cell>
          <cell r="Y2269">
            <v>0</v>
          </cell>
        </row>
        <row r="2270">
          <cell r="I2270" t="str">
            <v>7463479906NHH</v>
          </cell>
          <cell r="K2270">
            <v>0</v>
          </cell>
          <cell r="L2270">
            <v>0</v>
          </cell>
          <cell r="M2270">
            <v>1.9970000000000002E-2</v>
          </cell>
          <cell r="N2270">
            <v>0.08</v>
          </cell>
          <cell r="O2270">
            <v>0</v>
          </cell>
          <cell r="P2270">
            <v>0</v>
          </cell>
          <cell r="Q2270" t="str">
            <v>CPC</v>
          </cell>
          <cell r="R2270">
            <v>44529</v>
          </cell>
          <cell r="S2270">
            <v>46073</v>
          </cell>
          <cell r="T2270">
            <v>1544</v>
          </cell>
          <cell r="V2270">
            <v>1544</v>
          </cell>
          <cell r="W2270">
            <v>30.833680000000001</v>
          </cell>
          <cell r="X2270">
            <v>0</v>
          </cell>
          <cell r="Y2270">
            <v>0</v>
          </cell>
        </row>
        <row r="2271">
          <cell r="I2271" t="str">
            <v>E214MB61002</v>
          </cell>
          <cell r="J2271" t="str">
            <v>C84102599</v>
          </cell>
          <cell r="K2271">
            <v>2500</v>
          </cell>
          <cell r="L2271">
            <v>2500</v>
          </cell>
          <cell r="M2271">
            <v>2.0750000000000001E-2</v>
          </cell>
          <cell r="N2271">
            <v>0.08</v>
          </cell>
          <cell r="O2271">
            <v>51.875</v>
          </cell>
          <cell r="P2271">
            <v>200</v>
          </cell>
          <cell r="Q2271">
            <v>251.875</v>
          </cell>
          <cell r="R2271">
            <v>98721</v>
          </cell>
          <cell r="S2271">
            <v>102877</v>
          </cell>
          <cell r="T2271">
            <v>4156</v>
          </cell>
          <cell r="U2271">
            <v>1656</v>
          </cell>
          <cell r="W2271">
            <v>34.362000000000002</v>
          </cell>
          <cell r="X2271">
            <v>105287</v>
          </cell>
          <cell r="Y2271">
            <v>110588</v>
          </cell>
        </row>
        <row r="2273">
          <cell r="I2273" t="str">
            <v>E214MA61113</v>
          </cell>
          <cell r="J2273" t="str">
            <v>C84096470</v>
          </cell>
          <cell r="K2273">
            <v>2500</v>
          </cell>
          <cell r="L2273">
            <v>2500</v>
          </cell>
          <cell r="M2273">
            <v>2.0750000000000001E-2</v>
          </cell>
          <cell r="N2273">
            <v>0.08</v>
          </cell>
          <cell r="O2273">
            <v>51.875</v>
          </cell>
          <cell r="P2273">
            <v>200</v>
          </cell>
          <cell r="Q2273">
            <v>251.875</v>
          </cell>
          <cell r="R2273">
            <v>60330</v>
          </cell>
          <cell r="S2273">
            <v>62672</v>
          </cell>
          <cell r="T2273">
            <v>2342</v>
          </cell>
          <cell r="U2273" t="str">
            <v>0</v>
          </cell>
          <cell r="W2273">
            <v>0</v>
          </cell>
          <cell r="X2273">
            <v>62146</v>
          </cell>
          <cell r="Y2273">
            <v>65093</v>
          </cell>
        </row>
        <row r="2274">
          <cell r="I2274" t="str">
            <v>W412L301072</v>
          </cell>
          <cell r="J2274" t="str">
            <v>C28005303</v>
          </cell>
          <cell r="K2274">
            <v>0</v>
          </cell>
          <cell r="L2274">
            <v>0</v>
          </cell>
          <cell r="M2274">
            <v>1.9970000000000002E-2</v>
          </cell>
          <cell r="N2274">
            <v>0.08</v>
          </cell>
          <cell r="O2274">
            <v>0</v>
          </cell>
          <cell r="P2274">
            <v>0</v>
          </cell>
          <cell r="Q2274" t="str">
            <v>CPC</v>
          </cell>
          <cell r="R2274">
            <v>149218</v>
          </cell>
          <cell r="S2274">
            <v>151815</v>
          </cell>
          <cell r="T2274">
            <v>2597</v>
          </cell>
          <cell r="V2274">
            <v>2597</v>
          </cell>
          <cell r="W2274">
            <v>51.862090000000002</v>
          </cell>
          <cell r="X2274">
            <v>0</v>
          </cell>
          <cell r="Y2274">
            <v>0</v>
          </cell>
        </row>
        <row r="2275">
          <cell r="I2275" t="str">
            <v>E215M160045</v>
          </cell>
          <cell r="J2275" t="str">
            <v>C84102156</v>
          </cell>
          <cell r="K2275">
            <v>2500</v>
          </cell>
          <cell r="L2275">
            <v>2500</v>
          </cell>
          <cell r="M2275">
            <v>2.0750000000000001E-2</v>
          </cell>
          <cell r="N2275">
            <v>0.08</v>
          </cell>
          <cell r="O2275">
            <v>51.875</v>
          </cell>
          <cell r="P2275">
            <v>200</v>
          </cell>
          <cell r="Q2275">
            <v>251.875</v>
          </cell>
          <cell r="R2275">
            <v>81339</v>
          </cell>
          <cell r="S2275">
            <v>84533</v>
          </cell>
          <cell r="T2275">
            <v>3194</v>
          </cell>
          <cell r="U2275">
            <v>694</v>
          </cell>
          <cell r="W2275">
            <v>14.400500000000001</v>
          </cell>
          <cell r="X2275">
            <v>57050</v>
          </cell>
          <cell r="Y2275">
            <v>58460</v>
          </cell>
        </row>
        <row r="2276">
          <cell r="I2276" t="str">
            <v>E195M810322</v>
          </cell>
          <cell r="J2276" t="str">
            <v>C84131880</v>
          </cell>
          <cell r="K2276">
            <v>0</v>
          </cell>
          <cell r="L2276">
            <v>0</v>
          </cell>
          <cell r="M2276">
            <v>1.9970000000000002E-2</v>
          </cell>
          <cell r="N2276">
            <v>0.08</v>
          </cell>
          <cell r="O2276">
            <v>0</v>
          </cell>
          <cell r="P2276">
            <v>0</v>
          </cell>
          <cell r="Q2276" t="str">
            <v>CPC</v>
          </cell>
          <cell r="R2276">
            <v>346611</v>
          </cell>
          <cell r="S2276">
            <v>366757</v>
          </cell>
          <cell r="T2276">
            <v>20146</v>
          </cell>
          <cell r="V2276">
            <v>20146</v>
          </cell>
          <cell r="W2276">
            <v>402.31562000000002</v>
          </cell>
          <cell r="X2276">
            <v>28392</v>
          </cell>
          <cell r="Y2276">
            <v>30326</v>
          </cell>
        </row>
        <row r="2277">
          <cell r="I2277" t="str">
            <v>E215M260324</v>
          </cell>
          <cell r="J2277" t="str">
            <v>C84107535</v>
          </cell>
          <cell r="K2277">
            <v>0</v>
          </cell>
          <cell r="L2277">
            <v>0</v>
          </cell>
          <cell r="M2277">
            <v>1.9970000000000002E-2</v>
          </cell>
          <cell r="N2277">
            <v>0.08</v>
          </cell>
          <cell r="O2277">
            <v>0</v>
          </cell>
          <cell r="P2277">
            <v>0</v>
          </cell>
          <cell r="Q2277" t="str">
            <v>CPC</v>
          </cell>
          <cell r="R2277">
            <v>47630</v>
          </cell>
          <cell r="S2277">
            <v>48794</v>
          </cell>
          <cell r="T2277">
            <v>1164</v>
          </cell>
          <cell r="V2277">
            <v>1164</v>
          </cell>
          <cell r="W2277">
            <v>23.245080000000002</v>
          </cell>
          <cell r="X2277">
            <v>66963</v>
          </cell>
          <cell r="Y2277">
            <v>68642</v>
          </cell>
        </row>
        <row r="2278">
          <cell r="I2278" t="str">
            <v>74635C66008V0</v>
          </cell>
          <cell r="K2278">
            <v>6000</v>
          </cell>
          <cell r="L2278">
            <v>0</v>
          </cell>
          <cell r="M2278">
            <v>2.0750000000000001E-2</v>
          </cell>
          <cell r="N2278">
            <v>0.08</v>
          </cell>
          <cell r="O2278">
            <v>124.5</v>
          </cell>
          <cell r="P2278">
            <v>0</v>
          </cell>
          <cell r="Q2278">
            <v>124.5</v>
          </cell>
          <cell r="R2278">
            <v>69349</v>
          </cell>
          <cell r="S2278">
            <v>73489</v>
          </cell>
          <cell r="T2278">
            <v>4140</v>
          </cell>
          <cell r="U2278" t="str">
            <v>0</v>
          </cell>
          <cell r="W2278">
            <v>0</v>
          </cell>
          <cell r="X2278">
            <v>0</v>
          </cell>
          <cell r="Y2278">
            <v>0</v>
          </cell>
        </row>
        <row r="2279">
          <cell r="I2279" t="str">
            <v>E185M560862</v>
          </cell>
          <cell r="J2279" t="str">
            <v>C84119565</v>
          </cell>
          <cell r="K2279">
            <v>8000</v>
          </cell>
          <cell r="L2279">
            <v>4000</v>
          </cell>
          <cell r="M2279">
            <v>2.0750000000000001E-2</v>
          </cell>
          <cell r="N2279">
            <v>0.08</v>
          </cell>
          <cell r="O2279">
            <v>166</v>
          </cell>
          <cell r="P2279">
            <v>320</v>
          </cell>
          <cell r="Q2279">
            <v>486</v>
          </cell>
          <cell r="R2279">
            <v>152784</v>
          </cell>
          <cell r="S2279">
            <v>155748</v>
          </cell>
          <cell r="T2279">
            <v>2964</v>
          </cell>
          <cell r="U2279" t="str">
            <v>0</v>
          </cell>
          <cell r="W2279">
            <v>0</v>
          </cell>
          <cell r="X2279">
            <v>118762</v>
          </cell>
          <cell r="Y2279">
            <v>123208</v>
          </cell>
        </row>
        <row r="2280">
          <cell r="I2280" t="str">
            <v>E175M411424</v>
          </cell>
          <cell r="J2280" t="str">
            <v>C84119564</v>
          </cell>
          <cell r="K2280">
            <v>7000</v>
          </cell>
          <cell r="L2280">
            <v>3000</v>
          </cell>
          <cell r="M2280">
            <v>2.0750000000000001E-2</v>
          </cell>
          <cell r="N2280">
            <v>0.08</v>
          </cell>
          <cell r="O2280">
            <v>145.25</v>
          </cell>
          <cell r="P2280">
            <v>240</v>
          </cell>
          <cell r="Q2280">
            <v>385.25</v>
          </cell>
          <cell r="R2280">
            <v>125874</v>
          </cell>
          <cell r="S2280">
            <v>129904</v>
          </cell>
          <cell r="T2280">
            <v>4030</v>
          </cell>
          <cell r="U2280" t="str">
            <v>0</v>
          </cell>
          <cell r="W2280">
            <v>0</v>
          </cell>
          <cell r="X2280">
            <v>70752</v>
          </cell>
          <cell r="Y2280">
            <v>76059</v>
          </cell>
        </row>
        <row r="2281">
          <cell r="I2281" t="str">
            <v>701557HH0VMY7</v>
          </cell>
          <cell r="K2281">
            <v>4000</v>
          </cell>
          <cell r="L2281">
            <v>0</v>
          </cell>
          <cell r="M2281">
            <v>2.0750000000000001E-2</v>
          </cell>
          <cell r="N2281">
            <v>0.08</v>
          </cell>
          <cell r="O2281">
            <v>83</v>
          </cell>
          <cell r="P2281">
            <v>0</v>
          </cell>
          <cell r="Q2281">
            <v>83</v>
          </cell>
          <cell r="R2281">
            <v>59623</v>
          </cell>
          <cell r="S2281">
            <v>62787</v>
          </cell>
          <cell r="T2281">
            <v>3164</v>
          </cell>
          <cell r="U2281" t="str">
            <v>0</v>
          </cell>
          <cell r="W2281">
            <v>0</v>
          </cell>
          <cell r="X2281">
            <v>0</v>
          </cell>
          <cell r="Y2281">
            <v>0</v>
          </cell>
        </row>
        <row r="2282">
          <cell r="I2282" t="str">
            <v>E205M660413</v>
          </cell>
          <cell r="J2282" t="str">
            <v>C84121281</v>
          </cell>
          <cell r="K2282">
            <v>2500</v>
          </cell>
          <cell r="L2282">
            <v>1500</v>
          </cell>
          <cell r="M2282">
            <v>2.0750000000000001E-2</v>
          </cell>
          <cell r="N2282">
            <v>0.08</v>
          </cell>
          <cell r="O2282">
            <v>51.875</v>
          </cell>
          <cell r="P2282">
            <v>120</v>
          </cell>
          <cell r="Q2282">
            <v>171.875</v>
          </cell>
          <cell r="R2282">
            <v>17587</v>
          </cell>
          <cell r="S2282">
            <v>18317</v>
          </cell>
          <cell r="T2282">
            <v>730</v>
          </cell>
          <cell r="U2282" t="str">
            <v>0</v>
          </cell>
          <cell r="W2282">
            <v>0</v>
          </cell>
          <cell r="X2282">
            <v>33348</v>
          </cell>
          <cell r="Y2282">
            <v>34463</v>
          </cell>
        </row>
        <row r="2283">
          <cell r="I2283" t="str">
            <v>V9315000582</v>
          </cell>
          <cell r="J2283" t="str">
            <v>C24065519</v>
          </cell>
          <cell r="K2283">
            <v>5000</v>
          </cell>
          <cell r="L2283">
            <v>3000</v>
          </cell>
          <cell r="M2283">
            <v>2.0750000000000001E-2</v>
          </cell>
          <cell r="N2283">
            <v>0.08</v>
          </cell>
          <cell r="O2283">
            <v>103.75</v>
          </cell>
          <cell r="P2283">
            <v>240</v>
          </cell>
          <cell r="Q2283">
            <v>343.75</v>
          </cell>
          <cell r="R2283">
            <v>100535</v>
          </cell>
          <cell r="S2283">
            <v>101871</v>
          </cell>
          <cell r="T2283">
            <v>1336</v>
          </cell>
          <cell r="U2283" t="str">
            <v>0</v>
          </cell>
          <cell r="W2283">
            <v>0</v>
          </cell>
          <cell r="X2283">
            <v>73542</v>
          </cell>
          <cell r="Y2283">
            <v>74323</v>
          </cell>
        </row>
        <row r="2284">
          <cell r="I2284" t="str">
            <v>V9735300708</v>
          </cell>
          <cell r="J2284" t="str">
            <v>C84029728</v>
          </cell>
          <cell r="K2284">
            <v>2500</v>
          </cell>
          <cell r="L2284">
            <v>1500</v>
          </cell>
          <cell r="M2284">
            <v>2.0750000000000001E-2</v>
          </cell>
          <cell r="N2284">
            <v>0.08</v>
          </cell>
          <cell r="O2284">
            <v>51.875</v>
          </cell>
          <cell r="P2284">
            <v>120</v>
          </cell>
          <cell r="Q2284">
            <v>171.875</v>
          </cell>
          <cell r="R2284">
            <v>61617</v>
          </cell>
          <cell r="S2284">
            <v>61690</v>
          </cell>
          <cell r="T2284">
            <v>73</v>
          </cell>
          <cell r="U2284" t="str">
            <v>0</v>
          </cell>
          <cell r="W2284">
            <v>0</v>
          </cell>
          <cell r="X2284">
            <v>16083</v>
          </cell>
          <cell r="Y2284">
            <v>16198</v>
          </cell>
        </row>
        <row r="2285">
          <cell r="I2285" t="str">
            <v>5026129424K2W</v>
          </cell>
          <cell r="K2285">
            <v>0</v>
          </cell>
          <cell r="L2285">
            <v>0</v>
          </cell>
          <cell r="M2285">
            <v>1.9970000000000002E-2</v>
          </cell>
          <cell r="N2285">
            <v>0.08</v>
          </cell>
          <cell r="O2285">
            <v>0</v>
          </cell>
          <cell r="P2285">
            <v>0</v>
          </cell>
          <cell r="Q2285" t="str">
            <v>CPC</v>
          </cell>
          <cell r="R2285">
            <v>709</v>
          </cell>
          <cell r="S2285">
            <v>760</v>
          </cell>
          <cell r="T2285">
            <v>51</v>
          </cell>
          <cell r="V2285">
            <v>51</v>
          </cell>
          <cell r="W2285">
            <v>1.01847</v>
          </cell>
          <cell r="X2285">
            <v>4189</v>
          </cell>
          <cell r="Y2285">
            <v>4806</v>
          </cell>
        </row>
        <row r="2286">
          <cell r="I2286" t="str">
            <v>70155PHH0YWH3</v>
          </cell>
          <cell r="K2286">
            <v>4000</v>
          </cell>
          <cell r="L2286">
            <v>0</v>
          </cell>
          <cell r="M2286">
            <v>2.0750000000000001E-2</v>
          </cell>
          <cell r="N2286">
            <v>0.08</v>
          </cell>
          <cell r="O2286">
            <v>83</v>
          </cell>
          <cell r="P2286">
            <v>0</v>
          </cell>
          <cell r="Q2286">
            <v>83</v>
          </cell>
          <cell r="R2286">
            <v>11079</v>
          </cell>
          <cell r="S2286">
            <v>11521</v>
          </cell>
          <cell r="T2286">
            <v>442</v>
          </cell>
          <cell r="U2286" t="str">
            <v>0</v>
          </cell>
          <cell r="W2286">
            <v>0</v>
          </cell>
          <cell r="X2286">
            <v>0</v>
          </cell>
          <cell r="Y2286">
            <v>0</v>
          </cell>
        </row>
        <row r="2287">
          <cell r="I2287" t="str">
            <v>E175M860107</v>
          </cell>
          <cell r="J2287" t="str">
            <v>C84129176</v>
          </cell>
          <cell r="K2287">
            <v>7000</v>
          </cell>
          <cell r="L2287">
            <v>3000</v>
          </cell>
          <cell r="M2287">
            <v>2.0750000000000001E-2</v>
          </cell>
          <cell r="N2287">
            <v>0.08</v>
          </cell>
          <cell r="O2287">
            <v>145.25</v>
          </cell>
          <cell r="P2287">
            <v>240</v>
          </cell>
          <cell r="Q2287">
            <v>385.25</v>
          </cell>
          <cell r="R2287">
            <v>48238</v>
          </cell>
          <cell r="S2287">
            <v>49548</v>
          </cell>
          <cell r="T2287">
            <v>1310</v>
          </cell>
          <cell r="U2287" t="str">
            <v>0</v>
          </cell>
          <cell r="W2287">
            <v>0</v>
          </cell>
          <cell r="X2287">
            <v>32830</v>
          </cell>
          <cell r="Y2287">
            <v>34792</v>
          </cell>
        </row>
        <row r="2291">
          <cell r="I2291" t="str">
            <v>74635C66015DP</v>
          </cell>
          <cell r="K2291">
            <v>6000</v>
          </cell>
          <cell r="L2291">
            <v>0</v>
          </cell>
          <cell r="M2291">
            <v>2.0750000000000001E-2</v>
          </cell>
          <cell r="N2291">
            <v>0.08</v>
          </cell>
          <cell r="O2291">
            <v>124.5</v>
          </cell>
          <cell r="P2291">
            <v>0</v>
          </cell>
          <cell r="Q2291">
            <v>124.5</v>
          </cell>
          <cell r="R2291">
            <v>47629</v>
          </cell>
          <cell r="S2291">
            <v>50605</v>
          </cell>
          <cell r="T2291">
            <v>2976</v>
          </cell>
          <cell r="U2291" t="str">
            <v>0</v>
          </cell>
          <cell r="W2291">
            <v>0</v>
          </cell>
          <cell r="X2291">
            <v>0</v>
          </cell>
          <cell r="Y2291">
            <v>0</v>
          </cell>
        </row>
        <row r="2292">
          <cell r="I2292" t="str">
            <v>75262494G2CF5</v>
          </cell>
          <cell r="K2292">
            <v>6000</v>
          </cell>
          <cell r="L2292">
            <v>100</v>
          </cell>
          <cell r="M2292">
            <v>2.0750000000000001E-2</v>
          </cell>
          <cell r="N2292">
            <v>0.08</v>
          </cell>
          <cell r="O2292">
            <v>124.5</v>
          </cell>
          <cell r="P2292">
            <v>8</v>
          </cell>
          <cell r="Q2292">
            <v>132.5</v>
          </cell>
          <cell r="R2292">
            <v>16001</v>
          </cell>
          <cell r="S2292">
            <v>16767</v>
          </cell>
          <cell r="T2292">
            <v>766</v>
          </cell>
          <cell r="U2292" t="str">
            <v>0</v>
          </cell>
          <cell r="W2292">
            <v>0</v>
          </cell>
          <cell r="X2292">
            <v>36776</v>
          </cell>
          <cell r="Y2292">
            <v>39166</v>
          </cell>
        </row>
        <row r="2293">
          <cell r="I2293" t="str">
            <v>7526419442PY8</v>
          </cell>
          <cell r="K2293">
            <v>6000</v>
          </cell>
          <cell r="L2293">
            <v>100</v>
          </cell>
          <cell r="M2293">
            <v>2.0750000000000001E-2</v>
          </cell>
          <cell r="N2293">
            <v>0.08</v>
          </cell>
          <cell r="O2293">
            <v>124.5</v>
          </cell>
          <cell r="P2293">
            <v>8</v>
          </cell>
          <cell r="Q2293">
            <v>132.5</v>
          </cell>
          <cell r="R2293">
            <v>7337</v>
          </cell>
          <cell r="S2293">
            <v>8370</v>
          </cell>
          <cell r="T2293">
            <v>1033</v>
          </cell>
          <cell r="U2293" t="str">
            <v>0</v>
          </cell>
          <cell r="W2293">
            <v>0</v>
          </cell>
          <cell r="X2293">
            <v>21509</v>
          </cell>
          <cell r="Y2293">
            <v>23951</v>
          </cell>
        </row>
        <row r="2294">
          <cell r="I2294" t="str">
            <v>W432L301885</v>
          </cell>
          <cell r="J2294" t="str">
            <v>C28002841</v>
          </cell>
          <cell r="K2294">
            <v>0</v>
          </cell>
          <cell r="L2294">
            <v>0</v>
          </cell>
          <cell r="M2294">
            <v>1.9970000000000002E-2</v>
          </cell>
          <cell r="N2294">
            <v>0.08</v>
          </cell>
          <cell r="O2294">
            <v>0</v>
          </cell>
          <cell r="P2294">
            <v>0</v>
          </cell>
          <cell r="Q2294" t="str">
            <v>CPC</v>
          </cell>
          <cell r="R2294">
            <v>196297</v>
          </cell>
          <cell r="S2294">
            <v>200173</v>
          </cell>
          <cell r="T2294">
            <v>3876</v>
          </cell>
          <cell r="V2294">
            <v>3876</v>
          </cell>
          <cell r="W2294">
            <v>77.403720000000007</v>
          </cell>
          <cell r="X2294">
            <v>0</v>
          </cell>
          <cell r="Y2294">
            <v>0</v>
          </cell>
        </row>
        <row r="2295">
          <cell r="I2295" t="str">
            <v>W532LA00630</v>
          </cell>
          <cell r="J2295" t="str">
            <v>C28008536</v>
          </cell>
          <cell r="K2295">
            <v>0</v>
          </cell>
          <cell r="L2295">
            <v>0</v>
          </cell>
          <cell r="M2295">
            <v>1.9970000000000002E-2</v>
          </cell>
          <cell r="N2295">
            <v>0.08</v>
          </cell>
          <cell r="O2295">
            <v>0</v>
          </cell>
          <cell r="P2295">
            <v>0</v>
          </cell>
          <cell r="Q2295" t="str">
            <v>CPC</v>
          </cell>
          <cell r="R2295">
            <v>369914</v>
          </cell>
          <cell r="S2295">
            <v>381475</v>
          </cell>
          <cell r="T2295">
            <v>11561</v>
          </cell>
          <cell r="V2295">
            <v>11561</v>
          </cell>
          <cell r="W2295">
            <v>230.87317000000002</v>
          </cell>
          <cell r="X2295">
            <v>0</v>
          </cell>
          <cell r="Y2295">
            <v>0</v>
          </cell>
        </row>
        <row r="2296">
          <cell r="I2296" t="str">
            <v>G736M660081</v>
          </cell>
          <cell r="J2296" t="str">
            <v>C84166285</v>
          </cell>
          <cell r="K2296">
            <v>0</v>
          </cell>
          <cell r="L2296">
            <v>0</v>
          </cell>
          <cell r="M2296">
            <v>1.9970000000000002E-2</v>
          </cell>
          <cell r="N2296">
            <v>0.08</v>
          </cell>
          <cell r="O2296">
            <v>0</v>
          </cell>
          <cell r="P2296">
            <v>0</v>
          </cell>
          <cell r="Q2296" t="str">
            <v>CPC</v>
          </cell>
          <cell r="R2296">
            <v>74359</v>
          </cell>
          <cell r="S2296">
            <v>80900</v>
          </cell>
          <cell r="T2296">
            <v>6541</v>
          </cell>
          <cell r="V2296">
            <v>6541</v>
          </cell>
          <cell r="W2296">
            <v>130.62377000000001</v>
          </cell>
          <cell r="X2296">
            <v>5193</v>
          </cell>
          <cell r="Y2296">
            <v>5569</v>
          </cell>
        </row>
        <row r="2297">
          <cell r="I2297" t="str">
            <v>V9815500567</v>
          </cell>
          <cell r="J2297" t="str">
            <v>C28005356</v>
          </cell>
          <cell r="K2297">
            <v>2500</v>
          </cell>
          <cell r="L2297">
            <v>1000</v>
          </cell>
          <cell r="M2297">
            <v>2.0750000000000001E-2</v>
          </cell>
          <cell r="N2297">
            <v>0.08</v>
          </cell>
          <cell r="O2297">
            <v>51.875</v>
          </cell>
          <cell r="P2297">
            <v>80</v>
          </cell>
          <cell r="Q2297">
            <v>131.875</v>
          </cell>
          <cell r="R2297">
            <v>180719</v>
          </cell>
          <cell r="S2297">
            <v>181244</v>
          </cell>
          <cell r="T2297">
            <v>525</v>
          </cell>
          <cell r="U2297" t="str">
            <v>0</v>
          </cell>
          <cell r="W2297">
            <v>0</v>
          </cell>
          <cell r="X2297">
            <v>101200</v>
          </cell>
          <cell r="Y2297">
            <v>102253</v>
          </cell>
        </row>
        <row r="2298">
          <cell r="I2298" t="str">
            <v>G756R510575</v>
          </cell>
          <cell r="J2298" t="str">
            <v>C84169134</v>
          </cell>
          <cell r="K2298">
            <v>2500</v>
          </cell>
          <cell r="L2298">
            <v>2500</v>
          </cell>
          <cell r="M2298">
            <v>2.0750000000000001E-2</v>
          </cell>
          <cell r="N2298">
            <v>0.08</v>
          </cell>
          <cell r="O2298">
            <v>51.875</v>
          </cell>
          <cell r="P2298">
            <v>200</v>
          </cell>
          <cell r="Q2298">
            <v>251.875</v>
          </cell>
          <cell r="R2298">
            <v>12435</v>
          </cell>
          <cell r="S2298">
            <v>14686</v>
          </cell>
          <cell r="T2298">
            <v>2251</v>
          </cell>
          <cell r="U2298" t="str">
            <v>0</v>
          </cell>
          <cell r="W2298">
            <v>0</v>
          </cell>
          <cell r="X2298">
            <v>200</v>
          </cell>
          <cell r="Y2298">
            <v>254</v>
          </cell>
        </row>
        <row r="2299">
          <cell r="I2299" t="str">
            <v>752725946D810</v>
          </cell>
          <cell r="K2299">
            <v>4000</v>
          </cell>
          <cell r="L2299">
            <v>100</v>
          </cell>
          <cell r="M2299">
            <v>2.0750000000000001E-2</v>
          </cell>
          <cell r="N2299">
            <v>0.08</v>
          </cell>
          <cell r="O2299">
            <v>83</v>
          </cell>
          <cell r="P2299">
            <v>8</v>
          </cell>
          <cell r="Q2299">
            <v>91</v>
          </cell>
          <cell r="R2299">
            <v>9366</v>
          </cell>
          <cell r="S2299">
            <v>10801</v>
          </cell>
          <cell r="T2299">
            <v>1435</v>
          </cell>
          <cell r="U2299" t="str">
            <v>0</v>
          </cell>
          <cell r="W2299">
            <v>0</v>
          </cell>
          <cell r="X2299">
            <v>10735</v>
          </cell>
          <cell r="Y2299">
            <v>12728</v>
          </cell>
        </row>
        <row r="2300">
          <cell r="I2300" t="str">
            <v>G706M860782</v>
          </cell>
          <cell r="J2300" t="str">
            <v>C84180131</v>
          </cell>
          <cell r="K2300">
            <v>0</v>
          </cell>
          <cell r="L2300">
            <v>0</v>
          </cell>
          <cell r="M2300">
            <v>1.9970000000000002E-2</v>
          </cell>
          <cell r="N2300">
            <v>0.08</v>
          </cell>
          <cell r="O2300">
            <v>0</v>
          </cell>
          <cell r="P2300">
            <v>0</v>
          </cell>
          <cell r="Q2300" t="str">
            <v>CPC</v>
          </cell>
          <cell r="R2300">
            <v>878</v>
          </cell>
          <cell r="S2300">
            <v>1461</v>
          </cell>
          <cell r="T2300">
            <v>583</v>
          </cell>
          <cell r="V2300">
            <v>583</v>
          </cell>
          <cell r="W2300">
            <v>11.642510000000001</v>
          </cell>
          <cell r="X2300">
            <v>532</v>
          </cell>
          <cell r="Y2300">
            <v>677</v>
          </cell>
        </row>
        <row r="2301">
          <cell r="I2301" t="str">
            <v>G706MA60210</v>
          </cell>
          <cell r="J2301" t="str">
            <v>C84183467</v>
          </cell>
          <cell r="K2301">
            <v>0</v>
          </cell>
          <cell r="L2301">
            <v>0</v>
          </cell>
          <cell r="M2301">
            <v>1.9970000000000002E-2</v>
          </cell>
          <cell r="N2301">
            <v>0.08</v>
          </cell>
          <cell r="O2301">
            <v>0</v>
          </cell>
          <cell r="P2301">
            <v>0</v>
          </cell>
          <cell r="Q2301" t="str">
            <v>CPC</v>
          </cell>
          <cell r="R2301">
            <v>17767</v>
          </cell>
          <cell r="S2301">
            <v>23434</v>
          </cell>
          <cell r="T2301">
            <v>5667</v>
          </cell>
          <cell r="V2301">
            <v>5667</v>
          </cell>
          <cell r="W2301">
            <v>113.16999000000001</v>
          </cell>
          <cell r="X2301">
            <v>857</v>
          </cell>
          <cell r="Y2301">
            <v>1197</v>
          </cell>
        </row>
        <row r="2302">
          <cell r="I2302" t="str">
            <v>7528628010G1D</v>
          </cell>
          <cell r="K2302">
            <v>6000</v>
          </cell>
          <cell r="L2302">
            <v>100</v>
          </cell>
          <cell r="M2302">
            <v>2.0750000000000001E-2</v>
          </cell>
          <cell r="N2302">
            <v>0.08</v>
          </cell>
          <cell r="O2302">
            <v>124.5</v>
          </cell>
          <cell r="P2302">
            <v>8</v>
          </cell>
          <cell r="Q2302">
            <v>132.5</v>
          </cell>
          <cell r="R2302">
            <v>196</v>
          </cell>
          <cell r="S2302">
            <v>211</v>
          </cell>
          <cell r="T2302">
            <v>15</v>
          </cell>
          <cell r="U2302" t="str">
            <v>0</v>
          </cell>
          <cell r="W2302">
            <v>0</v>
          </cell>
          <cell r="X2302">
            <v>345</v>
          </cell>
          <cell r="Y2302">
            <v>399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10.163.35.51:8080/" TargetMode="External"/><Relationship Id="rId21" Type="http://schemas.openxmlformats.org/officeDocument/2006/relationships/hyperlink" Target="http://10.163.174.59/" TargetMode="External"/><Relationship Id="rId42" Type="http://schemas.openxmlformats.org/officeDocument/2006/relationships/hyperlink" Target="http://10.163.87.23:8080/" TargetMode="External"/><Relationship Id="rId47" Type="http://schemas.openxmlformats.org/officeDocument/2006/relationships/hyperlink" Target="http://172.21.65.170/" TargetMode="External"/><Relationship Id="rId63" Type="http://schemas.openxmlformats.org/officeDocument/2006/relationships/hyperlink" Target="http://172.21.30.210/" TargetMode="External"/><Relationship Id="rId68" Type="http://schemas.openxmlformats.org/officeDocument/2006/relationships/hyperlink" Target="http://10.163.44.107:8080/" TargetMode="External"/><Relationship Id="rId84" Type="http://schemas.openxmlformats.org/officeDocument/2006/relationships/hyperlink" Target="http://10.163.132.197:8080/" TargetMode="External"/><Relationship Id="rId89" Type="http://schemas.openxmlformats.org/officeDocument/2006/relationships/hyperlink" Target="http://10.163.171.98/" TargetMode="External"/><Relationship Id="rId7" Type="http://schemas.openxmlformats.org/officeDocument/2006/relationships/hyperlink" Target="http://10.163.41.54/" TargetMode="External"/><Relationship Id="rId71" Type="http://schemas.openxmlformats.org/officeDocument/2006/relationships/hyperlink" Target="http://10.163.114.161/" TargetMode="External"/><Relationship Id="rId92" Type="http://schemas.openxmlformats.org/officeDocument/2006/relationships/hyperlink" Target="http://10.163.171.223:8080/" TargetMode="External"/><Relationship Id="rId2" Type="http://schemas.openxmlformats.org/officeDocument/2006/relationships/hyperlink" Target="http://10.163.162.201:8080/" TargetMode="External"/><Relationship Id="rId16" Type="http://schemas.openxmlformats.org/officeDocument/2006/relationships/hyperlink" Target="http://10.163.174.117:8080/" TargetMode="External"/><Relationship Id="rId29" Type="http://schemas.openxmlformats.org/officeDocument/2006/relationships/hyperlink" Target="http://10.163.82.23/" TargetMode="External"/><Relationship Id="rId107" Type="http://schemas.openxmlformats.org/officeDocument/2006/relationships/printerSettings" Target="../printerSettings/printerSettings2.bin"/><Relationship Id="rId11" Type="http://schemas.openxmlformats.org/officeDocument/2006/relationships/hyperlink" Target="http://10.163.96.80/" TargetMode="External"/><Relationship Id="rId24" Type="http://schemas.openxmlformats.org/officeDocument/2006/relationships/hyperlink" Target="http://10.163.35.140:8080/" TargetMode="External"/><Relationship Id="rId32" Type="http://schemas.openxmlformats.org/officeDocument/2006/relationships/hyperlink" Target="http://10.163.82.156:8080/" TargetMode="External"/><Relationship Id="rId37" Type="http://schemas.openxmlformats.org/officeDocument/2006/relationships/hyperlink" Target="http://10.163.34.226/" TargetMode="External"/><Relationship Id="rId40" Type="http://schemas.openxmlformats.org/officeDocument/2006/relationships/hyperlink" Target="http://10.163.35.96:8080/" TargetMode="External"/><Relationship Id="rId45" Type="http://schemas.openxmlformats.org/officeDocument/2006/relationships/hyperlink" Target="http://172.21.60.75/" TargetMode="External"/><Relationship Id="rId53" Type="http://schemas.openxmlformats.org/officeDocument/2006/relationships/hyperlink" Target="http://10.163.169.115/" TargetMode="External"/><Relationship Id="rId58" Type="http://schemas.openxmlformats.org/officeDocument/2006/relationships/hyperlink" Target="http://10.163.16.157:8080/" TargetMode="External"/><Relationship Id="rId66" Type="http://schemas.openxmlformats.org/officeDocument/2006/relationships/hyperlink" Target="http://172.21.29.41:8080/" TargetMode="External"/><Relationship Id="rId74" Type="http://schemas.openxmlformats.org/officeDocument/2006/relationships/hyperlink" Target="http://10.163.39.64:8080/" TargetMode="External"/><Relationship Id="rId79" Type="http://schemas.openxmlformats.org/officeDocument/2006/relationships/hyperlink" Target="http://10.163.132.115/" TargetMode="External"/><Relationship Id="rId87" Type="http://schemas.openxmlformats.org/officeDocument/2006/relationships/hyperlink" Target="http://10.163.133.13/" TargetMode="External"/><Relationship Id="rId102" Type="http://schemas.openxmlformats.org/officeDocument/2006/relationships/hyperlink" Target="http://10.163.132.41:8080/" TargetMode="External"/><Relationship Id="rId5" Type="http://schemas.openxmlformats.org/officeDocument/2006/relationships/hyperlink" Target="http://10.163.162.102/" TargetMode="External"/><Relationship Id="rId61" Type="http://schemas.openxmlformats.org/officeDocument/2006/relationships/hyperlink" Target="http://172.24.124.108/" TargetMode="External"/><Relationship Id="rId82" Type="http://schemas.openxmlformats.org/officeDocument/2006/relationships/hyperlink" Target="http://10.163.133.238:8080/" TargetMode="External"/><Relationship Id="rId90" Type="http://schemas.openxmlformats.org/officeDocument/2006/relationships/hyperlink" Target="http://10.163.171.223:8080/" TargetMode="External"/><Relationship Id="rId95" Type="http://schemas.openxmlformats.org/officeDocument/2006/relationships/hyperlink" Target="http://10.163.134.33/" TargetMode="External"/><Relationship Id="rId19" Type="http://schemas.openxmlformats.org/officeDocument/2006/relationships/hyperlink" Target="http://10.163.174.56/" TargetMode="External"/><Relationship Id="rId14" Type="http://schemas.openxmlformats.org/officeDocument/2006/relationships/hyperlink" Target="http://10.163.72.87:8080/" TargetMode="External"/><Relationship Id="rId22" Type="http://schemas.openxmlformats.org/officeDocument/2006/relationships/hyperlink" Target="http://10.163.174.58:8080/" TargetMode="External"/><Relationship Id="rId27" Type="http://schemas.openxmlformats.org/officeDocument/2006/relationships/hyperlink" Target="http://10.163.83.216/" TargetMode="External"/><Relationship Id="rId30" Type="http://schemas.openxmlformats.org/officeDocument/2006/relationships/hyperlink" Target="http://10.163.82.22:8080/" TargetMode="External"/><Relationship Id="rId35" Type="http://schemas.openxmlformats.org/officeDocument/2006/relationships/hyperlink" Target="http://10.163.34.76/" TargetMode="External"/><Relationship Id="rId43" Type="http://schemas.openxmlformats.org/officeDocument/2006/relationships/hyperlink" Target="http://172.21.64.127/" TargetMode="External"/><Relationship Id="rId48" Type="http://schemas.openxmlformats.org/officeDocument/2006/relationships/hyperlink" Target="http://172.21.64.46:8080/" TargetMode="External"/><Relationship Id="rId56" Type="http://schemas.openxmlformats.org/officeDocument/2006/relationships/hyperlink" Target="http://10.163.169.112:8080/" TargetMode="External"/><Relationship Id="rId64" Type="http://schemas.openxmlformats.org/officeDocument/2006/relationships/hyperlink" Target="http://172.21.29.41:8080/" TargetMode="External"/><Relationship Id="rId69" Type="http://schemas.openxmlformats.org/officeDocument/2006/relationships/hyperlink" Target="http://10.163.162.94/" TargetMode="External"/><Relationship Id="rId77" Type="http://schemas.openxmlformats.org/officeDocument/2006/relationships/hyperlink" Target="http://10.163.133.227/" TargetMode="External"/><Relationship Id="rId100" Type="http://schemas.openxmlformats.org/officeDocument/2006/relationships/hyperlink" Target="http://10.163.132.41:8080/" TargetMode="External"/><Relationship Id="rId105" Type="http://schemas.openxmlformats.org/officeDocument/2006/relationships/hyperlink" Target="http://10.163.132.162/" TargetMode="External"/><Relationship Id="rId8" Type="http://schemas.openxmlformats.org/officeDocument/2006/relationships/hyperlink" Target="http://10.163.39.130:8080/" TargetMode="External"/><Relationship Id="rId51" Type="http://schemas.openxmlformats.org/officeDocument/2006/relationships/hyperlink" Target="http://10.163.110.218/" TargetMode="External"/><Relationship Id="rId72" Type="http://schemas.openxmlformats.org/officeDocument/2006/relationships/hyperlink" Target="http://10.163.114.170:8080/" TargetMode="External"/><Relationship Id="rId80" Type="http://schemas.openxmlformats.org/officeDocument/2006/relationships/hyperlink" Target="http://10.163.134.42:8080/" TargetMode="External"/><Relationship Id="rId85" Type="http://schemas.openxmlformats.org/officeDocument/2006/relationships/hyperlink" Target="http://10.163.134.82/" TargetMode="External"/><Relationship Id="rId93" Type="http://schemas.openxmlformats.org/officeDocument/2006/relationships/hyperlink" Target="http://10.163.133.85/" TargetMode="External"/><Relationship Id="rId98" Type="http://schemas.openxmlformats.org/officeDocument/2006/relationships/hyperlink" Target="http://10.163.132.230:8080/" TargetMode="External"/><Relationship Id="rId3" Type="http://schemas.openxmlformats.org/officeDocument/2006/relationships/hyperlink" Target="http://10.163.149.194/" TargetMode="External"/><Relationship Id="rId12" Type="http://schemas.openxmlformats.org/officeDocument/2006/relationships/hyperlink" Target="http://10.163.96.73:8080/" TargetMode="External"/><Relationship Id="rId17" Type="http://schemas.openxmlformats.org/officeDocument/2006/relationships/hyperlink" Target="http://10.163.174.119/" TargetMode="External"/><Relationship Id="rId25" Type="http://schemas.openxmlformats.org/officeDocument/2006/relationships/hyperlink" Target="http://10.163.34.246/" TargetMode="External"/><Relationship Id="rId33" Type="http://schemas.openxmlformats.org/officeDocument/2006/relationships/hyperlink" Target="http://10.163.162.84/" TargetMode="External"/><Relationship Id="rId38" Type="http://schemas.openxmlformats.org/officeDocument/2006/relationships/hyperlink" Target="http://10.163.34.109:8080/" TargetMode="External"/><Relationship Id="rId46" Type="http://schemas.openxmlformats.org/officeDocument/2006/relationships/hyperlink" Target="http://172.21.64.126:8080/" TargetMode="External"/><Relationship Id="rId59" Type="http://schemas.openxmlformats.org/officeDocument/2006/relationships/hyperlink" Target="http://10.163.173.239/" TargetMode="External"/><Relationship Id="rId67" Type="http://schemas.openxmlformats.org/officeDocument/2006/relationships/hyperlink" Target="http://10.163.44.90/" TargetMode="External"/><Relationship Id="rId103" Type="http://schemas.openxmlformats.org/officeDocument/2006/relationships/hyperlink" Target="http://10.163.134.98/" TargetMode="External"/><Relationship Id="rId20" Type="http://schemas.openxmlformats.org/officeDocument/2006/relationships/hyperlink" Target="http://10.163.173.200:8080/" TargetMode="External"/><Relationship Id="rId41" Type="http://schemas.openxmlformats.org/officeDocument/2006/relationships/hyperlink" Target="http://10.163.88.40/" TargetMode="External"/><Relationship Id="rId54" Type="http://schemas.openxmlformats.org/officeDocument/2006/relationships/hyperlink" Target="http://10.163.169.113:8080/" TargetMode="External"/><Relationship Id="rId62" Type="http://schemas.openxmlformats.org/officeDocument/2006/relationships/hyperlink" Target="http://172.24.124.165:8080/" TargetMode="External"/><Relationship Id="rId70" Type="http://schemas.openxmlformats.org/officeDocument/2006/relationships/hyperlink" Target="http://10.163.162.178:8080/" TargetMode="External"/><Relationship Id="rId75" Type="http://schemas.openxmlformats.org/officeDocument/2006/relationships/hyperlink" Target="http://172.25.210.145/" TargetMode="External"/><Relationship Id="rId83" Type="http://schemas.openxmlformats.org/officeDocument/2006/relationships/hyperlink" Target="http://10.163.134.78/" TargetMode="External"/><Relationship Id="rId88" Type="http://schemas.openxmlformats.org/officeDocument/2006/relationships/hyperlink" Target="http://10.163.132.163:8080/" TargetMode="External"/><Relationship Id="rId91" Type="http://schemas.openxmlformats.org/officeDocument/2006/relationships/hyperlink" Target="http://10.163.172.241/" TargetMode="External"/><Relationship Id="rId96" Type="http://schemas.openxmlformats.org/officeDocument/2006/relationships/hyperlink" Target="http://10.163.134.161:8080/" TargetMode="External"/><Relationship Id="rId1" Type="http://schemas.openxmlformats.org/officeDocument/2006/relationships/hyperlink" Target="http://10.163.162.200/" TargetMode="External"/><Relationship Id="rId6" Type="http://schemas.openxmlformats.org/officeDocument/2006/relationships/hyperlink" Target="http://10.163.163.223:8080/" TargetMode="External"/><Relationship Id="rId15" Type="http://schemas.openxmlformats.org/officeDocument/2006/relationships/hyperlink" Target="http://10.163.174.116/" TargetMode="External"/><Relationship Id="rId23" Type="http://schemas.openxmlformats.org/officeDocument/2006/relationships/hyperlink" Target="http://10.163.34.234/" TargetMode="External"/><Relationship Id="rId28" Type="http://schemas.openxmlformats.org/officeDocument/2006/relationships/hyperlink" Target="http://10.163.83.52:8080/" TargetMode="External"/><Relationship Id="rId36" Type="http://schemas.openxmlformats.org/officeDocument/2006/relationships/hyperlink" Target="http://10.163.36.222:8080/" TargetMode="External"/><Relationship Id="rId49" Type="http://schemas.openxmlformats.org/officeDocument/2006/relationships/hyperlink" Target="http://172.21.108.67/" TargetMode="External"/><Relationship Id="rId57" Type="http://schemas.openxmlformats.org/officeDocument/2006/relationships/hyperlink" Target="http://10.163.17.239/" TargetMode="External"/><Relationship Id="rId106" Type="http://schemas.openxmlformats.org/officeDocument/2006/relationships/hyperlink" Target="http://10.163.132.114:8080/" TargetMode="External"/><Relationship Id="rId10" Type="http://schemas.openxmlformats.org/officeDocument/2006/relationships/hyperlink" Target="http://10.163.94.210:8080/" TargetMode="External"/><Relationship Id="rId31" Type="http://schemas.openxmlformats.org/officeDocument/2006/relationships/hyperlink" Target="http://10.163.82.11/" TargetMode="External"/><Relationship Id="rId44" Type="http://schemas.openxmlformats.org/officeDocument/2006/relationships/hyperlink" Target="http://172.21.64.126:8080/" TargetMode="External"/><Relationship Id="rId52" Type="http://schemas.openxmlformats.org/officeDocument/2006/relationships/hyperlink" Target="http://10.163.110.87:8080/" TargetMode="External"/><Relationship Id="rId60" Type="http://schemas.openxmlformats.org/officeDocument/2006/relationships/hyperlink" Target="http://10.163.16.157:8080/" TargetMode="External"/><Relationship Id="rId65" Type="http://schemas.openxmlformats.org/officeDocument/2006/relationships/hyperlink" Target="http://172.21.30.212/" TargetMode="External"/><Relationship Id="rId73" Type="http://schemas.openxmlformats.org/officeDocument/2006/relationships/hyperlink" Target="http://10.163.39.236/" TargetMode="External"/><Relationship Id="rId78" Type="http://schemas.openxmlformats.org/officeDocument/2006/relationships/hyperlink" Target="http://10.163.132.82:8080/" TargetMode="External"/><Relationship Id="rId81" Type="http://schemas.openxmlformats.org/officeDocument/2006/relationships/hyperlink" Target="http://10.163.133.112/" TargetMode="External"/><Relationship Id="rId86" Type="http://schemas.openxmlformats.org/officeDocument/2006/relationships/hyperlink" Target="http://10.163.133.177:8080/" TargetMode="External"/><Relationship Id="rId94" Type="http://schemas.openxmlformats.org/officeDocument/2006/relationships/hyperlink" Target="http://10.163.171.220:8080/" TargetMode="External"/><Relationship Id="rId99" Type="http://schemas.openxmlformats.org/officeDocument/2006/relationships/hyperlink" Target="http://10.163.132.76/" TargetMode="External"/><Relationship Id="rId101" Type="http://schemas.openxmlformats.org/officeDocument/2006/relationships/hyperlink" Target="http://10.163.133.192/" TargetMode="External"/><Relationship Id="rId4" Type="http://schemas.openxmlformats.org/officeDocument/2006/relationships/hyperlink" Target="http://10.163.149.195:8080/" TargetMode="External"/><Relationship Id="rId9" Type="http://schemas.openxmlformats.org/officeDocument/2006/relationships/hyperlink" Target="http://10.163.94.187/" TargetMode="External"/><Relationship Id="rId13" Type="http://schemas.openxmlformats.org/officeDocument/2006/relationships/hyperlink" Target="http://10.163.72.84/" TargetMode="External"/><Relationship Id="rId18" Type="http://schemas.openxmlformats.org/officeDocument/2006/relationships/hyperlink" Target="http://10.163.174.117:8080/" TargetMode="External"/><Relationship Id="rId39" Type="http://schemas.openxmlformats.org/officeDocument/2006/relationships/hyperlink" Target="http://10.163.34.79/" TargetMode="External"/><Relationship Id="rId34" Type="http://schemas.openxmlformats.org/officeDocument/2006/relationships/hyperlink" Target="http://10.163.162.204:8080/" TargetMode="External"/><Relationship Id="rId50" Type="http://schemas.openxmlformats.org/officeDocument/2006/relationships/hyperlink" Target="http://172.21.110.59:8080/" TargetMode="External"/><Relationship Id="rId55" Type="http://schemas.openxmlformats.org/officeDocument/2006/relationships/hyperlink" Target="http://10.163.169.229/" TargetMode="External"/><Relationship Id="rId76" Type="http://schemas.openxmlformats.org/officeDocument/2006/relationships/hyperlink" Target="http://172.21.196.40:8080/" TargetMode="External"/><Relationship Id="rId97" Type="http://schemas.openxmlformats.org/officeDocument/2006/relationships/hyperlink" Target="http://10.163.132.31/" TargetMode="External"/><Relationship Id="rId104" Type="http://schemas.openxmlformats.org/officeDocument/2006/relationships/hyperlink" Target="http://10.163.132.114:8080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2557"/>
  <sheetViews>
    <sheetView tabSelected="1" topLeftCell="F1" zoomScale="80" zoomScaleNormal="80" workbookViewId="0">
      <pane ySplit="2" topLeftCell="A3" activePane="bottomLeft" state="frozen"/>
      <selection activeCell="K1" sqref="K1"/>
      <selection pane="bottomLeft" activeCell="P13" sqref="P13"/>
    </sheetView>
  </sheetViews>
  <sheetFormatPr defaultRowHeight="15"/>
  <cols>
    <col min="1" max="1" width="8.140625" style="593" customWidth="1"/>
    <col min="2" max="2" width="12.85546875" style="593" bestFit="1" customWidth="1"/>
    <col min="3" max="3" width="14.7109375" style="593" customWidth="1"/>
    <col min="4" max="4" width="14.5703125" style="593" bestFit="1" customWidth="1"/>
    <col min="5" max="5" width="50.7109375" style="593" bestFit="1" customWidth="1"/>
    <col min="6" max="6" width="57.7109375" style="593" bestFit="1" customWidth="1"/>
    <col min="7" max="7" width="19.140625" style="119" bestFit="1" customWidth="1"/>
    <col min="8" max="8" width="22.140625" style="593" customWidth="1"/>
    <col min="9" max="9" width="8.7109375" style="593" customWidth="1"/>
    <col min="10" max="10" width="9.28515625" style="593" customWidth="1"/>
    <col min="11" max="13" width="12.7109375" style="593" customWidth="1"/>
    <col min="14" max="14" width="11.140625" style="593" customWidth="1"/>
    <col min="15" max="15" width="13.42578125" style="593" bestFit="1" customWidth="1"/>
    <col min="16" max="16" width="12" style="119" customWidth="1"/>
    <col min="17" max="17" width="11.28515625" style="119" customWidth="1"/>
    <col min="18" max="18" width="11.42578125" style="119" customWidth="1"/>
    <col min="19" max="19" width="9.85546875" style="593" customWidth="1"/>
    <col min="20" max="20" width="9.7109375" style="593" customWidth="1"/>
    <col min="21" max="21" width="14.42578125" style="593" customWidth="1"/>
    <col min="22" max="22" width="12.28515625" style="119" customWidth="1"/>
    <col min="23" max="23" width="10.28515625" style="119" customWidth="1"/>
    <col min="24" max="24" width="13.7109375" style="593" customWidth="1"/>
    <col min="25" max="25" width="8.85546875" style="593" customWidth="1"/>
    <col min="26" max="26" width="10" style="593" bestFit="1" customWidth="1"/>
    <col min="27" max="27" width="14" style="593" customWidth="1"/>
    <col min="28" max="28" width="14.7109375" style="593" customWidth="1"/>
    <col min="29" max="29" width="12.140625" style="593" customWidth="1"/>
  </cols>
  <sheetData>
    <row r="1" spans="1:30" s="88" customFormat="1" ht="36">
      <c r="A1" s="701" t="s">
        <v>6804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  <c r="O1" s="702"/>
      <c r="P1" s="702"/>
      <c r="Q1" s="702"/>
      <c r="R1" s="702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3"/>
    </row>
    <row r="2" spans="1:30" s="85" customFormat="1" ht="45" customHeight="1">
      <c r="A2" s="83" t="s">
        <v>0</v>
      </c>
      <c r="B2" s="83" t="s">
        <v>1</v>
      </c>
      <c r="C2" s="84" t="s">
        <v>20</v>
      </c>
      <c r="D2" s="83" t="s">
        <v>6800</v>
      </c>
      <c r="E2" s="83" t="s">
        <v>2078</v>
      </c>
      <c r="F2" s="83" t="s">
        <v>920</v>
      </c>
      <c r="G2" s="83" t="s">
        <v>6802</v>
      </c>
      <c r="H2" s="83" t="s">
        <v>2</v>
      </c>
      <c r="I2" s="87" t="s">
        <v>6803</v>
      </c>
      <c r="J2" s="86" t="s">
        <v>3</v>
      </c>
      <c r="K2" s="87" t="s">
        <v>4</v>
      </c>
      <c r="L2" s="86" t="s">
        <v>5</v>
      </c>
      <c r="M2" s="87" t="s">
        <v>6</v>
      </c>
      <c r="N2" s="86" t="s">
        <v>7</v>
      </c>
      <c r="O2" s="84" t="s">
        <v>6801</v>
      </c>
      <c r="P2" s="87" t="s">
        <v>8</v>
      </c>
      <c r="Q2" s="87" t="s">
        <v>9</v>
      </c>
      <c r="R2" s="87" t="s">
        <v>10</v>
      </c>
      <c r="S2" s="87" t="s">
        <v>11</v>
      </c>
      <c r="T2" s="87" t="s">
        <v>12</v>
      </c>
      <c r="U2" s="87" t="s">
        <v>13</v>
      </c>
      <c r="V2" s="86" t="s">
        <v>14</v>
      </c>
      <c r="W2" s="86" t="s">
        <v>15</v>
      </c>
      <c r="X2" s="86" t="s">
        <v>16</v>
      </c>
      <c r="Y2" s="86" t="s">
        <v>17</v>
      </c>
      <c r="Z2" s="86" t="s">
        <v>18</v>
      </c>
      <c r="AA2" s="86" t="s">
        <v>19</v>
      </c>
      <c r="AB2" s="84" t="s">
        <v>20</v>
      </c>
      <c r="AC2" s="84" t="s">
        <v>21</v>
      </c>
    </row>
    <row r="3" spans="1:30" s="4" customFormat="1" ht="15" customHeight="1">
      <c r="A3" s="89" t="s">
        <v>2315</v>
      </c>
      <c r="B3" s="90">
        <v>1013153520</v>
      </c>
      <c r="C3" s="91">
        <f>SUM(O3+U3+AA3)</f>
        <v>121.5</v>
      </c>
      <c r="D3" s="92">
        <v>12638740</v>
      </c>
      <c r="E3" s="90" t="s">
        <v>1766</v>
      </c>
      <c r="F3" s="90" t="s">
        <v>1767</v>
      </c>
      <c r="G3" s="90" t="s">
        <v>1481</v>
      </c>
      <c r="H3" s="93" t="s">
        <v>2316</v>
      </c>
      <c r="I3" s="94">
        <v>2000</v>
      </c>
      <c r="J3" s="94">
        <v>1000</v>
      </c>
      <c r="K3" s="95">
        <v>2.0750000000000001E-2</v>
      </c>
      <c r="L3" s="96">
        <v>0.08</v>
      </c>
      <c r="M3" s="96">
        <f t="shared" ref="M3:N5" si="0">I3*K3</f>
        <v>41.5</v>
      </c>
      <c r="N3" s="96">
        <f t="shared" si="0"/>
        <v>80</v>
      </c>
      <c r="O3" s="96">
        <f>M3+N3</f>
        <v>121.5</v>
      </c>
      <c r="P3" s="97">
        <v>46649</v>
      </c>
      <c r="Q3" s="98">
        <f>VLOOKUP(H3,Devices!$A$2:$C$2077,3,FALSE)</f>
        <v>46690</v>
      </c>
      <c r="R3" s="94">
        <f>Q3-P3</f>
        <v>41</v>
      </c>
      <c r="S3" s="94" t="str">
        <f>IF(R3-I3&gt;0, R3-I3,"0")</f>
        <v>0</v>
      </c>
      <c r="T3" s="94"/>
      <c r="U3" s="96">
        <f>IF(S3&gt;0,S3*K3,"0")</f>
        <v>0</v>
      </c>
      <c r="V3" s="99">
        <v>4798</v>
      </c>
      <c r="W3" s="100">
        <f>VLOOKUP(H3,Devices!$A$2:$D$2077,4,FALSE)</f>
        <v>4798</v>
      </c>
      <c r="X3" s="94">
        <f>W3-V3</f>
        <v>0</v>
      </c>
      <c r="Y3" s="94" t="str">
        <f>IF(X3-J3&gt;0,X3-J3,"0")</f>
        <v>0</v>
      </c>
      <c r="Z3" s="94"/>
      <c r="AA3" s="96">
        <f>IF(Y3&gt;0,Y3*L3,"0")</f>
        <v>0</v>
      </c>
      <c r="AB3" s="91">
        <v>121.5</v>
      </c>
      <c r="AC3" s="91"/>
    </row>
    <row r="4" spans="1:30" s="3" customFormat="1" ht="15" customHeight="1">
      <c r="A4" s="89" t="s">
        <v>5711</v>
      </c>
      <c r="B4" s="90">
        <v>1013158430</v>
      </c>
      <c r="C4" s="91">
        <f>SUM(O4+U4+AA4)</f>
        <v>83</v>
      </c>
      <c r="D4" s="92">
        <v>12355663</v>
      </c>
      <c r="E4" s="90" t="s">
        <v>23</v>
      </c>
      <c r="F4" s="90" t="s">
        <v>1346</v>
      </c>
      <c r="G4" s="90" t="s">
        <v>1248</v>
      </c>
      <c r="H4" s="93" t="s">
        <v>5446</v>
      </c>
      <c r="I4" s="94">
        <v>4000</v>
      </c>
      <c r="J4" s="94">
        <v>0</v>
      </c>
      <c r="K4" s="95">
        <v>2.0750000000000001E-2</v>
      </c>
      <c r="L4" s="96">
        <v>0.08</v>
      </c>
      <c r="M4" s="96">
        <f>I4*K4</f>
        <v>83</v>
      </c>
      <c r="N4" s="96">
        <f>J4*L4</f>
        <v>0</v>
      </c>
      <c r="O4" s="96">
        <f>M4+N4</f>
        <v>83</v>
      </c>
      <c r="P4" s="97">
        <v>80821</v>
      </c>
      <c r="Q4" s="98">
        <f>VLOOKUP(H4,Devices!$A$2:$C$2077,3,FALSE)</f>
        <v>83721</v>
      </c>
      <c r="R4" s="94">
        <f>Q4-P4</f>
        <v>2900</v>
      </c>
      <c r="S4" s="94" t="str">
        <f>IF(R4-I4&gt;0, R4-I4,"0")</f>
        <v>0</v>
      </c>
      <c r="T4" s="94"/>
      <c r="U4" s="96">
        <f>IF(S4&gt;0,S4*K4,"0")</f>
        <v>0</v>
      </c>
      <c r="V4" s="99" t="s">
        <v>5269</v>
      </c>
      <c r="W4" s="100" t="str">
        <f>VLOOKUP(H4,Devices!$A$2:$D$2077,4,FALSE)</f>
        <v/>
      </c>
      <c r="X4" s="94">
        <v>0</v>
      </c>
      <c r="Y4" s="94" t="str">
        <f>IF(X4-J4&gt;0,X4-J4,"0")</f>
        <v>0</v>
      </c>
      <c r="Z4" s="94"/>
      <c r="AA4" s="96">
        <f>IF(Y4&gt;0,Y4*L4,"0")</f>
        <v>0</v>
      </c>
      <c r="AB4" s="91">
        <v>83</v>
      </c>
      <c r="AC4" s="91"/>
    </row>
    <row r="5" spans="1:30" s="3" customFormat="1" ht="15" customHeight="1">
      <c r="A5" s="89" t="s">
        <v>24</v>
      </c>
      <c r="B5" s="90">
        <v>1013195330</v>
      </c>
      <c r="C5" s="91">
        <f>SUM(U5+AA5)</f>
        <v>157.30369000000002</v>
      </c>
      <c r="D5" s="92">
        <v>12098831</v>
      </c>
      <c r="E5" s="90" t="s">
        <v>25</v>
      </c>
      <c r="F5" s="90" t="s">
        <v>1347</v>
      </c>
      <c r="G5" s="90" t="s">
        <v>1749</v>
      </c>
      <c r="H5" s="93" t="s">
        <v>26</v>
      </c>
      <c r="I5" s="94">
        <v>0</v>
      </c>
      <c r="J5" s="94">
        <v>0</v>
      </c>
      <c r="K5" s="95">
        <v>1.9970000000000002E-2</v>
      </c>
      <c r="L5" s="96">
        <v>0.08</v>
      </c>
      <c r="M5" s="96">
        <f t="shared" si="0"/>
        <v>0</v>
      </c>
      <c r="N5" s="96">
        <f t="shared" si="0"/>
        <v>0</v>
      </c>
      <c r="O5" s="96" t="s">
        <v>27</v>
      </c>
      <c r="P5" s="101">
        <v>704798</v>
      </c>
      <c r="Q5" s="98">
        <f>VLOOKUP(H5,Devices!$A$2:$C$2077,3,FALSE)</f>
        <v>712675</v>
      </c>
      <c r="R5" s="94">
        <f>Q5-P5</f>
        <v>7877</v>
      </c>
      <c r="S5" s="94"/>
      <c r="T5" s="94">
        <f>IF(R5-I5&gt;0, R5-I5,"0")</f>
        <v>7877</v>
      </c>
      <c r="U5" s="96">
        <f>IF(T5&gt;0,T5*K5,"0")</f>
        <v>157.30369000000002</v>
      </c>
      <c r="V5" s="102">
        <v>0</v>
      </c>
      <c r="W5" s="100">
        <f>VLOOKUP(H5,Devices!$A$2:$D$2077,4,FALSE)</f>
        <v>0</v>
      </c>
      <c r="X5" s="94">
        <f>W5-V5</f>
        <v>0</v>
      </c>
      <c r="Y5" s="94"/>
      <c r="Z5" s="94" t="str">
        <f>IF(X5-J5&gt;0,X5-J5,"0")</f>
        <v>0</v>
      </c>
      <c r="AA5" s="96">
        <f>IF(Z5&gt;0,Z5*L5,"0")</f>
        <v>0</v>
      </c>
      <c r="AB5" s="91">
        <v>157.30369000000002</v>
      </c>
      <c r="AC5" s="91"/>
    </row>
    <row r="6" spans="1:30" s="3" customFormat="1" ht="15" customHeight="1">
      <c r="A6" s="89" t="s">
        <v>24</v>
      </c>
      <c r="B6" s="90">
        <v>1013195330</v>
      </c>
      <c r="C6" s="91">
        <f>SUM(U6+AA6)</f>
        <v>3.0154700000000001</v>
      </c>
      <c r="D6" s="92">
        <v>12354732</v>
      </c>
      <c r="E6" s="90" t="s">
        <v>1253</v>
      </c>
      <c r="F6" s="90" t="s">
        <v>1348</v>
      </c>
      <c r="G6" s="90" t="s">
        <v>1227</v>
      </c>
      <c r="H6" s="93" t="s">
        <v>28</v>
      </c>
      <c r="I6" s="94">
        <v>0</v>
      </c>
      <c r="J6" s="94">
        <v>0</v>
      </c>
      <c r="K6" s="95">
        <v>1.9970000000000002E-2</v>
      </c>
      <c r="L6" s="96">
        <v>0.08</v>
      </c>
      <c r="M6" s="96">
        <f t="shared" ref="M6:M13" si="1">I6*K6</f>
        <v>0</v>
      </c>
      <c r="N6" s="96">
        <f t="shared" ref="N6:N13" si="2">J6*L6</f>
        <v>0</v>
      </c>
      <c r="O6" s="96" t="s">
        <v>27</v>
      </c>
      <c r="P6" s="103">
        <v>22172</v>
      </c>
      <c r="Q6" s="98">
        <f>VLOOKUP(H6,Devices!$A$2:$C$2077,3,FALSE)</f>
        <v>22323</v>
      </c>
      <c r="R6" s="94">
        <f t="shared" ref="R6:R13" si="3">Q6-P6</f>
        <v>151</v>
      </c>
      <c r="S6" s="94"/>
      <c r="T6" s="94">
        <f t="shared" ref="T6:T11" si="4">IF(R6-I6&gt;0, R6-I6,"0")</f>
        <v>151</v>
      </c>
      <c r="U6" s="96">
        <f t="shared" ref="U6:U11" si="5">IF(T6&gt;0,T6*K6,"0")</f>
        <v>3.0154700000000001</v>
      </c>
      <c r="V6" s="104">
        <v>0</v>
      </c>
      <c r="W6" s="100">
        <v>0</v>
      </c>
      <c r="X6" s="94">
        <f t="shared" ref="X6:X13" si="6">W6-V6</f>
        <v>0</v>
      </c>
      <c r="Y6" s="94"/>
      <c r="Z6" s="94" t="str">
        <f t="shared" ref="Z6:Z11" si="7">IF(X6-J6&gt;0,X6-J6,"0")</f>
        <v>0</v>
      </c>
      <c r="AA6" s="96">
        <f t="shared" ref="AA6:AA11" si="8">IF(Z6&gt;0,Z6*L6,"0")</f>
        <v>0</v>
      </c>
      <c r="AB6" s="91">
        <v>3.0154700000000001</v>
      </c>
      <c r="AC6" s="91"/>
    </row>
    <row r="7" spans="1:30" s="3" customFormat="1" ht="15" customHeight="1">
      <c r="A7" s="89" t="s">
        <v>24</v>
      </c>
      <c r="B7" s="90">
        <v>1013195330</v>
      </c>
      <c r="C7" s="91">
        <f>SUM(U7+AA7)</f>
        <v>1.8172700000000002</v>
      </c>
      <c r="D7" s="92">
        <v>12354730</v>
      </c>
      <c r="E7" s="90" t="s">
        <v>25</v>
      </c>
      <c r="F7" s="90" t="s">
        <v>1349</v>
      </c>
      <c r="G7" s="90" t="s">
        <v>1227</v>
      </c>
      <c r="H7" s="93" t="s">
        <v>29</v>
      </c>
      <c r="I7" s="94">
        <v>0</v>
      </c>
      <c r="J7" s="94">
        <v>0</v>
      </c>
      <c r="K7" s="95">
        <v>1.9970000000000002E-2</v>
      </c>
      <c r="L7" s="96">
        <v>0.08</v>
      </c>
      <c r="M7" s="96">
        <f t="shared" si="1"/>
        <v>0</v>
      </c>
      <c r="N7" s="96">
        <f t="shared" si="2"/>
        <v>0</v>
      </c>
      <c r="O7" s="96" t="s">
        <v>27</v>
      </c>
      <c r="P7" s="105">
        <v>5303</v>
      </c>
      <c r="Q7" s="98">
        <f>VLOOKUP(H7,Devices!$A$2:$C$2077,3,FALSE)</f>
        <v>5394</v>
      </c>
      <c r="R7" s="94">
        <f t="shared" si="3"/>
        <v>91</v>
      </c>
      <c r="S7" s="94"/>
      <c r="T7" s="94">
        <f t="shared" si="4"/>
        <v>91</v>
      </c>
      <c r="U7" s="96">
        <f t="shared" si="5"/>
        <v>1.8172700000000002</v>
      </c>
      <c r="V7" s="106">
        <v>0</v>
      </c>
      <c r="W7" s="100">
        <v>0</v>
      </c>
      <c r="X7" s="94">
        <f t="shared" si="6"/>
        <v>0</v>
      </c>
      <c r="Y7" s="94"/>
      <c r="Z7" s="94" t="str">
        <f t="shared" si="7"/>
        <v>0</v>
      </c>
      <c r="AA7" s="96">
        <f t="shared" si="8"/>
        <v>0</v>
      </c>
      <c r="AB7" s="91">
        <v>1.8172700000000002</v>
      </c>
      <c r="AC7" s="91"/>
    </row>
    <row r="8" spans="1:30" s="3" customFormat="1" ht="15" customHeight="1">
      <c r="A8" s="89" t="s">
        <v>24</v>
      </c>
      <c r="B8" s="90">
        <v>1013195330</v>
      </c>
      <c r="C8" s="91">
        <f>SUM(U8+AA8)</f>
        <v>334.72805</v>
      </c>
      <c r="D8" s="92">
        <v>12185865</v>
      </c>
      <c r="E8" s="90" t="s">
        <v>25</v>
      </c>
      <c r="F8" s="90" t="s">
        <v>1350</v>
      </c>
      <c r="G8" s="90" t="s">
        <v>1174</v>
      </c>
      <c r="H8" s="93" t="s">
        <v>30</v>
      </c>
      <c r="I8" s="94">
        <v>0</v>
      </c>
      <c r="J8" s="94">
        <v>0</v>
      </c>
      <c r="K8" s="95">
        <v>1.9970000000000002E-2</v>
      </c>
      <c r="L8" s="96">
        <v>0.08</v>
      </c>
      <c r="M8" s="96">
        <f t="shared" si="1"/>
        <v>0</v>
      </c>
      <c r="N8" s="96">
        <f t="shared" si="2"/>
        <v>0</v>
      </c>
      <c r="O8" s="96" t="s">
        <v>27</v>
      </c>
      <c r="P8" s="107">
        <v>187335</v>
      </c>
      <c r="Q8" s="98">
        <f>VLOOKUP(H8,Devices!$A$2:$C$2077,3,FALSE)</f>
        <v>190400</v>
      </c>
      <c r="R8" s="94">
        <f t="shared" si="3"/>
        <v>3065</v>
      </c>
      <c r="S8" s="94"/>
      <c r="T8" s="94">
        <f t="shared" si="4"/>
        <v>3065</v>
      </c>
      <c r="U8" s="96">
        <f t="shared" si="5"/>
        <v>61.208050000000007</v>
      </c>
      <c r="V8" s="108">
        <v>129457</v>
      </c>
      <c r="W8" s="100">
        <f>VLOOKUP(H8,Devices!$A$2:$D$2077,4,FALSE)</f>
        <v>132876</v>
      </c>
      <c r="X8" s="94">
        <f t="shared" si="6"/>
        <v>3419</v>
      </c>
      <c r="Y8" s="94"/>
      <c r="Z8" s="94">
        <f t="shared" si="7"/>
        <v>3419</v>
      </c>
      <c r="AA8" s="96">
        <f t="shared" si="8"/>
        <v>273.52</v>
      </c>
      <c r="AB8" s="91">
        <v>334.72805</v>
      </c>
      <c r="AC8" s="91"/>
    </row>
    <row r="9" spans="1:30" s="3" customFormat="1" ht="15" customHeight="1">
      <c r="A9" s="89" t="s">
        <v>24</v>
      </c>
      <c r="B9" s="90">
        <v>1013195330</v>
      </c>
      <c r="C9" s="91">
        <f>SUM(U9+AA9)</f>
        <v>53.679360000000003</v>
      </c>
      <c r="D9" s="92">
        <v>12308265</v>
      </c>
      <c r="E9" s="90" t="s">
        <v>25</v>
      </c>
      <c r="F9" s="90" t="s">
        <v>1351</v>
      </c>
      <c r="G9" s="90" t="s">
        <v>1750</v>
      </c>
      <c r="H9" s="93" t="s">
        <v>31</v>
      </c>
      <c r="I9" s="94">
        <v>0</v>
      </c>
      <c r="J9" s="94">
        <v>0</v>
      </c>
      <c r="K9" s="95">
        <v>1.9970000000000002E-2</v>
      </c>
      <c r="L9" s="96">
        <v>0.08</v>
      </c>
      <c r="M9" s="96">
        <f t="shared" si="1"/>
        <v>0</v>
      </c>
      <c r="N9" s="96">
        <f t="shared" si="2"/>
        <v>0</v>
      </c>
      <c r="O9" s="96" t="s">
        <v>27</v>
      </c>
      <c r="P9" s="109">
        <v>237893</v>
      </c>
      <c r="Q9" s="98">
        <f>VLOOKUP(H9,Devices!$A$2:$C$2077,3,FALSE)</f>
        <v>240581</v>
      </c>
      <c r="R9" s="94">
        <f t="shared" si="3"/>
        <v>2688</v>
      </c>
      <c r="S9" s="94"/>
      <c r="T9" s="94">
        <f t="shared" si="4"/>
        <v>2688</v>
      </c>
      <c r="U9" s="96">
        <f t="shared" si="5"/>
        <v>53.679360000000003</v>
      </c>
      <c r="V9" s="110">
        <v>0</v>
      </c>
      <c r="W9" s="100">
        <f>VLOOKUP(H9,Devices!$A$2:$D$2077,4,FALSE)</f>
        <v>0</v>
      </c>
      <c r="X9" s="94">
        <f t="shared" si="6"/>
        <v>0</v>
      </c>
      <c r="Y9" s="94"/>
      <c r="Z9" s="94" t="str">
        <f t="shared" si="7"/>
        <v>0</v>
      </c>
      <c r="AA9" s="96">
        <f t="shared" si="8"/>
        <v>0</v>
      </c>
      <c r="AB9" s="91">
        <v>53.679360000000003</v>
      </c>
      <c r="AC9" s="91"/>
    </row>
    <row r="10" spans="1:30" s="3" customFormat="1" ht="15" customHeight="1">
      <c r="A10" s="89" t="s">
        <v>24</v>
      </c>
      <c r="B10" s="90">
        <v>1013195330</v>
      </c>
      <c r="C10" s="91">
        <f>SUM(U10+AA10)</f>
        <v>6.7698300000000007</v>
      </c>
      <c r="D10" s="92">
        <v>12308313</v>
      </c>
      <c r="E10" s="90" t="s">
        <v>25</v>
      </c>
      <c r="F10" s="90" t="s">
        <v>1352</v>
      </c>
      <c r="G10" s="90" t="s">
        <v>1290</v>
      </c>
      <c r="H10" s="93" t="s">
        <v>32</v>
      </c>
      <c r="I10" s="94">
        <v>0</v>
      </c>
      <c r="J10" s="94">
        <v>0</v>
      </c>
      <c r="K10" s="95">
        <v>1.9970000000000002E-2</v>
      </c>
      <c r="L10" s="96">
        <v>0.08</v>
      </c>
      <c r="M10" s="96">
        <f t="shared" si="1"/>
        <v>0</v>
      </c>
      <c r="N10" s="96">
        <f t="shared" si="2"/>
        <v>0</v>
      </c>
      <c r="O10" s="96" t="s">
        <v>27</v>
      </c>
      <c r="P10" s="111">
        <v>17193</v>
      </c>
      <c r="Q10" s="98">
        <f>VLOOKUP(H10,Devices!$A$2:$C$2077,3,FALSE)</f>
        <v>17532</v>
      </c>
      <c r="R10" s="94">
        <f t="shared" si="3"/>
        <v>339</v>
      </c>
      <c r="S10" s="94"/>
      <c r="T10" s="94">
        <f t="shared" si="4"/>
        <v>339</v>
      </c>
      <c r="U10" s="96">
        <f t="shared" si="5"/>
        <v>6.7698300000000007</v>
      </c>
      <c r="V10" s="112">
        <v>0</v>
      </c>
      <c r="W10" s="100">
        <f>VLOOKUP(H10,Devices!$A$2:$D$2077,4,FALSE)</f>
        <v>0</v>
      </c>
      <c r="X10" s="94">
        <f t="shared" si="6"/>
        <v>0</v>
      </c>
      <c r="Y10" s="94"/>
      <c r="Z10" s="94" t="str">
        <f t="shared" si="7"/>
        <v>0</v>
      </c>
      <c r="AA10" s="96">
        <f t="shared" si="8"/>
        <v>0</v>
      </c>
      <c r="AB10" s="91">
        <v>6.7698300000000007</v>
      </c>
      <c r="AC10" s="91"/>
    </row>
    <row r="11" spans="1:30" s="3" customFormat="1" ht="15" customHeight="1">
      <c r="A11" s="89" t="s">
        <v>3817</v>
      </c>
      <c r="B11" s="90">
        <v>1058724750</v>
      </c>
      <c r="C11" s="91">
        <f>SUM(U11+AA11)</f>
        <v>80.41919</v>
      </c>
      <c r="D11" s="92">
        <v>12356192</v>
      </c>
      <c r="E11" s="90" t="s">
        <v>25</v>
      </c>
      <c r="F11" s="90" t="s">
        <v>1347</v>
      </c>
      <c r="G11" s="90" t="s">
        <v>2200</v>
      </c>
      <c r="H11" s="93" t="s">
        <v>3818</v>
      </c>
      <c r="I11" s="94">
        <v>0</v>
      </c>
      <c r="J11" s="94">
        <v>0</v>
      </c>
      <c r="K11" s="95">
        <v>1.9970000000000002E-2</v>
      </c>
      <c r="L11" s="96">
        <v>0.08</v>
      </c>
      <c r="M11" s="96">
        <f t="shared" si="1"/>
        <v>0</v>
      </c>
      <c r="N11" s="96">
        <f t="shared" si="2"/>
        <v>0</v>
      </c>
      <c r="O11" s="96" t="s">
        <v>27</v>
      </c>
      <c r="P11" s="113">
        <v>308545</v>
      </c>
      <c r="Q11" s="98">
        <f>VLOOKUP(H11,Devices!$A$2:$C$2077,3,FALSE)</f>
        <v>312572</v>
      </c>
      <c r="R11" s="94">
        <f t="shared" si="3"/>
        <v>4027</v>
      </c>
      <c r="S11" s="94"/>
      <c r="T11" s="94">
        <f t="shared" si="4"/>
        <v>4027</v>
      </c>
      <c r="U11" s="96">
        <f t="shared" si="5"/>
        <v>80.41919</v>
      </c>
      <c r="V11" s="114">
        <v>0</v>
      </c>
      <c r="W11" s="100">
        <v>0</v>
      </c>
      <c r="X11" s="94">
        <f t="shared" si="6"/>
        <v>0</v>
      </c>
      <c r="Y11" s="94"/>
      <c r="Z11" s="94" t="str">
        <f t="shared" si="7"/>
        <v>0</v>
      </c>
      <c r="AA11" s="96">
        <f t="shared" si="8"/>
        <v>0</v>
      </c>
      <c r="AB11" s="91">
        <v>80.41919</v>
      </c>
      <c r="AC11" s="91"/>
    </row>
    <row r="12" spans="1:30" s="3" customFormat="1" ht="15" customHeight="1">
      <c r="A12" s="81">
        <v>4</v>
      </c>
      <c r="B12" s="90">
        <v>1012004870</v>
      </c>
      <c r="C12" s="91">
        <f>SUM(O12+U12+AA12)</f>
        <v>290.5</v>
      </c>
      <c r="D12" s="92">
        <v>12098391</v>
      </c>
      <c r="E12" s="90" t="s">
        <v>34</v>
      </c>
      <c r="F12" s="90" t="s">
        <v>1353</v>
      </c>
      <c r="G12" s="90" t="s">
        <v>1191</v>
      </c>
      <c r="H12" s="93" t="s">
        <v>35</v>
      </c>
      <c r="I12" s="94">
        <v>14000</v>
      </c>
      <c r="J12" s="94">
        <v>0</v>
      </c>
      <c r="K12" s="95">
        <v>2.0750000000000001E-2</v>
      </c>
      <c r="L12" s="96">
        <v>0.08</v>
      </c>
      <c r="M12" s="96">
        <f t="shared" si="1"/>
        <v>290.5</v>
      </c>
      <c r="N12" s="96">
        <f t="shared" si="2"/>
        <v>0</v>
      </c>
      <c r="O12" s="96">
        <f>M12+N12</f>
        <v>290.5</v>
      </c>
      <c r="P12" s="115">
        <v>859046</v>
      </c>
      <c r="Q12" s="98">
        <f>VLOOKUP(H12,Devices!$A$2:$C$2077,3,FALSE)</f>
        <v>870625</v>
      </c>
      <c r="R12" s="94">
        <f t="shared" si="3"/>
        <v>11579</v>
      </c>
      <c r="S12" s="94" t="str">
        <f>IF(R12-I12&gt;0, R12-I12,"0")</f>
        <v>0</v>
      </c>
      <c r="T12" s="94"/>
      <c r="U12" s="96">
        <f>IF(S12&gt;0,S12*K12,"0")</f>
        <v>0</v>
      </c>
      <c r="V12" s="116">
        <v>0</v>
      </c>
      <c r="W12" s="100">
        <f>VLOOKUP(H12,Devices!$A$2:$D$2077,4,FALSE)</f>
        <v>0</v>
      </c>
      <c r="X12" s="94">
        <f t="shared" si="6"/>
        <v>0</v>
      </c>
      <c r="Y12" s="94" t="str">
        <f>IF(X12-J12&gt;0,X12-J12,"0")</f>
        <v>0</v>
      </c>
      <c r="Z12" s="94"/>
      <c r="AA12" s="96">
        <f>IF(Y12&gt;0,Y12*L12,"0")</f>
        <v>0</v>
      </c>
      <c r="AB12" s="91">
        <v>290.5</v>
      </c>
      <c r="AC12" s="91"/>
    </row>
    <row r="13" spans="1:30" s="4" customFormat="1" ht="15" customHeight="1">
      <c r="A13" s="89" t="s">
        <v>4826</v>
      </c>
      <c r="B13" s="90">
        <v>1215450020</v>
      </c>
      <c r="C13" s="91">
        <f>SUM(U13+AA13)</f>
        <v>382.08586000000003</v>
      </c>
      <c r="D13" s="92">
        <v>13654025</v>
      </c>
      <c r="E13" s="90" t="s">
        <v>36</v>
      </c>
      <c r="F13" s="90" t="s">
        <v>1354</v>
      </c>
      <c r="G13" s="90" t="s">
        <v>4188</v>
      </c>
      <c r="H13" s="93" t="s">
        <v>4823</v>
      </c>
      <c r="I13" s="94">
        <v>0</v>
      </c>
      <c r="J13" s="94">
        <v>0</v>
      </c>
      <c r="K13" s="95">
        <v>1.9970000000000002E-2</v>
      </c>
      <c r="L13" s="96">
        <v>0.08</v>
      </c>
      <c r="M13" s="96">
        <f t="shared" si="1"/>
        <v>0</v>
      </c>
      <c r="N13" s="96">
        <f t="shared" si="2"/>
        <v>0</v>
      </c>
      <c r="O13" s="96" t="s">
        <v>27</v>
      </c>
      <c r="P13" s="117">
        <v>38926</v>
      </c>
      <c r="Q13" s="98">
        <f>VLOOKUP(H13,Devices!$A$2:$C$2077,3,FALSE)</f>
        <v>40064</v>
      </c>
      <c r="R13" s="94">
        <f t="shared" si="3"/>
        <v>1138</v>
      </c>
      <c r="S13" s="94"/>
      <c r="T13" s="94">
        <f>IF(R13-I13&gt;0, R13-I13,"0")</f>
        <v>1138</v>
      </c>
      <c r="U13" s="96">
        <f>IF(T13&gt;0,T13*K13,"0")</f>
        <v>22.725860000000001</v>
      </c>
      <c r="V13" s="118">
        <v>160788</v>
      </c>
      <c r="W13" s="100">
        <f>VLOOKUP(H13,Devices!$A$2:$D$2077,4,FALSE)</f>
        <v>165280</v>
      </c>
      <c r="X13" s="94">
        <f t="shared" si="6"/>
        <v>4492</v>
      </c>
      <c r="Y13" s="94"/>
      <c r="Z13" s="94">
        <f>IF(X13-J13&gt;0,X13-J13,"0")</f>
        <v>4492</v>
      </c>
      <c r="AA13" s="96">
        <f>IF(Z13&gt;0,Z13*L13,"0")</f>
        <v>359.36</v>
      </c>
      <c r="AB13" s="91">
        <v>382.08586000000003</v>
      </c>
      <c r="AC13" s="91"/>
    </row>
    <row r="14" spans="1:30" s="4" customFormat="1" ht="15" customHeight="1">
      <c r="A14" s="81"/>
      <c r="B14" s="90">
        <v>1054252500</v>
      </c>
      <c r="C14" s="91"/>
      <c r="D14" s="119"/>
      <c r="E14" s="90" t="s">
        <v>36</v>
      </c>
      <c r="F14" s="90"/>
      <c r="G14" s="90"/>
      <c r="H14" s="120"/>
      <c r="I14" s="119"/>
      <c r="J14" s="119"/>
      <c r="K14" s="119"/>
      <c r="L14" s="119"/>
      <c r="M14" s="96"/>
      <c r="N14" s="96"/>
      <c r="O14" s="119"/>
      <c r="P14" s="97"/>
      <c r="Q14" s="98"/>
      <c r="R14" s="94"/>
      <c r="S14" s="94"/>
      <c r="T14" s="94"/>
      <c r="U14" s="96"/>
      <c r="V14" s="99"/>
      <c r="W14" s="100"/>
      <c r="X14" s="94"/>
      <c r="Y14" s="94"/>
      <c r="Z14" s="94"/>
      <c r="AA14" s="96"/>
      <c r="AB14" s="91"/>
      <c r="AC14" s="91"/>
    </row>
    <row r="15" spans="1:30" s="4" customFormat="1" ht="15" customHeight="1">
      <c r="A15" s="89" t="s">
        <v>4826</v>
      </c>
      <c r="B15" s="90">
        <v>1054252400</v>
      </c>
      <c r="C15" s="91">
        <f>SUM(U15+AA15)</f>
        <v>322.19683000000003</v>
      </c>
      <c r="D15" s="92">
        <v>13655111</v>
      </c>
      <c r="E15" s="90" t="s">
        <v>36</v>
      </c>
      <c r="F15" s="90" t="s">
        <v>1354</v>
      </c>
      <c r="G15" s="90" t="s">
        <v>4188</v>
      </c>
      <c r="H15" s="93" t="s">
        <v>4824</v>
      </c>
      <c r="I15" s="94">
        <v>0</v>
      </c>
      <c r="J15" s="94">
        <v>0</v>
      </c>
      <c r="K15" s="95">
        <v>1.9970000000000002E-2</v>
      </c>
      <c r="L15" s="96">
        <v>0.08</v>
      </c>
      <c r="M15" s="96">
        <f>I15*K15</f>
        <v>0</v>
      </c>
      <c r="N15" s="96">
        <f>J15*L15</f>
        <v>0</v>
      </c>
      <c r="O15" s="96" t="s">
        <v>27</v>
      </c>
      <c r="P15" s="121">
        <v>90250</v>
      </c>
      <c r="Q15" s="98">
        <f>VLOOKUP(H15,Devices!$A$2:$C$2077,3,FALSE)</f>
        <v>93689</v>
      </c>
      <c r="R15" s="94">
        <f>Q15-P15</f>
        <v>3439</v>
      </c>
      <c r="S15" s="94"/>
      <c r="T15" s="94">
        <f>IF(R15-I15&gt;0, R15-I15,"0")</f>
        <v>3439</v>
      </c>
      <c r="U15" s="96">
        <f>IF(T15&gt;0,T15*K15,"0")</f>
        <v>68.67683000000001</v>
      </c>
      <c r="V15" s="122">
        <v>93462</v>
      </c>
      <c r="W15" s="100">
        <f>VLOOKUP(H15,Devices!$A$2:$D$2077,4,FALSE)</f>
        <v>96631</v>
      </c>
      <c r="X15" s="94">
        <f>W15-V15</f>
        <v>3169</v>
      </c>
      <c r="Y15" s="94"/>
      <c r="Z15" s="94">
        <f>IF(X15-J15&gt;0,X15-J15,"0")</f>
        <v>3169</v>
      </c>
      <c r="AA15" s="96">
        <f>IF(Z15&gt;0,Z15*L15,"0")</f>
        <v>253.52</v>
      </c>
      <c r="AB15" s="91">
        <v>322.19683000000003</v>
      </c>
      <c r="AC15" s="91"/>
    </row>
    <row r="16" spans="1:30" s="4" customFormat="1" ht="15" customHeight="1">
      <c r="A16" s="81"/>
      <c r="B16" s="90">
        <v>1058352200</v>
      </c>
      <c r="C16" s="91"/>
      <c r="D16" s="119"/>
      <c r="E16" s="90" t="s">
        <v>36</v>
      </c>
      <c r="F16" s="90"/>
      <c r="G16" s="119"/>
      <c r="H16" s="120"/>
      <c r="I16" s="119"/>
      <c r="J16" s="119"/>
      <c r="K16" s="119"/>
      <c r="L16" s="119"/>
      <c r="M16" s="96"/>
      <c r="N16" s="96"/>
      <c r="O16" s="119"/>
      <c r="P16" s="97"/>
      <c r="Q16" s="98"/>
      <c r="R16" s="94"/>
      <c r="S16" s="94"/>
      <c r="T16" s="94"/>
      <c r="U16" s="96"/>
      <c r="V16" s="99"/>
      <c r="W16" s="100"/>
      <c r="X16" s="94"/>
      <c r="Y16" s="94"/>
      <c r="Z16" s="94"/>
      <c r="AA16" s="96"/>
      <c r="AB16" s="91"/>
      <c r="AC16" s="91"/>
    </row>
    <row r="17" spans="1:29" s="4" customFormat="1" ht="15" customHeight="1">
      <c r="A17" s="89" t="s">
        <v>4060</v>
      </c>
      <c r="B17" s="90">
        <v>1012142480</v>
      </c>
      <c r="C17" s="91">
        <f>SUM(O17+U17+AA17)</f>
        <v>232.6</v>
      </c>
      <c r="D17" s="92">
        <v>12355941</v>
      </c>
      <c r="E17" s="90" t="s">
        <v>42</v>
      </c>
      <c r="F17" s="90" t="s">
        <v>4058</v>
      </c>
      <c r="G17" s="90" t="s">
        <v>2362</v>
      </c>
      <c r="H17" s="93" t="s">
        <v>4059</v>
      </c>
      <c r="I17" s="94">
        <v>4000</v>
      </c>
      <c r="J17" s="94">
        <v>100</v>
      </c>
      <c r="K17" s="95">
        <v>2.0750000000000001E-2</v>
      </c>
      <c r="L17" s="96">
        <v>0.08</v>
      </c>
      <c r="M17" s="96">
        <f t="shared" ref="M17:N24" si="9">I17*K17</f>
        <v>83</v>
      </c>
      <c r="N17" s="96">
        <f t="shared" si="9"/>
        <v>8</v>
      </c>
      <c r="O17" s="96">
        <f>M17+N17</f>
        <v>91</v>
      </c>
      <c r="P17" s="123">
        <v>26716</v>
      </c>
      <c r="Q17" s="98">
        <f>VLOOKUP(H17,Devices!$A$2:$C$2077,3,FALSE)</f>
        <v>28282</v>
      </c>
      <c r="R17" s="94">
        <f t="shared" ref="R17:R24" si="10">Q17-P17</f>
        <v>1566</v>
      </c>
      <c r="S17" s="94" t="str">
        <f>IF(R17-I17&gt;0, R17-I17,"0")</f>
        <v>0</v>
      </c>
      <c r="T17" s="94"/>
      <c r="U17" s="96">
        <f>IF(S17&gt;0,S17*K17,"0")</f>
        <v>0</v>
      </c>
      <c r="V17" s="124">
        <v>27557</v>
      </c>
      <c r="W17" s="100">
        <f>VLOOKUP(H17,Devices!$A$2:$D$2077,4,FALSE)</f>
        <v>29427</v>
      </c>
      <c r="X17" s="94">
        <f t="shared" ref="X17:X24" si="11">W17-V17</f>
        <v>1870</v>
      </c>
      <c r="Y17" s="94">
        <f>IF(X17-J17&gt;0,X17-J17,"0")</f>
        <v>1770</v>
      </c>
      <c r="Z17" s="94"/>
      <c r="AA17" s="96">
        <f>IF(Y17&gt;0,Y17*L17,"0")</f>
        <v>141.6</v>
      </c>
      <c r="AB17" s="91">
        <v>232.6</v>
      </c>
      <c r="AC17" s="91"/>
    </row>
    <row r="18" spans="1:29" s="4" customFormat="1" ht="15" customHeight="1">
      <c r="A18" s="89" t="s">
        <v>4827</v>
      </c>
      <c r="B18" s="90">
        <v>1012142480</v>
      </c>
      <c r="C18" s="91">
        <f>SUM(U18+AA18)</f>
        <v>424.60214000000002</v>
      </c>
      <c r="D18" s="92">
        <v>13655638</v>
      </c>
      <c r="E18" s="90" t="s">
        <v>42</v>
      </c>
      <c r="F18" s="90" t="s">
        <v>4828</v>
      </c>
      <c r="G18" s="90" t="s">
        <v>2348</v>
      </c>
      <c r="H18" s="93" t="s">
        <v>4810</v>
      </c>
      <c r="I18" s="94">
        <v>0</v>
      </c>
      <c r="J18" s="94">
        <v>0</v>
      </c>
      <c r="K18" s="95">
        <v>1.9970000000000002E-2</v>
      </c>
      <c r="L18" s="96">
        <v>0.08</v>
      </c>
      <c r="M18" s="96">
        <f t="shared" ref="M18" si="12">I18*K18</f>
        <v>0</v>
      </c>
      <c r="N18" s="96">
        <f t="shared" ref="N18" si="13">J18*L18</f>
        <v>0</v>
      </c>
      <c r="O18" s="96" t="s">
        <v>27</v>
      </c>
      <c r="P18" s="101">
        <v>361328</v>
      </c>
      <c r="Q18" s="98">
        <f>VLOOKUP(H18,Devices!$A$2:$C$2077,3,FALSE)</f>
        <v>382590</v>
      </c>
      <c r="R18" s="94">
        <f t="shared" ref="R18" si="14">Q18-P18</f>
        <v>21262</v>
      </c>
      <c r="S18" s="94"/>
      <c r="T18" s="94">
        <f t="shared" ref="T18" si="15">IF(R18-I18&gt;0, R18-I18,"0")</f>
        <v>21262</v>
      </c>
      <c r="U18" s="96">
        <f t="shared" ref="U18" si="16">IF(T18&gt;0,T18*K18,"0")</f>
        <v>424.60214000000002</v>
      </c>
      <c r="V18" s="102">
        <v>0</v>
      </c>
      <c r="W18" s="100">
        <f>VLOOKUP(H18,Devices!$A$2:$D$2077,4,FALSE)</f>
        <v>0</v>
      </c>
      <c r="X18" s="94">
        <f t="shared" ref="X18" si="17">W18-V18</f>
        <v>0</v>
      </c>
      <c r="Y18" s="94"/>
      <c r="Z18" s="94" t="str">
        <f t="shared" ref="Z18" si="18">IF(X18-J18&gt;0,X18-J18,"0")</f>
        <v>0</v>
      </c>
      <c r="AA18" s="96">
        <f t="shared" ref="AA18" si="19">IF(Z18&gt;0,Z18*L18,"0")</f>
        <v>0</v>
      </c>
      <c r="AB18" s="91">
        <v>424.60214000000002</v>
      </c>
      <c r="AC18" s="91"/>
    </row>
    <row r="19" spans="1:29" s="4" customFormat="1" ht="15" customHeight="1">
      <c r="A19" s="89" t="s">
        <v>2193</v>
      </c>
      <c r="B19" s="90">
        <v>1012005150</v>
      </c>
      <c r="C19" s="91">
        <f>SUM(U19+AA19)</f>
        <v>38.961470000000006</v>
      </c>
      <c r="D19" s="92">
        <v>17075579</v>
      </c>
      <c r="E19" s="90" t="s">
        <v>2192</v>
      </c>
      <c r="F19" s="90" t="s">
        <v>2194</v>
      </c>
      <c r="G19" s="90" t="s">
        <v>1932</v>
      </c>
      <c r="H19" s="93" t="s">
        <v>2195</v>
      </c>
      <c r="I19" s="94">
        <v>0</v>
      </c>
      <c r="J19" s="94">
        <v>0</v>
      </c>
      <c r="K19" s="95">
        <v>1.9970000000000002E-2</v>
      </c>
      <c r="L19" s="96">
        <v>0.08</v>
      </c>
      <c r="M19" s="96">
        <f t="shared" si="9"/>
        <v>0</v>
      </c>
      <c r="N19" s="96">
        <f t="shared" si="9"/>
        <v>0</v>
      </c>
      <c r="O19" s="96" t="s">
        <v>27</v>
      </c>
      <c r="P19" s="101">
        <v>115701</v>
      </c>
      <c r="Q19" s="98">
        <f>VLOOKUP(H19,Devices!$A$2:$C$2077,3,FALSE)</f>
        <v>117652</v>
      </c>
      <c r="R19" s="94">
        <f t="shared" si="10"/>
        <v>1951</v>
      </c>
      <c r="S19" s="94"/>
      <c r="T19" s="94">
        <f t="shared" ref="T19:T24" si="20">IF(R19-I19&gt;0, R19-I19,"0")</f>
        <v>1951</v>
      </c>
      <c r="U19" s="96">
        <f t="shared" ref="U19:U24" si="21">IF(T19&gt;0,T19*K19,"0")</f>
        <v>38.961470000000006</v>
      </c>
      <c r="V19" s="102">
        <v>0</v>
      </c>
      <c r="W19" s="100">
        <f>VLOOKUP(H19,Devices!$A$2:$D$2077,4,FALSE)</f>
        <v>0</v>
      </c>
      <c r="X19" s="94">
        <f t="shared" si="11"/>
        <v>0</v>
      </c>
      <c r="Y19" s="94"/>
      <c r="Z19" s="94" t="str">
        <f t="shared" ref="Z19:Z24" si="22">IF(X19-J19&gt;0,X19-J19,"0")</f>
        <v>0</v>
      </c>
      <c r="AA19" s="96">
        <f t="shared" ref="AA19:AA24" si="23">IF(Z19&gt;0,Z19*L19,"0")</f>
        <v>0</v>
      </c>
      <c r="AB19" s="91">
        <v>38.961470000000006</v>
      </c>
      <c r="AC19" s="91"/>
    </row>
    <row r="20" spans="1:29" s="4" customFormat="1" ht="15" customHeight="1">
      <c r="A20" s="89" t="s">
        <v>2193</v>
      </c>
      <c r="B20" s="90">
        <v>1013163010</v>
      </c>
      <c r="C20" s="91">
        <f>SUM(U20+AA20)</f>
        <v>64.303400000000011</v>
      </c>
      <c r="D20" s="92">
        <v>17075464</v>
      </c>
      <c r="E20" s="90" t="s">
        <v>2192</v>
      </c>
      <c r="F20" s="90" t="s">
        <v>2196</v>
      </c>
      <c r="G20" s="90" t="s">
        <v>1932</v>
      </c>
      <c r="H20" s="93" t="s">
        <v>2197</v>
      </c>
      <c r="I20" s="94">
        <v>0</v>
      </c>
      <c r="J20" s="94">
        <v>0</v>
      </c>
      <c r="K20" s="95">
        <v>1.9970000000000002E-2</v>
      </c>
      <c r="L20" s="96">
        <v>0.08</v>
      </c>
      <c r="M20" s="96">
        <f t="shared" si="9"/>
        <v>0</v>
      </c>
      <c r="N20" s="96">
        <f t="shared" si="9"/>
        <v>0</v>
      </c>
      <c r="O20" s="96" t="s">
        <v>27</v>
      </c>
      <c r="P20" s="101">
        <v>92831</v>
      </c>
      <c r="Q20" s="98">
        <f>VLOOKUP(H20,Devices!$A$2:$C$2077,3,FALSE)</f>
        <v>96051</v>
      </c>
      <c r="R20" s="94">
        <f t="shared" si="10"/>
        <v>3220</v>
      </c>
      <c r="S20" s="94"/>
      <c r="T20" s="94">
        <f t="shared" si="20"/>
        <v>3220</v>
      </c>
      <c r="U20" s="96">
        <f t="shared" si="21"/>
        <v>64.303400000000011</v>
      </c>
      <c r="V20" s="102">
        <v>0</v>
      </c>
      <c r="W20" s="100">
        <f>VLOOKUP(H20,Devices!$A$2:$D$2077,4,FALSE)</f>
        <v>0</v>
      </c>
      <c r="X20" s="94">
        <f t="shared" si="11"/>
        <v>0</v>
      </c>
      <c r="Y20" s="94"/>
      <c r="Z20" s="94" t="str">
        <f t="shared" si="22"/>
        <v>0</v>
      </c>
      <c r="AA20" s="96">
        <f t="shared" si="23"/>
        <v>0</v>
      </c>
      <c r="AB20" s="91">
        <v>64.303400000000011</v>
      </c>
      <c r="AC20" s="91"/>
    </row>
    <row r="21" spans="1:29" s="4" customFormat="1" ht="15" customHeight="1">
      <c r="A21" s="89" t="s">
        <v>2193</v>
      </c>
      <c r="B21" s="90">
        <v>1013163010</v>
      </c>
      <c r="C21" s="91">
        <f>SUM(U21+AA21)</f>
        <v>5.5117200000000004</v>
      </c>
      <c r="D21" s="92">
        <v>17075711</v>
      </c>
      <c r="E21" s="90" t="s">
        <v>2192</v>
      </c>
      <c r="F21" s="90" t="s">
        <v>2198</v>
      </c>
      <c r="G21" s="90" t="s">
        <v>1932</v>
      </c>
      <c r="H21" s="93" t="s">
        <v>2199</v>
      </c>
      <c r="I21" s="94">
        <v>0</v>
      </c>
      <c r="J21" s="94">
        <v>0</v>
      </c>
      <c r="K21" s="95">
        <v>1.9970000000000002E-2</v>
      </c>
      <c r="L21" s="96">
        <v>0.08</v>
      </c>
      <c r="M21" s="96">
        <f t="shared" si="9"/>
        <v>0</v>
      </c>
      <c r="N21" s="96">
        <f t="shared" si="9"/>
        <v>0</v>
      </c>
      <c r="O21" s="96" t="s">
        <v>27</v>
      </c>
      <c r="P21" s="101">
        <v>27340</v>
      </c>
      <c r="Q21" s="98">
        <f>VLOOKUP(H21,Devices!$A$2:$C$2077,3,FALSE)</f>
        <v>27616</v>
      </c>
      <c r="R21" s="94">
        <f t="shared" si="10"/>
        <v>276</v>
      </c>
      <c r="S21" s="94"/>
      <c r="T21" s="94">
        <f t="shared" si="20"/>
        <v>276</v>
      </c>
      <c r="U21" s="96">
        <f t="shared" si="21"/>
        <v>5.5117200000000004</v>
      </c>
      <c r="V21" s="102">
        <v>0</v>
      </c>
      <c r="W21" s="100">
        <f>VLOOKUP(H21,Devices!$A$2:$D$2077,4,FALSE)</f>
        <v>0</v>
      </c>
      <c r="X21" s="94">
        <f t="shared" si="11"/>
        <v>0</v>
      </c>
      <c r="Y21" s="94"/>
      <c r="Z21" s="94" t="str">
        <f t="shared" si="22"/>
        <v>0</v>
      </c>
      <c r="AA21" s="96">
        <f t="shared" si="23"/>
        <v>0</v>
      </c>
      <c r="AB21" s="91">
        <v>5.5117200000000004</v>
      </c>
      <c r="AC21" s="91"/>
    </row>
    <row r="22" spans="1:29" s="4" customFormat="1" ht="15" customHeight="1">
      <c r="A22" s="89" t="s">
        <v>2193</v>
      </c>
      <c r="B22" s="90">
        <v>1012590560</v>
      </c>
      <c r="C22" s="91">
        <f>SUM(U22+AA22)</f>
        <v>193.78761</v>
      </c>
      <c r="D22" s="92">
        <v>12187293</v>
      </c>
      <c r="E22" s="90" t="s">
        <v>45</v>
      </c>
      <c r="F22" s="90" t="s">
        <v>1357</v>
      </c>
      <c r="G22" s="90" t="s">
        <v>1174</v>
      </c>
      <c r="H22" s="93" t="s">
        <v>46</v>
      </c>
      <c r="I22" s="94">
        <v>0</v>
      </c>
      <c r="J22" s="94">
        <v>0</v>
      </c>
      <c r="K22" s="95">
        <v>1.9970000000000002E-2</v>
      </c>
      <c r="L22" s="96">
        <v>0.08</v>
      </c>
      <c r="M22" s="96">
        <f t="shared" si="9"/>
        <v>0</v>
      </c>
      <c r="N22" s="96">
        <f t="shared" si="9"/>
        <v>0</v>
      </c>
      <c r="O22" s="96" t="s">
        <v>27</v>
      </c>
      <c r="P22" s="125">
        <v>233091</v>
      </c>
      <c r="Q22" s="98">
        <f>VLOOKUP(H22,Devices!$A$2:$C$2077,3,FALSE)</f>
        <v>235504</v>
      </c>
      <c r="R22" s="94">
        <f t="shared" si="10"/>
        <v>2413</v>
      </c>
      <c r="S22" s="94"/>
      <c r="T22" s="94">
        <f t="shared" si="20"/>
        <v>2413</v>
      </c>
      <c r="U22" s="96">
        <f t="shared" si="21"/>
        <v>48.187610000000006</v>
      </c>
      <c r="V22" s="126">
        <v>142604</v>
      </c>
      <c r="W22" s="100">
        <f>VLOOKUP(H22,Devices!$A$2:$D$2077,4,FALSE)</f>
        <v>144424</v>
      </c>
      <c r="X22" s="94">
        <f t="shared" si="11"/>
        <v>1820</v>
      </c>
      <c r="Y22" s="94"/>
      <c r="Z22" s="94">
        <f t="shared" si="22"/>
        <v>1820</v>
      </c>
      <c r="AA22" s="96">
        <f t="shared" si="23"/>
        <v>145.6</v>
      </c>
      <c r="AB22" s="91">
        <v>193.78761</v>
      </c>
      <c r="AC22" s="91"/>
    </row>
    <row r="23" spans="1:29" s="4" customFormat="1" ht="15" customHeight="1">
      <c r="A23" s="89" t="s">
        <v>5004</v>
      </c>
      <c r="B23" s="90">
        <v>1012005150</v>
      </c>
      <c r="C23" s="91">
        <f>SUM(U23+AA23)</f>
        <v>443.22615000000002</v>
      </c>
      <c r="D23" s="92">
        <v>13769719</v>
      </c>
      <c r="E23" s="90" t="s">
        <v>2192</v>
      </c>
      <c r="F23" s="90" t="s">
        <v>1356</v>
      </c>
      <c r="G23" s="90" t="s">
        <v>2983</v>
      </c>
      <c r="H23" s="93" t="s">
        <v>4999</v>
      </c>
      <c r="I23" s="94">
        <v>0</v>
      </c>
      <c r="J23" s="94">
        <v>0</v>
      </c>
      <c r="K23" s="95">
        <v>1.9970000000000002E-2</v>
      </c>
      <c r="L23" s="96">
        <v>0.08</v>
      </c>
      <c r="M23" s="96">
        <f>I23*K23</f>
        <v>0</v>
      </c>
      <c r="N23" s="96">
        <f>J23*L23</f>
        <v>0</v>
      </c>
      <c r="O23" s="96" t="s">
        <v>27</v>
      </c>
      <c r="P23" s="127">
        <v>62608</v>
      </c>
      <c r="Q23" s="98">
        <f>VLOOKUP(H23,Devices!$A$2:$C$2077,3,FALSE)</f>
        <v>66403</v>
      </c>
      <c r="R23" s="94">
        <f>Q23-P23</f>
        <v>3795</v>
      </c>
      <c r="S23" s="94"/>
      <c r="T23" s="94">
        <f>IF(R23-I23&gt;0, R23-I23,"0")</f>
        <v>3795</v>
      </c>
      <c r="U23" s="96">
        <f>IF(T23&gt;0,T23*K23,"0")</f>
        <v>75.786150000000006</v>
      </c>
      <c r="V23" s="128">
        <v>25743</v>
      </c>
      <c r="W23" s="100">
        <f>VLOOKUP(H23,Devices!$A$2:$D$2077,4,FALSE)</f>
        <v>30336</v>
      </c>
      <c r="X23" s="94">
        <f>W23-V23</f>
        <v>4593</v>
      </c>
      <c r="Y23" s="94"/>
      <c r="Z23" s="94">
        <f>IF(X23-J23&gt;0,X23-J23,"0")</f>
        <v>4593</v>
      </c>
      <c r="AA23" s="96">
        <f>IF(Z23&gt;0,Z23*L23,"0")</f>
        <v>367.44</v>
      </c>
      <c r="AB23" s="91">
        <v>443.22615000000002</v>
      </c>
      <c r="AC23" s="91"/>
    </row>
    <row r="24" spans="1:29" s="4" customFormat="1" ht="15" customHeight="1">
      <c r="A24" s="89" t="s">
        <v>3837</v>
      </c>
      <c r="B24" s="90">
        <v>2359406000</v>
      </c>
      <c r="C24" s="91">
        <f>SUM(U24+AA24)</f>
        <v>478.60633000000001</v>
      </c>
      <c r="D24" s="92">
        <v>13320812</v>
      </c>
      <c r="E24" s="90" t="s">
        <v>45</v>
      </c>
      <c r="F24" s="90" t="s">
        <v>3838</v>
      </c>
      <c r="G24" s="90" t="s">
        <v>2983</v>
      </c>
      <c r="H24" s="93" t="s">
        <v>3839</v>
      </c>
      <c r="I24" s="94">
        <v>0</v>
      </c>
      <c r="J24" s="94">
        <v>0</v>
      </c>
      <c r="K24" s="95">
        <v>1.9970000000000002E-2</v>
      </c>
      <c r="L24" s="96">
        <v>0.08</v>
      </c>
      <c r="M24" s="96">
        <f t="shared" si="9"/>
        <v>0</v>
      </c>
      <c r="N24" s="96">
        <f t="shared" si="9"/>
        <v>0</v>
      </c>
      <c r="O24" s="96" t="s">
        <v>27</v>
      </c>
      <c r="P24" s="125">
        <v>323256</v>
      </c>
      <c r="Q24" s="98">
        <f>VLOOKUP(H24,Devices!$A$2:$C$2077,3,FALSE)</f>
        <v>333045</v>
      </c>
      <c r="R24" s="94">
        <f t="shared" si="10"/>
        <v>9789</v>
      </c>
      <c r="S24" s="94"/>
      <c r="T24" s="94">
        <f t="shared" si="20"/>
        <v>9789</v>
      </c>
      <c r="U24" s="96">
        <f t="shared" si="21"/>
        <v>195.48633000000001</v>
      </c>
      <c r="V24" s="126">
        <v>177230</v>
      </c>
      <c r="W24" s="100">
        <f>VLOOKUP(H24,Devices!$A$2:$D$2077,4,FALSE)</f>
        <v>180769</v>
      </c>
      <c r="X24" s="94">
        <f t="shared" si="11"/>
        <v>3539</v>
      </c>
      <c r="Y24" s="94"/>
      <c r="Z24" s="94">
        <f t="shared" si="22"/>
        <v>3539</v>
      </c>
      <c r="AA24" s="96">
        <f t="shared" si="23"/>
        <v>283.12</v>
      </c>
      <c r="AB24" s="91">
        <v>478.60633000000001</v>
      </c>
      <c r="AC24" s="91"/>
    </row>
    <row r="25" spans="1:29" s="4" customFormat="1" ht="15" customHeight="1">
      <c r="A25" s="89"/>
      <c r="B25" s="90">
        <v>2359406000</v>
      </c>
      <c r="C25" s="91"/>
      <c r="D25" s="92"/>
      <c r="E25" s="90" t="s">
        <v>45</v>
      </c>
      <c r="F25" s="90"/>
      <c r="G25" s="90"/>
      <c r="H25" s="93"/>
      <c r="I25" s="94"/>
      <c r="J25" s="94"/>
      <c r="K25" s="95"/>
      <c r="L25" s="96"/>
      <c r="M25" s="96"/>
      <c r="N25" s="96"/>
      <c r="O25" s="96"/>
      <c r="P25" s="125"/>
      <c r="Q25" s="98"/>
      <c r="R25" s="94"/>
      <c r="S25" s="94"/>
      <c r="T25" s="94"/>
      <c r="U25" s="96"/>
      <c r="V25" s="126"/>
      <c r="W25" s="100"/>
      <c r="X25" s="94"/>
      <c r="Y25" s="94"/>
      <c r="Z25" s="94"/>
      <c r="AA25" s="96"/>
      <c r="AB25" s="91"/>
      <c r="AC25" s="91"/>
    </row>
    <row r="26" spans="1:29" s="3" customFormat="1" ht="15" customHeight="1">
      <c r="A26" s="89" t="s">
        <v>898</v>
      </c>
      <c r="B26" s="90">
        <v>1215450020</v>
      </c>
      <c r="C26" s="91">
        <f>SUM(U26+AA26)</f>
        <v>742.22563000000002</v>
      </c>
      <c r="D26" s="92">
        <v>12098421</v>
      </c>
      <c r="E26" s="90" t="s">
        <v>3042</v>
      </c>
      <c r="F26" s="90" t="s">
        <v>4713</v>
      </c>
      <c r="G26" s="90" t="s">
        <v>1752</v>
      </c>
      <c r="H26" s="93" t="s">
        <v>48</v>
      </c>
      <c r="I26" s="94">
        <v>0</v>
      </c>
      <c r="J26" s="94">
        <v>0</v>
      </c>
      <c r="K26" s="95">
        <v>1.9970000000000002E-2</v>
      </c>
      <c r="L26" s="96">
        <v>0.08</v>
      </c>
      <c r="M26" s="96">
        <f>I26*K26</f>
        <v>0</v>
      </c>
      <c r="N26" s="96">
        <f>J26*L26</f>
        <v>0</v>
      </c>
      <c r="O26" s="96" t="s">
        <v>27</v>
      </c>
      <c r="P26" s="129">
        <v>488973</v>
      </c>
      <c r="Q26" s="98">
        <f>VLOOKUP(H26,Devices!$A$2:$C$2077,3,FALSE)</f>
        <v>499452</v>
      </c>
      <c r="R26" s="94">
        <f>Q26-P26</f>
        <v>10479</v>
      </c>
      <c r="S26" s="94"/>
      <c r="T26" s="94">
        <f>IF(R26-I26&gt;0, R26-I26,"0")</f>
        <v>10479</v>
      </c>
      <c r="U26" s="96">
        <f>IF(T26&gt;0,T26*K26,"0")</f>
        <v>209.26563000000002</v>
      </c>
      <c r="V26" s="130">
        <v>403207</v>
      </c>
      <c r="W26" s="100">
        <f>VLOOKUP(H26,Devices!$A$2:$D$2077,4,FALSE)</f>
        <v>409869</v>
      </c>
      <c r="X26" s="94">
        <f>W26-V26</f>
        <v>6662</v>
      </c>
      <c r="Y26" s="94"/>
      <c r="Z26" s="94">
        <f>IF(X26-J26&gt;0,X26-J26,"0")</f>
        <v>6662</v>
      </c>
      <c r="AA26" s="96">
        <f>IF(Z26&gt;0,Z26*L26,"0")</f>
        <v>532.96</v>
      </c>
      <c r="AB26" s="91">
        <v>742.22563000000002</v>
      </c>
      <c r="AC26" s="91"/>
    </row>
    <row r="27" spans="1:29" s="3" customFormat="1" ht="15" customHeight="1">
      <c r="A27" s="89" t="s">
        <v>898</v>
      </c>
      <c r="B27" s="90">
        <v>1215451830</v>
      </c>
      <c r="C27" s="91">
        <f>SUM(U27+AA27)</f>
        <v>176.65402</v>
      </c>
      <c r="D27" s="92">
        <v>12355269</v>
      </c>
      <c r="E27" s="90" t="s">
        <v>5054</v>
      </c>
      <c r="F27" s="90" t="s">
        <v>1029</v>
      </c>
      <c r="G27" s="90" t="s">
        <v>1170</v>
      </c>
      <c r="H27" s="93" t="s">
        <v>899</v>
      </c>
      <c r="I27" s="94">
        <v>0</v>
      </c>
      <c r="J27" s="94">
        <v>0</v>
      </c>
      <c r="K27" s="95">
        <v>1.9970000000000002E-2</v>
      </c>
      <c r="L27" s="96">
        <v>0.08</v>
      </c>
      <c r="M27" s="96">
        <f t="shared" ref="M27:M36" si="24">I27*K27</f>
        <v>0</v>
      </c>
      <c r="N27" s="96">
        <f t="shared" ref="N27:N36" si="25">J27*L27</f>
        <v>0</v>
      </c>
      <c r="O27" s="96" t="s">
        <v>27</v>
      </c>
      <c r="P27" s="131">
        <v>102286</v>
      </c>
      <c r="Q27" s="98">
        <f>VLOOKUP(H27,Devices!$A$2:$C$2077,3,FALSE)</f>
        <v>103152</v>
      </c>
      <c r="R27" s="94">
        <f t="shared" ref="R27:R36" si="26">Q27-P27</f>
        <v>866</v>
      </c>
      <c r="S27" s="94"/>
      <c r="T27" s="94">
        <f t="shared" ref="T27:T36" si="27">IF(R27-I27&gt;0, R27-I27,"0")</f>
        <v>866</v>
      </c>
      <c r="U27" s="96">
        <f t="shared" ref="U27:U36" si="28">IF(T27&gt;0,T27*K27,"0")</f>
        <v>17.29402</v>
      </c>
      <c r="V27" s="99">
        <v>53277</v>
      </c>
      <c r="W27" s="100">
        <f>VLOOKUP(H27,Devices!$A$2:$D$2077,4,FALSE)</f>
        <v>55269</v>
      </c>
      <c r="X27" s="94">
        <f t="shared" ref="X27:X36" si="29">W27-V27</f>
        <v>1992</v>
      </c>
      <c r="Y27" s="94"/>
      <c r="Z27" s="94">
        <f t="shared" ref="Z27:Z36" si="30">IF(X27-J27&gt;0,X27-J27,"0")</f>
        <v>1992</v>
      </c>
      <c r="AA27" s="96">
        <f t="shared" ref="AA27:AA36" si="31">IF(Z27&gt;0,Z27*L27,"0")</f>
        <v>159.36000000000001</v>
      </c>
      <c r="AB27" s="91">
        <v>176.65402</v>
      </c>
      <c r="AC27" s="91"/>
    </row>
    <row r="28" spans="1:29" s="3" customFormat="1" ht="15" customHeight="1">
      <c r="A28" s="89" t="s">
        <v>898</v>
      </c>
      <c r="B28" s="90">
        <v>1012028850</v>
      </c>
      <c r="C28" s="91">
        <f>SUM(U28+AA28)</f>
        <v>130.31201000000001</v>
      </c>
      <c r="D28" s="92">
        <v>12355270</v>
      </c>
      <c r="E28" s="90" t="s">
        <v>47</v>
      </c>
      <c r="F28" s="90" t="s">
        <v>1358</v>
      </c>
      <c r="G28" s="90" t="s">
        <v>1170</v>
      </c>
      <c r="H28" s="93" t="s">
        <v>900</v>
      </c>
      <c r="I28" s="94">
        <v>0</v>
      </c>
      <c r="J28" s="94">
        <v>0</v>
      </c>
      <c r="K28" s="95">
        <v>1.9970000000000002E-2</v>
      </c>
      <c r="L28" s="96">
        <v>0.08</v>
      </c>
      <c r="M28" s="96">
        <f t="shared" si="24"/>
        <v>0</v>
      </c>
      <c r="N28" s="96">
        <f t="shared" si="25"/>
        <v>0</v>
      </c>
      <c r="O28" s="96" t="s">
        <v>27</v>
      </c>
      <c r="P28" s="131">
        <v>102129</v>
      </c>
      <c r="Q28" s="98">
        <f>VLOOKUP(H28,Devices!$A$2:$C$2077,3,FALSE)</f>
        <v>103062</v>
      </c>
      <c r="R28" s="94">
        <f t="shared" si="26"/>
        <v>933</v>
      </c>
      <c r="S28" s="94"/>
      <c r="T28" s="94">
        <f t="shared" si="27"/>
        <v>933</v>
      </c>
      <c r="U28" s="96">
        <f t="shared" si="28"/>
        <v>18.632010000000001</v>
      </c>
      <c r="V28" s="99">
        <v>35988</v>
      </c>
      <c r="W28" s="100">
        <f>VLOOKUP(H28,Devices!$A$2:$D$2077,4,FALSE)</f>
        <v>37384</v>
      </c>
      <c r="X28" s="94">
        <f t="shared" si="29"/>
        <v>1396</v>
      </c>
      <c r="Y28" s="94"/>
      <c r="Z28" s="94">
        <f t="shared" si="30"/>
        <v>1396</v>
      </c>
      <c r="AA28" s="96">
        <f t="shared" si="31"/>
        <v>111.68</v>
      </c>
      <c r="AB28" s="91">
        <v>130.31201000000001</v>
      </c>
      <c r="AC28" s="91"/>
    </row>
    <row r="29" spans="1:29" s="3" customFormat="1" ht="15" customHeight="1">
      <c r="A29" s="89" t="s">
        <v>898</v>
      </c>
      <c r="B29" s="90">
        <v>1012146170</v>
      </c>
      <c r="C29" s="91">
        <f>SUM(U29+AA29)</f>
        <v>11.20317</v>
      </c>
      <c r="D29" s="92">
        <v>12355268</v>
      </c>
      <c r="E29" s="90" t="s">
        <v>4733</v>
      </c>
      <c r="F29" s="90" t="s">
        <v>4505</v>
      </c>
      <c r="G29" s="90" t="s">
        <v>1248</v>
      </c>
      <c r="H29" s="93" t="s">
        <v>901</v>
      </c>
      <c r="I29" s="94">
        <v>0</v>
      </c>
      <c r="J29" s="94">
        <v>0</v>
      </c>
      <c r="K29" s="95">
        <v>1.9970000000000002E-2</v>
      </c>
      <c r="L29" s="96">
        <v>0.08</v>
      </c>
      <c r="M29" s="96">
        <f t="shared" si="24"/>
        <v>0</v>
      </c>
      <c r="N29" s="96">
        <f t="shared" si="25"/>
        <v>0</v>
      </c>
      <c r="O29" s="96" t="s">
        <v>27</v>
      </c>
      <c r="P29" s="131">
        <v>52555</v>
      </c>
      <c r="Q29" s="98">
        <f>VLOOKUP(H29,Devices!$A$2:$C$2077,3,FALSE)</f>
        <v>53116</v>
      </c>
      <c r="R29" s="94">
        <f t="shared" si="26"/>
        <v>561</v>
      </c>
      <c r="S29" s="94"/>
      <c r="T29" s="94">
        <f t="shared" si="27"/>
        <v>561</v>
      </c>
      <c r="U29" s="96">
        <f t="shared" si="28"/>
        <v>11.20317</v>
      </c>
      <c r="V29" s="99">
        <v>0</v>
      </c>
      <c r="W29" s="100">
        <v>0</v>
      </c>
      <c r="X29" s="94">
        <f t="shared" si="29"/>
        <v>0</v>
      </c>
      <c r="Y29" s="94"/>
      <c r="Z29" s="94" t="str">
        <f t="shared" si="30"/>
        <v>0</v>
      </c>
      <c r="AA29" s="96">
        <f t="shared" si="31"/>
        <v>0</v>
      </c>
      <c r="AB29" s="91">
        <v>11.20317</v>
      </c>
      <c r="AC29" s="91"/>
    </row>
    <row r="30" spans="1:29" s="3" customFormat="1" ht="15" customHeight="1">
      <c r="A30" s="89" t="s">
        <v>898</v>
      </c>
      <c r="B30" s="90">
        <v>1012147880</v>
      </c>
      <c r="C30" s="91">
        <f>SUM(U30+AA30)</f>
        <v>5.9111200000000004</v>
      </c>
      <c r="D30" s="92">
        <v>12355271</v>
      </c>
      <c r="E30" s="90" t="s">
        <v>47</v>
      </c>
      <c r="F30" s="90" t="s">
        <v>4649</v>
      </c>
      <c r="G30" s="90" t="s">
        <v>1248</v>
      </c>
      <c r="H30" s="93" t="s">
        <v>902</v>
      </c>
      <c r="I30" s="94">
        <v>0</v>
      </c>
      <c r="J30" s="94">
        <v>0</v>
      </c>
      <c r="K30" s="95">
        <v>1.9970000000000002E-2</v>
      </c>
      <c r="L30" s="96">
        <v>0.08</v>
      </c>
      <c r="M30" s="96">
        <f t="shared" si="24"/>
        <v>0</v>
      </c>
      <c r="N30" s="96">
        <f t="shared" si="25"/>
        <v>0</v>
      </c>
      <c r="O30" s="96" t="s">
        <v>27</v>
      </c>
      <c r="P30" s="131">
        <v>49558</v>
      </c>
      <c r="Q30" s="98">
        <f>VLOOKUP(H30,Devices!$A$2:$C$2077,3,FALSE)</f>
        <v>49854</v>
      </c>
      <c r="R30" s="94">
        <f t="shared" si="26"/>
        <v>296</v>
      </c>
      <c r="S30" s="94"/>
      <c r="T30" s="94">
        <f t="shared" si="27"/>
        <v>296</v>
      </c>
      <c r="U30" s="96">
        <f t="shared" si="28"/>
        <v>5.9111200000000004</v>
      </c>
      <c r="V30" s="99">
        <v>0</v>
      </c>
      <c r="W30" s="100">
        <v>0</v>
      </c>
      <c r="X30" s="94">
        <f t="shared" si="29"/>
        <v>0</v>
      </c>
      <c r="Y30" s="94"/>
      <c r="Z30" s="94" t="str">
        <f t="shared" si="30"/>
        <v>0</v>
      </c>
      <c r="AA30" s="96">
        <f t="shared" si="31"/>
        <v>0</v>
      </c>
      <c r="AB30" s="91">
        <v>5.9111200000000004</v>
      </c>
      <c r="AC30" s="91"/>
    </row>
    <row r="31" spans="1:29" s="3" customFormat="1" ht="15" customHeight="1">
      <c r="A31" s="89" t="s">
        <v>898</v>
      </c>
      <c r="B31" s="90">
        <v>1215450020</v>
      </c>
      <c r="C31" s="91">
        <f>SUM(U31+AA31)</f>
        <v>0</v>
      </c>
      <c r="D31" s="92">
        <v>12355265</v>
      </c>
      <c r="E31" s="90" t="s">
        <v>47</v>
      </c>
      <c r="F31" s="90" t="s">
        <v>4656</v>
      </c>
      <c r="G31" s="90" t="s">
        <v>1248</v>
      </c>
      <c r="H31" s="93" t="s">
        <v>903</v>
      </c>
      <c r="I31" s="94">
        <v>0</v>
      </c>
      <c r="J31" s="94">
        <v>0</v>
      </c>
      <c r="K31" s="95">
        <v>1.9970000000000002E-2</v>
      </c>
      <c r="L31" s="96">
        <v>0.08</v>
      </c>
      <c r="M31" s="96">
        <f t="shared" si="24"/>
        <v>0</v>
      </c>
      <c r="N31" s="96">
        <f t="shared" si="25"/>
        <v>0</v>
      </c>
      <c r="O31" s="96" t="s">
        <v>27</v>
      </c>
      <c r="P31" s="131">
        <v>24258</v>
      </c>
      <c r="Q31" s="98">
        <f>VLOOKUP(H31,Devices!$A$2:$C$2077,3,FALSE)</f>
        <v>24258</v>
      </c>
      <c r="R31" s="94">
        <f t="shared" si="26"/>
        <v>0</v>
      </c>
      <c r="S31" s="94"/>
      <c r="T31" s="94" t="str">
        <f t="shared" si="27"/>
        <v>0</v>
      </c>
      <c r="U31" s="96">
        <f t="shared" si="28"/>
        <v>0</v>
      </c>
      <c r="V31" s="99">
        <v>0</v>
      </c>
      <c r="W31" s="100">
        <v>0</v>
      </c>
      <c r="X31" s="94">
        <f t="shared" si="29"/>
        <v>0</v>
      </c>
      <c r="Y31" s="94"/>
      <c r="Z31" s="94" t="str">
        <f t="shared" si="30"/>
        <v>0</v>
      </c>
      <c r="AA31" s="96">
        <f t="shared" si="31"/>
        <v>0</v>
      </c>
      <c r="AB31" s="91">
        <v>0</v>
      </c>
      <c r="AC31" s="91"/>
    </row>
    <row r="32" spans="1:29" s="3" customFormat="1" ht="15" customHeight="1">
      <c r="A32" s="89" t="s">
        <v>898</v>
      </c>
      <c r="B32" s="90">
        <v>1012147880</v>
      </c>
      <c r="C32" s="91">
        <f>SUM(U32+AA32)</f>
        <v>103.84400000000001</v>
      </c>
      <c r="D32" s="92">
        <v>12355306</v>
      </c>
      <c r="E32" s="90" t="s">
        <v>47</v>
      </c>
      <c r="F32" s="90" t="s">
        <v>4620</v>
      </c>
      <c r="G32" s="90" t="s">
        <v>904</v>
      </c>
      <c r="H32" s="93" t="s">
        <v>905</v>
      </c>
      <c r="I32" s="94">
        <v>0</v>
      </c>
      <c r="J32" s="94">
        <v>0</v>
      </c>
      <c r="K32" s="95">
        <v>1.9970000000000002E-2</v>
      </c>
      <c r="L32" s="96">
        <v>0.08</v>
      </c>
      <c r="M32" s="96">
        <f t="shared" si="24"/>
        <v>0</v>
      </c>
      <c r="N32" s="96">
        <f t="shared" si="25"/>
        <v>0</v>
      </c>
      <c r="O32" s="96" t="s">
        <v>27</v>
      </c>
      <c r="P32" s="131">
        <v>69801</v>
      </c>
      <c r="Q32" s="98">
        <f>VLOOKUP(H32,Devices!$A$2:$C$2077,3,FALSE)</f>
        <v>75001</v>
      </c>
      <c r="R32" s="94">
        <f t="shared" si="26"/>
        <v>5200</v>
      </c>
      <c r="S32" s="94"/>
      <c r="T32" s="94">
        <f t="shared" si="27"/>
        <v>5200</v>
      </c>
      <c r="U32" s="96">
        <f t="shared" si="28"/>
        <v>103.84400000000001</v>
      </c>
      <c r="V32" s="99">
        <v>0</v>
      </c>
      <c r="W32" s="100">
        <f>VLOOKUP(H32,Devices!$A$2:$D$2077,4,FALSE)</f>
        <v>0</v>
      </c>
      <c r="X32" s="94">
        <f t="shared" si="29"/>
        <v>0</v>
      </c>
      <c r="Y32" s="94"/>
      <c r="Z32" s="94" t="str">
        <f t="shared" si="30"/>
        <v>0</v>
      </c>
      <c r="AA32" s="96">
        <f t="shared" si="31"/>
        <v>0</v>
      </c>
      <c r="AB32" s="91">
        <v>103.84400000000001</v>
      </c>
      <c r="AC32" s="91"/>
    </row>
    <row r="33" spans="1:29" s="3" customFormat="1" ht="15" customHeight="1">
      <c r="A33" s="89" t="s">
        <v>898</v>
      </c>
      <c r="B33" s="90">
        <v>1215450020</v>
      </c>
      <c r="C33" s="91">
        <f>SUM(U33+AA33)</f>
        <v>8.3874000000000013</v>
      </c>
      <c r="D33" s="92">
        <v>12355307</v>
      </c>
      <c r="E33" s="90" t="s">
        <v>47</v>
      </c>
      <c r="F33" s="90" t="s">
        <v>4615</v>
      </c>
      <c r="G33" s="90" t="s">
        <v>904</v>
      </c>
      <c r="H33" s="93" t="s">
        <v>906</v>
      </c>
      <c r="I33" s="94">
        <v>0</v>
      </c>
      <c r="J33" s="94">
        <v>0</v>
      </c>
      <c r="K33" s="95">
        <v>1.9970000000000002E-2</v>
      </c>
      <c r="L33" s="96">
        <v>0.08</v>
      </c>
      <c r="M33" s="96">
        <f t="shared" si="24"/>
        <v>0</v>
      </c>
      <c r="N33" s="96">
        <f t="shared" si="25"/>
        <v>0</v>
      </c>
      <c r="O33" s="96" t="s">
        <v>27</v>
      </c>
      <c r="P33" s="131">
        <v>11214</v>
      </c>
      <c r="Q33" s="98">
        <f>VLOOKUP(H33,Devices!$A$2:$C$2077,3,FALSE)</f>
        <v>11634</v>
      </c>
      <c r="R33" s="94">
        <f t="shared" si="26"/>
        <v>420</v>
      </c>
      <c r="S33" s="94"/>
      <c r="T33" s="94">
        <f t="shared" si="27"/>
        <v>420</v>
      </c>
      <c r="U33" s="96">
        <f t="shared" si="28"/>
        <v>8.3874000000000013</v>
      </c>
      <c r="V33" s="99">
        <v>0</v>
      </c>
      <c r="W33" s="100">
        <f>VLOOKUP(H33,Devices!$A$2:$D$2077,4,FALSE)</f>
        <v>0</v>
      </c>
      <c r="X33" s="94">
        <f t="shared" si="29"/>
        <v>0</v>
      </c>
      <c r="Y33" s="94"/>
      <c r="Z33" s="94" t="str">
        <f t="shared" si="30"/>
        <v>0</v>
      </c>
      <c r="AA33" s="96">
        <f t="shared" si="31"/>
        <v>0</v>
      </c>
      <c r="AB33" s="91">
        <v>8.3874000000000013</v>
      </c>
      <c r="AC33" s="91"/>
    </row>
    <row r="34" spans="1:29" s="3" customFormat="1" ht="15" customHeight="1">
      <c r="A34" s="89" t="s">
        <v>898</v>
      </c>
      <c r="B34" s="90">
        <v>1012028850</v>
      </c>
      <c r="C34" s="91">
        <f>SUM(U34+AA34)</f>
        <v>6.5102200000000003</v>
      </c>
      <c r="D34" s="92">
        <v>12355308</v>
      </c>
      <c r="E34" s="90" t="s">
        <v>47</v>
      </c>
      <c r="F34" s="90" t="s">
        <v>1359</v>
      </c>
      <c r="G34" s="90" t="s">
        <v>904</v>
      </c>
      <c r="H34" s="93" t="s">
        <v>907</v>
      </c>
      <c r="I34" s="94">
        <v>0</v>
      </c>
      <c r="J34" s="94">
        <v>0</v>
      </c>
      <c r="K34" s="95">
        <v>1.9970000000000002E-2</v>
      </c>
      <c r="L34" s="96">
        <v>0.08</v>
      </c>
      <c r="M34" s="96">
        <f t="shared" si="24"/>
        <v>0</v>
      </c>
      <c r="N34" s="96">
        <f t="shared" si="25"/>
        <v>0</v>
      </c>
      <c r="O34" s="96" t="s">
        <v>27</v>
      </c>
      <c r="P34" s="131">
        <v>13628</v>
      </c>
      <c r="Q34" s="98">
        <f>VLOOKUP(H34,Devices!$A$2:$C$2077,3,FALSE)</f>
        <v>13954</v>
      </c>
      <c r="R34" s="94">
        <f t="shared" si="26"/>
        <v>326</v>
      </c>
      <c r="S34" s="94"/>
      <c r="T34" s="94">
        <f t="shared" si="27"/>
        <v>326</v>
      </c>
      <c r="U34" s="96">
        <f t="shared" si="28"/>
        <v>6.5102200000000003</v>
      </c>
      <c r="V34" s="99">
        <v>0</v>
      </c>
      <c r="W34" s="100">
        <f>VLOOKUP(H34,Devices!$A$2:$D$2077,4,FALSE)</f>
        <v>0</v>
      </c>
      <c r="X34" s="94">
        <f t="shared" si="29"/>
        <v>0</v>
      </c>
      <c r="Y34" s="94"/>
      <c r="Z34" s="94" t="str">
        <f t="shared" si="30"/>
        <v>0</v>
      </c>
      <c r="AA34" s="96">
        <f t="shared" si="31"/>
        <v>0</v>
      </c>
      <c r="AB34" s="91">
        <v>6.5102200000000003</v>
      </c>
      <c r="AC34" s="91"/>
    </row>
    <row r="35" spans="1:29" s="3" customFormat="1" ht="15" customHeight="1">
      <c r="A35" s="89" t="s">
        <v>1180</v>
      </c>
      <c r="B35" s="90">
        <v>1043801410</v>
      </c>
      <c r="C35" s="91">
        <f>SUM(U35+AA35)</f>
        <v>86.339060000000003</v>
      </c>
      <c r="D35" s="92">
        <v>12661665</v>
      </c>
      <c r="E35" s="90" t="s">
        <v>4105</v>
      </c>
      <c r="F35" s="90" t="s">
        <v>4976</v>
      </c>
      <c r="G35" s="90" t="s">
        <v>1181</v>
      </c>
      <c r="H35" s="93" t="s">
        <v>1182</v>
      </c>
      <c r="I35" s="94">
        <v>0</v>
      </c>
      <c r="J35" s="94">
        <v>0</v>
      </c>
      <c r="K35" s="95">
        <v>1.9970000000000002E-2</v>
      </c>
      <c r="L35" s="96">
        <v>0.08</v>
      </c>
      <c r="M35" s="96">
        <f t="shared" si="24"/>
        <v>0</v>
      </c>
      <c r="N35" s="96">
        <f t="shared" si="25"/>
        <v>0</v>
      </c>
      <c r="O35" s="96" t="s">
        <v>27</v>
      </c>
      <c r="P35" s="131">
        <v>138420</v>
      </c>
      <c r="Q35" s="98">
        <f>VLOOKUP(H35,Devices!$A$2:$C$2077,3,FALSE)</f>
        <v>139118</v>
      </c>
      <c r="R35" s="94">
        <f t="shared" si="26"/>
        <v>698</v>
      </c>
      <c r="S35" s="94"/>
      <c r="T35" s="94">
        <f t="shared" si="27"/>
        <v>698</v>
      </c>
      <c r="U35" s="96">
        <f t="shared" si="28"/>
        <v>13.939060000000001</v>
      </c>
      <c r="V35" s="99">
        <v>104248</v>
      </c>
      <c r="W35" s="100">
        <f>VLOOKUP(H35,Devices!$A$2:$D$2077,4,FALSE)</f>
        <v>105153</v>
      </c>
      <c r="X35" s="94">
        <f t="shared" si="29"/>
        <v>905</v>
      </c>
      <c r="Y35" s="94"/>
      <c r="Z35" s="94">
        <f t="shared" si="30"/>
        <v>905</v>
      </c>
      <c r="AA35" s="96">
        <f t="shared" si="31"/>
        <v>72.400000000000006</v>
      </c>
      <c r="AB35" s="91">
        <v>86.339060000000003</v>
      </c>
      <c r="AC35" s="91"/>
    </row>
    <row r="36" spans="1:29" s="3" customFormat="1" ht="15" customHeight="1">
      <c r="A36" s="89" t="s">
        <v>1884</v>
      </c>
      <c r="B36" s="90">
        <v>1012147890</v>
      </c>
      <c r="C36" s="91">
        <f>SUM(U36+AA36)</f>
        <v>335.06271000000004</v>
      </c>
      <c r="D36" s="92">
        <v>17076056</v>
      </c>
      <c r="E36" s="90" t="s">
        <v>47</v>
      </c>
      <c r="F36" s="90" t="s">
        <v>4613</v>
      </c>
      <c r="G36" s="90" t="s">
        <v>1208</v>
      </c>
      <c r="H36" s="93" t="s">
        <v>1885</v>
      </c>
      <c r="I36" s="94">
        <v>0</v>
      </c>
      <c r="J36" s="94">
        <v>0</v>
      </c>
      <c r="K36" s="95">
        <v>1.9970000000000002E-2</v>
      </c>
      <c r="L36" s="96">
        <v>0.08</v>
      </c>
      <c r="M36" s="96">
        <f t="shared" si="24"/>
        <v>0</v>
      </c>
      <c r="N36" s="96">
        <f t="shared" si="25"/>
        <v>0</v>
      </c>
      <c r="O36" s="96" t="s">
        <v>27</v>
      </c>
      <c r="P36" s="131">
        <v>302716</v>
      </c>
      <c r="Q36" s="98">
        <f>VLOOKUP(H36,Devices!$A$2:$C$2077,3,FALSE)</f>
        <v>303959</v>
      </c>
      <c r="R36" s="94">
        <f t="shared" si="26"/>
        <v>1243</v>
      </c>
      <c r="S36" s="94"/>
      <c r="T36" s="94">
        <f t="shared" si="27"/>
        <v>1243</v>
      </c>
      <c r="U36" s="96">
        <f t="shared" si="28"/>
        <v>24.822710000000001</v>
      </c>
      <c r="V36" s="99">
        <v>146043</v>
      </c>
      <c r="W36" s="100">
        <f>VLOOKUP(H36,Devices!$A$2:$D$2077,4,FALSE)</f>
        <v>149921</v>
      </c>
      <c r="X36" s="94">
        <f t="shared" si="29"/>
        <v>3878</v>
      </c>
      <c r="Y36" s="94"/>
      <c r="Z36" s="94">
        <f t="shared" si="30"/>
        <v>3878</v>
      </c>
      <c r="AA36" s="96">
        <f t="shared" si="31"/>
        <v>310.24</v>
      </c>
      <c r="AB36" s="91">
        <v>335.06271000000004</v>
      </c>
      <c r="AC36" s="91"/>
    </row>
    <row r="37" spans="1:29" s="4" customFormat="1" ht="15" customHeight="1">
      <c r="A37" s="89" t="s">
        <v>2911</v>
      </c>
      <c r="B37" s="90">
        <v>1054217000</v>
      </c>
      <c r="C37" s="91">
        <f>SUM(U37+AA37)</f>
        <v>4.1937000000000006</v>
      </c>
      <c r="D37" s="92">
        <v>12355742</v>
      </c>
      <c r="E37" s="90" t="s">
        <v>47</v>
      </c>
      <c r="F37" s="90" t="s">
        <v>6556</v>
      </c>
      <c r="G37" s="90" t="s">
        <v>2912</v>
      </c>
      <c r="H37" s="93" t="s">
        <v>2913</v>
      </c>
      <c r="I37" s="94">
        <v>0</v>
      </c>
      <c r="J37" s="94">
        <v>0</v>
      </c>
      <c r="K37" s="95">
        <v>1.9970000000000002E-2</v>
      </c>
      <c r="L37" s="96">
        <v>0.08</v>
      </c>
      <c r="M37" s="96">
        <f t="shared" ref="M37:M56" si="32">I37*K37</f>
        <v>0</v>
      </c>
      <c r="N37" s="96">
        <f t="shared" ref="N37:N56" si="33">J37*L37</f>
        <v>0</v>
      </c>
      <c r="O37" s="96" t="s">
        <v>27</v>
      </c>
      <c r="P37" s="131">
        <v>91100</v>
      </c>
      <c r="Q37" s="98">
        <f>VLOOKUP(H37,[1]Billing!$I$2:$S$2302,11,FALSE)</f>
        <v>91310</v>
      </c>
      <c r="R37" s="94">
        <f t="shared" ref="R37:R56" si="34">Q37-P37</f>
        <v>210</v>
      </c>
      <c r="S37" s="94"/>
      <c r="T37" s="94">
        <f t="shared" ref="T37:T56" si="35">IF(R37-I37&gt;0, R37-I37,"0")</f>
        <v>210</v>
      </c>
      <c r="U37" s="96">
        <f t="shared" ref="U37:U56" si="36">IF(T37&gt;0,T37*K37,"0")</f>
        <v>4.1937000000000006</v>
      </c>
      <c r="V37" s="99">
        <v>0</v>
      </c>
      <c r="W37" s="100">
        <f>VLOOKUP(H37,[1]Billing!$I$2:$Y$2302,17,FALSE)</f>
        <v>0</v>
      </c>
      <c r="X37" s="94">
        <f t="shared" ref="X37:X56" si="37">W37-V37</f>
        <v>0</v>
      </c>
      <c r="Y37" s="94"/>
      <c r="Z37" s="94" t="str">
        <f t="shared" ref="Z37:Z55" si="38">IF(X37-J37&gt;0,X37-J37,"0")</f>
        <v>0</v>
      </c>
      <c r="AA37" s="96">
        <f t="shared" ref="AA37:AA56" si="39">IF(Z37&gt;0,Z37*L37,"0")</f>
        <v>0</v>
      </c>
      <c r="AB37" s="91">
        <v>4.1937000000000006</v>
      </c>
      <c r="AC37" s="91"/>
    </row>
    <row r="38" spans="1:29" s="4" customFormat="1" ht="15" customHeight="1">
      <c r="A38" s="89" t="s">
        <v>3068</v>
      </c>
      <c r="B38" s="90">
        <v>1058366000</v>
      </c>
      <c r="C38" s="91">
        <f>SUM(U38+AA38)</f>
        <v>237.40836999999999</v>
      </c>
      <c r="D38" s="92">
        <v>12985430</v>
      </c>
      <c r="E38" s="90" t="s">
        <v>47</v>
      </c>
      <c r="F38" s="90" t="s">
        <v>2558</v>
      </c>
      <c r="G38" s="90" t="s">
        <v>3011</v>
      </c>
      <c r="H38" s="93" t="s">
        <v>3060</v>
      </c>
      <c r="I38" s="94">
        <v>0</v>
      </c>
      <c r="J38" s="94">
        <v>0</v>
      </c>
      <c r="K38" s="95">
        <v>1.9970000000000002E-2</v>
      </c>
      <c r="L38" s="96">
        <v>0.08</v>
      </c>
      <c r="M38" s="96">
        <f t="shared" si="32"/>
        <v>0</v>
      </c>
      <c r="N38" s="96">
        <f t="shared" si="33"/>
        <v>0</v>
      </c>
      <c r="O38" s="96" t="s">
        <v>27</v>
      </c>
      <c r="P38" s="131">
        <v>198779</v>
      </c>
      <c r="Q38" s="98">
        <f>VLOOKUP(H38,Devices!$A$2:$C$2077,3,FALSE)</f>
        <v>200500</v>
      </c>
      <c r="R38" s="94">
        <f t="shared" si="34"/>
        <v>1721</v>
      </c>
      <c r="S38" s="94"/>
      <c r="T38" s="94">
        <f t="shared" si="35"/>
        <v>1721</v>
      </c>
      <c r="U38" s="96">
        <f t="shared" si="36"/>
        <v>34.368370000000006</v>
      </c>
      <c r="V38" s="99">
        <v>135362</v>
      </c>
      <c r="W38" s="100">
        <f>VLOOKUP(H38,Devices!$A$2:$D$2077,4,FALSE)</f>
        <v>137900</v>
      </c>
      <c r="X38" s="94">
        <f t="shared" si="37"/>
        <v>2538</v>
      </c>
      <c r="Y38" s="94"/>
      <c r="Z38" s="94">
        <f t="shared" si="38"/>
        <v>2538</v>
      </c>
      <c r="AA38" s="96">
        <f t="shared" si="39"/>
        <v>203.04</v>
      </c>
      <c r="AB38" s="91">
        <v>237.40836999999999</v>
      </c>
      <c r="AC38" s="91"/>
    </row>
    <row r="39" spans="1:29" s="4" customFormat="1" ht="15" customHeight="1">
      <c r="A39" s="89" t="s">
        <v>3127</v>
      </c>
      <c r="B39" s="90">
        <v>1012147860</v>
      </c>
      <c r="C39" s="91">
        <f>SUM(U39+AA39)</f>
        <v>484.52521000000002</v>
      </c>
      <c r="D39" s="92">
        <v>12986867</v>
      </c>
      <c r="E39" s="90" t="s">
        <v>47</v>
      </c>
      <c r="F39" s="90" t="s">
        <v>4033</v>
      </c>
      <c r="G39" s="90" t="s">
        <v>2570</v>
      </c>
      <c r="H39" s="93" t="s">
        <v>3128</v>
      </c>
      <c r="I39" s="94">
        <v>0</v>
      </c>
      <c r="J39" s="94">
        <v>0</v>
      </c>
      <c r="K39" s="95">
        <v>1.9970000000000002E-2</v>
      </c>
      <c r="L39" s="96">
        <v>0.08</v>
      </c>
      <c r="M39" s="96">
        <f t="shared" si="32"/>
        <v>0</v>
      </c>
      <c r="N39" s="96">
        <f t="shared" si="33"/>
        <v>0</v>
      </c>
      <c r="O39" s="96" t="s">
        <v>27</v>
      </c>
      <c r="P39" s="131">
        <v>105524</v>
      </c>
      <c r="Q39" s="98">
        <f>VLOOKUP(H39,Devices!$A$2:$C$2077,3,FALSE)</f>
        <v>110017</v>
      </c>
      <c r="R39" s="94">
        <f t="shared" si="34"/>
        <v>4493</v>
      </c>
      <c r="S39" s="94"/>
      <c r="T39" s="94">
        <f t="shared" si="35"/>
        <v>4493</v>
      </c>
      <c r="U39" s="96">
        <f t="shared" si="36"/>
        <v>89.725210000000004</v>
      </c>
      <c r="V39" s="99">
        <v>55128</v>
      </c>
      <c r="W39" s="100">
        <f>VLOOKUP(H39,Devices!$A$2:$D$2077,4,FALSE)</f>
        <v>60063</v>
      </c>
      <c r="X39" s="94">
        <f t="shared" si="37"/>
        <v>4935</v>
      </c>
      <c r="Y39" s="94"/>
      <c r="Z39" s="94">
        <f t="shared" si="38"/>
        <v>4935</v>
      </c>
      <c r="AA39" s="96">
        <f t="shared" si="39"/>
        <v>394.8</v>
      </c>
      <c r="AB39" s="91">
        <v>484.52521000000002</v>
      </c>
      <c r="AC39" s="91"/>
    </row>
    <row r="40" spans="1:29" s="4" customFormat="1" ht="15" customHeight="1">
      <c r="A40" s="89" t="s">
        <v>3347</v>
      </c>
      <c r="B40" s="90">
        <v>1012028850</v>
      </c>
      <c r="C40" s="91">
        <f>SUM(U40+AA40)</f>
        <v>20.389370000000003</v>
      </c>
      <c r="D40" s="92">
        <v>12355746</v>
      </c>
      <c r="E40" s="90" t="s">
        <v>47</v>
      </c>
      <c r="F40" s="90" t="s">
        <v>3348</v>
      </c>
      <c r="G40" s="90" t="s">
        <v>2127</v>
      </c>
      <c r="H40" s="93" t="s">
        <v>3343</v>
      </c>
      <c r="I40" s="94">
        <v>0</v>
      </c>
      <c r="J40" s="94">
        <v>0</v>
      </c>
      <c r="K40" s="95">
        <v>1.9970000000000002E-2</v>
      </c>
      <c r="L40" s="96">
        <v>0.08</v>
      </c>
      <c r="M40" s="96">
        <f t="shared" si="32"/>
        <v>0</v>
      </c>
      <c r="N40" s="96">
        <f t="shared" si="33"/>
        <v>0</v>
      </c>
      <c r="O40" s="96" t="s">
        <v>27</v>
      </c>
      <c r="P40" s="131">
        <v>79716</v>
      </c>
      <c r="Q40" s="98">
        <f>VLOOKUP(H40,Devices!$A$2:$C$2077,3,FALSE)</f>
        <v>80737</v>
      </c>
      <c r="R40" s="94">
        <f t="shared" si="34"/>
        <v>1021</v>
      </c>
      <c r="S40" s="94"/>
      <c r="T40" s="94">
        <f t="shared" si="35"/>
        <v>1021</v>
      </c>
      <c r="U40" s="96">
        <f t="shared" si="36"/>
        <v>20.389370000000003</v>
      </c>
      <c r="V40" s="99">
        <v>0</v>
      </c>
      <c r="W40" s="100">
        <v>0</v>
      </c>
      <c r="X40" s="94">
        <f t="shared" si="37"/>
        <v>0</v>
      </c>
      <c r="Y40" s="94"/>
      <c r="Z40" s="94" t="str">
        <f t="shared" si="38"/>
        <v>0</v>
      </c>
      <c r="AA40" s="96">
        <f t="shared" si="39"/>
        <v>0</v>
      </c>
      <c r="AB40" s="91">
        <v>20.389370000000003</v>
      </c>
      <c r="AC40" s="91"/>
    </row>
    <row r="41" spans="1:29" s="4" customFormat="1" ht="15" customHeight="1">
      <c r="A41" s="89" t="s">
        <v>3526</v>
      </c>
      <c r="B41" s="90">
        <v>1012146170</v>
      </c>
      <c r="C41" s="91">
        <f>SUM(U41+AA41)</f>
        <v>92.860500000000002</v>
      </c>
      <c r="D41" s="92">
        <v>12356112</v>
      </c>
      <c r="E41" s="90" t="s">
        <v>4733</v>
      </c>
      <c r="F41" s="90" t="s">
        <v>4504</v>
      </c>
      <c r="G41" s="90" t="s">
        <v>2200</v>
      </c>
      <c r="H41" s="93" t="s">
        <v>3527</v>
      </c>
      <c r="I41" s="94">
        <v>0</v>
      </c>
      <c r="J41" s="94">
        <v>0</v>
      </c>
      <c r="K41" s="95">
        <v>1.9970000000000002E-2</v>
      </c>
      <c r="L41" s="96">
        <v>0.08</v>
      </c>
      <c r="M41" s="96">
        <f t="shared" si="32"/>
        <v>0</v>
      </c>
      <c r="N41" s="96">
        <f t="shared" si="33"/>
        <v>0</v>
      </c>
      <c r="O41" s="96" t="s">
        <v>27</v>
      </c>
      <c r="P41" s="131">
        <v>156934</v>
      </c>
      <c r="Q41" s="98">
        <f>VLOOKUP(H41,Devices!$A$2:$C$2077,3,FALSE)</f>
        <v>161584</v>
      </c>
      <c r="R41" s="94">
        <f t="shared" si="34"/>
        <v>4650</v>
      </c>
      <c r="S41" s="94"/>
      <c r="T41" s="94">
        <f t="shared" si="35"/>
        <v>4650</v>
      </c>
      <c r="U41" s="96">
        <f t="shared" si="36"/>
        <v>92.860500000000002</v>
      </c>
      <c r="V41" s="99">
        <v>0</v>
      </c>
      <c r="W41" s="100">
        <v>0</v>
      </c>
      <c r="X41" s="94">
        <f t="shared" si="37"/>
        <v>0</v>
      </c>
      <c r="Y41" s="94"/>
      <c r="Z41" s="94" t="str">
        <f t="shared" si="38"/>
        <v>0</v>
      </c>
      <c r="AA41" s="96">
        <f t="shared" si="39"/>
        <v>0</v>
      </c>
      <c r="AB41" s="91">
        <v>92.860500000000002</v>
      </c>
      <c r="AC41" s="91"/>
    </row>
    <row r="42" spans="1:29" s="4" customFormat="1" ht="15" customHeight="1">
      <c r="A42" s="89" t="s">
        <v>4453</v>
      </c>
      <c r="B42" s="90">
        <v>1054217000</v>
      </c>
      <c r="C42" s="91">
        <f>SUM(U42+AA42)</f>
        <v>0</v>
      </c>
      <c r="D42" s="92">
        <v>12356242</v>
      </c>
      <c r="E42" s="90" t="s">
        <v>47</v>
      </c>
      <c r="F42" s="90" t="s">
        <v>5710</v>
      </c>
      <c r="G42" s="90" t="s">
        <v>2280</v>
      </c>
      <c r="H42" s="93" t="s">
        <v>4450</v>
      </c>
      <c r="I42" s="94">
        <v>0</v>
      </c>
      <c r="J42" s="94">
        <v>0</v>
      </c>
      <c r="K42" s="95">
        <v>1.9970000000000002E-2</v>
      </c>
      <c r="L42" s="96">
        <v>0.08</v>
      </c>
      <c r="M42" s="96">
        <f t="shared" ref="M42:N44" si="40">I42*K42</f>
        <v>0</v>
      </c>
      <c r="N42" s="96">
        <f t="shared" si="40"/>
        <v>0</v>
      </c>
      <c r="O42" s="96" t="s">
        <v>27</v>
      </c>
      <c r="P42" s="131">
        <v>9526</v>
      </c>
      <c r="Q42" s="98">
        <f>VLOOKUP(H42,Devices!$A$2:$C$2077,3,FALSE)</f>
        <v>9526</v>
      </c>
      <c r="R42" s="94">
        <f>Q42-P42</f>
        <v>0</v>
      </c>
      <c r="S42" s="94"/>
      <c r="T42" s="94" t="str">
        <f>IF(R42-I42&gt;0, R42-I42,"0")</f>
        <v>0</v>
      </c>
      <c r="U42" s="96">
        <f>IF(T42&gt;0,T42*K42,"0")</f>
        <v>0</v>
      </c>
      <c r="V42" s="99">
        <v>0</v>
      </c>
      <c r="W42" s="100">
        <v>0</v>
      </c>
      <c r="X42" s="94">
        <f>W42-V42</f>
        <v>0</v>
      </c>
      <c r="Y42" s="94"/>
      <c r="Z42" s="94" t="str">
        <f>IF(X42-J42&gt;0,X42-J42,"0")</f>
        <v>0</v>
      </c>
      <c r="AA42" s="96">
        <f>IF(Z42&gt;0,Z42*L42,"0")</f>
        <v>0</v>
      </c>
      <c r="AB42" s="91">
        <v>0</v>
      </c>
      <c r="AC42" s="91"/>
    </row>
    <row r="43" spans="1:29" s="4" customFormat="1" ht="15" customHeight="1">
      <c r="A43" s="89" t="s">
        <v>4735</v>
      </c>
      <c r="B43" s="90">
        <v>1215450020</v>
      </c>
      <c r="C43" s="91">
        <f>SUM(O43+U43+AA43)</f>
        <v>151.78</v>
      </c>
      <c r="D43" s="132">
        <v>12356300</v>
      </c>
      <c r="E43" s="90" t="s">
        <v>47</v>
      </c>
      <c r="F43" s="90" t="s">
        <v>4658</v>
      </c>
      <c r="G43" s="90" t="s">
        <v>1971</v>
      </c>
      <c r="H43" s="93" t="s">
        <v>4657</v>
      </c>
      <c r="I43" s="94">
        <v>6000</v>
      </c>
      <c r="J43" s="94">
        <v>100</v>
      </c>
      <c r="K43" s="95">
        <v>2.0750000000000001E-2</v>
      </c>
      <c r="L43" s="96">
        <v>0.08</v>
      </c>
      <c r="M43" s="96">
        <f t="shared" si="40"/>
        <v>124.5</v>
      </c>
      <c r="N43" s="96">
        <f t="shared" si="40"/>
        <v>8</v>
      </c>
      <c r="O43" s="96">
        <f>M43+N43</f>
        <v>132.5</v>
      </c>
      <c r="P43" s="133">
        <v>11982</v>
      </c>
      <c r="Q43" s="98">
        <f>VLOOKUP(H43,Devices!$A$2:$C$2077,3,FALSE)</f>
        <v>12113</v>
      </c>
      <c r="R43" s="94">
        <f>Q43-P43</f>
        <v>131</v>
      </c>
      <c r="S43" s="94" t="str">
        <f>IF(R43-I43&gt;0, R43-I43,"0")</f>
        <v>0</v>
      </c>
      <c r="T43" s="94"/>
      <c r="U43" s="96">
        <f>IF(S43&gt;0,S43*K43,"0")</f>
        <v>0</v>
      </c>
      <c r="V43" s="134">
        <v>24419</v>
      </c>
      <c r="W43" s="100">
        <f>VLOOKUP(H43,Devices!$A$2:$D$2077,4,FALSE)</f>
        <v>24760</v>
      </c>
      <c r="X43" s="94">
        <f>W43-V43</f>
        <v>341</v>
      </c>
      <c r="Y43" s="94">
        <f>IF(X43-J43&gt;0,X43-J43,"0")</f>
        <v>241</v>
      </c>
      <c r="Z43" s="94"/>
      <c r="AA43" s="96">
        <f>IF(Y43&gt;0,Y43*L43,"0")</f>
        <v>19.28</v>
      </c>
      <c r="AB43" s="91">
        <v>151.78</v>
      </c>
      <c r="AC43" s="91"/>
    </row>
    <row r="44" spans="1:29" s="3" customFormat="1" ht="15" customHeight="1">
      <c r="A44" s="89" t="s">
        <v>5238</v>
      </c>
      <c r="B44" s="90">
        <v>1215450020</v>
      </c>
      <c r="C44" s="91">
        <f>SUM(U44+AA44)</f>
        <v>39.959970000000006</v>
      </c>
      <c r="D44" s="92">
        <v>12355031</v>
      </c>
      <c r="E44" s="90" t="s">
        <v>47</v>
      </c>
      <c r="F44" s="90" t="s">
        <v>4715</v>
      </c>
      <c r="G44" s="90" t="s">
        <v>851</v>
      </c>
      <c r="H44" s="93" t="s">
        <v>5229</v>
      </c>
      <c r="I44" s="94">
        <v>0</v>
      </c>
      <c r="J44" s="94">
        <v>0</v>
      </c>
      <c r="K44" s="95">
        <v>1.9970000000000002E-2</v>
      </c>
      <c r="L44" s="96">
        <v>0.08</v>
      </c>
      <c r="M44" s="96">
        <f t="shared" si="40"/>
        <v>0</v>
      </c>
      <c r="N44" s="96">
        <f t="shared" si="40"/>
        <v>0</v>
      </c>
      <c r="O44" s="96" t="s">
        <v>27</v>
      </c>
      <c r="P44" s="135">
        <v>229575</v>
      </c>
      <c r="Q44" s="98">
        <f>VLOOKUP(H44,Devices!$A$2:$C$2077,3,FALSE)</f>
        <v>231576</v>
      </c>
      <c r="R44" s="94">
        <f>Q44-P44</f>
        <v>2001</v>
      </c>
      <c r="S44" s="94"/>
      <c r="T44" s="94">
        <f>IF(R44-I44&gt;0, R44-I44,"0")</f>
        <v>2001</v>
      </c>
      <c r="U44" s="96">
        <f>IF(T44&gt;0,T44*K44,"0")</f>
        <v>39.959970000000006</v>
      </c>
      <c r="V44" s="136">
        <v>0</v>
      </c>
      <c r="W44" s="100">
        <v>0</v>
      </c>
      <c r="X44" s="94">
        <f>W44-V44</f>
        <v>0</v>
      </c>
      <c r="Y44" s="94"/>
      <c r="Z44" s="94" t="str">
        <f>IF(X44-J44&gt;0,X44-J44,"0")</f>
        <v>0</v>
      </c>
      <c r="AA44" s="96">
        <f>IF(Z44&gt;0,Z44*L44,"0")</f>
        <v>0</v>
      </c>
      <c r="AB44" s="91">
        <v>39.959970000000006</v>
      </c>
      <c r="AC44" s="91"/>
    </row>
    <row r="45" spans="1:29" s="4" customFormat="1" ht="15" customHeight="1">
      <c r="A45" s="89" t="s">
        <v>5595</v>
      </c>
      <c r="B45" s="90">
        <v>1054217000</v>
      </c>
      <c r="C45" s="91">
        <f>SUM(U45+AA45)</f>
        <v>407.42426</v>
      </c>
      <c r="D45" s="92">
        <v>13063382</v>
      </c>
      <c r="E45" s="90" t="s">
        <v>47</v>
      </c>
      <c r="F45" s="90" t="s">
        <v>5529</v>
      </c>
      <c r="G45" s="90" t="s">
        <v>3011</v>
      </c>
      <c r="H45" s="93" t="s">
        <v>3012</v>
      </c>
      <c r="I45" s="94">
        <v>0</v>
      </c>
      <c r="J45" s="94">
        <v>0</v>
      </c>
      <c r="K45" s="95">
        <v>1.9970000000000002E-2</v>
      </c>
      <c r="L45" s="96">
        <v>0.08</v>
      </c>
      <c r="M45" s="96">
        <f t="shared" ref="M45" si="41">I45*K45</f>
        <v>0</v>
      </c>
      <c r="N45" s="96">
        <f t="shared" ref="N45" si="42">J45*L45</f>
        <v>0</v>
      </c>
      <c r="O45" s="96" t="s">
        <v>27</v>
      </c>
      <c r="P45" s="135">
        <v>222112</v>
      </c>
      <c r="Q45" s="98">
        <f>VLOOKUP(H45,Devices!$A$2:$C$2077,3,FALSE)</f>
        <v>223970</v>
      </c>
      <c r="R45" s="94">
        <f>Q45-P45</f>
        <v>1858</v>
      </c>
      <c r="S45" s="94"/>
      <c r="T45" s="94">
        <f>IF(R45-I45&gt;0, R45-I45,"0")</f>
        <v>1858</v>
      </c>
      <c r="U45" s="96">
        <f>IF(T45&gt;0,T45*K45,"0")</f>
        <v>37.104260000000004</v>
      </c>
      <c r="V45" s="136">
        <v>117857</v>
      </c>
      <c r="W45" s="100">
        <f>VLOOKUP(H45,Devices!$A$2:$D$2077,4,FALSE)</f>
        <v>122486</v>
      </c>
      <c r="X45" s="94">
        <f>W45-V45</f>
        <v>4629</v>
      </c>
      <c r="Y45" s="94"/>
      <c r="Z45" s="94">
        <f>IF(X45-J45&gt;0,X45-J45,"0")</f>
        <v>4629</v>
      </c>
      <c r="AA45" s="96">
        <f>IF(Z45&gt;0,Z45*L45,"0")</f>
        <v>370.32</v>
      </c>
      <c r="AB45" s="91">
        <v>407.42426</v>
      </c>
      <c r="AC45" s="91"/>
    </row>
    <row r="46" spans="1:29" s="3" customFormat="1" ht="15" customHeight="1">
      <c r="A46" s="89" t="s">
        <v>1695</v>
      </c>
      <c r="B46" s="90">
        <v>1013183630</v>
      </c>
      <c r="C46" s="91">
        <f>SUM(U46+AA46)</f>
        <v>158.62171000000001</v>
      </c>
      <c r="D46" s="92">
        <v>12140978</v>
      </c>
      <c r="E46" s="90" t="s">
        <v>1769</v>
      </c>
      <c r="F46" s="90" t="s">
        <v>1877</v>
      </c>
      <c r="G46" s="90" t="s">
        <v>1191</v>
      </c>
      <c r="H46" s="93" t="s">
        <v>49</v>
      </c>
      <c r="I46" s="94">
        <v>0</v>
      </c>
      <c r="J46" s="94">
        <v>0</v>
      </c>
      <c r="K46" s="95">
        <v>1.9970000000000002E-2</v>
      </c>
      <c r="L46" s="96">
        <v>0.08</v>
      </c>
      <c r="M46" s="96">
        <f t="shared" si="32"/>
        <v>0</v>
      </c>
      <c r="N46" s="96">
        <f t="shared" si="33"/>
        <v>0</v>
      </c>
      <c r="O46" s="96" t="s">
        <v>27</v>
      </c>
      <c r="P46" s="131">
        <v>608408</v>
      </c>
      <c r="Q46" s="98">
        <f>VLOOKUP(H46,Devices!$A$2:$C$2077,3,FALSE)</f>
        <v>616351</v>
      </c>
      <c r="R46" s="94">
        <f t="shared" si="34"/>
        <v>7943</v>
      </c>
      <c r="S46" s="90"/>
      <c r="T46" s="94">
        <f t="shared" si="35"/>
        <v>7943</v>
      </c>
      <c r="U46" s="96">
        <f t="shared" si="36"/>
        <v>158.62171000000001</v>
      </c>
      <c r="V46" s="99">
        <v>0</v>
      </c>
      <c r="W46" s="100">
        <f>VLOOKUP(H46,Devices!$A$2:$D$2077,4,FALSE)</f>
        <v>0</v>
      </c>
      <c r="X46" s="94">
        <f t="shared" si="37"/>
        <v>0</v>
      </c>
      <c r="Y46" s="94"/>
      <c r="Z46" s="94" t="str">
        <f t="shared" si="38"/>
        <v>0</v>
      </c>
      <c r="AA46" s="96">
        <f t="shared" si="39"/>
        <v>0</v>
      </c>
      <c r="AB46" s="91">
        <v>158.62171000000001</v>
      </c>
      <c r="AC46" s="91"/>
    </row>
    <row r="47" spans="1:29" s="3" customFormat="1" ht="15" customHeight="1">
      <c r="A47" s="89" t="s">
        <v>1695</v>
      </c>
      <c r="B47" s="90">
        <v>1013183630</v>
      </c>
      <c r="C47" s="91">
        <f>SUM(U47+AA47)</f>
        <v>13.613010000000001</v>
      </c>
      <c r="D47" s="137">
        <v>12603589</v>
      </c>
      <c r="E47" s="90" t="s">
        <v>1769</v>
      </c>
      <c r="F47" s="90" t="s">
        <v>3337</v>
      </c>
      <c r="G47" s="90" t="s">
        <v>1518</v>
      </c>
      <c r="H47" s="93" t="s">
        <v>1696</v>
      </c>
      <c r="I47" s="94">
        <v>0</v>
      </c>
      <c r="J47" s="94">
        <v>0</v>
      </c>
      <c r="K47" s="95">
        <v>1.9970000000000002E-2</v>
      </c>
      <c r="L47" s="96">
        <v>0.08</v>
      </c>
      <c r="M47" s="96">
        <f t="shared" si="32"/>
        <v>0</v>
      </c>
      <c r="N47" s="96">
        <f t="shared" si="33"/>
        <v>0</v>
      </c>
      <c r="O47" s="96" t="s">
        <v>27</v>
      </c>
      <c r="P47" s="131">
        <v>17684</v>
      </c>
      <c r="Q47" s="98">
        <f>VLOOKUP(H47,Devices!$A$2:$C$2077,3,FALSE)</f>
        <v>17917</v>
      </c>
      <c r="R47" s="94">
        <f t="shared" si="34"/>
        <v>233</v>
      </c>
      <c r="S47" s="90"/>
      <c r="T47" s="94">
        <f t="shared" si="35"/>
        <v>233</v>
      </c>
      <c r="U47" s="96">
        <f t="shared" si="36"/>
        <v>4.6530100000000001</v>
      </c>
      <c r="V47" s="99">
        <v>8213</v>
      </c>
      <c r="W47" s="100">
        <f>VLOOKUP(H47,Devices!$A$2:$D$2077,4,FALSE)</f>
        <v>8325</v>
      </c>
      <c r="X47" s="94">
        <f t="shared" si="37"/>
        <v>112</v>
      </c>
      <c r="Y47" s="94"/>
      <c r="Z47" s="94">
        <f t="shared" si="38"/>
        <v>112</v>
      </c>
      <c r="AA47" s="96">
        <f t="shared" si="39"/>
        <v>8.9600000000000009</v>
      </c>
      <c r="AB47" s="91">
        <v>13.613010000000001</v>
      </c>
      <c r="AC47" s="91"/>
    </row>
    <row r="48" spans="1:29" s="3" customFormat="1" ht="15" customHeight="1">
      <c r="A48" s="89" t="s">
        <v>1695</v>
      </c>
      <c r="B48" s="90">
        <v>1013183630</v>
      </c>
      <c r="C48" s="91">
        <f>SUM(U48+AA48)</f>
        <v>103.43146000000002</v>
      </c>
      <c r="D48" s="137">
        <v>12602838</v>
      </c>
      <c r="E48" s="90" t="s">
        <v>1769</v>
      </c>
      <c r="F48" s="90" t="s">
        <v>1697</v>
      </c>
      <c r="G48" s="90" t="s">
        <v>1518</v>
      </c>
      <c r="H48" s="93" t="s">
        <v>1698</v>
      </c>
      <c r="I48" s="94">
        <v>0</v>
      </c>
      <c r="J48" s="94">
        <v>0</v>
      </c>
      <c r="K48" s="95">
        <v>1.9970000000000002E-2</v>
      </c>
      <c r="L48" s="96">
        <v>0.08</v>
      </c>
      <c r="M48" s="96">
        <f t="shared" si="32"/>
        <v>0</v>
      </c>
      <c r="N48" s="96">
        <f t="shared" si="33"/>
        <v>0</v>
      </c>
      <c r="O48" s="96" t="s">
        <v>27</v>
      </c>
      <c r="P48" s="131">
        <v>76958</v>
      </c>
      <c r="Q48" s="98">
        <f>VLOOKUP(H48,Devices!$A$2:$C$2077,3,FALSE)</f>
        <v>78576</v>
      </c>
      <c r="R48" s="94">
        <f t="shared" si="34"/>
        <v>1618</v>
      </c>
      <c r="S48" s="90"/>
      <c r="T48" s="94">
        <f t="shared" si="35"/>
        <v>1618</v>
      </c>
      <c r="U48" s="96">
        <f t="shared" si="36"/>
        <v>32.311460000000004</v>
      </c>
      <c r="V48" s="99">
        <v>51336</v>
      </c>
      <c r="W48" s="100">
        <f>VLOOKUP(H48,Devices!$A$2:$D$2077,4,FALSE)</f>
        <v>52225</v>
      </c>
      <c r="X48" s="94">
        <f t="shared" si="37"/>
        <v>889</v>
      </c>
      <c r="Y48" s="94"/>
      <c r="Z48" s="94">
        <f t="shared" si="38"/>
        <v>889</v>
      </c>
      <c r="AA48" s="96">
        <f t="shared" si="39"/>
        <v>71.12</v>
      </c>
      <c r="AB48" s="91">
        <v>103.43146000000002</v>
      </c>
      <c r="AC48" s="91"/>
    </row>
    <row r="49" spans="1:29" s="3" customFormat="1" ht="15" customHeight="1">
      <c r="A49" s="89" t="s">
        <v>1695</v>
      </c>
      <c r="B49" s="90">
        <v>1013183630</v>
      </c>
      <c r="C49" s="91">
        <f>SUM(U49+AA49)</f>
        <v>24.62884</v>
      </c>
      <c r="D49" s="137">
        <v>12602962</v>
      </c>
      <c r="E49" s="90" t="s">
        <v>1769</v>
      </c>
      <c r="F49" s="90" t="s">
        <v>1699</v>
      </c>
      <c r="G49" s="90" t="s">
        <v>1518</v>
      </c>
      <c r="H49" s="93" t="s">
        <v>1700</v>
      </c>
      <c r="I49" s="94">
        <v>0</v>
      </c>
      <c r="J49" s="94">
        <v>0</v>
      </c>
      <c r="K49" s="95">
        <v>1.9970000000000002E-2</v>
      </c>
      <c r="L49" s="96">
        <v>0.08</v>
      </c>
      <c r="M49" s="96">
        <f t="shared" si="32"/>
        <v>0</v>
      </c>
      <c r="N49" s="96">
        <f t="shared" si="33"/>
        <v>0</v>
      </c>
      <c r="O49" s="96" t="s">
        <v>27</v>
      </c>
      <c r="P49" s="131">
        <v>21975</v>
      </c>
      <c r="Q49" s="98">
        <f>VLOOKUP(H49,Devices!$A$2:$C$2077,3,FALSE)</f>
        <v>22347</v>
      </c>
      <c r="R49" s="94">
        <f t="shared" si="34"/>
        <v>372</v>
      </c>
      <c r="S49" s="90"/>
      <c r="T49" s="94">
        <f t="shared" si="35"/>
        <v>372</v>
      </c>
      <c r="U49" s="96">
        <f t="shared" si="36"/>
        <v>7.428840000000001</v>
      </c>
      <c r="V49" s="99">
        <v>13755</v>
      </c>
      <c r="W49" s="100">
        <f>VLOOKUP(H49,Devices!$A$2:$D$2077,4,FALSE)</f>
        <v>13970</v>
      </c>
      <c r="X49" s="94">
        <f t="shared" si="37"/>
        <v>215</v>
      </c>
      <c r="Y49" s="94"/>
      <c r="Z49" s="94">
        <f t="shared" si="38"/>
        <v>215</v>
      </c>
      <c r="AA49" s="96">
        <f t="shared" si="39"/>
        <v>17.2</v>
      </c>
      <c r="AB49" s="91">
        <v>24.62884</v>
      </c>
      <c r="AC49" s="91"/>
    </row>
    <row r="50" spans="1:29" s="3" customFormat="1" ht="15" customHeight="1">
      <c r="A50" s="89" t="s">
        <v>1695</v>
      </c>
      <c r="B50" s="90">
        <v>1013183630</v>
      </c>
      <c r="C50" s="91">
        <f>SUM(U50+AA50)</f>
        <v>0.67898000000000003</v>
      </c>
      <c r="D50" s="137">
        <v>12355513</v>
      </c>
      <c r="E50" s="90" t="s">
        <v>1769</v>
      </c>
      <c r="F50" s="90" t="s">
        <v>1702</v>
      </c>
      <c r="G50" s="90" t="s">
        <v>2127</v>
      </c>
      <c r="H50" s="93" t="s">
        <v>1703</v>
      </c>
      <c r="I50" s="94">
        <v>0</v>
      </c>
      <c r="J50" s="94">
        <v>0</v>
      </c>
      <c r="K50" s="95">
        <v>1.9970000000000002E-2</v>
      </c>
      <c r="L50" s="96">
        <v>0.08</v>
      </c>
      <c r="M50" s="96">
        <f t="shared" si="32"/>
        <v>0</v>
      </c>
      <c r="N50" s="96">
        <f t="shared" si="33"/>
        <v>0</v>
      </c>
      <c r="O50" s="96" t="s">
        <v>27</v>
      </c>
      <c r="P50" s="131">
        <v>6123</v>
      </c>
      <c r="Q50" s="98">
        <f>VLOOKUP(H50,Devices!$A$2:$C$2077,3,FALSE)</f>
        <v>6157</v>
      </c>
      <c r="R50" s="94">
        <f t="shared" si="34"/>
        <v>34</v>
      </c>
      <c r="S50" s="90"/>
      <c r="T50" s="94">
        <f t="shared" si="35"/>
        <v>34</v>
      </c>
      <c r="U50" s="96">
        <f t="shared" si="36"/>
        <v>0.67898000000000003</v>
      </c>
      <c r="V50" s="99">
        <v>0</v>
      </c>
      <c r="W50" s="100">
        <v>0</v>
      </c>
      <c r="X50" s="94">
        <f t="shared" si="37"/>
        <v>0</v>
      </c>
      <c r="Y50" s="94"/>
      <c r="Z50" s="94" t="str">
        <f t="shared" si="38"/>
        <v>0</v>
      </c>
      <c r="AA50" s="96">
        <f t="shared" si="39"/>
        <v>0</v>
      </c>
      <c r="AB50" s="91">
        <v>0.67898000000000003</v>
      </c>
      <c r="AC50" s="91"/>
    </row>
    <row r="51" spans="1:29" s="3" customFormat="1" ht="15" customHeight="1">
      <c r="A51" s="89" t="s">
        <v>1695</v>
      </c>
      <c r="B51" s="90">
        <v>1013183630</v>
      </c>
      <c r="C51" s="91">
        <f>SUM(U51+AA51)</f>
        <v>20.415890000000001</v>
      </c>
      <c r="D51" s="137">
        <v>12355487</v>
      </c>
      <c r="E51" s="90" t="s">
        <v>1769</v>
      </c>
      <c r="F51" s="90" t="s">
        <v>1704</v>
      </c>
      <c r="G51" s="90" t="s">
        <v>1249</v>
      </c>
      <c r="H51" s="93" t="s">
        <v>1705</v>
      </c>
      <c r="I51" s="94">
        <v>0</v>
      </c>
      <c r="J51" s="94">
        <v>0</v>
      </c>
      <c r="K51" s="95">
        <v>1.9970000000000002E-2</v>
      </c>
      <c r="L51" s="96">
        <v>0.08</v>
      </c>
      <c r="M51" s="96">
        <f t="shared" si="32"/>
        <v>0</v>
      </c>
      <c r="N51" s="96">
        <f t="shared" si="33"/>
        <v>0</v>
      </c>
      <c r="O51" s="96" t="s">
        <v>27</v>
      </c>
      <c r="P51" s="131">
        <v>11336</v>
      </c>
      <c r="Q51" s="98">
        <f>VLOOKUP(H51,Devices!$A$2:$C$2077,3,FALSE)</f>
        <v>11473</v>
      </c>
      <c r="R51" s="94">
        <f t="shared" si="34"/>
        <v>137</v>
      </c>
      <c r="S51" s="90"/>
      <c r="T51" s="94">
        <f t="shared" si="35"/>
        <v>137</v>
      </c>
      <c r="U51" s="96">
        <f t="shared" si="36"/>
        <v>2.7358900000000004</v>
      </c>
      <c r="V51" s="99">
        <v>17630</v>
      </c>
      <c r="W51" s="100">
        <f>VLOOKUP(H51,Devices!$A$2:$D$2077,4,FALSE)</f>
        <v>17851</v>
      </c>
      <c r="X51" s="94">
        <f t="shared" si="37"/>
        <v>221</v>
      </c>
      <c r="Y51" s="94"/>
      <c r="Z51" s="94">
        <f t="shared" si="38"/>
        <v>221</v>
      </c>
      <c r="AA51" s="96">
        <f t="shared" si="39"/>
        <v>17.68</v>
      </c>
      <c r="AB51" s="91">
        <v>20.415890000000001</v>
      </c>
      <c r="AC51" s="91"/>
    </row>
    <row r="52" spans="1:29" s="3" customFormat="1" ht="15" customHeight="1">
      <c r="A52" s="89" t="s">
        <v>1695</v>
      </c>
      <c r="B52" s="90">
        <v>1013183630</v>
      </c>
      <c r="C52" s="91">
        <f>SUM(U52+AA52)</f>
        <v>12.021940000000001</v>
      </c>
      <c r="D52" s="137">
        <v>12355511</v>
      </c>
      <c r="E52" s="90" t="s">
        <v>1769</v>
      </c>
      <c r="F52" s="90" t="s">
        <v>1707</v>
      </c>
      <c r="G52" s="90" t="s">
        <v>1706</v>
      </c>
      <c r="H52" s="93" t="s">
        <v>1708</v>
      </c>
      <c r="I52" s="94">
        <v>0</v>
      </c>
      <c r="J52" s="94">
        <v>0</v>
      </c>
      <c r="K52" s="95">
        <v>1.9970000000000002E-2</v>
      </c>
      <c r="L52" s="96">
        <v>0.08</v>
      </c>
      <c r="M52" s="96">
        <f t="shared" si="32"/>
        <v>0</v>
      </c>
      <c r="N52" s="96">
        <f t="shared" si="33"/>
        <v>0</v>
      </c>
      <c r="O52" s="96" t="s">
        <v>27</v>
      </c>
      <c r="P52" s="131">
        <v>59863</v>
      </c>
      <c r="Q52" s="98">
        <f>VLOOKUP(H52,Devices!$A$2:$C$2077,3,FALSE)</f>
        <v>60465</v>
      </c>
      <c r="R52" s="94">
        <f t="shared" si="34"/>
        <v>602</v>
      </c>
      <c r="S52" s="90"/>
      <c r="T52" s="94">
        <f t="shared" si="35"/>
        <v>602</v>
      </c>
      <c r="U52" s="96">
        <f t="shared" si="36"/>
        <v>12.021940000000001</v>
      </c>
      <c r="V52" s="99">
        <v>0</v>
      </c>
      <c r="W52" s="100">
        <v>0</v>
      </c>
      <c r="X52" s="94">
        <f t="shared" si="37"/>
        <v>0</v>
      </c>
      <c r="Y52" s="94"/>
      <c r="Z52" s="94" t="str">
        <f t="shared" si="38"/>
        <v>0</v>
      </c>
      <c r="AA52" s="96">
        <f t="shared" si="39"/>
        <v>0</v>
      </c>
      <c r="AB52" s="91">
        <v>12.021940000000001</v>
      </c>
      <c r="AC52" s="91"/>
    </row>
    <row r="53" spans="1:29" s="3" customFormat="1" ht="15" customHeight="1">
      <c r="A53" s="89" t="s">
        <v>1695</v>
      </c>
      <c r="B53" s="90">
        <v>1013183630</v>
      </c>
      <c r="C53" s="91">
        <f>SUM(U53+AA53)</f>
        <v>5.8312400000000002</v>
      </c>
      <c r="D53" s="137">
        <v>12355512</v>
      </c>
      <c r="E53" s="90" t="s">
        <v>1769</v>
      </c>
      <c r="F53" s="90" t="s">
        <v>1709</v>
      </c>
      <c r="G53" s="90" t="s">
        <v>1706</v>
      </c>
      <c r="H53" s="93" t="s">
        <v>1710</v>
      </c>
      <c r="I53" s="94">
        <v>0</v>
      </c>
      <c r="J53" s="94">
        <v>0</v>
      </c>
      <c r="K53" s="95">
        <v>1.9970000000000002E-2</v>
      </c>
      <c r="L53" s="96">
        <v>0.08</v>
      </c>
      <c r="M53" s="96">
        <f t="shared" si="32"/>
        <v>0</v>
      </c>
      <c r="N53" s="96">
        <f t="shared" si="33"/>
        <v>0</v>
      </c>
      <c r="O53" s="96" t="s">
        <v>27</v>
      </c>
      <c r="P53" s="131">
        <v>47860</v>
      </c>
      <c r="Q53" s="98">
        <f>VLOOKUP(H53,Devices!$A$2:$C$2077,3,FALSE)</f>
        <v>48152</v>
      </c>
      <c r="R53" s="94">
        <f t="shared" si="34"/>
        <v>292</v>
      </c>
      <c r="S53" s="90"/>
      <c r="T53" s="94">
        <f t="shared" si="35"/>
        <v>292</v>
      </c>
      <c r="U53" s="96">
        <f t="shared" si="36"/>
        <v>5.8312400000000002</v>
      </c>
      <c r="V53" s="99">
        <v>0</v>
      </c>
      <c r="W53" s="100">
        <v>0</v>
      </c>
      <c r="X53" s="94">
        <f t="shared" si="37"/>
        <v>0</v>
      </c>
      <c r="Y53" s="94"/>
      <c r="Z53" s="94" t="str">
        <f t="shared" si="38"/>
        <v>0</v>
      </c>
      <c r="AA53" s="96">
        <f t="shared" si="39"/>
        <v>0</v>
      </c>
      <c r="AB53" s="91">
        <v>5.8312400000000002</v>
      </c>
      <c r="AC53" s="91"/>
    </row>
    <row r="54" spans="1:29" s="3" customFormat="1" ht="15" customHeight="1">
      <c r="A54" s="89" t="s">
        <v>1695</v>
      </c>
      <c r="B54" s="90">
        <v>1013183630</v>
      </c>
      <c r="C54" s="91">
        <f>SUM(U54+AA54)</f>
        <v>6.4103700000000003</v>
      </c>
      <c r="D54" s="137">
        <v>12355510</v>
      </c>
      <c r="E54" s="90" t="s">
        <v>1769</v>
      </c>
      <c r="F54" s="90" t="s">
        <v>1723</v>
      </c>
      <c r="G54" s="90" t="s">
        <v>1706</v>
      </c>
      <c r="H54" s="93" t="s">
        <v>1724</v>
      </c>
      <c r="I54" s="94">
        <v>0</v>
      </c>
      <c r="J54" s="94">
        <v>0</v>
      </c>
      <c r="K54" s="95">
        <v>1.9970000000000002E-2</v>
      </c>
      <c r="L54" s="96">
        <v>0.08</v>
      </c>
      <c r="M54" s="96">
        <f t="shared" si="32"/>
        <v>0</v>
      </c>
      <c r="N54" s="96">
        <f t="shared" si="33"/>
        <v>0</v>
      </c>
      <c r="O54" s="96" t="s">
        <v>27</v>
      </c>
      <c r="P54" s="131">
        <v>18737</v>
      </c>
      <c r="Q54" s="98">
        <f>VLOOKUP(H54,[1]Billing!$I$2:$S$2302,11,FALSE)</f>
        <v>19058</v>
      </c>
      <c r="R54" s="94">
        <f t="shared" si="34"/>
        <v>321</v>
      </c>
      <c r="S54" s="90"/>
      <c r="T54" s="94">
        <f t="shared" si="35"/>
        <v>321</v>
      </c>
      <c r="U54" s="96">
        <f t="shared" si="36"/>
        <v>6.4103700000000003</v>
      </c>
      <c r="V54" s="99">
        <v>0</v>
      </c>
      <c r="W54" s="100">
        <f>VLOOKUP(H54,[1]Billing!$I$2:$Y$2302,17,FALSE)</f>
        <v>0</v>
      </c>
      <c r="X54" s="94">
        <f t="shared" si="37"/>
        <v>0</v>
      </c>
      <c r="Y54" s="94"/>
      <c r="Z54" s="94" t="str">
        <f t="shared" si="38"/>
        <v>0</v>
      </c>
      <c r="AA54" s="96">
        <f t="shared" si="39"/>
        <v>0</v>
      </c>
      <c r="AB54" s="91">
        <v>6.4103700000000003</v>
      </c>
      <c r="AC54" s="91"/>
    </row>
    <row r="55" spans="1:29" s="4" customFormat="1" ht="15" customHeight="1">
      <c r="A55" s="89" t="s">
        <v>2207</v>
      </c>
      <c r="B55" s="90">
        <v>1013183630</v>
      </c>
      <c r="C55" s="91">
        <f>SUM(U55+AA55)</f>
        <v>32.151700000000005</v>
      </c>
      <c r="D55" s="137">
        <v>12839006</v>
      </c>
      <c r="E55" s="90" t="s">
        <v>1769</v>
      </c>
      <c r="F55" s="90" t="s">
        <v>1782</v>
      </c>
      <c r="G55" s="90" t="s">
        <v>1755</v>
      </c>
      <c r="H55" s="93" t="s">
        <v>2208</v>
      </c>
      <c r="I55" s="94">
        <v>0</v>
      </c>
      <c r="J55" s="94">
        <v>0</v>
      </c>
      <c r="K55" s="95">
        <v>1.9970000000000002E-2</v>
      </c>
      <c r="L55" s="96">
        <v>0.08</v>
      </c>
      <c r="M55" s="96">
        <f t="shared" si="32"/>
        <v>0</v>
      </c>
      <c r="N55" s="96">
        <f t="shared" si="33"/>
        <v>0</v>
      </c>
      <c r="O55" s="96" t="s">
        <v>27</v>
      </c>
      <c r="P55" s="131">
        <v>136260</v>
      </c>
      <c r="Q55" s="98">
        <f>VLOOKUP(H55,Devices!$A$2:$C$2077,3,FALSE)</f>
        <v>137870</v>
      </c>
      <c r="R55" s="94">
        <f t="shared" si="34"/>
        <v>1610</v>
      </c>
      <c r="S55" s="90"/>
      <c r="T55" s="94">
        <f t="shared" si="35"/>
        <v>1610</v>
      </c>
      <c r="U55" s="96">
        <f t="shared" si="36"/>
        <v>32.151700000000005</v>
      </c>
      <c r="V55" s="99">
        <v>0</v>
      </c>
      <c r="W55" s="100">
        <f>VLOOKUP(H55,Devices!$A$2:$D$2077,4,FALSE)</f>
        <v>0</v>
      </c>
      <c r="X55" s="94">
        <f t="shared" si="37"/>
        <v>0</v>
      </c>
      <c r="Y55" s="94"/>
      <c r="Z55" s="94" t="str">
        <f t="shared" si="38"/>
        <v>0</v>
      </c>
      <c r="AA55" s="96">
        <f t="shared" si="39"/>
        <v>0</v>
      </c>
      <c r="AB55" s="91">
        <v>32.151700000000005</v>
      </c>
      <c r="AC55" s="91"/>
    </row>
    <row r="56" spans="1:29" s="4" customFormat="1" ht="15" customHeight="1">
      <c r="A56" s="89" t="s">
        <v>2251</v>
      </c>
      <c r="B56" s="90">
        <v>1013183630</v>
      </c>
      <c r="C56" s="91">
        <f>SUM(U56+AA56)</f>
        <v>14.278550000000001</v>
      </c>
      <c r="D56" s="137">
        <v>12355337</v>
      </c>
      <c r="E56" s="90" t="s">
        <v>1769</v>
      </c>
      <c r="F56" s="90" t="s">
        <v>2252</v>
      </c>
      <c r="G56" s="90" t="s">
        <v>1248</v>
      </c>
      <c r="H56" s="93" t="s">
        <v>2253</v>
      </c>
      <c r="I56" s="94">
        <v>0</v>
      </c>
      <c r="J56" s="94">
        <v>0</v>
      </c>
      <c r="K56" s="95">
        <v>1.9970000000000002E-2</v>
      </c>
      <c r="L56" s="96">
        <v>0.08</v>
      </c>
      <c r="M56" s="96">
        <f t="shared" si="32"/>
        <v>0</v>
      </c>
      <c r="N56" s="96">
        <f t="shared" si="33"/>
        <v>0</v>
      </c>
      <c r="O56" s="96" t="s">
        <v>27</v>
      </c>
      <c r="P56" s="131">
        <v>21125</v>
      </c>
      <c r="Q56" s="98">
        <f>VLOOKUP(H56,Devices!$A$2:$C$2077,3,FALSE)</f>
        <v>21840</v>
      </c>
      <c r="R56" s="94">
        <f t="shared" si="34"/>
        <v>715</v>
      </c>
      <c r="S56" s="90"/>
      <c r="T56" s="94">
        <f t="shared" si="35"/>
        <v>715</v>
      </c>
      <c r="U56" s="96">
        <f t="shared" si="36"/>
        <v>14.278550000000001</v>
      </c>
      <c r="V56" s="99">
        <v>0</v>
      </c>
      <c r="W56" s="100">
        <v>0</v>
      </c>
      <c r="X56" s="94">
        <f t="shared" si="37"/>
        <v>0</v>
      </c>
      <c r="Y56" s="94"/>
      <c r="Z56" s="94"/>
      <c r="AA56" s="96" t="str">
        <f t="shared" si="39"/>
        <v>0</v>
      </c>
      <c r="AB56" s="91">
        <v>14.278550000000001</v>
      </c>
      <c r="AC56" s="91"/>
    </row>
    <row r="57" spans="1:29" s="3" customFormat="1" ht="15" customHeight="1">
      <c r="A57" s="89" t="s">
        <v>4829</v>
      </c>
      <c r="B57" s="90">
        <v>1013183630</v>
      </c>
      <c r="C57" s="91">
        <f>SUM(U57+AA57)</f>
        <v>14.857680000000002</v>
      </c>
      <c r="D57" s="137">
        <v>12356335</v>
      </c>
      <c r="E57" s="90" t="s">
        <v>1769</v>
      </c>
      <c r="F57" s="90" t="s">
        <v>1722</v>
      </c>
      <c r="G57" s="90" t="s">
        <v>4009</v>
      </c>
      <c r="H57" s="93" t="s">
        <v>4812</v>
      </c>
      <c r="I57" s="94">
        <v>0</v>
      </c>
      <c r="J57" s="94">
        <v>0</v>
      </c>
      <c r="K57" s="95">
        <v>1.9970000000000002E-2</v>
      </c>
      <c r="L57" s="96">
        <v>0.08</v>
      </c>
      <c r="M57" s="96">
        <f>I57*K57</f>
        <v>0</v>
      </c>
      <c r="N57" s="96">
        <f>J57*L57</f>
        <v>0</v>
      </c>
      <c r="O57" s="96" t="s">
        <v>27</v>
      </c>
      <c r="P57" s="131">
        <v>7751</v>
      </c>
      <c r="Q57" s="98">
        <f>VLOOKUP(H57,Devices!$A$2:$C$2077,3,FALSE)</f>
        <v>8495</v>
      </c>
      <c r="R57" s="94">
        <f>Q57-P57</f>
        <v>744</v>
      </c>
      <c r="S57" s="90"/>
      <c r="T57" s="94">
        <f>IF(R57-I57&gt;0, R57-I57,"0")</f>
        <v>744</v>
      </c>
      <c r="U57" s="96">
        <f>IF(T57&gt;0,T57*K57,"0")</f>
        <v>14.857680000000002</v>
      </c>
      <c r="V57" s="99">
        <v>0</v>
      </c>
      <c r="W57" s="100">
        <v>0</v>
      </c>
      <c r="X57" s="94">
        <f>W57-V57</f>
        <v>0</v>
      </c>
      <c r="Y57" s="94"/>
      <c r="Z57" s="94" t="str">
        <f>IF(X57-J57&gt;0,X57-J57,"0")</f>
        <v>0</v>
      </c>
      <c r="AA57" s="96">
        <f>IF(Z57&gt;0,Z57*L57,"0")</f>
        <v>0</v>
      </c>
      <c r="AB57" s="91">
        <v>14.857680000000002</v>
      </c>
      <c r="AC57" s="91"/>
    </row>
    <row r="58" spans="1:29" s="3" customFormat="1" ht="15" customHeight="1">
      <c r="A58" s="89" t="s">
        <v>4928</v>
      </c>
      <c r="B58" s="90">
        <v>1013183630</v>
      </c>
      <c r="C58" s="91">
        <f>SUM(U58+AA58)</f>
        <v>140.84841</v>
      </c>
      <c r="D58" s="138">
        <v>13778159</v>
      </c>
      <c r="E58" s="90" t="s">
        <v>1769</v>
      </c>
      <c r="F58" s="90" t="s">
        <v>4929</v>
      </c>
      <c r="G58" s="90" t="s">
        <v>1850</v>
      </c>
      <c r="H58" s="93" t="s">
        <v>4918</v>
      </c>
      <c r="I58" s="94">
        <v>0</v>
      </c>
      <c r="J58" s="94">
        <v>0</v>
      </c>
      <c r="K58" s="95">
        <v>1.9970000000000002E-2</v>
      </c>
      <c r="L58" s="96">
        <v>0.08</v>
      </c>
      <c r="M58" s="96">
        <f>I58*K58</f>
        <v>0</v>
      </c>
      <c r="N58" s="96">
        <f>J58*L58</f>
        <v>0</v>
      </c>
      <c r="O58" s="96" t="s">
        <v>27</v>
      </c>
      <c r="P58" s="131">
        <v>82066</v>
      </c>
      <c r="Q58" s="98">
        <f>VLOOKUP(H58,Devices!$A$2:$C$2077,3,FALSE)</f>
        <v>89119</v>
      </c>
      <c r="R58" s="94">
        <f>Q58-P58</f>
        <v>7053</v>
      </c>
      <c r="S58" s="90"/>
      <c r="T58" s="94">
        <f>IF(R58-I58&gt;0, R58-I58,"0")</f>
        <v>7053</v>
      </c>
      <c r="U58" s="96">
        <f>IF(T58&gt;0,T58*K58,"0")</f>
        <v>140.84841</v>
      </c>
      <c r="V58" s="99">
        <v>0</v>
      </c>
      <c r="W58" s="100">
        <f>VLOOKUP(H58,Devices!$A$2:$D$2077,4,FALSE)</f>
        <v>0</v>
      </c>
      <c r="X58" s="94">
        <f>W58-V58</f>
        <v>0</v>
      </c>
      <c r="Y58" s="94"/>
      <c r="Z58" s="94" t="str">
        <f>IF(X58-J58&gt;0,X58-J58,"0")</f>
        <v>0</v>
      </c>
      <c r="AA58" s="96">
        <f>IF(Z58&gt;0,Z58*L58,"0")</f>
        <v>0</v>
      </c>
      <c r="AB58" s="91">
        <v>140.84841</v>
      </c>
      <c r="AC58" s="91"/>
    </row>
    <row r="59" spans="1:29" s="4" customFormat="1" ht="15" customHeight="1">
      <c r="A59" s="89" t="s">
        <v>5633</v>
      </c>
      <c r="B59" s="90">
        <v>1013183630</v>
      </c>
      <c r="C59" s="91">
        <f>SUM(U59+AA59)</f>
        <v>135.54334</v>
      </c>
      <c r="D59" s="137">
        <v>12356353</v>
      </c>
      <c r="E59" s="90" t="s">
        <v>1769</v>
      </c>
      <c r="F59" s="90" t="s">
        <v>1701</v>
      </c>
      <c r="G59" s="90" t="s">
        <v>2362</v>
      </c>
      <c r="H59" s="93" t="s">
        <v>5621</v>
      </c>
      <c r="I59" s="94">
        <v>0</v>
      </c>
      <c r="J59" s="94">
        <v>0</v>
      </c>
      <c r="K59" s="95">
        <v>1.9970000000000002E-2</v>
      </c>
      <c r="L59" s="96">
        <v>0.08</v>
      </c>
      <c r="M59" s="96">
        <f t="shared" ref="M59" si="43">I59*K59</f>
        <v>0</v>
      </c>
      <c r="N59" s="96">
        <f t="shared" ref="N59" si="44">J59*L59</f>
        <v>0</v>
      </c>
      <c r="O59" s="96" t="s">
        <v>27</v>
      </c>
      <c r="P59" s="131">
        <v>13754</v>
      </c>
      <c r="Q59" s="98">
        <f>VLOOKUP(H59,Devices!$A$2:$C$2077,3,FALSE)</f>
        <v>16976</v>
      </c>
      <c r="R59" s="94">
        <f t="shared" ref="R59" si="45">Q59-P59</f>
        <v>3222</v>
      </c>
      <c r="S59" s="90"/>
      <c r="T59" s="94">
        <f t="shared" ref="T59" si="46">IF(R59-I59&gt;0, R59-I59,"0")</f>
        <v>3222</v>
      </c>
      <c r="U59" s="96">
        <f t="shared" ref="U59" si="47">IF(T59&gt;0,T59*K59,"0")</f>
        <v>64.343340000000012</v>
      </c>
      <c r="V59" s="99">
        <v>2760</v>
      </c>
      <c r="W59" s="100">
        <f>VLOOKUP(H59,Devices!$A$2:$D$2077,4,FALSE)</f>
        <v>3650</v>
      </c>
      <c r="X59" s="94">
        <f t="shared" ref="X59" si="48">W59-V59</f>
        <v>890</v>
      </c>
      <c r="Y59" s="94"/>
      <c r="Z59" s="94">
        <f t="shared" ref="Z59" si="49">IF(X59-J59&gt;0,X59-J59,"0")</f>
        <v>890</v>
      </c>
      <c r="AA59" s="96">
        <f t="shared" ref="AA59" si="50">IF(Z59&gt;0,Z59*L59,"0")</f>
        <v>71.2</v>
      </c>
      <c r="AB59" s="91">
        <v>135.54334</v>
      </c>
      <c r="AC59" s="91"/>
    </row>
    <row r="60" spans="1:29" s="4" customFormat="1" ht="15" customHeight="1">
      <c r="A60" s="81" t="s">
        <v>4174</v>
      </c>
      <c r="B60" s="139">
        <v>1013190210</v>
      </c>
      <c r="C60" s="91">
        <f>SUM(O60+U60+AA60)</f>
        <v>83</v>
      </c>
      <c r="D60" s="132">
        <v>12355765</v>
      </c>
      <c r="E60" s="90" t="s">
        <v>4175</v>
      </c>
      <c r="F60" s="90" t="s">
        <v>4176</v>
      </c>
      <c r="G60" s="90" t="s">
        <v>2280</v>
      </c>
      <c r="H60" s="93" t="s">
        <v>4166</v>
      </c>
      <c r="I60" s="94">
        <v>4000</v>
      </c>
      <c r="J60" s="94">
        <v>0</v>
      </c>
      <c r="K60" s="95">
        <v>2.0750000000000001E-2</v>
      </c>
      <c r="L60" s="96">
        <v>0.08</v>
      </c>
      <c r="M60" s="96">
        <f t="shared" ref="M60:M94" si="51">I60*K60</f>
        <v>83</v>
      </c>
      <c r="N60" s="96">
        <f t="shared" ref="N60:N94" si="52">J60*L60</f>
        <v>0</v>
      </c>
      <c r="O60" s="96">
        <f>M60+N60</f>
        <v>83</v>
      </c>
      <c r="P60" s="140">
        <v>37706</v>
      </c>
      <c r="Q60" s="98">
        <f>VLOOKUP(H60,Devices!$A$2:$C$2077,3,FALSE)</f>
        <v>38390</v>
      </c>
      <c r="R60" s="94">
        <f t="shared" ref="R60:R94" si="53">Q60-P60</f>
        <v>684</v>
      </c>
      <c r="S60" s="94" t="str">
        <f>IF(R60-I60&gt;0, R60-I60,"0")</f>
        <v>0</v>
      </c>
      <c r="T60" s="94"/>
      <c r="U60" s="96">
        <f>IF(S60&gt;0,S60*K60,"0")</f>
        <v>0</v>
      </c>
      <c r="V60" s="141">
        <v>0</v>
      </c>
      <c r="W60" s="100">
        <v>0</v>
      </c>
      <c r="X60" s="94">
        <f t="shared" ref="X60:X94" si="54">W60-V60</f>
        <v>0</v>
      </c>
      <c r="Y60" s="94" t="str">
        <f>IF(X60-J60&gt;0,X60-J60,"0")</f>
        <v>0</v>
      </c>
      <c r="Z60" s="94"/>
      <c r="AA60" s="96">
        <f>IF(Y60&gt;0,Y60*L60,"0")</f>
        <v>0</v>
      </c>
      <c r="AB60" s="91">
        <v>83</v>
      </c>
      <c r="AC60" s="91"/>
    </row>
    <row r="61" spans="1:29" s="4" customFormat="1" ht="15" customHeight="1">
      <c r="A61" s="81" t="s">
        <v>4362</v>
      </c>
      <c r="B61" s="139">
        <v>1013190210</v>
      </c>
      <c r="C61" s="91">
        <f>SUM(O61+U61+AA61)</f>
        <v>83</v>
      </c>
      <c r="D61" s="132">
        <v>12355393</v>
      </c>
      <c r="E61" s="90" t="s">
        <v>4175</v>
      </c>
      <c r="F61" s="90" t="s">
        <v>4363</v>
      </c>
      <c r="G61" s="90" t="s">
        <v>1248</v>
      </c>
      <c r="H61" s="93" t="s">
        <v>4345</v>
      </c>
      <c r="I61" s="94">
        <v>4000</v>
      </c>
      <c r="J61" s="94">
        <v>0</v>
      </c>
      <c r="K61" s="95">
        <v>2.0750000000000001E-2</v>
      </c>
      <c r="L61" s="96">
        <v>0.08</v>
      </c>
      <c r="M61" s="96">
        <f>I61*K61</f>
        <v>83</v>
      </c>
      <c r="N61" s="96">
        <f>J61*L61</f>
        <v>0</v>
      </c>
      <c r="O61" s="96">
        <f>M61+N61</f>
        <v>83</v>
      </c>
      <c r="P61" s="140">
        <v>143453</v>
      </c>
      <c r="Q61" s="98">
        <f>VLOOKUP(H61,Devices!$A$2:$C$2077,3,FALSE)</f>
        <v>143464</v>
      </c>
      <c r="R61" s="94">
        <f>Q61-P61</f>
        <v>11</v>
      </c>
      <c r="S61" s="94" t="str">
        <f>IF(R61-I61&gt;0, R61-I61,"0")</f>
        <v>0</v>
      </c>
      <c r="T61" s="94"/>
      <c r="U61" s="96">
        <f>IF(S61&gt;0,S61*K61,"0")</f>
        <v>0</v>
      </c>
      <c r="V61" s="141">
        <v>0</v>
      </c>
      <c r="W61" s="100">
        <v>0</v>
      </c>
      <c r="X61" s="94">
        <f>W61-V61</f>
        <v>0</v>
      </c>
      <c r="Y61" s="94" t="str">
        <f>IF(X61-J61&gt;0,X61-J61,"0")</f>
        <v>0</v>
      </c>
      <c r="Z61" s="94"/>
      <c r="AA61" s="96">
        <f>IF(Y61&gt;0,Y61*L61,"0")</f>
        <v>0</v>
      </c>
      <c r="AB61" s="91">
        <v>83</v>
      </c>
      <c r="AC61" s="91"/>
    </row>
    <row r="62" spans="1:29" s="4" customFormat="1" ht="15" customHeight="1">
      <c r="A62" s="81" t="s">
        <v>5005</v>
      </c>
      <c r="B62" s="139">
        <v>1013190210</v>
      </c>
      <c r="C62" s="91">
        <f>SUM(O62+U62+AA62)</f>
        <v>83</v>
      </c>
      <c r="D62" s="132">
        <v>12356376</v>
      </c>
      <c r="E62" s="90" t="s">
        <v>5006</v>
      </c>
      <c r="F62" s="90" t="s">
        <v>5007</v>
      </c>
      <c r="G62" s="90" t="s">
        <v>2236</v>
      </c>
      <c r="H62" s="93" t="s">
        <v>5008</v>
      </c>
      <c r="I62" s="94">
        <v>4000</v>
      </c>
      <c r="J62" s="94">
        <v>0</v>
      </c>
      <c r="K62" s="95">
        <v>2.0750000000000001E-2</v>
      </c>
      <c r="L62" s="96">
        <v>0.08</v>
      </c>
      <c r="M62" s="96">
        <f t="shared" ref="M62" si="55">I62*K62</f>
        <v>83</v>
      </c>
      <c r="N62" s="96">
        <f t="shared" ref="N62" si="56">J62*L62</f>
        <v>0</v>
      </c>
      <c r="O62" s="96">
        <f>M62+N62</f>
        <v>83</v>
      </c>
      <c r="P62" s="140">
        <v>24379</v>
      </c>
      <c r="Q62" s="98">
        <f>VLOOKUP(H62,Devices!$A$2:$C$2077,3,FALSE)</f>
        <v>26700</v>
      </c>
      <c r="R62" s="94">
        <f t="shared" ref="R62" si="57">Q62-P62</f>
        <v>2321</v>
      </c>
      <c r="S62" s="94" t="str">
        <f>IF(R62-I62&gt;0, R62-I62,"0")</f>
        <v>0</v>
      </c>
      <c r="T62" s="94"/>
      <c r="U62" s="96">
        <f>IF(S62&gt;0,S62*K62,"0")</f>
        <v>0</v>
      </c>
      <c r="V62" s="141">
        <v>0</v>
      </c>
      <c r="W62" s="100">
        <v>0</v>
      </c>
      <c r="X62" s="94">
        <f t="shared" ref="X62" si="58">W62-V62</f>
        <v>0</v>
      </c>
      <c r="Y62" s="94" t="str">
        <f>IF(X62-J62&gt;0,X62-J62,"0")</f>
        <v>0</v>
      </c>
      <c r="Z62" s="94"/>
      <c r="AA62" s="96">
        <f>IF(Y62&gt;0,Y62*L62,"0")</f>
        <v>0</v>
      </c>
      <c r="AB62" s="91">
        <v>83</v>
      </c>
      <c r="AC62" s="91"/>
    </row>
    <row r="63" spans="1:29" s="4" customFormat="1" ht="15" customHeight="1">
      <c r="A63" s="81"/>
      <c r="B63" s="139">
        <v>1013190060</v>
      </c>
      <c r="C63" s="91"/>
      <c r="D63" s="132"/>
      <c r="E63" s="90" t="s">
        <v>5053</v>
      </c>
      <c r="F63" s="90"/>
      <c r="G63" s="90"/>
      <c r="H63" s="93"/>
      <c r="I63" s="94"/>
      <c r="J63" s="94"/>
      <c r="K63" s="95"/>
      <c r="L63" s="96"/>
      <c r="M63" s="96"/>
      <c r="N63" s="96"/>
      <c r="O63" s="96"/>
      <c r="P63" s="140"/>
      <c r="Q63" s="98"/>
      <c r="R63" s="94"/>
      <c r="S63" s="94"/>
      <c r="T63" s="94"/>
      <c r="U63" s="96"/>
      <c r="V63" s="141"/>
      <c r="W63" s="100"/>
      <c r="X63" s="94"/>
      <c r="Y63" s="94"/>
      <c r="Z63" s="94"/>
      <c r="AA63" s="96"/>
      <c r="AB63" s="91"/>
      <c r="AC63" s="91"/>
    </row>
    <row r="64" spans="1:29" s="4" customFormat="1" ht="15" customHeight="1">
      <c r="A64" s="81" t="s">
        <v>5152</v>
      </c>
      <c r="B64" s="139">
        <v>1013190210</v>
      </c>
      <c r="C64" s="91">
        <f>SUM(O64+U64+AA64)</f>
        <v>346.74</v>
      </c>
      <c r="D64" s="132">
        <v>12356418</v>
      </c>
      <c r="E64" s="90" t="s">
        <v>4175</v>
      </c>
      <c r="F64" s="90" t="s">
        <v>5153</v>
      </c>
      <c r="G64" s="90" t="s">
        <v>1971</v>
      </c>
      <c r="H64" s="93" t="s">
        <v>5148</v>
      </c>
      <c r="I64" s="94">
        <v>6000</v>
      </c>
      <c r="J64" s="94">
        <v>100</v>
      </c>
      <c r="K64" s="95">
        <v>2.0750000000000001E-2</v>
      </c>
      <c r="L64" s="96">
        <v>0.08</v>
      </c>
      <c r="M64" s="96">
        <f>I64*K64</f>
        <v>124.5</v>
      </c>
      <c r="N64" s="96">
        <f>J64*L64</f>
        <v>8</v>
      </c>
      <c r="O64" s="96">
        <f>M64+N64</f>
        <v>132.5</v>
      </c>
      <c r="P64" s="140">
        <v>8324</v>
      </c>
      <c r="Q64" s="98">
        <f>VLOOKUP(H64,Devices!$A$2:$C$2077,3,FALSE)</f>
        <v>9357</v>
      </c>
      <c r="R64" s="94">
        <f>Q64-P64</f>
        <v>1033</v>
      </c>
      <c r="S64" s="94" t="str">
        <f>IF(R64-I64&gt;0, R64-I64,"0")</f>
        <v>0</v>
      </c>
      <c r="T64" s="94"/>
      <c r="U64" s="96">
        <f>IF(S64&gt;0,S64*K64,"0")</f>
        <v>0</v>
      </c>
      <c r="V64" s="141">
        <v>17599</v>
      </c>
      <c r="W64" s="100">
        <f>VLOOKUP(H64,Devices!$A$2:$D$2077,4,FALSE)</f>
        <v>20377</v>
      </c>
      <c r="X64" s="94">
        <f>W64-V64</f>
        <v>2778</v>
      </c>
      <c r="Y64" s="94">
        <f>IF(X64-J64&gt;0,X64-J64,"0")</f>
        <v>2678</v>
      </c>
      <c r="Z64" s="94"/>
      <c r="AA64" s="96">
        <f>IF(Y64&gt;0,Y64*L64,"0")</f>
        <v>214.24</v>
      </c>
      <c r="AB64" s="91">
        <v>346.74</v>
      </c>
      <c r="AC64" s="91"/>
    </row>
    <row r="65" spans="1:29" s="4" customFormat="1" ht="15" customHeight="1">
      <c r="A65" s="81" t="s">
        <v>6640</v>
      </c>
      <c r="B65" s="139">
        <v>1013190060</v>
      </c>
      <c r="C65" s="91">
        <f>SUM(O65+U65+AA65)</f>
        <v>652.96</v>
      </c>
      <c r="D65" s="132">
        <v>13938519</v>
      </c>
      <c r="E65" s="90" t="s">
        <v>55</v>
      </c>
      <c r="F65" s="90" t="s">
        <v>1361</v>
      </c>
      <c r="G65" s="90" t="s">
        <v>5408</v>
      </c>
      <c r="H65" s="93" t="s">
        <v>6633</v>
      </c>
      <c r="I65" s="94">
        <v>8000</v>
      </c>
      <c r="J65" s="94">
        <v>4000</v>
      </c>
      <c r="K65" s="95">
        <v>2.0750000000000001E-2</v>
      </c>
      <c r="L65" s="96">
        <v>0.08</v>
      </c>
      <c r="M65" s="96">
        <f t="shared" ref="M65" si="59">I65*K65</f>
        <v>166</v>
      </c>
      <c r="N65" s="96">
        <f t="shared" ref="N65" si="60">J65*L65</f>
        <v>320</v>
      </c>
      <c r="O65" s="96">
        <f>M65+N65</f>
        <v>486</v>
      </c>
      <c r="P65" s="140">
        <v>5362</v>
      </c>
      <c r="Q65" s="98">
        <f>VLOOKUP(H65,Devices!$A$2:$C$2077,3,FALSE)</f>
        <v>11106</v>
      </c>
      <c r="R65" s="94">
        <f t="shared" ref="R65" si="61">Q65-P65</f>
        <v>5744</v>
      </c>
      <c r="S65" s="94" t="str">
        <f>IF(R65-I65&gt;0, R65-I65,"0")</f>
        <v>0</v>
      </c>
      <c r="T65" s="94"/>
      <c r="U65" s="96">
        <f>IF(S65&gt;0,S65*K65,"0")</f>
        <v>0</v>
      </c>
      <c r="V65" s="141">
        <v>2527</v>
      </c>
      <c r="W65" s="100">
        <f>VLOOKUP(H65,Devices!$A$2:$D$2077,4,FALSE)</f>
        <v>8614</v>
      </c>
      <c r="X65" s="94">
        <f t="shared" ref="X65" si="62">W65-V65</f>
        <v>6087</v>
      </c>
      <c r="Y65" s="94">
        <f>IF(X65-J65&gt;0,X65-J65,"0")</f>
        <v>2087</v>
      </c>
      <c r="Z65" s="94"/>
      <c r="AA65" s="96">
        <f>IF(Y65&gt;0,Y65*L65,"0")</f>
        <v>166.96</v>
      </c>
      <c r="AB65" s="91">
        <v>652.96</v>
      </c>
      <c r="AC65" s="91"/>
    </row>
    <row r="66" spans="1:29" s="4" customFormat="1" ht="15" customHeight="1">
      <c r="A66" s="81" t="s">
        <v>6640</v>
      </c>
      <c r="B66" s="142">
        <v>1013190210</v>
      </c>
      <c r="C66" s="91"/>
      <c r="D66" s="119"/>
      <c r="E66" s="90" t="s">
        <v>55</v>
      </c>
      <c r="F66" s="90"/>
      <c r="G66" s="90"/>
      <c r="H66" s="93"/>
      <c r="I66" s="94"/>
      <c r="J66" s="94"/>
      <c r="K66" s="95"/>
      <c r="L66" s="96"/>
      <c r="M66" s="96"/>
      <c r="N66" s="96"/>
      <c r="O66" s="96"/>
      <c r="P66" s="97"/>
      <c r="Q66" s="98"/>
      <c r="R66" s="94"/>
      <c r="S66" s="94"/>
      <c r="T66" s="94"/>
      <c r="U66" s="96"/>
      <c r="V66" s="99"/>
      <c r="W66" s="100"/>
      <c r="X66" s="94"/>
      <c r="Y66" s="94"/>
      <c r="Z66" s="94"/>
      <c r="AA66" s="96"/>
      <c r="AB66" s="91"/>
      <c r="AC66" s="91"/>
    </row>
    <row r="67" spans="1:29" s="3" customFormat="1" ht="15" customHeight="1">
      <c r="A67" s="81">
        <v>17</v>
      </c>
      <c r="B67" s="90">
        <v>1012012870</v>
      </c>
      <c r="C67" s="91">
        <f>SUM(O67+U67+AA67)</f>
        <v>366</v>
      </c>
      <c r="D67" s="132">
        <v>12140755</v>
      </c>
      <c r="E67" s="90" t="s">
        <v>56</v>
      </c>
      <c r="F67" s="90" t="s">
        <v>1362</v>
      </c>
      <c r="G67" s="90" t="s">
        <v>137</v>
      </c>
      <c r="H67" s="93" t="s">
        <v>57</v>
      </c>
      <c r="I67" s="94">
        <v>8000</v>
      </c>
      <c r="J67" s="94">
        <v>2500</v>
      </c>
      <c r="K67" s="95">
        <v>2.0750000000000001E-2</v>
      </c>
      <c r="L67" s="96">
        <v>0.08</v>
      </c>
      <c r="M67" s="96">
        <f t="shared" si="51"/>
        <v>166</v>
      </c>
      <c r="N67" s="96">
        <f t="shared" si="52"/>
        <v>200</v>
      </c>
      <c r="O67" s="96">
        <f>M67+N67</f>
        <v>366</v>
      </c>
      <c r="P67" s="133">
        <v>294473</v>
      </c>
      <c r="Q67" s="98">
        <f>VLOOKUP(H67,Devices!$A$2:$C$2077,3,FALSE)</f>
        <v>297012</v>
      </c>
      <c r="R67" s="94">
        <f t="shared" si="53"/>
        <v>2539</v>
      </c>
      <c r="S67" s="94" t="str">
        <f>IF(R67-I67&gt;0, R67-I67,"0")</f>
        <v>0</v>
      </c>
      <c r="T67" s="94"/>
      <c r="U67" s="96">
        <f>IF(S67&gt;0,S67*K67,"0")</f>
        <v>0</v>
      </c>
      <c r="V67" s="134">
        <v>125065</v>
      </c>
      <c r="W67" s="100">
        <f>VLOOKUP(H67,Devices!$A$2:$D$2077,4,FALSE)</f>
        <v>127415</v>
      </c>
      <c r="X67" s="94">
        <f t="shared" si="54"/>
        <v>2350</v>
      </c>
      <c r="Y67" s="94" t="str">
        <f>IF(X67-J67&gt;0,X67-J67,"0")</f>
        <v>0</v>
      </c>
      <c r="Z67" s="94"/>
      <c r="AA67" s="96">
        <f>IF(Y67&gt;0,Y67*L67,"0")</f>
        <v>0</v>
      </c>
      <c r="AB67" s="91">
        <v>366</v>
      </c>
      <c r="AC67" s="91"/>
    </row>
    <row r="68" spans="1:29" s="4" customFormat="1" ht="15" customHeight="1">
      <c r="A68" s="81" t="s">
        <v>2317</v>
      </c>
      <c r="B68" s="90">
        <v>1012012870</v>
      </c>
      <c r="C68" s="91">
        <f>SUM(O68+U68+AA68)</f>
        <v>124.5</v>
      </c>
      <c r="D68" s="132">
        <v>12602509</v>
      </c>
      <c r="E68" s="90" t="s">
        <v>56</v>
      </c>
      <c r="F68" s="90" t="s">
        <v>2318</v>
      </c>
      <c r="G68" s="90" t="s">
        <v>1753</v>
      </c>
      <c r="H68" s="93" t="s">
        <v>1768</v>
      </c>
      <c r="I68" s="94">
        <v>6000</v>
      </c>
      <c r="J68" s="94">
        <v>0</v>
      </c>
      <c r="K68" s="95">
        <v>2.0750000000000001E-2</v>
      </c>
      <c r="L68" s="96">
        <v>0.08</v>
      </c>
      <c r="M68" s="96">
        <f t="shared" si="51"/>
        <v>124.5</v>
      </c>
      <c r="N68" s="96">
        <f t="shared" si="52"/>
        <v>0</v>
      </c>
      <c r="O68" s="96">
        <f>M68+N68</f>
        <v>124.5</v>
      </c>
      <c r="P68" s="133">
        <v>46940</v>
      </c>
      <c r="Q68" s="98">
        <f>VLOOKUP(H68,Devices!$A$2:$C$2077,3,FALSE)</f>
        <v>47460</v>
      </c>
      <c r="R68" s="94">
        <f t="shared" si="53"/>
        <v>520</v>
      </c>
      <c r="S68" s="94" t="str">
        <f>IF(R68-I68&gt;0, R68-I68,"0")</f>
        <v>0</v>
      </c>
      <c r="T68" s="94"/>
      <c r="U68" s="96">
        <f>IF(S68&gt;0,S68*K68,"0")</f>
        <v>0</v>
      </c>
      <c r="V68" s="134">
        <v>0</v>
      </c>
      <c r="W68" s="100">
        <f>VLOOKUP(H68,Devices!$A$2:$D$2077,4,FALSE)</f>
        <v>0</v>
      </c>
      <c r="X68" s="94">
        <f t="shared" si="54"/>
        <v>0</v>
      </c>
      <c r="Y68" s="94" t="str">
        <f>IF(X68-J68&gt;0,X68-J68,"0")</f>
        <v>0</v>
      </c>
      <c r="Z68" s="94"/>
      <c r="AA68" s="96">
        <f>IF(Y68&gt;0,Y68*L68,"0")</f>
        <v>0</v>
      </c>
      <c r="AB68" s="91">
        <v>124.5</v>
      </c>
      <c r="AC68" s="91"/>
    </row>
    <row r="69" spans="1:29" s="3" customFormat="1" ht="15" customHeight="1">
      <c r="A69" s="81" t="s">
        <v>60</v>
      </c>
      <c r="B69" s="90">
        <v>1012005310</v>
      </c>
      <c r="C69" s="91">
        <f>SUM(U69+AA69)</f>
        <v>199.56518</v>
      </c>
      <c r="D69" s="143">
        <v>12187219</v>
      </c>
      <c r="E69" s="90" t="s">
        <v>1102</v>
      </c>
      <c r="F69" s="90" t="s">
        <v>5366</v>
      </c>
      <c r="G69" s="90" t="s">
        <v>1754</v>
      </c>
      <c r="H69" s="93" t="s">
        <v>61</v>
      </c>
      <c r="I69" s="94">
        <v>0</v>
      </c>
      <c r="J69" s="94">
        <v>0</v>
      </c>
      <c r="K69" s="95">
        <v>1.9970000000000002E-2</v>
      </c>
      <c r="L69" s="96">
        <v>0.08</v>
      </c>
      <c r="M69" s="96">
        <f t="shared" si="51"/>
        <v>0</v>
      </c>
      <c r="N69" s="96">
        <f t="shared" si="52"/>
        <v>0</v>
      </c>
      <c r="O69" s="96" t="s">
        <v>27</v>
      </c>
      <c r="P69" s="144">
        <v>186176</v>
      </c>
      <c r="Q69" s="98">
        <f>VLOOKUP(H69,[1]Billing!$I$2:$S$2302,11,FALSE)</f>
        <v>188670</v>
      </c>
      <c r="R69" s="94">
        <f t="shared" si="53"/>
        <v>2494</v>
      </c>
      <c r="S69" s="94"/>
      <c r="T69" s="94">
        <f t="shared" ref="T69:T83" si="63">IF(R69-I69&gt;0, R69-I69,"0")</f>
        <v>2494</v>
      </c>
      <c r="U69" s="96">
        <f t="shared" ref="U69:U83" si="64">IF(T69&gt;0,T69*K69,"0")</f>
        <v>49.805180000000007</v>
      </c>
      <c r="V69" s="145">
        <v>71070</v>
      </c>
      <c r="W69" s="100">
        <f>VLOOKUP(H69,[1]Billing!$I$2:$Y$2302,17,FALSE)</f>
        <v>72942</v>
      </c>
      <c r="X69" s="94">
        <f t="shared" si="54"/>
        <v>1872</v>
      </c>
      <c r="Y69" s="94"/>
      <c r="Z69" s="94">
        <f t="shared" ref="Z69:Z83" si="65">IF(X69-J69&gt;0,X69-J69,"0")</f>
        <v>1872</v>
      </c>
      <c r="AA69" s="96">
        <f t="shared" ref="AA69:AA83" si="66">IF(Z69&gt;0,Z69*L69,"0")</f>
        <v>149.76</v>
      </c>
      <c r="AB69" s="91">
        <v>199.56518</v>
      </c>
      <c r="AC69" s="91"/>
    </row>
    <row r="70" spans="1:29" s="3" customFormat="1" ht="15" customHeight="1">
      <c r="A70" s="81" t="s">
        <v>60</v>
      </c>
      <c r="B70" s="90">
        <v>1012005310</v>
      </c>
      <c r="C70" s="91">
        <f>SUM(U70+AA70)</f>
        <v>34.368370000000006</v>
      </c>
      <c r="D70" s="143">
        <v>12140768</v>
      </c>
      <c r="E70" s="90" t="s">
        <v>1102</v>
      </c>
      <c r="F70" s="90" t="s">
        <v>1363</v>
      </c>
      <c r="G70" s="90" t="s">
        <v>1749</v>
      </c>
      <c r="H70" s="93" t="s">
        <v>62</v>
      </c>
      <c r="I70" s="94">
        <v>0</v>
      </c>
      <c r="J70" s="94">
        <v>0</v>
      </c>
      <c r="K70" s="95">
        <v>1.9970000000000002E-2</v>
      </c>
      <c r="L70" s="96">
        <v>0.08</v>
      </c>
      <c r="M70" s="96">
        <f t="shared" si="51"/>
        <v>0</v>
      </c>
      <c r="N70" s="96">
        <f t="shared" si="52"/>
        <v>0</v>
      </c>
      <c r="O70" s="96" t="s">
        <v>27</v>
      </c>
      <c r="P70" s="146">
        <v>179588</v>
      </c>
      <c r="Q70" s="98">
        <f>VLOOKUP(H70,Devices!$A$2:$C$2077,3,FALSE)</f>
        <v>181309</v>
      </c>
      <c r="R70" s="94">
        <f t="shared" si="53"/>
        <v>1721</v>
      </c>
      <c r="S70" s="94"/>
      <c r="T70" s="94">
        <f t="shared" si="63"/>
        <v>1721</v>
      </c>
      <c r="U70" s="96">
        <f t="shared" si="64"/>
        <v>34.368370000000006</v>
      </c>
      <c r="V70" s="147">
        <v>0</v>
      </c>
      <c r="W70" s="100">
        <f>VLOOKUP(H70,Devices!$A$2:$D$2077,4,FALSE)</f>
        <v>0</v>
      </c>
      <c r="X70" s="94">
        <f t="shared" si="54"/>
        <v>0</v>
      </c>
      <c r="Y70" s="94"/>
      <c r="Z70" s="94" t="str">
        <f t="shared" si="65"/>
        <v>0</v>
      </c>
      <c r="AA70" s="96">
        <f t="shared" si="66"/>
        <v>0</v>
      </c>
      <c r="AB70" s="91">
        <v>34.368370000000006</v>
      </c>
      <c r="AC70" s="91"/>
    </row>
    <row r="71" spans="1:29" s="3" customFormat="1" ht="15" customHeight="1">
      <c r="A71" s="81" t="s">
        <v>60</v>
      </c>
      <c r="B71" s="90">
        <v>1012005310</v>
      </c>
      <c r="C71" s="91">
        <f>SUM(U71+AA71)</f>
        <v>34.388339999999999</v>
      </c>
      <c r="D71" s="143">
        <v>12187482</v>
      </c>
      <c r="E71" s="90" t="s">
        <v>1102</v>
      </c>
      <c r="F71" s="90" t="s">
        <v>3638</v>
      </c>
      <c r="G71" s="90" t="s">
        <v>1749</v>
      </c>
      <c r="H71" s="93" t="s">
        <v>63</v>
      </c>
      <c r="I71" s="94">
        <v>0</v>
      </c>
      <c r="J71" s="94">
        <v>0</v>
      </c>
      <c r="K71" s="95">
        <v>1.9970000000000002E-2</v>
      </c>
      <c r="L71" s="96">
        <v>0.08</v>
      </c>
      <c r="M71" s="96">
        <f t="shared" si="51"/>
        <v>0</v>
      </c>
      <c r="N71" s="96">
        <f t="shared" si="52"/>
        <v>0</v>
      </c>
      <c r="O71" s="96" t="s">
        <v>27</v>
      </c>
      <c r="P71" s="148">
        <v>136217</v>
      </c>
      <c r="Q71" s="98">
        <f>VLOOKUP(H71,[1]Billing!$I$2:$S$2302,11,FALSE)</f>
        <v>137939</v>
      </c>
      <c r="R71" s="94">
        <f t="shared" si="53"/>
        <v>1722</v>
      </c>
      <c r="S71" s="94"/>
      <c r="T71" s="94">
        <f t="shared" si="63"/>
        <v>1722</v>
      </c>
      <c r="U71" s="96">
        <f t="shared" si="64"/>
        <v>34.388339999999999</v>
      </c>
      <c r="V71" s="99">
        <v>0</v>
      </c>
      <c r="W71" s="100">
        <f>VLOOKUP(H71,[1]Billing!$I$2:$Y$2302,17,FALSE)</f>
        <v>0</v>
      </c>
      <c r="X71" s="94">
        <f t="shared" si="54"/>
        <v>0</v>
      </c>
      <c r="Y71" s="94"/>
      <c r="Z71" s="94" t="str">
        <f t="shared" si="65"/>
        <v>0</v>
      </c>
      <c r="AA71" s="96">
        <f t="shared" si="66"/>
        <v>0</v>
      </c>
      <c r="AB71" s="91">
        <v>34.388339999999999</v>
      </c>
      <c r="AC71" s="91"/>
    </row>
    <row r="72" spans="1:29" s="3" customFormat="1" ht="15" customHeight="1">
      <c r="A72" s="81" t="s">
        <v>60</v>
      </c>
      <c r="B72" s="90">
        <v>1012005310</v>
      </c>
      <c r="C72" s="91">
        <f>SUM(U72+AA72)</f>
        <v>68.856560000000002</v>
      </c>
      <c r="D72" s="143">
        <v>12187459</v>
      </c>
      <c r="E72" s="90" t="s">
        <v>1102</v>
      </c>
      <c r="F72" s="90" t="s">
        <v>1364</v>
      </c>
      <c r="G72" s="90" t="s">
        <v>1749</v>
      </c>
      <c r="H72" s="93" t="s">
        <v>64</v>
      </c>
      <c r="I72" s="94">
        <v>0</v>
      </c>
      <c r="J72" s="94">
        <v>0</v>
      </c>
      <c r="K72" s="95">
        <v>1.9970000000000002E-2</v>
      </c>
      <c r="L72" s="96">
        <v>0.08</v>
      </c>
      <c r="M72" s="96">
        <f t="shared" si="51"/>
        <v>0</v>
      </c>
      <c r="N72" s="96">
        <f t="shared" si="52"/>
        <v>0</v>
      </c>
      <c r="O72" s="96" t="s">
        <v>27</v>
      </c>
      <c r="P72" s="149">
        <v>293328</v>
      </c>
      <c r="Q72" s="98">
        <f>VLOOKUP(H72,[1]Billing!$I$2:$S$2302,11,FALSE)</f>
        <v>296776</v>
      </c>
      <c r="R72" s="94">
        <f t="shared" si="53"/>
        <v>3448</v>
      </c>
      <c r="S72" s="94"/>
      <c r="T72" s="94">
        <f t="shared" si="63"/>
        <v>3448</v>
      </c>
      <c r="U72" s="96">
        <f t="shared" si="64"/>
        <v>68.856560000000002</v>
      </c>
      <c r="V72" s="99">
        <v>0</v>
      </c>
      <c r="W72" s="100">
        <f>VLOOKUP(H72,[1]Billing!$I$2:$Y$2302,17,FALSE)</f>
        <v>0</v>
      </c>
      <c r="X72" s="94">
        <f t="shared" si="54"/>
        <v>0</v>
      </c>
      <c r="Y72" s="94"/>
      <c r="Z72" s="94" t="str">
        <f t="shared" si="65"/>
        <v>0</v>
      </c>
      <c r="AA72" s="96">
        <f t="shared" si="66"/>
        <v>0</v>
      </c>
      <c r="AB72" s="91">
        <v>68.856560000000002</v>
      </c>
      <c r="AC72" s="91"/>
    </row>
    <row r="73" spans="1:29" s="3" customFormat="1" ht="15" customHeight="1">
      <c r="A73" s="81" t="s">
        <v>60</v>
      </c>
      <c r="B73" s="90">
        <v>1012005310</v>
      </c>
      <c r="C73" s="91">
        <f>SUM(U73+AA73)</f>
        <v>87.794880000000006</v>
      </c>
      <c r="D73" s="143">
        <v>12533321</v>
      </c>
      <c r="E73" s="90" t="s">
        <v>65</v>
      </c>
      <c r="F73" s="90" t="s">
        <v>1365</v>
      </c>
      <c r="G73" s="90" t="s">
        <v>1325</v>
      </c>
      <c r="H73" s="93" t="s">
        <v>66</v>
      </c>
      <c r="I73" s="94">
        <v>0</v>
      </c>
      <c r="J73" s="94">
        <v>0</v>
      </c>
      <c r="K73" s="95">
        <v>1.9970000000000002E-2</v>
      </c>
      <c r="L73" s="96">
        <v>0.08</v>
      </c>
      <c r="M73" s="96">
        <f t="shared" si="51"/>
        <v>0</v>
      </c>
      <c r="N73" s="96">
        <f t="shared" si="52"/>
        <v>0</v>
      </c>
      <c r="O73" s="96" t="s">
        <v>27</v>
      </c>
      <c r="P73" s="150">
        <v>127614</v>
      </c>
      <c r="Q73" s="98">
        <f>VLOOKUP(H73,Devices!$A$2:$C$2077,3,FALSE)</f>
        <v>129118</v>
      </c>
      <c r="R73" s="94">
        <f t="shared" si="53"/>
        <v>1504</v>
      </c>
      <c r="S73" s="94"/>
      <c r="T73" s="94">
        <f t="shared" si="63"/>
        <v>1504</v>
      </c>
      <c r="U73" s="96">
        <f t="shared" si="64"/>
        <v>30.034880000000001</v>
      </c>
      <c r="V73" s="151">
        <v>46549</v>
      </c>
      <c r="W73" s="100">
        <f>VLOOKUP(H73,Devices!$A$2:$D$2077,4,FALSE)</f>
        <v>47271</v>
      </c>
      <c r="X73" s="94">
        <f t="shared" si="54"/>
        <v>722</v>
      </c>
      <c r="Y73" s="94"/>
      <c r="Z73" s="94">
        <f t="shared" si="65"/>
        <v>722</v>
      </c>
      <c r="AA73" s="96">
        <f t="shared" si="66"/>
        <v>57.76</v>
      </c>
      <c r="AB73" s="91">
        <v>87.794880000000006</v>
      </c>
      <c r="AC73" s="91"/>
    </row>
    <row r="74" spans="1:29" s="4" customFormat="1" ht="15" customHeight="1">
      <c r="A74" s="81" t="s">
        <v>4284</v>
      </c>
      <c r="B74" s="90">
        <v>1012005310</v>
      </c>
      <c r="C74" s="91">
        <f>SUM(U74+AA74)</f>
        <v>1.2980500000000001</v>
      </c>
      <c r="D74" s="143">
        <v>12355543</v>
      </c>
      <c r="E74" s="90" t="s">
        <v>65</v>
      </c>
      <c r="F74" s="90" t="s">
        <v>4285</v>
      </c>
      <c r="G74" s="90" t="s">
        <v>1248</v>
      </c>
      <c r="H74" s="93" t="s">
        <v>4278</v>
      </c>
      <c r="I74" s="94">
        <v>0</v>
      </c>
      <c r="J74" s="94">
        <v>0</v>
      </c>
      <c r="K74" s="95">
        <v>1.9970000000000002E-2</v>
      </c>
      <c r="L74" s="96">
        <v>0.08</v>
      </c>
      <c r="M74" s="96">
        <f t="shared" si="51"/>
        <v>0</v>
      </c>
      <c r="N74" s="96">
        <f t="shared" si="52"/>
        <v>0</v>
      </c>
      <c r="O74" s="96" t="s">
        <v>27</v>
      </c>
      <c r="P74" s="150">
        <v>80260</v>
      </c>
      <c r="Q74" s="98">
        <v>80325</v>
      </c>
      <c r="R74" s="94">
        <f t="shared" si="53"/>
        <v>65</v>
      </c>
      <c r="S74" s="94"/>
      <c r="T74" s="94">
        <f t="shared" si="63"/>
        <v>65</v>
      </c>
      <c r="U74" s="96">
        <f t="shared" si="64"/>
        <v>1.2980500000000001</v>
      </c>
      <c r="V74" s="151">
        <v>0</v>
      </c>
      <c r="W74" s="100">
        <v>0</v>
      </c>
      <c r="X74" s="94">
        <f t="shared" si="54"/>
        <v>0</v>
      </c>
      <c r="Y74" s="94"/>
      <c r="Z74" s="94" t="str">
        <f t="shared" si="65"/>
        <v>0</v>
      </c>
      <c r="AA74" s="96">
        <f t="shared" si="66"/>
        <v>0</v>
      </c>
      <c r="AB74" s="91">
        <v>1.2980500000000001</v>
      </c>
      <c r="AC74" s="91"/>
    </row>
    <row r="75" spans="1:29" s="3" customFormat="1" ht="15" customHeight="1">
      <c r="A75" s="81" t="s">
        <v>67</v>
      </c>
      <c r="B75" s="90">
        <v>1012039180</v>
      </c>
      <c r="C75" s="91">
        <f>SUM(U75+AA75)</f>
        <v>77.723240000000004</v>
      </c>
      <c r="D75" s="143">
        <v>12187033</v>
      </c>
      <c r="E75" s="90" t="s">
        <v>1101</v>
      </c>
      <c r="F75" s="90" t="s">
        <v>1366</v>
      </c>
      <c r="G75" s="90" t="s">
        <v>1755</v>
      </c>
      <c r="H75" s="93" t="s">
        <v>68</v>
      </c>
      <c r="I75" s="94">
        <v>0</v>
      </c>
      <c r="J75" s="94">
        <v>0</v>
      </c>
      <c r="K75" s="95">
        <v>1.9970000000000002E-2</v>
      </c>
      <c r="L75" s="96">
        <v>0.08</v>
      </c>
      <c r="M75" s="96">
        <f t="shared" si="51"/>
        <v>0</v>
      </c>
      <c r="N75" s="96">
        <f t="shared" si="52"/>
        <v>0</v>
      </c>
      <c r="O75" s="96" t="s">
        <v>27</v>
      </c>
      <c r="P75" s="152">
        <v>259330</v>
      </c>
      <c r="Q75" s="98">
        <f>VLOOKUP(H75,[1]Billing!$I$2:$S$2302,11,FALSE)</f>
        <v>263222</v>
      </c>
      <c r="R75" s="94">
        <f t="shared" si="53"/>
        <v>3892</v>
      </c>
      <c r="S75" s="94"/>
      <c r="T75" s="94">
        <f t="shared" si="63"/>
        <v>3892</v>
      </c>
      <c r="U75" s="96">
        <f t="shared" si="64"/>
        <v>77.723240000000004</v>
      </c>
      <c r="V75" s="99">
        <v>0</v>
      </c>
      <c r="W75" s="100">
        <f>VLOOKUP(H75,[1]Billing!$I$2:$Y$2302,17,FALSE)</f>
        <v>0</v>
      </c>
      <c r="X75" s="94">
        <f t="shared" si="54"/>
        <v>0</v>
      </c>
      <c r="Y75" s="94"/>
      <c r="Z75" s="94" t="str">
        <f t="shared" si="65"/>
        <v>0</v>
      </c>
      <c r="AA75" s="96">
        <f t="shared" si="66"/>
        <v>0</v>
      </c>
      <c r="AB75" s="91">
        <v>77.723240000000004</v>
      </c>
      <c r="AC75" s="91"/>
    </row>
    <row r="76" spans="1:29" s="3" customFormat="1" ht="15" customHeight="1">
      <c r="A76" s="81" t="s">
        <v>67</v>
      </c>
      <c r="B76" s="90">
        <v>1012039180</v>
      </c>
      <c r="C76" s="91">
        <f>SUM(U76+AA76)</f>
        <v>346.95468000000005</v>
      </c>
      <c r="D76" s="137">
        <v>12098900</v>
      </c>
      <c r="E76" s="90" t="s">
        <v>1101</v>
      </c>
      <c r="F76" s="90" t="s">
        <v>1367</v>
      </c>
      <c r="G76" s="90" t="s">
        <v>1752</v>
      </c>
      <c r="H76" s="93" t="s">
        <v>69</v>
      </c>
      <c r="I76" s="94">
        <v>0</v>
      </c>
      <c r="J76" s="94">
        <v>0</v>
      </c>
      <c r="K76" s="95">
        <v>1.9970000000000002E-2</v>
      </c>
      <c r="L76" s="96">
        <v>0.08</v>
      </c>
      <c r="M76" s="96">
        <f t="shared" si="51"/>
        <v>0</v>
      </c>
      <c r="N76" s="96">
        <f t="shared" si="52"/>
        <v>0</v>
      </c>
      <c r="O76" s="96" t="s">
        <v>27</v>
      </c>
      <c r="P76" s="153">
        <v>329426</v>
      </c>
      <c r="Q76" s="98">
        <f>VLOOKUP(H76,Devices!$A$2:$C$2077,3,FALSE)</f>
        <v>332270</v>
      </c>
      <c r="R76" s="94">
        <f t="shared" si="53"/>
        <v>2844</v>
      </c>
      <c r="S76" s="94"/>
      <c r="T76" s="94">
        <f t="shared" si="63"/>
        <v>2844</v>
      </c>
      <c r="U76" s="96">
        <f t="shared" si="64"/>
        <v>56.794680000000007</v>
      </c>
      <c r="V76" s="154">
        <v>190843</v>
      </c>
      <c r="W76" s="100">
        <f>VLOOKUP(H76,Devices!$A$2:$D$2077,4,FALSE)</f>
        <v>194470</v>
      </c>
      <c r="X76" s="94">
        <f t="shared" si="54"/>
        <v>3627</v>
      </c>
      <c r="Y76" s="94"/>
      <c r="Z76" s="94">
        <f t="shared" si="65"/>
        <v>3627</v>
      </c>
      <c r="AA76" s="96">
        <f t="shared" si="66"/>
        <v>290.16000000000003</v>
      </c>
      <c r="AB76" s="91">
        <v>346.95468000000005</v>
      </c>
      <c r="AC76" s="91"/>
    </row>
    <row r="77" spans="1:29" s="3" customFormat="1" ht="15" customHeight="1">
      <c r="A77" s="81" t="s">
        <v>67</v>
      </c>
      <c r="B77" s="90">
        <v>1012039180</v>
      </c>
      <c r="C77" s="91">
        <f>SUM(U77+AA77)</f>
        <v>528.79057999999998</v>
      </c>
      <c r="D77" s="137">
        <v>12317171</v>
      </c>
      <c r="E77" s="90" t="s">
        <v>1101</v>
      </c>
      <c r="F77" s="90" t="s">
        <v>1368</v>
      </c>
      <c r="G77" s="90" t="s">
        <v>1752</v>
      </c>
      <c r="H77" s="93" t="s">
        <v>70</v>
      </c>
      <c r="I77" s="94">
        <v>0</v>
      </c>
      <c r="J77" s="94">
        <v>0</v>
      </c>
      <c r="K77" s="95">
        <v>1.9970000000000002E-2</v>
      </c>
      <c r="L77" s="96">
        <v>0.08</v>
      </c>
      <c r="M77" s="96">
        <f t="shared" si="51"/>
        <v>0</v>
      </c>
      <c r="N77" s="96">
        <f t="shared" si="52"/>
        <v>0</v>
      </c>
      <c r="O77" s="96" t="s">
        <v>27</v>
      </c>
      <c r="P77" s="155">
        <v>1034666</v>
      </c>
      <c r="Q77" s="98">
        <f>VLOOKUP(H77,Devices!$A$2:$C$2077,3,FALSE)</f>
        <v>1046980</v>
      </c>
      <c r="R77" s="94">
        <f t="shared" si="53"/>
        <v>12314</v>
      </c>
      <c r="S77" s="94"/>
      <c r="T77" s="94">
        <f t="shared" si="63"/>
        <v>12314</v>
      </c>
      <c r="U77" s="96">
        <f t="shared" si="64"/>
        <v>245.91058000000001</v>
      </c>
      <c r="V77" s="156">
        <v>253432</v>
      </c>
      <c r="W77" s="100">
        <f>VLOOKUP(H77,Devices!$A$2:$D$2077,4,FALSE)</f>
        <v>256968</v>
      </c>
      <c r="X77" s="94">
        <f t="shared" si="54"/>
        <v>3536</v>
      </c>
      <c r="Y77" s="94"/>
      <c r="Z77" s="94">
        <f t="shared" si="65"/>
        <v>3536</v>
      </c>
      <c r="AA77" s="96">
        <f t="shared" si="66"/>
        <v>282.88</v>
      </c>
      <c r="AB77" s="91">
        <v>528.79057999999998</v>
      </c>
      <c r="AC77" s="91"/>
    </row>
    <row r="78" spans="1:29" s="3" customFormat="1" ht="15" customHeight="1">
      <c r="A78" s="81" t="s">
        <v>1175</v>
      </c>
      <c r="B78" s="90">
        <v>1012039180</v>
      </c>
      <c r="C78" s="91">
        <f>SUM(U78+AA78)</f>
        <v>40.918530000000004</v>
      </c>
      <c r="D78" s="137">
        <v>12662276</v>
      </c>
      <c r="E78" s="90" t="s">
        <v>1101</v>
      </c>
      <c r="F78" s="90" t="s">
        <v>1369</v>
      </c>
      <c r="G78" s="90" t="s">
        <v>1753</v>
      </c>
      <c r="H78" s="93" t="s">
        <v>1176</v>
      </c>
      <c r="I78" s="94">
        <v>0</v>
      </c>
      <c r="J78" s="94">
        <v>0</v>
      </c>
      <c r="K78" s="95">
        <v>1.9970000000000002E-2</v>
      </c>
      <c r="L78" s="96">
        <v>0.08</v>
      </c>
      <c r="M78" s="96">
        <f t="shared" si="51"/>
        <v>0</v>
      </c>
      <c r="N78" s="96">
        <f t="shared" si="52"/>
        <v>0</v>
      </c>
      <c r="O78" s="96" t="s">
        <v>27</v>
      </c>
      <c r="P78" s="131">
        <v>103259</v>
      </c>
      <c r="Q78" s="98">
        <f>VLOOKUP(H78,Devices!$A$2:$C$2077,3,FALSE)</f>
        <v>105308</v>
      </c>
      <c r="R78" s="94">
        <f t="shared" si="53"/>
        <v>2049</v>
      </c>
      <c r="S78" s="94"/>
      <c r="T78" s="94">
        <f t="shared" si="63"/>
        <v>2049</v>
      </c>
      <c r="U78" s="96">
        <f t="shared" si="64"/>
        <v>40.918530000000004</v>
      </c>
      <c r="V78" s="157">
        <v>0</v>
      </c>
      <c r="W78" s="100">
        <f>VLOOKUP(H78,Devices!$A$2:$D$2077,4,FALSE)</f>
        <v>0</v>
      </c>
      <c r="X78" s="94">
        <f t="shared" si="54"/>
        <v>0</v>
      </c>
      <c r="Y78" s="94"/>
      <c r="Z78" s="94" t="str">
        <f t="shared" si="65"/>
        <v>0</v>
      </c>
      <c r="AA78" s="96">
        <f t="shared" si="66"/>
        <v>0</v>
      </c>
      <c r="AB78" s="91">
        <v>40.918530000000004</v>
      </c>
      <c r="AC78" s="91"/>
    </row>
    <row r="79" spans="1:29" s="3" customFormat="1" ht="15" customHeight="1">
      <c r="A79" s="81" t="s">
        <v>1175</v>
      </c>
      <c r="B79" s="90">
        <v>1012039180</v>
      </c>
      <c r="C79" s="91">
        <f>SUM(U79+AA79)</f>
        <v>54.018850000000008</v>
      </c>
      <c r="D79" s="137">
        <v>12661934</v>
      </c>
      <c r="E79" s="90" t="s">
        <v>1101</v>
      </c>
      <c r="F79" s="90" t="s">
        <v>1370</v>
      </c>
      <c r="G79" s="90" t="s">
        <v>1753</v>
      </c>
      <c r="H79" s="93" t="s">
        <v>1177</v>
      </c>
      <c r="I79" s="94">
        <v>0</v>
      </c>
      <c r="J79" s="94">
        <v>0</v>
      </c>
      <c r="K79" s="95">
        <v>1.9970000000000002E-2</v>
      </c>
      <c r="L79" s="96">
        <v>0.08</v>
      </c>
      <c r="M79" s="96">
        <f t="shared" si="51"/>
        <v>0</v>
      </c>
      <c r="N79" s="96">
        <f t="shared" si="52"/>
        <v>0</v>
      </c>
      <c r="O79" s="96" t="s">
        <v>27</v>
      </c>
      <c r="P79" s="158">
        <v>235930</v>
      </c>
      <c r="Q79" s="98">
        <f>VLOOKUP(H79,Devices!$A$2:$C$2077,3,FALSE)</f>
        <v>238635</v>
      </c>
      <c r="R79" s="94">
        <f t="shared" si="53"/>
        <v>2705</v>
      </c>
      <c r="S79" s="94"/>
      <c r="T79" s="94">
        <f t="shared" si="63"/>
        <v>2705</v>
      </c>
      <c r="U79" s="96">
        <f t="shared" si="64"/>
        <v>54.018850000000008</v>
      </c>
      <c r="V79" s="157">
        <v>0</v>
      </c>
      <c r="W79" s="100">
        <f>VLOOKUP(H79,Devices!$A$2:$D$2077,4,FALSE)</f>
        <v>0</v>
      </c>
      <c r="X79" s="94">
        <f t="shared" si="54"/>
        <v>0</v>
      </c>
      <c r="Y79" s="94"/>
      <c r="Z79" s="94" t="str">
        <f t="shared" si="65"/>
        <v>0</v>
      </c>
      <c r="AA79" s="96">
        <f t="shared" si="66"/>
        <v>0</v>
      </c>
      <c r="AB79" s="91">
        <v>54.018850000000008</v>
      </c>
      <c r="AC79" s="91"/>
    </row>
    <row r="80" spans="1:29" s="3" customFormat="1" ht="15" customHeight="1">
      <c r="A80" s="81" t="s">
        <v>1178</v>
      </c>
      <c r="B80" s="90">
        <v>1012039180</v>
      </c>
      <c r="C80" s="91">
        <f>SUM(U80+AA80)</f>
        <v>98.252400000000009</v>
      </c>
      <c r="D80" s="137">
        <v>12355288</v>
      </c>
      <c r="E80" s="90" t="s">
        <v>1101</v>
      </c>
      <c r="F80" s="90" t="s">
        <v>2719</v>
      </c>
      <c r="G80" s="90" t="s">
        <v>851</v>
      </c>
      <c r="H80" s="93" t="s">
        <v>1179</v>
      </c>
      <c r="I80" s="94">
        <v>0</v>
      </c>
      <c r="J80" s="94">
        <v>0</v>
      </c>
      <c r="K80" s="95">
        <v>1.9970000000000002E-2</v>
      </c>
      <c r="L80" s="96">
        <v>0.08</v>
      </c>
      <c r="M80" s="96">
        <f t="shared" si="51"/>
        <v>0</v>
      </c>
      <c r="N80" s="96">
        <f t="shared" si="52"/>
        <v>0</v>
      </c>
      <c r="O80" s="96" t="s">
        <v>27</v>
      </c>
      <c r="P80" s="159">
        <v>118949</v>
      </c>
      <c r="Q80" s="98">
        <f>VLOOKUP(H80,Devices!$A$2:$C$2077,3,FALSE)</f>
        <v>123869</v>
      </c>
      <c r="R80" s="94">
        <f t="shared" si="53"/>
        <v>4920</v>
      </c>
      <c r="S80" s="94"/>
      <c r="T80" s="94">
        <f t="shared" si="63"/>
        <v>4920</v>
      </c>
      <c r="U80" s="96">
        <f t="shared" si="64"/>
        <v>98.252400000000009</v>
      </c>
      <c r="V80" s="157">
        <v>0</v>
      </c>
      <c r="W80" s="100">
        <v>0</v>
      </c>
      <c r="X80" s="94">
        <f t="shared" si="54"/>
        <v>0</v>
      </c>
      <c r="Y80" s="94"/>
      <c r="Z80" s="94" t="str">
        <f t="shared" si="65"/>
        <v>0</v>
      </c>
      <c r="AA80" s="96">
        <f t="shared" si="66"/>
        <v>0</v>
      </c>
      <c r="AB80" s="91">
        <v>98.252400000000009</v>
      </c>
      <c r="AC80" s="91"/>
    </row>
    <row r="81" spans="1:29" s="3" customFormat="1" ht="15" customHeight="1">
      <c r="A81" s="81" t="s">
        <v>1272</v>
      </c>
      <c r="B81" s="90">
        <v>1012039180</v>
      </c>
      <c r="C81" s="91">
        <f>SUM(U81+AA81)</f>
        <v>42.81568</v>
      </c>
      <c r="D81" s="137">
        <v>12355350</v>
      </c>
      <c r="E81" s="90" t="s">
        <v>1101</v>
      </c>
      <c r="F81" s="90" t="s">
        <v>1371</v>
      </c>
      <c r="G81" s="90" t="s">
        <v>40</v>
      </c>
      <c r="H81" s="93" t="s">
        <v>1273</v>
      </c>
      <c r="I81" s="94">
        <v>0</v>
      </c>
      <c r="J81" s="94">
        <v>0</v>
      </c>
      <c r="K81" s="95">
        <v>1.9970000000000002E-2</v>
      </c>
      <c r="L81" s="96">
        <v>0.08</v>
      </c>
      <c r="M81" s="96">
        <f t="shared" si="51"/>
        <v>0</v>
      </c>
      <c r="N81" s="96">
        <f t="shared" si="52"/>
        <v>0</v>
      </c>
      <c r="O81" s="96" t="s">
        <v>27</v>
      </c>
      <c r="P81" s="160">
        <v>98965</v>
      </c>
      <c r="Q81" s="98">
        <f>VLOOKUP(H81,Devices!$A$2:$C$2077,3,FALSE)</f>
        <v>101109</v>
      </c>
      <c r="R81" s="94">
        <f t="shared" si="53"/>
        <v>2144</v>
      </c>
      <c r="S81" s="94"/>
      <c r="T81" s="94">
        <f t="shared" si="63"/>
        <v>2144</v>
      </c>
      <c r="U81" s="96">
        <f t="shared" si="64"/>
        <v>42.81568</v>
      </c>
      <c r="V81" s="157">
        <v>0</v>
      </c>
      <c r="W81" s="100">
        <v>0</v>
      </c>
      <c r="X81" s="94">
        <f t="shared" si="54"/>
        <v>0</v>
      </c>
      <c r="Y81" s="94"/>
      <c r="Z81" s="94" t="str">
        <f t="shared" si="65"/>
        <v>0</v>
      </c>
      <c r="AA81" s="96">
        <f t="shared" si="66"/>
        <v>0</v>
      </c>
      <c r="AB81" s="91">
        <v>42.81568</v>
      </c>
      <c r="AC81" s="91"/>
    </row>
    <row r="82" spans="1:29" s="3" customFormat="1" ht="15" customHeight="1">
      <c r="A82" s="81" t="s">
        <v>1592</v>
      </c>
      <c r="B82" s="90">
        <v>1012111390</v>
      </c>
      <c r="C82" s="91">
        <f>SUM(U82+AA82)</f>
        <v>24.844790000000003</v>
      </c>
      <c r="D82" s="137">
        <v>12603608</v>
      </c>
      <c r="E82" s="90" t="s">
        <v>1593</v>
      </c>
      <c r="F82" s="90" t="s">
        <v>1594</v>
      </c>
      <c r="G82" s="90" t="s">
        <v>1240</v>
      </c>
      <c r="H82" s="93" t="s">
        <v>1596</v>
      </c>
      <c r="I82" s="94">
        <v>0</v>
      </c>
      <c r="J82" s="94">
        <v>0</v>
      </c>
      <c r="K82" s="95">
        <v>1.9970000000000002E-2</v>
      </c>
      <c r="L82" s="96">
        <v>0.08</v>
      </c>
      <c r="M82" s="96">
        <f t="shared" si="51"/>
        <v>0</v>
      </c>
      <c r="N82" s="96">
        <f t="shared" si="52"/>
        <v>0</v>
      </c>
      <c r="O82" s="96" t="s">
        <v>27</v>
      </c>
      <c r="P82" s="161">
        <v>22596</v>
      </c>
      <c r="Q82" s="98">
        <f>VLOOKUP(H82,Devices!$A$2:$C$2077,3,FALSE)</f>
        <v>23103</v>
      </c>
      <c r="R82" s="94">
        <f t="shared" si="53"/>
        <v>507</v>
      </c>
      <c r="S82" s="94"/>
      <c r="T82" s="94">
        <f t="shared" si="63"/>
        <v>507</v>
      </c>
      <c r="U82" s="96">
        <f t="shared" si="64"/>
        <v>10.124790000000001</v>
      </c>
      <c r="V82" s="162">
        <v>5792</v>
      </c>
      <c r="W82" s="100">
        <f>VLOOKUP(H82,Devices!$A$2:$D$2077,4,FALSE)</f>
        <v>5976</v>
      </c>
      <c r="X82" s="94">
        <f t="shared" si="54"/>
        <v>184</v>
      </c>
      <c r="Y82" s="94"/>
      <c r="Z82" s="94">
        <f t="shared" si="65"/>
        <v>184</v>
      </c>
      <c r="AA82" s="96">
        <f t="shared" si="66"/>
        <v>14.72</v>
      </c>
      <c r="AB82" s="91">
        <v>24.844790000000003</v>
      </c>
      <c r="AC82" s="91"/>
    </row>
    <row r="83" spans="1:29" s="4" customFormat="1" ht="15" customHeight="1">
      <c r="A83" s="81" t="s">
        <v>2110</v>
      </c>
      <c r="B83" s="90">
        <v>1012039180</v>
      </c>
      <c r="C83" s="91">
        <f>SUM(U83+AA83)</f>
        <v>56.335370000000005</v>
      </c>
      <c r="D83" s="137">
        <v>12601262</v>
      </c>
      <c r="E83" s="90" t="s">
        <v>1101</v>
      </c>
      <c r="F83" s="90" t="s">
        <v>2111</v>
      </c>
      <c r="G83" s="90" t="s">
        <v>1753</v>
      </c>
      <c r="H83" s="93" t="s">
        <v>2112</v>
      </c>
      <c r="I83" s="94">
        <v>0</v>
      </c>
      <c r="J83" s="94">
        <v>0</v>
      </c>
      <c r="K83" s="95">
        <v>1.9970000000000002E-2</v>
      </c>
      <c r="L83" s="96">
        <v>0.08</v>
      </c>
      <c r="M83" s="96">
        <f t="shared" si="51"/>
        <v>0</v>
      </c>
      <c r="N83" s="96">
        <f t="shared" si="52"/>
        <v>0</v>
      </c>
      <c r="O83" s="96" t="s">
        <v>27</v>
      </c>
      <c r="P83" s="161">
        <v>144676</v>
      </c>
      <c r="Q83" s="98">
        <f>VLOOKUP(H83,Devices!$A$2:$C$2077,3,FALSE)</f>
        <v>147497</v>
      </c>
      <c r="R83" s="94">
        <f t="shared" si="53"/>
        <v>2821</v>
      </c>
      <c r="S83" s="94"/>
      <c r="T83" s="94">
        <f t="shared" si="63"/>
        <v>2821</v>
      </c>
      <c r="U83" s="96">
        <f t="shared" si="64"/>
        <v>56.335370000000005</v>
      </c>
      <c r="V83" s="162">
        <v>0</v>
      </c>
      <c r="W83" s="100">
        <f>VLOOKUP(H83,Devices!$A$2:$D$2077,4,FALSE)</f>
        <v>0</v>
      </c>
      <c r="X83" s="94">
        <f t="shared" si="54"/>
        <v>0</v>
      </c>
      <c r="Y83" s="94"/>
      <c r="Z83" s="94" t="str">
        <f t="shared" si="65"/>
        <v>0</v>
      </c>
      <c r="AA83" s="96">
        <f t="shared" si="66"/>
        <v>0</v>
      </c>
      <c r="AB83" s="91">
        <v>56.335370000000005</v>
      </c>
      <c r="AC83" s="91"/>
    </row>
    <row r="84" spans="1:29" s="4" customFormat="1" ht="15" customHeight="1">
      <c r="A84" s="81" t="s">
        <v>4364</v>
      </c>
      <c r="B84" s="90">
        <v>1012103550</v>
      </c>
      <c r="C84" s="91">
        <f>SUM(U84+AA84)</f>
        <v>348.51406000000003</v>
      </c>
      <c r="D84" s="137">
        <v>13662036</v>
      </c>
      <c r="E84" s="90" t="s">
        <v>1101</v>
      </c>
      <c r="F84" s="90" t="s">
        <v>4365</v>
      </c>
      <c r="G84" s="90" t="s">
        <v>3011</v>
      </c>
      <c r="H84" s="93" t="s">
        <v>4351</v>
      </c>
      <c r="I84" s="94">
        <v>0</v>
      </c>
      <c r="J84" s="94">
        <v>0</v>
      </c>
      <c r="K84" s="95">
        <v>1.9970000000000002E-2</v>
      </c>
      <c r="L84" s="96">
        <v>0.08</v>
      </c>
      <c r="M84" s="96">
        <f t="shared" ref="M84:N86" si="67">I84*K84</f>
        <v>0</v>
      </c>
      <c r="N84" s="96">
        <f t="shared" si="67"/>
        <v>0</v>
      </c>
      <c r="O84" s="96" t="s">
        <v>27</v>
      </c>
      <c r="P84" s="161">
        <v>174008</v>
      </c>
      <c r="Q84" s="98">
        <f>VLOOKUP(H84,Devices!$A$2:$C$2077,3,FALSE)</f>
        <v>182206</v>
      </c>
      <c r="R84" s="94">
        <f>Q84-P84</f>
        <v>8198</v>
      </c>
      <c r="S84" s="94"/>
      <c r="T84" s="94">
        <f>IF(R84-I84&gt;0, R84-I84,"0")</f>
        <v>8198</v>
      </c>
      <c r="U84" s="96">
        <f>IF(T84&gt;0,T84*K84,"0")</f>
        <v>163.71406000000002</v>
      </c>
      <c r="V84" s="162">
        <v>77308</v>
      </c>
      <c r="W84" s="100">
        <f>VLOOKUP(H84,Devices!$A$2:$D$2077,4,FALSE)</f>
        <v>79618</v>
      </c>
      <c r="X84" s="94">
        <f>W84-V84</f>
        <v>2310</v>
      </c>
      <c r="Y84" s="94"/>
      <c r="Z84" s="94">
        <f>IF(X84-J84&gt;0,X84-J84,"0")</f>
        <v>2310</v>
      </c>
      <c r="AA84" s="96">
        <f>IF(Z84&gt;0,Z84*L84,"0")</f>
        <v>184.8</v>
      </c>
      <c r="AB84" s="91">
        <v>348.51406000000003</v>
      </c>
      <c r="AC84" s="91"/>
    </row>
    <row r="85" spans="1:29" s="3" customFormat="1" ht="15" customHeight="1">
      <c r="A85" s="81" t="s">
        <v>4736</v>
      </c>
      <c r="B85" s="90">
        <v>1012098150</v>
      </c>
      <c r="C85" s="91">
        <f>SUM(U85+AA85)</f>
        <v>135.95576</v>
      </c>
      <c r="D85" s="137">
        <v>13717660</v>
      </c>
      <c r="E85" s="90" t="s">
        <v>1593</v>
      </c>
      <c r="F85" s="90" t="s">
        <v>1595</v>
      </c>
      <c r="G85" s="90" t="s">
        <v>1753</v>
      </c>
      <c r="H85" s="93" t="s">
        <v>4737</v>
      </c>
      <c r="I85" s="94">
        <v>0</v>
      </c>
      <c r="J85" s="94">
        <v>0</v>
      </c>
      <c r="K85" s="95">
        <v>1.9970000000000002E-2</v>
      </c>
      <c r="L85" s="96">
        <v>0.08</v>
      </c>
      <c r="M85" s="96">
        <f t="shared" si="67"/>
        <v>0</v>
      </c>
      <c r="N85" s="96">
        <f t="shared" si="67"/>
        <v>0</v>
      </c>
      <c r="O85" s="96" t="s">
        <v>27</v>
      </c>
      <c r="P85" s="163">
        <v>84668</v>
      </c>
      <c r="Q85" s="98">
        <f>VLOOKUP(H85,Devices!$A$2:$C$2077,3,FALSE)</f>
        <v>91476</v>
      </c>
      <c r="R85" s="94">
        <f>Q85-P85</f>
        <v>6808</v>
      </c>
      <c r="S85" s="94"/>
      <c r="T85" s="94">
        <f>IF(R85-I85&gt;0, R85-I85,"0")</f>
        <v>6808</v>
      </c>
      <c r="U85" s="96">
        <f>IF(T85&gt;0,T85*K85,"0")</f>
        <v>135.95576</v>
      </c>
      <c r="V85" s="157">
        <v>0</v>
      </c>
      <c r="W85" s="100">
        <f>VLOOKUP(H85,Devices!$A$2:$D$2077,4,FALSE)</f>
        <v>0</v>
      </c>
      <c r="X85" s="94">
        <f>W85-V85</f>
        <v>0</v>
      </c>
      <c r="Y85" s="94"/>
      <c r="Z85" s="94" t="str">
        <f>IF(X85-J85&gt;0,X85-J85,"0")</f>
        <v>0</v>
      </c>
      <c r="AA85" s="96">
        <f>IF(Z85&gt;0,Z85*L85,"0")</f>
        <v>0</v>
      </c>
      <c r="AB85" s="91">
        <v>135.95576</v>
      </c>
      <c r="AC85" s="91"/>
    </row>
    <row r="86" spans="1:29" s="3" customFormat="1" ht="15" customHeight="1">
      <c r="A86" s="81" t="s">
        <v>4930</v>
      </c>
      <c r="B86" s="90">
        <v>1012039180</v>
      </c>
      <c r="C86" s="91">
        <f>SUM(U86+AA86)</f>
        <v>425.25563</v>
      </c>
      <c r="D86" s="137">
        <v>13776255</v>
      </c>
      <c r="E86" s="90" t="s">
        <v>1101</v>
      </c>
      <c r="F86" s="90" t="s">
        <v>4931</v>
      </c>
      <c r="G86" s="90" t="s">
        <v>2983</v>
      </c>
      <c r="H86" s="93" t="s">
        <v>4922</v>
      </c>
      <c r="I86" s="94">
        <v>0</v>
      </c>
      <c r="J86" s="94">
        <v>0</v>
      </c>
      <c r="K86" s="95">
        <v>1.9970000000000002E-2</v>
      </c>
      <c r="L86" s="96">
        <v>0.08</v>
      </c>
      <c r="M86" s="96">
        <f t="shared" si="67"/>
        <v>0</v>
      </c>
      <c r="N86" s="96">
        <f t="shared" si="67"/>
        <v>0</v>
      </c>
      <c r="O86" s="96" t="s">
        <v>27</v>
      </c>
      <c r="P86" s="164">
        <v>281219</v>
      </c>
      <c r="Q86" s="98">
        <f>VLOOKUP(H86,Devices!$A$2:$C$2077,3,FALSE)</f>
        <v>294698</v>
      </c>
      <c r="R86" s="94">
        <f>Q86-P86</f>
        <v>13479</v>
      </c>
      <c r="S86" s="94"/>
      <c r="T86" s="94">
        <f>IF(R86-I86&gt;0, R86-I86,"0")</f>
        <v>13479</v>
      </c>
      <c r="U86" s="96">
        <f>IF(T86&gt;0,T86*K86,"0")</f>
        <v>269.17563000000001</v>
      </c>
      <c r="V86" s="165">
        <v>42494</v>
      </c>
      <c r="W86" s="100">
        <f>VLOOKUP(H86,Devices!$A$2:$D$2077,4,FALSE)</f>
        <v>44445</v>
      </c>
      <c r="X86" s="94">
        <f>W86-V86</f>
        <v>1951</v>
      </c>
      <c r="Y86" s="94"/>
      <c r="Z86" s="94">
        <f>IF(X86-J86&gt;0,X86-J86,"0")</f>
        <v>1951</v>
      </c>
      <c r="AA86" s="96">
        <f>IF(Z86&gt;0,Z86*L86,"0")</f>
        <v>156.08000000000001</v>
      </c>
      <c r="AB86" s="91">
        <v>425.25563</v>
      </c>
      <c r="AC86" s="91"/>
    </row>
    <row r="87" spans="1:29" s="4" customFormat="1" ht="15" customHeight="1">
      <c r="A87" s="81" t="s">
        <v>5587</v>
      </c>
      <c r="B87" s="90">
        <v>1012110670</v>
      </c>
      <c r="C87" s="91">
        <f>SUM(U87+AA87)</f>
        <v>40.428539999999998</v>
      </c>
      <c r="D87" s="137">
        <v>12355627</v>
      </c>
      <c r="E87" s="90" t="s">
        <v>1101</v>
      </c>
      <c r="F87" s="90" t="s">
        <v>5588</v>
      </c>
      <c r="G87" s="90" t="s">
        <v>1971</v>
      </c>
      <c r="H87" s="93" t="s">
        <v>2399</v>
      </c>
      <c r="I87" s="94">
        <v>0</v>
      </c>
      <c r="J87" s="94">
        <v>0</v>
      </c>
      <c r="K87" s="95">
        <v>1.9970000000000002E-2</v>
      </c>
      <c r="L87" s="96">
        <v>0.08</v>
      </c>
      <c r="M87" s="96">
        <f t="shared" ref="M87" si="68">I87*K87</f>
        <v>0</v>
      </c>
      <c r="N87" s="96">
        <f t="shared" ref="N87" si="69">J87*L87</f>
        <v>0</v>
      </c>
      <c r="O87" s="96" t="s">
        <v>27</v>
      </c>
      <c r="P87" s="164">
        <v>64859</v>
      </c>
      <c r="Q87" s="98">
        <f>VLOOKUP(H87,Devices!$A$2:$C$2077,3,FALSE)</f>
        <v>65241</v>
      </c>
      <c r="R87" s="94">
        <f>Q87-P87</f>
        <v>382</v>
      </c>
      <c r="S87" s="94"/>
      <c r="T87" s="94">
        <f>IF(R87-I87&gt;0, R87-I87,"0")</f>
        <v>382</v>
      </c>
      <c r="U87" s="96">
        <f>IF(T87&gt;0,T87*K87,"0")</f>
        <v>7.628540000000001</v>
      </c>
      <c r="V87" s="165">
        <v>113362</v>
      </c>
      <c r="W87" s="100">
        <f>VLOOKUP(H87,Devices!$A$2:$D$2077,4,FALSE)</f>
        <v>113772</v>
      </c>
      <c r="X87" s="94">
        <f>W87-V87</f>
        <v>410</v>
      </c>
      <c r="Y87" s="94"/>
      <c r="Z87" s="94">
        <f>IF(X87-J87&gt;0,X87-J87,"0")</f>
        <v>410</v>
      </c>
      <c r="AA87" s="96">
        <f>IF(Z87&gt;0,Z87*L87,"0")</f>
        <v>32.799999999999997</v>
      </c>
      <c r="AB87" s="91">
        <v>40.428539999999998</v>
      </c>
      <c r="AC87" s="91"/>
    </row>
    <row r="88" spans="1:29" s="3" customFormat="1" ht="15" customHeight="1">
      <c r="A88" s="81">
        <v>22</v>
      </c>
      <c r="B88" s="90">
        <v>1013196410</v>
      </c>
      <c r="C88" s="91">
        <f>SUM(O88+U88+AA88)</f>
        <v>441.99</v>
      </c>
      <c r="D88" s="137">
        <v>12187369</v>
      </c>
      <c r="E88" s="90" t="s">
        <v>71</v>
      </c>
      <c r="F88" s="90" t="s">
        <v>1373</v>
      </c>
      <c r="G88" s="90" t="s">
        <v>1325</v>
      </c>
      <c r="H88" s="93" t="s">
        <v>72</v>
      </c>
      <c r="I88" s="94">
        <v>5000</v>
      </c>
      <c r="J88" s="94">
        <v>500</v>
      </c>
      <c r="K88" s="95">
        <v>2.0750000000000001E-2</v>
      </c>
      <c r="L88" s="96">
        <v>0.08</v>
      </c>
      <c r="M88" s="96">
        <f t="shared" si="51"/>
        <v>103.75</v>
      </c>
      <c r="N88" s="96">
        <f t="shared" si="52"/>
        <v>40</v>
      </c>
      <c r="O88" s="96">
        <f>M88+N88</f>
        <v>143.75</v>
      </c>
      <c r="P88" s="166">
        <v>408269</v>
      </c>
      <c r="Q88" s="98">
        <f>VLOOKUP(H88,Devices!$A$2:$C$2077,3,FALSE)</f>
        <v>411560</v>
      </c>
      <c r="R88" s="94">
        <f t="shared" si="53"/>
        <v>3291</v>
      </c>
      <c r="S88" s="94" t="str">
        <f>IF(R88-I88&gt;0, R88-I88,"0")</f>
        <v>0</v>
      </c>
      <c r="T88" s="94"/>
      <c r="U88" s="96">
        <f>IF(S88&gt;0,S88*K88,"0")</f>
        <v>0</v>
      </c>
      <c r="V88" s="167">
        <v>174048</v>
      </c>
      <c r="W88" s="100">
        <f>VLOOKUP(H88,Devices!$A$2:$D$2077,4,FALSE)</f>
        <v>178276</v>
      </c>
      <c r="X88" s="94">
        <f t="shared" si="54"/>
        <v>4228</v>
      </c>
      <c r="Y88" s="94">
        <f>IF(X88-J88&gt;0,X88-J88,"0")</f>
        <v>3728</v>
      </c>
      <c r="Z88" s="94"/>
      <c r="AA88" s="96">
        <f>IF(Y88&gt;0,Y88*L88,"0")</f>
        <v>298.24</v>
      </c>
      <c r="AB88" s="91">
        <v>441.99</v>
      </c>
      <c r="AC88" s="91"/>
    </row>
    <row r="89" spans="1:29" s="3" customFormat="1" ht="15" customHeight="1">
      <c r="A89" s="81" t="s">
        <v>73</v>
      </c>
      <c r="B89" s="90">
        <v>1013196210</v>
      </c>
      <c r="C89" s="91">
        <f>SUM(U89+AA89)</f>
        <v>266.6139</v>
      </c>
      <c r="D89" s="137">
        <v>12187280</v>
      </c>
      <c r="E89" s="90" t="s">
        <v>925</v>
      </c>
      <c r="F89" s="90" t="s">
        <v>4723</v>
      </c>
      <c r="G89" s="90" t="s">
        <v>1751</v>
      </c>
      <c r="H89" s="93" t="s">
        <v>75</v>
      </c>
      <c r="I89" s="94">
        <v>0</v>
      </c>
      <c r="J89" s="94">
        <v>0</v>
      </c>
      <c r="K89" s="95">
        <v>1.9970000000000002E-2</v>
      </c>
      <c r="L89" s="96">
        <v>0.08</v>
      </c>
      <c r="M89" s="96">
        <f t="shared" si="51"/>
        <v>0</v>
      </c>
      <c r="N89" s="96">
        <f t="shared" si="52"/>
        <v>0</v>
      </c>
      <c r="O89" s="96" t="s">
        <v>27</v>
      </c>
      <c r="P89" s="168">
        <v>387745</v>
      </c>
      <c r="Q89" s="98">
        <f>VLOOKUP(H89,Devices!$A$2:$C$2077,3,FALSE)</f>
        <v>392615</v>
      </c>
      <c r="R89" s="94">
        <f t="shared" si="53"/>
        <v>4870</v>
      </c>
      <c r="S89" s="90"/>
      <c r="T89" s="94">
        <f t="shared" ref="T89:T103" si="70">IF(R89-I89&gt;0, R89-I89,"0")</f>
        <v>4870</v>
      </c>
      <c r="U89" s="96">
        <f t="shared" ref="U89:U103" si="71">IF(T89&gt;0,T89*K89,"0")</f>
        <v>97.253900000000002</v>
      </c>
      <c r="V89" s="169">
        <v>261944</v>
      </c>
      <c r="W89" s="100">
        <f>VLOOKUP(H89,Devices!$A$2:$D$2077,4,FALSE)</f>
        <v>264061</v>
      </c>
      <c r="X89" s="94">
        <f t="shared" si="54"/>
        <v>2117</v>
      </c>
      <c r="Y89" s="94"/>
      <c r="Z89" s="94">
        <f t="shared" ref="Z89:Z103" si="72">IF(X89-J89&gt;0,X89-J89,"0")</f>
        <v>2117</v>
      </c>
      <c r="AA89" s="96">
        <f t="shared" ref="AA89:AA103" si="73">IF(Z89&gt;0,Z89*L89,"0")</f>
        <v>169.36</v>
      </c>
      <c r="AB89" s="91">
        <v>266.6139</v>
      </c>
      <c r="AC89" s="91"/>
    </row>
    <row r="90" spans="1:29" s="4" customFormat="1" ht="15" customHeight="1">
      <c r="A90" s="81" t="s">
        <v>73</v>
      </c>
      <c r="B90" s="90">
        <v>1013196200</v>
      </c>
      <c r="C90" s="91">
        <f>SUM(U90+AA90)</f>
        <v>95.536480000000012</v>
      </c>
      <c r="D90" s="137">
        <v>12199576</v>
      </c>
      <c r="E90" s="90" t="s">
        <v>925</v>
      </c>
      <c r="F90" s="90" t="s">
        <v>1374</v>
      </c>
      <c r="G90" s="90" t="s">
        <v>1749</v>
      </c>
      <c r="H90" s="93" t="s">
        <v>76</v>
      </c>
      <c r="I90" s="94">
        <v>0</v>
      </c>
      <c r="J90" s="94">
        <v>0</v>
      </c>
      <c r="K90" s="95">
        <v>1.9970000000000002E-2</v>
      </c>
      <c r="L90" s="96">
        <v>0.08</v>
      </c>
      <c r="M90" s="96">
        <f t="shared" si="51"/>
        <v>0</v>
      </c>
      <c r="N90" s="96">
        <f t="shared" si="52"/>
        <v>0</v>
      </c>
      <c r="O90" s="96" t="s">
        <v>27</v>
      </c>
      <c r="P90" s="170">
        <v>744769</v>
      </c>
      <c r="Q90" s="98">
        <f>VLOOKUP(H90,Devices!$A$2:$C$2077,3,FALSE)</f>
        <v>749553</v>
      </c>
      <c r="R90" s="94">
        <f t="shared" si="53"/>
        <v>4784</v>
      </c>
      <c r="S90" s="90"/>
      <c r="T90" s="94">
        <f t="shared" si="70"/>
        <v>4784</v>
      </c>
      <c r="U90" s="96">
        <f t="shared" si="71"/>
        <v>95.536480000000012</v>
      </c>
      <c r="V90" s="171">
        <v>0</v>
      </c>
      <c r="W90" s="100">
        <f>VLOOKUP(H90,Devices!$A$2:$D$2077,4,FALSE)</f>
        <v>0</v>
      </c>
      <c r="X90" s="94">
        <f t="shared" si="54"/>
        <v>0</v>
      </c>
      <c r="Y90" s="94"/>
      <c r="Z90" s="94" t="str">
        <f t="shared" si="72"/>
        <v>0</v>
      </c>
      <c r="AA90" s="96">
        <f t="shared" si="73"/>
        <v>0</v>
      </c>
      <c r="AB90" s="91">
        <v>95.536480000000012</v>
      </c>
      <c r="AC90" s="91"/>
    </row>
    <row r="91" spans="1:29" s="3" customFormat="1" ht="15" customHeight="1">
      <c r="A91" s="81" t="s">
        <v>73</v>
      </c>
      <c r="B91" s="90">
        <v>1071511180</v>
      </c>
      <c r="C91" s="91">
        <f>SUM(U91+AA91)</f>
        <v>309.27539000000002</v>
      </c>
      <c r="D91" s="137">
        <v>12354851</v>
      </c>
      <c r="E91" s="90" t="s">
        <v>925</v>
      </c>
      <c r="F91" s="90" t="s">
        <v>1375</v>
      </c>
      <c r="G91" s="90" t="s">
        <v>851</v>
      </c>
      <c r="H91" s="93" t="s">
        <v>77</v>
      </c>
      <c r="I91" s="94">
        <v>0</v>
      </c>
      <c r="J91" s="94">
        <v>0</v>
      </c>
      <c r="K91" s="95">
        <v>1.9970000000000002E-2</v>
      </c>
      <c r="L91" s="96">
        <v>0.08</v>
      </c>
      <c r="M91" s="96">
        <f t="shared" si="51"/>
        <v>0</v>
      </c>
      <c r="N91" s="96">
        <f t="shared" si="52"/>
        <v>0</v>
      </c>
      <c r="O91" s="96" t="s">
        <v>27</v>
      </c>
      <c r="P91" s="172">
        <v>645600</v>
      </c>
      <c r="Q91" s="98">
        <f>VLOOKUP(H91,Devices!$A$2:$C$2077,3,FALSE)</f>
        <v>661087</v>
      </c>
      <c r="R91" s="94">
        <f t="shared" si="53"/>
        <v>15487</v>
      </c>
      <c r="S91" s="90"/>
      <c r="T91" s="94">
        <f t="shared" si="70"/>
        <v>15487</v>
      </c>
      <c r="U91" s="96">
        <f t="shared" si="71"/>
        <v>309.27539000000002</v>
      </c>
      <c r="V91" s="173">
        <v>0</v>
      </c>
      <c r="W91" s="100">
        <v>0</v>
      </c>
      <c r="X91" s="94">
        <f t="shared" si="54"/>
        <v>0</v>
      </c>
      <c r="Y91" s="94"/>
      <c r="Z91" s="94" t="str">
        <f t="shared" si="72"/>
        <v>0</v>
      </c>
      <c r="AA91" s="96">
        <f t="shared" si="73"/>
        <v>0</v>
      </c>
      <c r="AB91" s="91">
        <v>309.27539000000002</v>
      </c>
      <c r="AC91" s="91"/>
    </row>
    <row r="92" spans="1:29" s="3" customFormat="1" ht="15" customHeight="1">
      <c r="A92" s="81" t="s">
        <v>73</v>
      </c>
      <c r="B92" s="90">
        <v>1071511180</v>
      </c>
      <c r="C92" s="91">
        <f>SUM(U92+AA92)</f>
        <v>44.453220000000002</v>
      </c>
      <c r="D92" s="137">
        <v>12354740</v>
      </c>
      <c r="E92" s="90" t="s">
        <v>925</v>
      </c>
      <c r="F92" s="90" t="s">
        <v>1376</v>
      </c>
      <c r="G92" s="90" t="s">
        <v>851</v>
      </c>
      <c r="H92" s="93" t="s">
        <v>78</v>
      </c>
      <c r="I92" s="94">
        <v>0</v>
      </c>
      <c r="J92" s="94">
        <v>0</v>
      </c>
      <c r="K92" s="95">
        <v>1.9970000000000002E-2</v>
      </c>
      <c r="L92" s="96">
        <v>0.08</v>
      </c>
      <c r="M92" s="96">
        <f t="shared" si="51"/>
        <v>0</v>
      </c>
      <c r="N92" s="96">
        <f t="shared" si="52"/>
        <v>0</v>
      </c>
      <c r="O92" s="96" t="s">
        <v>27</v>
      </c>
      <c r="P92" s="97">
        <v>220719</v>
      </c>
      <c r="Q92" s="98">
        <f>VLOOKUP(H92,Devices!$A$2:$C$2077,3,FALSE)</f>
        <v>222945</v>
      </c>
      <c r="R92" s="94">
        <f t="shared" si="53"/>
        <v>2226</v>
      </c>
      <c r="S92" s="90"/>
      <c r="T92" s="94">
        <f t="shared" si="70"/>
        <v>2226</v>
      </c>
      <c r="U92" s="96">
        <f t="shared" si="71"/>
        <v>44.453220000000002</v>
      </c>
      <c r="V92" s="99">
        <v>0</v>
      </c>
      <c r="W92" s="100">
        <v>0</v>
      </c>
      <c r="X92" s="94">
        <f t="shared" si="54"/>
        <v>0</v>
      </c>
      <c r="Y92" s="94"/>
      <c r="Z92" s="94" t="str">
        <f t="shared" si="72"/>
        <v>0</v>
      </c>
      <c r="AA92" s="96">
        <f t="shared" si="73"/>
        <v>0</v>
      </c>
      <c r="AB92" s="91">
        <v>44.453220000000002</v>
      </c>
      <c r="AC92" s="91"/>
    </row>
    <row r="93" spans="1:29" s="3" customFormat="1" ht="15" customHeight="1">
      <c r="A93" s="81" t="s">
        <v>73</v>
      </c>
      <c r="B93" s="90">
        <v>1013196250</v>
      </c>
      <c r="C93" s="91">
        <f>SUM(U93+AA93)</f>
        <v>50.504130000000004</v>
      </c>
      <c r="D93" s="137">
        <v>12354849</v>
      </c>
      <c r="E93" s="90" t="s">
        <v>925</v>
      </c>
      <c r="F93" s="90" t="s">
        <v>1372</v>
      </c>
      <c r="G93" s="90" t="s">
        <v>851</v>
      </c>
      <c r="H93" s="93" t="s">
        <v>79</v>
      </c>
      <c r="I93" s="94">
        <v>0</v>
      </c>
      <c r="J93" s="94">
        <v>0</v>
      </c>
      <c r="K93" s="95">
        <v>1.9970000000000002E-2</v>
      </c>
      <c r="L93" s="96">
        <v>0.08</v>
      </c>
      <c r="M93" s="96">
        <f t="shared" si="51"/>
        <v>0</v>
      </c>
      <c r="N93" s="96">
        <f t="shared" si="52"/>
        <v>0</v>
      </c>
      <c r="O93" s="96" t="s">
        <v>27</v>
      </c>
      <c r="P93" s="174">
        <v>188150</v>
      </c>
      <c r="Q93" s="98">
        <f>VLOOKUP(H93,Devices!$A$2:$C$2077,3,FALSE)</f>
        <v>190679</v>
      </c>
      <c r="R93" s="94">
        <f t="shared" si="53"/>
        <v>2529</v>
      </c>
      <c r="S93" s="90"/>
      <c r="T93" s="94">
        <f t="shared" si="70"/>
        <v>2529</v>
      </c>
      <c r="U93" s="96">
        <f t="shared" si="71"/>
        <v>50.504130000000004</v>
      </c>
      <c r="V93" s="175">
        <v>0</v>
      </c>
      <c r="W93" s="100">
        <v>0</v>
      </c>
      <c r="X93" s="94">
        <f t="shared" si="54"/>
        <v>0</v>
      </c>
      <c r="Y93" s="94"/>
      <c r="Z93" s="94" t="str">
        <f t="shared" si="72"/>
        <v>0</v>
      </c>
      <c r="AA93" s="96">
        <f t="shared" si="73"/>
        <v>0</v>
      </c>
      <c r="AB93" s="91">
        <v>50.504130000000004</v>
      </c>
      <c r="AC93" s="91"/>
    </row>
    <row r="94" spans="1:29" s="3" customFormat="1" ht="15" customHeight="1">
      <c r="A94" s="81" t="s">
        <v>73</v>
      </c>
      <c r="B94" s="90">
        <v>1071511180</v>
      </c>
      <c r="C94" s="91">
        <f>SUM(U94+AA94)</f>
        <v>17.853180000000002</v>
      </c>
      <c r="D94" s="137">
        <v>12354881</v>
      </c>
      <c r="E94" s="90" t="s">
        <v>926</v>
      </c>
      <c r="F94" s="90" t="s">
        <v>1377</v>
      </c>
      <c r="G94" s="90" t="s">
        <v>81</v>
      </c>
      <c r="H94" s="93" t="s">
        <v>82</v>
      </c>
      <c r="I94" s="94">
        <v>0</v>
      </c>
      <c r="J94" s="94">
        <v>0</v>
      </c>
      <c r="K94" s="95">
        <v>1.9970000000000002E-2</v>
      </c>
      <c r="L94" s="96">
        <v>0.08</v>
      </c>
      <c r="M94" s="96">
        <f t="shared" si="51"/>
        <v>0</v>
      </c>
      <c r="N94" s="96">
        <f t="shared" si="52"/>
        <v>0</v>
      </c>
      <c r="O94" s="96" t="s">
        <v>27</v>
      </c>
      <c r="P94" s="176">
        <v>64030</v>
      </c>
      <c r="Q94" s="98">
        <f>VLOOKUP(H94,Devices!$A$2:$C$2077,3,FALSE)</f>
        <v>64924</v>
      </c>
      <c r="R94" s="94">
        <f t="shared" si="53"/>
        <v>894</v>
      </c>
      <c r="S94" s="90"/>
      <c r="T94" s="94">
        <f t="shared" si="70"/>
        <v>894</v>
      </c>
      <c r="U94" s="96">
        <f t="shared" si="71"/>
        <v>17.853180000000002</v>
      </c>
      <c r="V94" s="177">
        <v>0</v>
      </c>
      <c r="W94" s="100">
        <v>0</v>
      </c>
      <c r="X94" s="94">
        <f t="shared" si="54"/>
        <v>0</v>
      </c>
      <c r="Y94" s="94"/>
      <c r="Z94" s="94" t="str">
        <f t="shared" si="72"/>
        <v>0</v>
      </c>
      <c r="AA94" s="96">
        <f t="shared" si="73"/>
        <v>0</v>
      </c>
      <c r="AB94" s="91">
        <v>17.853180000000002</v>
      </c>
      <c r="AC94" s="91"/>
    </row>
    <row r="95" spans="1:29" s="3" customFormat="1" ht="15" customHeight="1">
      <c r="A95" s="81" t="s">
        <v>73</v>
      </c>
      <c r="B95" s="90">
        <v>1013196200</v>
      </c>
      <c r="C95" s="91">
        <f>SUM(U95+AA95)</f>
        <v>3.1153200000000001</v>
      </c>
      <c r="D95" s="137">
        <v>12354874</v>
      </c>
      <c r="E95" s="90" t="s">
        <v>925</v>
      </c>
      <c r="F95" s="90" t="s">
        <v>1379</v>
      </c>
      <c r="G95" s="90" t="s">
        <v>81</v>
      </c>
      <c r="H95" s="93" t="s">
        <v>83</v>
      </c>
      <c r="I95" s="94">
        <v>0</v>
      </c>
      <c r="J95" s="94">
        <v>0</v>
      </c>
      <c r="K95" s="95">
        <v>1.9970000000000002E-2</v>
      </c>
      <c r="L95" s="96">
        <v>0.08</v>
      </c>
      <c r="M95" s="96">
        <f t="shared" ref="M95:M120" si="74">I95*K95</f>
        <v>0</v>
      </c>
      <c r="N95" s="96">
        <f t="shared" ref="N95:N120" si="75">J95*L95</f>
        <v>0</v>
      </c>
      <c r="O95" s="96" t="s">
        <v>27</v>
      </c>
      <c r="P95" s="178">
        <v>63869</v>
      </c>
      <c r="Q95" s="98">
        <f>VLOOKUP(H95,Devices!$A$2:$C$2077,3,FALSE)</f>
        <v>64025</v>
      </c>
      <c r="R95" s="94">
        <f t="shared" ref="R95:R120" si="76">Q95-P95</f>
        <v>156</v>
      </c>
      <c r="S95" s="90"/>
      <c r="T95" s="94">
        <f t="shared" si="70"/>
        <v>156</v>
      </c>
      <c r="U95" s="96">
        <f t="shared" si="71"/>
        <v>3.1153200000000001</v>
      </c>
      <c r="V95" s="179">
        <v>0</v>
      </c>
      <c r="W95" s="100">
        <v>0</v>
      </c>
      <c r="X95" s="94">
        <f t="shared" ref="X95:X120" si="77">W95-V95</f>
        <v>0</v>
      </c>
      <c r="Y95" s="94"/>
      <c r="Z95" s="94" t="str">
        <f t="shared" si="72"/>
        <v>0</v>
      </c>
      <c r="AA95" s="96">
        <f t="shared" si="73"/>
        <v>0</v>
      </c>
      <c r="AB95" s="91">
        <v>3.1153200000000001</v>
      </c>
      <c r="AC95" s="91"/>
    </row>
    <row r="96" spans="1:29" s="3" customFormat="1" ht="15" customHeight="1">
      <c r="A96" s="81" t="s">
        <v>73</v>
      </c>
      <c r="B96" s="90">
        <v>1013196210</v>
      </c>
      <c r="C96" s="91">
        <f>SUM(U96+AA96)</f>
        <v>16.69492</v>
      </c>
      <c r="D96" s="137">
        <v>12354859</v>
      </c>
      <c r="E96" s="90" t="s">
        <v>925</v>
      </c>
      <c r="F96" s="90" t="s">
        <v>2720</v>
      </c>
      <c r="G96" s="90" t="s">
        <v>81</v>
      </c>
      <c r="H96" s="93" t="s">
        <v>84</v>
      </c>
      <c r="I96" s="94">
        <v>0</v>
      </c>
      <c r="J96" s="94">
        <v>0</v>
      </c>
      <c r="K96" s="95">
        <v>1.9970000000000002E-2</v>
      </c>
      <c r="L96" s="96">
        <v>0.08</v>
      </c>
      <c r="M96" s="96">
        <f t="shared" si="74"/>
        <v>0</v>
      </c>
      <c r="N96" s="96">
        <f t="shared" si="75"/>
        <v>0</v>
      </c>
      <c r="O96" s="96" t="s">
        <v>27</v>
      </c>
      <c r="P96" s="180">
        <v>94773</v>
      </c>
      <c r="Q96" s="98">
        <f>VLOOKUP(H96,Devices!$A$2:$C$2077,3,FALSE)</f>
        <v>95609</v>
      </c>
      <c r="R96" s="94">
        <f t="shared" si="76"/>
        <v>836</v>
      </c>
      <c r="S96" s="90"/>
      <c r="T96" s="94">
        <f t="shared" si="70"/>
        <v>836</v>
      </c>
      <c r="U96" s="96">
        <f t="shared" si="71"/>
        <v>16.69492</v>
      </c>
      <c r="V96" s="181">
        <v>0</v>
      </c>
      <c r="W96" s="100">
        <v>0</v>
      </c>
      <c r="X96" s="94">
        <f t="shared" si="77"/>
        <v>0</v>
      </c>
      <c r="Y96" s="94"/>
      <c r="Z96" s="94" t="str">
        <f t="shared" si="72"/>
        <v>0</v>
      </c>
      <c r="AA96" s="96">
        <f t="shared" si="73"/>
        <v>0</v>
      </c>
      <c r="AB96" s="91">
        <v>16.69492</v>
      </c>
      <c r="AC96" s="91"/>
    </row>
    <row r="97" spans="1:29" s="3" customFormat="1" ht="15" customHeight="1">
      <c r="A97" s="81" t="s">
        <v>85</v>
      </c>
      <c r="B97" s="90">
        <v>1013196250</v>
      </c>
      <c r="C97" s="91">
        <f>SUM(U97+AA97)</f>
        <v>184.53389000000001</v>
      </c>
      <c r="D97" s="137">
        <v>12319110</v>
      </c>
      <c r="E97" s="90" t="s">
        <v>925</v>
      </c>
      <c r="F97" s="90" t="s">
        <v>1380</v>
      </c>
      <c r="G97" s="90" t="s">
        <v>1174</v>
      </c>
      <c r="H97" s="93" t="s">
        <v>86</v>
      </c>
      <c r="I97" s="94">
        <v>0</v>
      </c>
      <c r="J97" s="94">
        <v>0</v>
      </c>
      <c r="K97" s="95">
        <v>1.9970000000000002E-2</v>
      </c>
      <c r="L97" s="96">
        <v>0.08</v>
      </c>
      <c r="M97" s="96">
        <f t="shared" si="74"/>
        <v>0</v>
      </c>
      <c r="N97" s="96">
        <f t="shared" si="75"/>
        <v>0</v>
      </c>
      <c r="O97" s="96" t="s">
        <v>27</v>
      </c>
      <c r="P97" s="182">
        <v>88384</v>
      </c>
      <c r="Q97" s="98">
        <f>VLOOKUP(H97,Devices!$A$2:$C$2077,3,FALSE)</f>
        <v>89921</v>
      </c>
      <c r="R97" s="94">
        <f t="shared" si="76"/>
        <v>1537</v>
      </c>
      <c r="S97" s="90"/>
      <c r="T97" s="94">
        <f t="shared" si="70"/>
        <v>1537</v>
      </c>
      <c r="U97" s="96">
        <f t="shared" si="71"/>
        <v>30.693890000000003</v>
      </c>
      <c r="V97" s="183">
        <v>84665</v>
      </c>
      <c r="W97" s="100">
        <f>VLOOKUP(H97,Devices!$A$2:$D$2077,4,FALSE)</f>
        <v>86588</v>
      </c>
      <c r="X97" s="94">
        <f t="shared" si="77"/>
        <v>1923</v>
      </c>
      <c r="Y97" s="94"/>
      <c r="Z97" s="94">
        <f t="shared" si="72"/>
        <v>1923</v>
      </c>
      <c r="AA97" s="96">
        <f t="shared" si="73"/>
        <v>153.84</v>
      </c>
      <c r="AB97" s="91">
        <v>184.53389000000001</v>
      </c>
      <c r="AC97" s="91"/>
    </row>
    <row r="98" spans="1:29" s="3" customFormat="1" ht="15" customHeight="1">
      <c r="A98" s="81" t="s">
        <v>816</v>
      </c>
      <c r="B98" s="90">
        <v>1013196250</v>
      </c>
      <c r="C98" s="91">
        <f>SUM(U98+AA98)</f>
        <v>19.750330000000002</v>
      </c>
      <c r="D98" s="137">
        <v>12355240</v>
      </c>
      <c r="E98" s="90" t="s">
        <v>926</v>
      </c>
      <c r="F98" s="90" t="s">
        <v>1381</v>
      </c>
      <c r="G98" s="90" t="s">
        <v>1248</v>
      </c>
      <c r="H98" s="93" t="s">
        <v>817</v>
      </c>
      <c r="I98" s="94">
        <v>0</v>
      </c>
      <c r="J98" s="94">
        <v>0</v>
      </c>
      <c r="K98" s="95">
        <v>1.9970000000000002E-2</v>
      </c>
      <c r="L98" s="96">
        <v>0.08</v>
      </c>
      <c r="M98" s="96">
        <f t="shared" si="74"/>
        <v>0</v>
      </c>
      <c r="N98" s="96">
        <f t="shared" si="75"/>
        <v>0</v>
      </c>
      <c r="O98" s="96" t="s">
        <v>27</v>
      </c>
      <c r="P98" s="184">
        <v>191481</v>
      </c>
      <c r="Q98" s="98">
        <f>VLOOKUP(H98,Devices!$A$2:$C$2077,3,FALSE)</f>
        <v>192470</v>
      </c>
      <c r="R98" s="94">
        <f t="shared" si="76"/>
        <v>989</v>
      </c>
      <c r="S98" s="90"/>
      <c r="T98" s="94">
        <f t="shared" si="70"/>
        <v>989</v>
      </c>
      <c r="U98" s="96">
        <f t="shared" si="71"/>
        <v>19.750330000000002</v>
      </c>
      <c r="V98" s="99">
        <v>0</v>
      </c>
      <c r="W98" s="100">
        <v>0</v>
      </c>
      <c r="X98" s="94">
        <f t="shared" si="77"/>
        <v>0</v>
      </c>
      <c r="Y98" s="94"/>
      <c r="Z98" s="94" t="str">
        <f t="shared" si="72"/>
        <v>0</v>
      </c>
      <c r="AA98" s="96">
        <f t="shared" si="73"/>
        <v>0</v>
      </c>
      <c r="AB98" s="91">
        <v>19.750330000000002</v>
      </c>
      <c r="AC98" s="91"/>
    </row>
    <row r="99" spans="1:29" s="3" customFormat="1" ht="15" customHeight="1">
      <c r="A99" s="81" t="s">
        <v>1779</v>
      </c>
      <c r="B99" s="90">
        <v>1071511180</v>
      </c>
      <c r="C99" s="91">
        <f>SUM(U99+AA99)</f>
        <v>113.58936000000001</v>
      </c>
      <c r="D99" s="137">
        <v>12355524</v>
      </c>
      <c r="E99" s="90" t="s">
        <v>926</v>
      </c>
      <c r="F99" s="90" t="s">
        <v>1780</v>
      </c>
      <c r="G99" s="90" t="s">
        <v>851</v>
      </c>
      <c r="H99" s="93" t="s">
        <v>1781</v>
      </c>
      <c r="I99" s="94">
        <v>0</v>
      </c>
      <c r="J99" s="94">
        <v>0</v>
      </c>
      <c r="K99" s="95">
        <v>1.9970000000000002E-2</v>
      </c>
      <c r="L99" s="96">
        <v>0.08</v>
      </c>
      <c r="M99" s="96">
        <f t="shared" si="74"/>
        <v>0</v>
      </c>
      <c r="N99" s="96">
        <f t="shared" si="75"/>
        <v>0</v>
      </c>
      <c r="O99" s="96" t="s">
        <v>27</v>
      </c>
      <c r="P99" s="185">
        <v>343421</v>
      </c>
      <c r="Q99" s="98">
        <f>VLOOKUP(H99,Devices!$A$2:$C$2077,3,FALSE)</f>
        <v>349109</v>
      </c>
      <c r="R99" s="94">
        <f t="shared" si="76"/>
        <v>5688</v>
      </c>
      <c r="S99" s="90"/>
      <c r="T99" s="94">
        <f t="shared" si="70"/>
        <v>5688</v>
      </c>
      <c r="U99" s="96">
        <f t="shared" si="71"/>
        <v>113.58936000000001</v>
      </c>
      <c r="V99" s="186">
        <v>0</v>
      </c>
      <c r="W99" s="100">
        <v>0</v>
      </c>
      <c r="X99" s="94">
        <f t="shared" si="77"/>
        <v>0</v>
      </c>
      <c r="Y99" s="94"/>
      <c r="Z99" s="94" t="str">
        <f t="shared" si="72"/>
        <v>0</v>
      </c>
      <c r="AA99" s="96">
        <f t="shared" si="73"/>
        <v>0</v>
      </c>
      <c r="AB99" s="91">
        <v>113.58936000000001</v>
      </c>
      <c r="AC99" s="91"/>
    </row>
    <row r="100" spans="1:29" s="4" customFormat="1" ht="15" customHeight="1">
      <c r="A100" s="81" t="s">
        <v>2113</v>
      </c>
      <c r="B100" s="90">
        <v>1013196250</v>
      </c>
      <c r="C100" s="91">
        <f>SUM(U100+AA100)</f>
        <v>0</v>
      </c>
      <c r="D100" s="137">
        <v>12355570</v>
      </c>
      <c r="E100" s="90" t="s">
        <v>926</v>
      </c>
      <c r="F100" s="90" t="s">
        <v>2114</v>
      </c>
      <c r="G100" s="90" t="s">
        <v>1248</v>
      </c>
      <c r="H100" s="93" t="s">
        <v>2074</v>
      </c>
      <c r="I100" s="94">
        <v>0</v>
      </c>
      <c r="J100" s="94">
        <v>0</v>
      </c>
      <c r="K100" s="95">
        <v>1.9970000000000002E-2</v>
      </c>
      <c r="L100" s="96">
        <v>0.08</v>
      </c>
      <c r="M100" s="96">
        <f t="shared" si="74"/>
        <v>0</v>
      </c>
      <c r="N100" s="96">
        <f t="shared" si="75"/>
        <v>0</v>
      </c>
      <c r="O100" s="96" t="s">
        <v>27</v>
      </c>
      <c r="P100" s="185">
        <v>96936</v>
      </c>
      <c r="Q100" s="98">
        <v>96936</v>
      </c>
      <c r="R100" s="94">
        <f t="shared" si="76"/>
        <v>0</v>
      </c>
      <c r="S100" s="90"/>
      <c r="T100" s="94" t="str">
        <f t="shared" si="70"/>
        <v>0</v>
      </c>
      <c r="U100" s="96">
        <f t="shared" si="71"/>
        <v>0</v>
      </c>
      <c r="V100" s="186">
        <v>0</v>
      </c>
      <c r="W100" s="100">
        <v>0</v>
      </c>
      <c r="X100" s="94">
        <f t="shared" si="77"/>
        <v>0</v>
      </c>
      <c r="Y100" s="94"/>
      <c r="Z100" s="94" t="str">
        <f t="shared" si="72"/>
        <v>0</v>
      </c>
      <c r="AA100" s="96">
        <f t="shared" si="73"/>
        <v>0</v>
      </c>
      <c r="AB100" s="91">
        <v>0</v>
      </c>
      <c r="AC100" s="91"/>
    </row>
    <row r="101" spans="1:29" s="4" customFormat="1" ht="15" customHeight="1">
      <c r="A101" s="81" t="s">
        <v>2113</v>
      </c>
      <c r="B101" s="90">
        <v>1013196210</v>
      </c>
      <c r="C101" s="91">
        <f>SUM(U101+AA101)</f>
        <v>5.55166</v>
      </c>
      <c r="D101" s="137">
        <v>12355575</v>
      </c>
      <c r="E101" s="90" t="s">
        <v>926</v>
      </c>
      <c r="F101" s="90" t="s">
        <v>4984</v>
      </c>
      <c r="G101" s="90" t="s">
        <v>1248</v>
      </c>
      <c r="H101" s="93" t="s">
        <v>2047</v>
      </c>
      <c r="I101" s="94">
        <v>0</v>
      </c>
      <c r="J101" s="94">
        <v>0</v>
      </c>
      <c r="K101" s="95">
        <v>1.9970000000000002E-2</v>
      </c>
      <c r="L101" s="96">
        <v>0.08</v>
      </c>
      <c r="M101" s="96">
        <f t="shared" si="74"/>
        <v>0</v>
      </c>
      <c r="N101" s="96">
        <f t="shared" si="75"/>
        <v>0</v>
      </c>
      <c r="O101" s="96" t="s">
        <v>27</v>
      </c>
      <c r="P101" s="185">
        <v>60286</v>
      </c>
      <c r="Q101" s="98">
        <f>VLOOKUP(H101,Devices!$A$2:$C$2077,3,FALSE)</f>
        <v>60564</v>
      </c>
      <c r="R101" s="94">
        <f t="shared" si="76"/>
        <v>278</v>
      </c>
      <c r="S101" s="90"/>
      <c r="T101" s="94">
        <f t="shared" si="70"/>
        <v>278</v>
      </c>
      <c r="U101" s="96">
        <f t="shared" si="71"/>
        <v>5.55166</v>
      </c>
      <c r="V101" s="186">
        <v>0</v>
      </c>
      <c r="W101" s="100">
        <v>0</v>
      </c>
      <c r="X101" s="94">
        <f t="shared" si="77"/>
        <v>0</v>
      </c>
      <c r="Y101" s="94"/>
      <c r="Z101" s="94" t="str">
        <f t="shared" si="72"/>
        <v>0</v>
      </c>
      <c r="AA101" s="96">
        <f t="shared" si="73"/>
        <v>0</v>
      </c>
      <c r="AB101" s="91">
        <v>5.55166</v>
      </c>
      <c r="AC101" s="91"/>
    </row>
    <row r="102" spans="1:29" s="4" customFormat="1" ht="15" customHeight="1">
      <c r="A102" s="81" t="s">
        <v>2113</v>
      </c>
      <c r="B102" s="90">
        <v>1013196210</v>
      </c>
      <c r="C102" s="91">
        <f>SUM(U102+AA102)</f>
        <v>13.919090000000001</v>
      </c>
      <c r="D102" s="137">
        <v>12355585</v>
      </c>
      <c r="E102" s="90" t="s">
        <v>926</v>
      </c>
      <c r="F102" s="90" t="s">
        <v>5267</v>
      </c>
      <c r="G102" s="90" t="s">
        <v>1248</v>
      </c>
      <c r="H102" s="93" t="s">
        <v>2046</v>
      </c>
      <c r="I102" s="94">
        <v>0</v>
      </c>
      <c r="J102" s="94">
        <v>0</v>
      </c>
      <c r="K102" s="95">
        <v>1.9970000000000002E-2</v>
      </c>
      <c r="L102" s="96">
        <v>0.08</v>
      </c>
      <c r="M102" s="96">
        <f t="shared" si="74"/>
        <v>0</v>
      </c>
      <c r="N102" s="96">
        <f t="shared" si="75"/>
        <v>0</v>
      </c>
      <c r="O102" s="96" t="s">
        <v>27</v>
      </c>
      <c r="P102" s="185">
        <v>50763</v>
      </c>
      <c r="Q102" s="98">
        <f>VLOOKUP(H102,[1]Billing!$I$2:$S$2302,11,FALSE)</f>
        <v>51460</v>
      </c>
      <c r="R102" s="94">
        <f t="shared" si="76"/>
        <v>697</v>
      </c>
      <c r="S102" s="90"/>
      <c r="T102" s="94">
        <f t="shared" si="70"/>
        <v>697</v>
      </c>
      <c r="U102" s="96">
        <f t="shared" si="71"/>
        <v>13.919090000000001</v>
      </c>
      <c r="V102" s="186">
        <v>0</v>
      </c>
      <c r="W102" s="100">
        <f>VLOOKUP(H102,[1]Billing!$I$2:$Y$2302,17,FALSE)</f>
        <v>0</v>
      </c>
      <c r="X102" s="94">
        <f t="shared" si="77"/>
        <v>0</v>
      </c>
      <c r="Y102" s="94"/>
      <c r="Z102" s="94" t="str">
        <f t="shared" si="72"/>
        <v>0</v>
      </c>
      <c r="AA102" s="96">
        <f t="shared" si="73"/>
        <v>0</v>
      </c>
      <c r="AB102" s="91">
        <v>13.919090000000001</v>
      </c>
      <c r="AC102" s="91"/>
    </row>
    <row r="103" spans="1:29" s="4" customFormat="1" ht="15" customHeight="1">
      <c r="A103" s="81" t="s">
        <v>2113</v>
      </c>
      <c r="B103" s="90">
        <v>1013196210</v>
      </c>
      <c r="C103" s="91">
        <f>SUM(U103+AA103)</f>
        <v>38.661920000000002</v>
      </c>
      <c r="D103" s="137">
        <v>12355589</v>
      </c>
      <c r="E103" s="90" t="s">
        <v>926</v>
      </c>
      <c r="F103" s="90" t="s">
        <v>5527</v>
      </c>
      <c r="G103" s="90" t="s">
        <v>1248</v>
      </c>
      <c r="H103" s="93" t="s">
        <v>2045</v>
      </c>
      <c r="I103" s="94">
        <v>0</v>
      </c>
      <c r="J103" s="94">
        <v>0</v>
      </c>
      <c r="K103" s="95">
        <v>1.9970000000000002E-2</v>
      </c>
      <c r="L103" s="96">
        <v>0.08</v>
      </c>
      <c r="M103" s="96">
        <f t="shared" si="74"/>
        <v>0</v>
      </c>
      <c r="N103" s="96">
        <f t="shared" si="75"/>
        <v>0</v>
      </c>
      <c r="O103" s="96" t="s">
        <v>27</v>
      </c>
      <c r="P103" s="185">
        <v>104661</v>
      </c>
      <c r="Q103" s="98">
        <f>VLOOKUP(H103,Devices!$A$2:$C$2077,3,FALSE)</f>
        <v>106597</v>
      </c>
      <c r="R103" s="94">
        <f t="shared" si="76"/>
        <v>1936</v>
      </c>
      <c r="S103" s="90"/>
      <c r="T103" s="94">
        <f t="shared" si="70"/>
        <v>1936</v>
      </c>
      <c r="U103" s="96">
        <f t="shared" si="71"/>
        <v>38.661920000000002</v>
      </c>
      <c r="V103" s="186">
        <v>0</v>
      </c>
      <c r="W103" s="100">
        <v>0</v>
      </c>
      <c r="X103" s="94">
        <f t="shared" si="77"/>
        <v>0</v>
      </c>
      <c r="Y103" s="94"/>
      <c r="Z103" s="94" t="str">
        <f t="shared" si="72"/>
        <v>0</v>
      </c>
      <c r="AA103" s="96">
        <f t="shared" si="73"/>
        <v>0</v>
      </c>
      <c r="AB103" s="91">
        <v>38.661920000000002</v>
      </c>
      <c r="AC103" s="91"/>
    </row>
    <row r="104" spans="1:29" s="4" customFormat="1" ht="15" customHeight="1">
      <c r="A104" s="81" t="s">
        <v>2238</v>
      </c>
      <c r="B104" s="90">
        <v>1013196210</v>
      </c>
      <c r="C104" s="91">
        <f>SUM(U104+AA104)</f>
        <v>80.27940000000001</v>
      </c>
      <c r="D104" s="92">
        <v>12185644</v>
      </c>
      <c r="E104" s="90" t="s">
        <v>926</v>
      </c>
      <c r="F104" s="90" t="s">
        <v>2401</v>
      </c>
      <c r="G104" s="90" t="s">
        <v>1750</v>
      </c>
      <c r="H104" s="93" t="s">
        <v>280</v>
      </c>
      <c r="I104" s="94">
        <v>0</v>
      </c>
      <c r="J104" s="94">
        <v>0</v>
      </c>
      <c r="K104" s="95">
        <v>1.9970000000000002E-2</v>
      </c>
      <c r="L104" s="96">
        <v>0.08</v>
      </c>
      <c r="M104" s="96">
        <f t="shared" si="74"/>
        <v>0</v>
      </c>
      <c r="N104" s="96">
        <f t="shared" si="75"/>
        <v>0</v>
      </c>
      <c r="O104" s="96" t="s">
        <v>27</v>
      </c>
      <c r="P104" s="187">
        <v>140199</v>
      </c>
      <c r="Q104" s="98">
        <f>VLOOKUP(H104,Devices!$A$2:$C$2077,3,FALSE)</f>
        <v>144219</v>
      </c>
      <c r="R104" s="94">
        <f t="shared" si="76"/>
        <v>4020</v>
      </c>
      <c r="S104" s="94">
        <f t="shared" ref="S104:S120" si="78">IF(R104-I104&gt;0, R104-I104,"0")</f>
        <v>4020</v>
      </c>
      <c r="T104" s="94"/>
      <c r="U104" s="96">
        <f t="shared" ref="U104:U120" si="79">IF(S104&gt;0,S104*K104,"0")</f>
        <v>80.27940000000001</v>
      </c>
      <c r="V104" s="99">
        <v>0</v>
      </c>
      <c r="W104" s="100">
        <f>VLOOKUP(H104,Devices!$A$2:$D$2077,4,FALSE)</f>
        <v>0</v>
      </c>
      <c r="X104" s="94">
        <f t="shared" si="77"/>
        <v>0</v>
      </c>
      <c r="Y104" s="94" t="str">
        <f t="shared" ref="Y104:Y120" si="80">IF(X104-J104&gt;0,X104-J104,"0")</f>
        <v>0</v>
      </c>
      <c r="Z104" s="94"/>
      <c r="AA104" s="96">
        <f t="shared" ref="AA104:AA120" si="81">IF(Y104&gt;0,Y104*L104,"0")</f>
        <v>0</v>
      </c>
      <c r="AB104" s="91">
        <v>80.27940000000001</v>
      </c>
      <c r="AC104" s="91"/>
    </row>
    <row r="105" spans="1:29" s="4" customFormat="1" ht="15" customHeight="1">
      <c r="A105" s="81" t="s">
        <v>2243</v>
      </c>
      <c r="B105" s="90">
        <v>1013196210</v>
      </c>
      <c r="C105" s="91">
        <f>SUM(O105+U105+AA105)</f>
        <v>41.5</v>
      </c>
      <c r="D105" s="188">
        <v>12355644</v>
      </c>
      <c r="E105" s="90" t="s">
        <v>926</v>
      </c>
      <c r="F105" s="90" t="s">
        <v>2244</v>
      </c>
      <c r="G105" s="90" t="s">
        <v>1227</v>
      </c>
      <c r="H105" s="93" t="s">
        <v>2245</v>
      </c>
      <c r="I105" s="94">
        <v>2000</v>
      </c>
      <c r="J105" s="94">
        <v>0</v>
      </c>
      <c r="K105" s="95">
        <v>2.0750000000000001E-2</v>
      </c>
      <c r="L105" s="96">
        <v>0.08</v>
      </c>
      <c r="M105" s="96">
        <f t="shared" si="74"/>
        <v>41.5</v>
      </c>
      <c r="N105" s="96">
        <f t="shared" si="75"/>
        <v>0</v>
      </c>
      <c r="O105" s="96">
        <f>M105+N105</f>
        <v>41.5</v>
      </c>
      <c r="P105" s="189">
        <v>4324</v>
      </c>
      <c r="Q105" s="98">
        <f>VLOOKUP(H105,Devices!$A$2:$C$2077,3,FALSE)</f>
        <v>4429</v>
      </c>
      <c r="R105" s="94">
        <f t="shared" si="76"/>
        <v>105</v>
      </c>
      <c r="S105" s="94" t="str">
        <f t="shared" si="78"/>
        <v>0</v>
      </c>
      <c r="T105" s="94"/>
      <c r="U105" s="96">
        <f t="shared" si="79"/>
        <v>0</v>
      </c>
      <c r="V105" s="190">
        <v>0</v>
      </c>
      <c r="W105" s="100">
        <v>0</v>
      </c>
      <c r="X105" s="94">
        <f t="shared" si="77"/>
        <v>0</v>
      </c>
      <c r="Y105" s="94" t="str">
        <f t="shared" si="80"/>
        <v>0</v>
      </c>
      <c r="Z105" s="94"/>
      <c r="AA105" s="96">
        <f t="shared" si="81"/>
        <v>0</v>
      </c>
      <c r="AB105" s="91">
        <v>41.5</v>
      </c>
      <c r="AC105" s="91"/>
    </row>
    <row r="106" spans="1:29" s="4" customFormat="1" ht="15" customHeight="1">
      <c r="A106" s="81" t="s">
        <v>2404</v>
      </c>
      <c r="B106" s="90">
        <v>1071511180</v>
      </c>
      <c r="C106" s="91">
        <f>SUM(U106+AA106)</f>
        <v>188.78258</v>
      </c>
      <c r="D106" s="92">
        <v>12355686</v>
      </c>
      <c r="E106" s="90" t="s">
        <v>926</v>
      </c>
      <c r="F106" s="90" t="s">
        <v>1375</v>
      </c>
      <c r="G106" s="90" t="s">
        <v>1971</v>
      </c>
      <c r="H106" s="93" t="s">
        <v>2405</v>
      </c>
      <c r="I106" s="94">
        <v>0</v>
      </c>
      <c r="J106" s="94">
        <v>0</v>
      </c>
      <c r="K106" s="95">
        <v>1.9970000000000002E-2</v>
      </c>
      <c r="L106" s="96">
        <v>0.08</v>
      </c>
      <c r="M106" s="96">
        <f t="shared" si="74"/>
        <v>0</v>
      </c>
      <c r="N106" s="96">
        <f t="shared" si="75"/>
        <v>0</v>
      </c>
      <c r="O106" s="96" t="s">
        <v>27</v>
      </c>
      <c r="P106" s="187">
        <v>127465</v>
      </c>
      <c r="Q106" s="98">
        <f>VLOOKUP(H106,Devices!$A$2:$C$2077,3,FALSE)</f>
        <v>129379</v>
      </c>
      <c r="R106" s="94">
        <f t="shared" si="76"/>
        <v>1914</v>
      </c>
      <c r="S106" s="94">
        <f t="shared" si="78"/>
        <v>1914</v>
      </c>
      <c r="T106" s="94"/>
      <c r="U106" s="96">
        <f t="shared" si="79"/>
        <v>38.222580000000001</v>
      </c>
      <c r="V106" s="99">
        <v>60765</v>
      </c>
      <c r="W106" s="100">
        <f>VLOOKUP(H106,Devices!$A$2:$D$2077,4,FALSE)</f>
        <v>62647</v>
      </c>
      <c r="X106" s="94">
        <f t="shared" si="77"/>
        <v>1882</v>
      </c>
      <c r="Y106" s="94">
        <f t="shared" si="80"/>
        <v>1882</v>
      </c>
      <c r="Z106" s="94"/>
      <c r="AA106" s="96">
        <f t="shared" si="81"/>
        <v>150.56</v>
      </c>
      <c r="AB106" s="91">
        <v>188.78258</v>
      </c>
      <c r="AC106" s="91"/>
    </row>
    <row r="107" spans="1:29" s="4" customFormat="1" ht="15" customHeight="1">
      <c r="A107" s="81" t="s">
        <v>4366</v>
      </c>
      <c r="B107" s="90">
        <v>1013196210</v>
      </c>
      <c r="C107" s="91">
        <f>SUM(U107+AA107)</f>
        <v>56.81277</v>
      </c>
      <c r="D107" s="137">
        <v>12356237</v>
      </c>
      <c r="E107" s="90" t="s">
        <v>926</v>
      </c>
      <c r="F107" s="90" t="s">
        <v>4367</v>
      </c>
      <c r="G107" s="90" t="s">
        <v>1971</v>
      </c>
      <c r="H107" s="93" t="s">
        <v>4346</v>
      </c>
      <c r="I107" s="94">
        <v>0</v>
      </c>
      <c r="J107" s="94">
        <v>0</v>
      </c>
      <c r="K107" s="95">
        <v>1.9970000000000002E-2</v>
      </c>
      <c r="L107" s="96">
        <v>0.08</v>
      </c>
      <c r="M107" s="96">
        <f t="shared" ref="M107:N109" si="82">I107*K107</f>
        <v>0</v>
      </c>
      <c r="N107" s="96">
        <f t="shared" si="82"/>
        <v>0</v>
      </c>
      <c r="O107" s="96" t="s">
        <v>27</v>
      </c>
      <c r="P107" s="185">
        <v>4751</v>
      </c>
      <c r="Q107" s="98">
        <f>VLOOKUP(H107,Devices!$A$2:$C$2077,3,FALSE)</f>
        <v>4992</v>
      </c>
      <c r="R107" s="94">
        <f t="shared" ref="R107:R113" si="83">Q107-P107</f>
        <v>241</v>
      </c>
      <c r="S107" s="90"/>
      <c r="T107" s="94">
        <f t="shared" ref="T107:T113" si="84">IF(R107-I107&gt;0, R107-I107,"0")</f>
        <v>241</v>
      </c>
      <c r="U107" s="96">
        <f t="shared" ref="U107:U113" si="85">IF(T107&gt;0,T107*K107,"0")</f>
        <v>4.8127700000000004</v>
      </c>
      <c r="V107" s="186">
        <v>11254</v>
      </c>
      <c r="W107" s="100">
        <f>VLOOKUP(H107,Devices!$A$2:$D$2077,4,FALSE)</f>
        <v>11904</v>
      </c>
      <c r="X107" s="94">
        <f t="shared" ref="X107:X113" si="86">W107-V107</f>
        <v>650</v>
      </c>
      <c r="Y107" s="94"/>
      <c r="Z107" s="94">
        <f t="shared" ref="Z107:Z113" si="87">IF(X107-J107&gt;0,X107-J107,"0")</f>
        <v>650</v>
      </c>
      <c r="AA107" s="96">
        <f t="shared" ref="AA107:AA113" si="88">IF(Z107&gt;0,Z107*L107,"0")</f>
        <v>52</v>
      </c>
      <c r="AB107" s="91">
        <v>56.81277</v>
      </c>
      <c r="AC107" s="91"/>
    </row>
    <row r="108" spans="1:29" s="3" customFormat="1" ht="15" customHeight="1">
      <c r="A108" s="81" t="s">
        <v>4428</v>
      </c>
      <c r="B108" s="90">
        <v>1071511180</v>
      </c>
      <c r="C108" s="91">
        <f>SUM(U108+AA108)</f>
        <v>131.92182</v>
      </c>
      <c r="D108" s="137">
        <v>12356243</v>
      </c>
      <c r="E108" s="90" t="s">
        <v>925</v>
      </c>
      <c r="F108" s="90" t="s">
        <v>4614</v>
      </c>
      <c r="G108" s="90" t="s">
        <v>2200</v>
      </c>
      <c r="H108" s="93" t="s">
        <v>4429</v>
      </c>
      <c r="I108" s="94">
        <v>0</v>
      </c>
      <c r="J108" s="94">
        <v>0</v>
      </c>
      <c r="K108" s="95">
        <v>1.9970000000000002E-2</v>
      </c>
      <c r="L108" s="96">
        <v>0.08</v>
      </c>
      <c r="M108" s="96">
        <f t="shared" si="82"/>
        <v>0</v>
      </c>
      <c r="N108" s="96">
        <f t="shared" si="82"/>
        <v>0</v>
      </c>
      <c r="O108" s="96" t="s">
        <v>27</v>
      </c>
      <c r="P108" s="191">
        <v>104347</v>
      </c>
      <c r="Q108" s="98">
        <f>VLOOKUP(H108,Devices!$A$2:$C$2077,3,FALSE)</f>
        <v>110953</v>
      </c>
      <c r="R108" s="94">
        <f t="shared" si="83"/>
        <v>6606</v>
      </c>
      <c r="S108" s="90"/>
      <c r="T108" s="94">
        <f t="shared" si="84"/>
        <v>6606</v>
      </c>
      <c r="U108" s="96">
        <f t="shared" si="85"/>
        <v>131.92182</v>
      </c>
      <c r="V108" s="192">
        <v>0</v>
      </c>
      <c r="W108" s="100">
        <v>0</v>
      </c>
      <c r="X108" s="94">
        <f t="shared" si="86"/>
        <v>0</v>
      </c>
      <c r="Y108" s="94"/>
      <c r="Z108" s="94" t="str">
        <f t="shared" si="87"/>
        <v>0</v>
      </c>
      <c r="AA108" s="96">
        <f t="shared" si="88"/>
        <v>0</v>
      </c>
      <c r="AB108" s="91">
        <v>131.92182</v>
      </c>
      <c r="AC108" s="91"/>
    </row>
    <row r="109" spans="1:29" s="3" customFormat="1" ht="15" customHeight="1">
      <c r="A109" s="81" t="s">
        <v>4594</v>
      </c>
      <c r="B109" s="90">
        <v>1071511180</v>
      </c>
      <c r="C109" s="91">
        <f>SUM(U109+AA109)</f>
        <v>182.48586</v>
      </c>
      <c r="D109" s="137">
        <v>12356274</v>
      </c>
      <c r="E109" s="90" t="s">
        <v>925</v>
      </c>
      <c r="F109" s="90" t="s">
        <v>2117</v>
      </c>
      <c r="G109" s="90" t="s">
        <v>2200</v>
      </c>
      <c r="H109" s="93" t="s">
        <v>4595</v>
      </c>
      <c r="I109" s="94">
        <v>0</v>
      </c>
      <c r="J109" s="94">
        <v>0</v>
      </c>
      <c r="K109" s="95">
        <v>1.9970000000000002E-2</v>
      </c>
      <c r="L109" s="96">
        <v>0.08</v>
      </c>
      <c r="M109" s="96">
        <f t="shared" si="82"/>
        <v>0</v>
      </c>
      <c r="N109" s="96">
        <f t="shared" si="82"/>
        <v>0</v>
      </c>
      <c r="O109" s="96" t="s">
        <v>27</v>
      </c>
      <c r="P109" s="193">
        <v>269937</v>
      </c>
      <c r="Q109" s="98">
        <f>VLOOKUP(H109,Devices!$A$2:$C$2077,3,FALSE)</f>
        <v>279075</v>
      </c>
      <c r="R109" s="94">
        <f t="shared" si="83"/>
        <v>9138</v>
      </c>
      <c r="S109" s="90"/>
      <c r="T109" s="94">
        <f t="shared" si="84"/>
        <v>9138</v>
      </c>
      <c r="U109" s="96">
        <f t="shared" si="85"/>
        <v>182.48586</v>
      </c>
      <c r="V109" s="194">
        <v>0</v>
      </c>
      <c r="W109" s="100">
        <v>0</v>
      </c>
      <c r="X109" s="94">
        <f t="shared" si="86"/>
        <v>0</v>
      </c>
      <c r="Y109" s="94"/>
      <c r="Z109" s="94" t="str">
        <f t="shared" si="87"/>
        <v>0</v>
      </c>
      <c r="AA109" s="96">
        <f t="shared" si="88"/>
        <v>0</v>
      </c>
      <c r="AB109" s="91">
        <v>182.48586</v>
      </c>
      <c r="AC109" s="91"/>
    </row>
    <row r="110" spans="1:29" s="3" customFormat="1" ht="15" customHeight="1">
      <c r="A110" s="81" t="s">
        <v>5074</v>
      </c>
      <c r="B110" s="90">
        <v>1013196250</v>
      </c>
      <c r="C110" s="91">
        <f>SUM(U110+AA110)</f>
        <v>50.284460000000003</v>
      </c>
      <c r="D110" s="137">
        <v>12356387</v>
      </c>
      <c r="E110" s="90" t="s">
        <v>926</v>
      </c>
      <c r="F110" s="90" t="s">
        <v>5697</v>
      </c>
      <c r="G110" s="90" t="s">
        <v>2280</v>
      </c>
      <c r="H110" s="93" t="s">
        <v>5063</v>
      </c>
      <c r="I110" s="94">
        <v>0</v>
      </c>
      <c r="J110" s="94">
        <v>0</v>
      </c>
      <c r="K110" s="95">
        <v>1.9970000000000002E-2</v>
      </c>
      <c r="L110" s="96">
        <v>0.08</v>
      </c>
      <c r="M110" s="96">
        <f t="shared" ref="M110:N113" si="89">I110*K110</f>
        <v>0</v>
      </c>
      <c r="N110" s="96">
        <f t="shared" si="89"/>
        <v>0</v>
      </c>
      <c r="O110" s="96" t="s">
        <v>27</v>
      </c>
      <c r="P110" s="195">
        <v>27492</v>
      </c>
      <c r="Q110" s="98">
        <f>VLOOKUP(H110,Devices!$A$2:$C$2077,3,FALSE)</f>
        <v>30010</v>
      </c>
      <c r="R110" s="94">
        <f t="shared" si="83"/>
        <v>2518</v>
      </c>
      <c r="S110" s="90"/>
      <c r="T110" s="94">
        <f t="shared" si="84"/>
        <v>2518</v>
      </c>
      <c r="U110" s="96">
        <f t="shared" si="85"/>
        <v>50.284460000000003</v>
      </c>
      <c r="V110" s="196">
        <v>0</v>
      </c>
      <c r="W110" s="100">
        <v>0</v>
      </c>
      <c r="X110" s="94">
        <f t="shared" si="86"/>
        <v>0</v>
      </c>
      <c r="Y110" s="94"/>
      <c r="Z110" s="94" t="str">
        <f t="shared" si="87"/>
        <v>0</v>
      </c>
      <c r="AA110" s="96">
        <f t="shared" si="88"/>
        <v>0</v>
      </c>
      <c r="AB110" s="91">
        <v>50.284460000000003</v>
      </c>
      <c r="AC110" s="91"/>
    </row>
    <row r="111" spans="1:29" s="3" customFormat="1" ht="15" customHeight="1">
      <c r="A111" s="81" t="s">
        <v>5316</v>
      </c>
      <c r="B111" s="90">
        <v>1071511180</v>
      </c>
      <c r="C111" s="91">
        <f>SUM(U111+AA111)</f>
        <v>118.08261000000002</v>
      </c>
      <c r="D111" s="137">
        <v>12356459</v>
      </c>
      <c r="E111" s="90" t="s">
        <v>925</v>
      </c>
      <c r="F111" s="90" t="s">
        <v>5631</v>
      </c>
      <c r="G111" s="90" t="s">
        <v>2280</v>
      </c>
      <c r="H111" s="93" t="s">
        <v>5305</v>
      </c>
      <c r="I111" s="94">
        <v>0</v>
      </c>
      <c r="J111" s="94">
        <v>0</v>
      </c>
      <c r="K111" s="95">
        <v>1.9970000000000002E-2</v>
      </c>
      <c r="L111" s="96">
        <v>0.08</v>
      </c>
      <c r="M111" s="96">
        <f t="shared" si="89"/>
        <v>0</v>
      </c>
      <c r="N111" s="96">
        <f t="shared" si="89"/>
        <v>0</v>
      </c>
      <c r="O111" s="96" t="s">
        <v>27</v>
      </c>
      <c r="P111" s="197">
        <v>43252</v>
      </c>
      <c r="Q111" s="98">
        <f>VLOOKUP(H111,[1]Billing!$I$2:$S$2302,11,FALSE)</f>
        <v>49165</v>
      </c>
      <c r="R111" s="94">
        <f t="shared" si="83"/>
        <v>5913</v>
      </c>
      <c r="S111" s="90"/>
      <c r="T111" s="94">
        <f t="shared" si="84"/>
        <v>5913</v>
      </c>
      <c r="U111" s="96">
        <f t="shared" si="85"/>
        <v>118.08261000000002</v>
      </c>
      <c r="V111" s="198">
        <v>0</v>
      </c>
      <c r="W111" s="100">
        <f>VLOOKUP(H111,[1]Billing!$I$2:$Y$2302,17,FALSE)</f>
        <v>0</v>
      </c>
      <c r="X111" s="94">
        <f t="shared" si="86"/>
        <v>0</v>
      </c>
      <c r="Y111" s="94"/>
      <c r="Z111" s="94" t="str">
        <f t="shared" si="87"/>
        <v>0</v>
      </c>
      <c r="AA111" s="96">
        <f t="shared" si="88"/>
        <v>0</v>
      </c>
      <c r="AB111" s="91">
        <v>118.08261000000002</v>
      </c>
      <c r="AC111" s="91"/>
    </row>
    <row r="112" spans="1:29" s="3" customFormat="1" ht="15" customHeight="1">
      <c r="A112" s="81" t="s">
        <v>5384</v>
      </c>
      <c r="B112" s="90">
        <v>1071511180</v>
      </c>
      <c r="C112" s="91">
        <f>SUM(U112+AA112)</f>
        <v>175.35657</v>
      </c>
      <c r="D112" s="92">
        <v>12356352</v>
      </c>
      <c r="E112" s="90" t="s">
        <v>925</v>
      </c>
      <c r="F112" s="90" t="s">
        <v>1378</v>
      </c>
      <c r="G112" s="90" t="s">
        <v>2200</v>
      </c>
      <c r="H112" s="93" t="s">
        <v>4902</v>
      </c>
      <c r="I112" s="94">
        <v>0</v>
      </c>
      <c r="J112" s="94">
        <v>0</v>
      </c>
      <c r="K112" s="95">
        <v>1.9970000000000002E-2</v>
      </c>
      <c r="L112" s="96">
        <v>0.08</v>
      </c>
      <c r="M112" s="96">
        <f t="shared" si="89"/>
        <v>0</v>
      </c>
      <c r="N112" s="96">
        <f t="shared" si="89"/>
        <v>0</v>
      </c>
      <c r="O112" s="96" t="s">
        <v>27</v>
      </c>
      <c r="P112" s="199">
        <v>91019</v>
      </c>
      <c r="Q112" s="98">
        <f>VLOOKUP(H112,Devices!$A$2:$C$2077,3,FALSE)</f>
        <v>99800</v>
      </c>
      <c r="R112" s="94">
        <f t="shared" si="83"/>
        <v>8781</v>
      </c>
      <c r="S112" s="90"/>
      <c r="T112" s="94">
        <f t="shared" si="84"/>
        <v>8781</v>
      </c>
      <c r="U112" s="96">
        <f t="shared" si="85"/>
        <v>175.35657</v>
      </c>
      <c r="V112" s="200">
        <v>0</v>
      </c>
      <c r="W112" s="100">
        <v>0</v>
      </c>
      <c r="X112" s="94">
        <f t="shared" si="86"/>
        <v>0</v>
      </c>
      <c r="Y112" s="94"/>
      <c r="Z112" s="94" t="str">
        <f t="shared" si="87"/>
        <v>0</v>
      </c>
      <c r="AA112" s="96">
        <f t="shared" si="88"/>
        <v>0</v>
      </c>
      <c r="AB112" s="91">
        <v>175.35657</v>
      </c>
      <c r="AC112" s="91"/>
    </row>
    <row r="113" spans="1:29" s="4" customFormat="1" ht="15" customHeight="1">
      <c r="A113" s="81" t="s">
        <v>5385</v>
      </c>
      <c r="B113" s="90">
        <v>1071511180</v>
      </c>
      <c r="C113" s="91">
        <f>SUM(U113+AA113)</f>
        <v>4.9925000000000006</v>
      </c>
      <c r="D113" s="92">
        <v>12356448</v>
      </c>
      <c r="E113" s="90" t="s">
        <v>925</v>
      </c>
      <c r="F113" s="90" t="s">
        <v>6770</v>
      </c>
      <c r="G113" s="90" t="s">
        <v>2280</v>
      </c>
      <c r="H113" s="93" t="s">
        <v>5371</v>
      </c>
      <c r="I113" s="94">
        <v>0</v>
      </c>
      <c r="J113" s="94">
        <v>0</v>
      </c>
      <c r="K113" s="95">
        <v>1.9970000000000002E-2</v>
      </c>
      <c r="L113" s="96">
        <v>0.08</v>
      </c>
      <c r="M113" s="96">
        <f t="shared" si="89"/>
        <v>0</v>
      </c>
      <c r="N113" s="96">
        <f t="shared" si="89"/>
        <v>0</v>
      </c>
      <c r="O113" s="96" t="s">
        <v>27</v>
      </c>
      <c r="P113" s="199">
        <v>3150</v>
      </c>
      <c r="Q113" s="98">
        <v>3400</v>
      </c>
      <c r="R113" s="94">
        <f t="shared" si="83"/>
        <v>250</v>
      </c>
      <c r="S113" s="90"/>
      <c r="T113" s="94">
        <f t="shared" si="84"/>
        <v>250</v>
      </c>
      <c r="U113" s="96">
        <f t="shared" si="85"/>
        <v>4.9925000000000006</v>
      </c>
      <c r="V113" s="200">
        <v>0</v>
      </c>
      <c r="W113" s="100">
        <v>0</v>
      </c>
      <c r="X113" s="94">
        <f t="shared" si="86"/>
        <v>0</v>
      </c>
      <c r="Y113" s="94"/>
      <c r="Z113" s="94" t="str">
        <f t="shared" si="87"/>
        <v>0</v>
      </c>
      <c r="AA113" s="96">
        <f t="shared" si="88"/>
        <v>0</v>
      </c>
      <c r="AB113" s="91">
        <v>4.9925000000000006</v>
      </c>
      <c r="AC113" s="91"/>
    </row>
    <row r="114" spans="1:29" s="4" customFormat="1" ht="15" customHeight="1">
      <c r="A114" s="81" t="s">
        <v>5634</v>
      </c>
      <c r="B114" s="90">
        <v>1013196210</v>
      </c>
      <c r="C114" s="91">
        <f>SUM(U114+AA114)</f>
        <v>1.44</v>
      </c>
      <c r="D114" s="92">
        <v>13867688</v>
      </c>
      <c r="E114" s="90" t="s">
        <v>925</v>
      </c>
      <c r="F114" s="90" t="s">
        <v>5635</v>
      </c>
      <c r="G114" s="90" t="s">
        <v>5562</v>
      </c>
      <c r="H114" s="93" t="s">
        <v>5636</v>
      </c>
      <c r="I114" s="94">
        <v>0</v>
      </c>
      <c r="J114" s="94">
        <v>0</v>
      </c>
      <c r="K114" s="95">
        <v>1.9970000000000002E-2</v>
      </c>
      <c r="L114" s="96">
        <v>0.08</v>
      </c>
      <c r="M114" s="96">
        <f t="shared" ref="M114:M115" si="90">I114*K114</f>
        <v>0</v>
      </c>
      <c r="N114" s="96">
        <f t="shared" ref="N114:N115" si="91">J114*L114</f>
        <v>0</v>
      </c>
      <c r="O114" s="96" t="s">
        <v>27</v>
      </c>
      <c r="P114" s="199">
        <v>66</v>
      </c>
      <c r="Q114" s="98">
        <f>VLOOKUP(H114,Devices!$A$2:$C$2077,3,FALSE)</f>
        <v>66</v>
      </c>
      <c r="R114" s="94">
        <f t="shared" ref="R114:R115" si="92">Q114-P114</f>
        <v>0</v>
      </c>
      <c r="S114" s="90"/>
      <c r="T114" s="94" t="str">
        <f t="shared" ref="T114" si="93">IF(R114-I114&gt;0, R114-I114,"0")</f>
        <v>0</v>
      </c>
      <c r="U114" s="96">
        <f t="shared" ref="U114" si="94">IF(T114&gt;0,T114*K114,"0")</f>
        <v>0</v>
      </c>
      <c r="V114" s="200">
        <v>170</v>
      </c>
      <c r="W114" s="100">
        <f>VLOOKUP(H114,Devices!$A$2:$D$2077,4,FALSE)</f>
        <v>188</v>
      </c>
      <c r="X114" s="94">
        <f t="shared" ref="X114:X115" si="95">W114-V114</f>
        <v>18</v>
      </c>
      <c r="Y114" s="94"/>
      <c r="Z114" s="94">
        <f t="shared" ref="Z114" si="96">IF(X114-J114&gt;0,X114-J114,"0")</f>
        <v>18</v>
      </c>
      <c r="AA114" s="96">
        <f t="shared" ref="AA114" si="97">IF(Z114&gt;0,Z114*L114,"0")</f>
        <v>1.44</v>
      </c>
      <c r="AB114" s="91">
        <v>1.44</v>
      </c>
      <c r="AC114" s="91"/>
    </row>
    <row r="115" spans="1:29" s="4" customFormat="1" ht="15" customHeight="1">
      <c r="A115" s="81" t="s">
        <v>5847</v>
      </c>
      <c r="B115" s="90">
        <v>1013196250</v>
      </c>
      <c r="C115" s="91">
        <f>SUM(U115+AA115)</f>
        <v>440.09261000000004</v>
      </c>
      <c r="D115" s="92">
        <v>13889768</v>
      </c>
      <c r="E115" s="90" t="s">
        <v>2982</v>
      </c>
      <c r="F115" s="90" t="s">
        <v>6549</v>
      </c>
      <c r="G115" s="90" t="s">
        <v>5460</v>
      </c>
      <c r="H115" s="93" t="s">
        <v>5848</v>
      </c>
      <c r="I115" s="94">
        <v>0</v>
      </c>
      <c r="J115" s="94">
        <v>0</v>
      </c>
      <c r="K115" s="95">
        <v>1.9970000000000002E-2</v>
      </c>
      <c r="L115" s="96">
        <v>0.08</v>
      </c>
      <c r="M115" s="96">
        <f t="shared" si="90"/>
        <v>0</v>
      </c>
      <c r="N115" s="96">
        <f t="shared" si="91"/>
        <v>0</v>
      </c>
      <c r="O115" s="96" t="s">
        <v>27</v>
      </c>
      <c r="P115" s="187">
        <v>9098</v>
      </c>
      <c r="Q115" s="98">
        <f>VLOOKUP(H115,Devices!$A$2:$C$2077,3,FALSE)</f>
        <v>12011</v>
      </c>
      <c r="R115" s="94">
        <f t="shared" si="92"/>
        <v>2913</v>
      </c>
      <c r="S115" s="94">
        <f t="shared" ref="S115" si="98">IF(R115-I115&gt;0, R115-I115,"0")</f>
        <v>2913</v>
      </c>
      <c r="T115" s="94"/>
      <c r="U115" s="96">
        <f t="shared" ref="U115" si="99">IF(S115&gt;0,S115*K115,"0")</f>
        <v>58.172610000000006</v>
      </c>
      <c r="V115" s="99">
        <v>10858</v>
      </c>
      <c r="W115" s="100">
        <f>VLOOKUP(H115,Devices!$A$2:$D$2077,4,FALSE)</f>
        <v>15632</v>
      </c>
      <c r="X115" s="94">
        <f t="shared" si="95"/>
        <v>4774</v>
      </c>
      <c r="Y115" s="94">
        <f t="shared" ref="Y115" si="100">IF(X115-J115&gt;0,X115-J115,"0")</f>
        <v>4774</v>
      </c>
      <c r="Z115" s="94"/>
      <c r="AA115" s="96">
        <f t="shared" ref="AA115" si="101">IF(Y115&gt;0,Y115*L115,"0")</f>
        <v>381.92</v>
      </c>
      <c r="AB115" s="91">
        <v>440.09261000000004</v>
      </c>
      <c r="AC115" s="91"/>
    </row>
    <row r="116" spans="1:29" s="4" customFormat="1" ht="15" customHeight="1">
      <c r="A116" s="81" t="s">
        <v>3349</v>
      </c>
      <c r="B116" s="90">
        <v>1012005230</v>
      </c>
      <c r="C116" s="91">
        <f>SUM(U116+AA116)</f>
        <v>3.69841</v>
      </c>
      <c r="D116" s="92">
        <v>12355726</v>
      </c>
      <c r="E116" s="90" t="s">
        <v>87</v>
      </c>
      <c r="F116" s="90" t="s">
        <v>3350</v>
      </c>
      <c r="G116" s="90" t="s">
        <v>1935</v>
      </c>
      <c r="H116" s="93" t="s">
        <v>3345</v>
      </c>
      <c r="I116" s="94">
        <v>0</v>
      </c>
      <c r="J116" s="94">
        <v>0</v>
      </c>
      <c r="K116" s="95">
        <v>1.9970000000000002E-2</v>
      </c>
      <c r="L116" s="96">
        <v>0.08</v>
      </c>
      <c r="M116" s="96">
        <f t="shared" si="74"/>
        <v>0</v>
      </c>
      <c r="N116" s="96">
        <f t="shared" si="75"/>
        <v>0</v>
      </c>
      <c r="O116" s="96" t="s">
        <v>27</v>
      </c>
      <c r="P116" s="187">
        <v>657</v>
      </c>
      <c r="Q116" s="98">
        <f>VLOOKUP(H116,Devices!$A$2:$C$2077,3,FALSE)</f>
        <v>710</v>
      </c>
      <c r="R116" s="94">
        <f t="shared" si="76"/>
        <v>53</v>
      </c>
      <c r="S116" s="94">
        <f t="shared" si="78"/>
        <v>53</v>
      </c>
      <c r="T116" s="94"/>
      <c r="U116" s="96">
        <f t="shared" si="79"/>
        <v>1.0584100000000001</v>
      </c>
      <c r="V116" s="99">
        <v>8348</v>
      </c>
      <c r="W116" s="100">
        <f>VLOOKUP(H116,Devices!$A$2:$D$2077,4,FALSE)</f>
        <v>8381</v>
      </c>
      <c r="X116" s="94">
        <f t="shared" si="77"/>
        <v>33</v>
      </c>
      <c r="Y116" s="94">
        <f t="shared" si="80"/>
        <v>33</v>
      </c>
      <c r="Z116" s="94"/>
      <c r="AA116" s="96">
        <f t="shared" si="81"/>
        <v>2.64</v>
      </c>
      <c r="AB116" s="91">
        <v>3.69841</v>
      </c>
      <c r="AC116" s="91"/>
    </row>
    <row r="117" spans="1:29" s="3" customFormat="1" ht="15" customHeight="1">
      <c r="A117" s="81" t="s">
        <v>4327</v>
      </c>
      <c r="B117" s="90">
        <v>1012005230</v>
      </c>
      <c r="C117" s="91">
        <f>SUM(O117+U117+AA117)</f>
        <v>207.5</v>
      </c>
      <c r="D117" s="137">
        <v>13661341</v>
      </c>
      <c r="E117" s="90" t="s">
        <v>87</v>
      </c>
      <c r="F117" s="90" t="s">
        <v>4328</v>
      </c>
      <c r="G117" s="90" t="s">
        <v>4329</v>
      </c>
      <c r="H117" s="93" t="s">
        <v>4330</v>
      </c>
      <c r="I117" s="94">
        <v>10000</v>
      </c>
      <c r="J117" s="94">
        <v>0</v>
      </c>
      <c r="K117" s="95">
        <v>2.0750000000000001E-2</v>
      </c>
      <c r="L117" s="96">
        <v>0.08</v>
      </c>
      <c r="M117" s="96">
        <f t="shared" si="74"/>
        <v>207.5</v>
      </c>
      <c r="N117" s="96">
        <f t="shared" si="75"/>
        <v>0</v>
      </c>
      <c r="O117" s="96">
        <f>M117+N117</f>
        <v>207.5</v>
      </c>
      <c r="P117" s="201">
        <v>144849</v>
      </c>
      <c r="Q117" s="98">
        <f>VLOOKUP(H117,Devices!$A$2:$C$2077,3,FALSE)</f>
        <v>149819</v>
      </c>
      <c r="R117" s="94">
        <f t="shared" si="76"/>
        <v>4970</v>
      </c>
      <c r="S117" s="94" t="str">
        <f t="shared" si="78"/>
        <v>0</v>
      </c>
      <c r="T117" s="94"/>
      <c r="U117" s="96">
        <f t="shared" si="79"/>
        <v>0</v>
      </c>
      <c r="V117" s="202">
        <v>0</v>
      </c>
      <c r="W117" s="100">
        <f>VLOOKUP(H117,Devices!$A$2:$D$2077,4,FALSE)</f>
        <v>0</v>
      </c>
      <c r="X117" s="94">
        <f t="shared" si="77"/>
        <v>0</v>
      </c>
      <c r="Y117" s="94" t="str">
        <f t="shared" si="80"/>
        <v>0</v>
      </c>
      <c r="Z117" s="94"/>
      <c r="AA117" s="96">
        <f t="shared" si="81"/>
        <v>0</v>
      </c>
      <c r="AB117" s="91">
        <v>207.5</v>
      </c>
      <c r="AC117" s="203"/>
    </row>
    <row r="118" spans="1:29" s="4" customFormat="1" ht="15" customHeight="1">
      <c r="A118" s="81" t="s">
        <v>5239</v>
      </c>
      <c r="B118" s="90">
        <v>1012005230</v>
      </c>
      <c r="C118" s="91">
        <f>SUM(U118+AA118)</f>
        <v>31.752320000000001</v>
      </c>
      <c r="D118" s="92">
        <v>12355680</v>
      </c>
      <c r="E118" s="90" t="s">
        <v>87</v>
      </c>
      <c r="F118" s="90" t="s">
        <v>5240</v>
      </c>
      <c r="G118" s="90" t="s">
        <v>2296</v>
      </c>
      <c r="H118" s="93" t="s">
        <v>5241</v>
      </c>
      <c r="I118" s="94">
        <v>0</v>
      </c>
      <c r="J118" s="94">
        <v>0</v>
      </c>
      <c r="K118" s="95">
        <v>1.9970000000000002E-2</v>
      </c>
      <c r="L118" s="96">
        <v>0.08</v>
      </c>
      <c r="M118" s="96">
        <f t="shared" ref="M118" si="102">I118*K118</f>
        <v>0</v>
      </c>
      <c r="N118" s="96">
        <f t="shared" ref="N118" si="103">J118*L118</f>
        <v>0</v>
      </c>
      <c r="O118" s="96" t="s">
        <v>27</v>
      </c>
      <c r="P118" s="187">
        <v>5191</v>
      </c>
      <c r="Q118" s="98">
        <f>VLOOKUP(H118,Devices!$A$2:$C$2077,3,FALSE)</f>
        <v>5447</v>
      </c>
      <c r="R118" s="94">
        <f t="shared" ref="R118" si="104">Q118-P118</f>
        <v>256</v>
      </c>
      <c r="S118" s="94">
        <f t="shared" ref="S118" si="105">IF(R118-I118&gt;0, R118-I118,"0")</f>
        <v>256</v>
      </c>
      <c r="T118" s="94"/>
      <c r="U118" s="96">
        <f t="shared" ref="U118" si="106">IF(S118&gt;0,S118*K118,"0")</f>
        <v>5.1123200000000004</v>
      </c>
      <c r="V118" s="99">
        <v>5180</v>
      </c>
      <c r="W118" s="100">
        <f>VLOOKUP(H118,Devices!$A$2:$D$2077,4,FALSE)</f>
        <v>5513</v>
      </c>
      <c r="X118" s="94">
        <f t="shared" ref="X118" si="107">W118-V118</f>
        <v>333</v>
      </c>
      <c r="Y118" s="94">
        <f t="shared" ref="Y118" si="108">IF(X118-J118&gt;0,X118-J118,"0")</f>
        <v>333</v>
      </c>
      <c r="Z118" s="94"/>
      <c r="AA118" s="96">
        <f t="shared" ref="AA118" si="109">IF(Y118&gt;0,Y118*L118,"0")</f>
        <v>26.64</v>
      </c>
      <c r="AB118" s="91">
        <v>31.752320000000001</v>
      </c>
      <c r="AC118" s="91"/>
    </row>
    <row r="119" spans="1:29" s="3" customFormat="1" ht="15" customHeight="1">
      <c r="A119" s="81">
        <v>25</v>
      </c>
      <c r="B119" s="90">
        <v>1054251760</v>
      </c>
      <c r="C119" s="91">
        <f>SUM(O119+U119+AA119)</f>
        <v>1016.75</v>
      </c>
      <c r="D119" s="188">
        <v>12187354</v>
      </c>
      <c r="E119" s="90" t="s">
        <v>88</v>
      </c>
      <c r="F119" s="90" t="s">
        <v>1382</v>
      </c>
      <c r="G119" s="90" t="s">
        <v>1752</v>
      </c>
      <c r="H119" s="93" t="s">
        <v>89</v>
      </c>
      <c r="I119" s="94">
        <v>9000</v>
      </c>
      <c r="J119" s="94">
        <v>2500</v>
      </c>
      <c r="K119" s="95">
        <v>2.0750000000000001E-2</v>
      </c>
      <c r="L119" s="96">
        <v>0.08</v>
      </c>
      <c r="M119" s="96">
        <f t="shared" si="74"/>
        <v>186.75</v>
      </c>
      <c r="N119" s="96">
        <f t="shared" si="75"/>
        <v>200</v>
      </c>
      <c r="O119" s="96">
        <f>M119+N119</f>
        <v>386.75</v>
      </c>
      <c r="P119" s="189">
        <v>283271</v>
      </c>
      <c r="Q119" s="98">
        <f>VLOOKUP(H119,Devices!$A$2:$C$2077,3,FALSE)</f>
        <v>285175</v>
      </c>
      <c r="R119" s="94">
        <f t="shared" si="76"/>
        <v>1904</v>
      </c>
      <c r="S119" s="94" t="str">
        <f t="shared" si="78"/>
        <v>0</v>
      </c>
      <c r="T119" s="94"/>
      <c r="U119" s="96">
        <f t="shared" si="79"/>
        <v>0</v>
      </c>
      <c r="V119" s="190">
        <v>779980</v>
      </c>
      <c r="W119" s="100">
        <f>VLOOKUP(H119,Devices!$A$2:$D$2077,4,FALSE)</f>
        <v>790355</v>
      </c>
      <c r="X119" s="94">
        <f t="shared" si="77"/>
        <v>10375</v>
      </c>
      <c r="Y119" s="94">
        <f t="shared" si="80"/>
        <v>7875</v>
      </c>
      <c r="Z119" s="94"/>
      <c r="AA119" s="96">
        <f t="shared" si="81"/>
        <v>630</v>
      </c>
      <c r="AB119" s="91">
        <v>1016.75</v>
      </c>
      <c r="AC119" s="91"/>
    </row>
    <row r="120" spans="1:29" s="3" customFormat="1" ht="15" customHeight="1">
      <c r="A120" s="81">
        <v>27</v>
      </c>
      <c r="B120" s="90">
        <v>1012132910</v>
      </c>
      <c r="C120" s="91">
        <f>SUM(O120+U120+AA120)</f>
        <v>536.74025000000006</v>
      </c>
      <c r="D120" s="92">
        <v>12098970</v>
      </c>
      <c r="E120" s="90" t="s">
        <v>92</v>
      </c>
      <c r="F120" s="90" t="s">
        <v>4512</v>
      </c>
      <c r="G120" s="90" t="s">
        <v>1267</v>
      </c>
      <c r="H120" s="93" t="s">
        <v>93</v>
      </c>
      <c r="I120" s="94">
        <v>18000</v>
      </c>
      <c r="J120" s="94">
        <v>0</v>
      </c>
      <c r="K120" s="95">
        <v>2.0750000000000001E-2</v>
      </c>
      <c r="L120" s="96">
        <v>0.08</v>
      </c>
      <c r="M120" s="96">
        <f t="shared" si="74"/>
        <v>373.5</v>
      </c>
      <c r="N120" s="96">
        <f t="shared" si="75"/>
        <v>0</v>
      </c>
      <c r="O120" s="96">
        <f>M120+N120</f>
        <v>373.5</v>
      </c>
      <c r="P120" s="204">
        <v>2025401</v>
      </c>
      <c r="Q120" s="98">
        <f>VLOOKUP(H120,Devices!$A$2:$C$2077,3,FALSE)</f>
        <v>2051268</v>
      </c>
      <c r="R120" s="94">
        <f t="shared" si="76"/>
        <v>25867</v>
      </c>
      <c r="S120" s="94">
        <f t="shared" si="78"/>
        <v>7867</v>
      </c>
      <c r="T120" s="94"/>
      <c r="U120" s="96">
        <f t="shared" si="79"/>
        <v>163.24025</v>
      </c>
      <c r="V120" s="205">
        <v>0</v>
      </c>
      <c r="W120" s="100">
        <f>VLOOKUP(H120,Devices!$A$2:$D$2077,4,FALSE)</f>
        <v>0</v>
      </c>
      <c r="X120" s="94">
        <f t="shared" si="77"/>
        <v>0</v>
      </c>
      <c r="Y120" s="94" t="str">
        <f t="shared" si="80"/>
        <v>0</v>
      </c>
      <c r="Z120" s="94"/>
      <c r="AA120" s="96">
        <f t="shared" si="81"/>
        <v>0</v>
      </c>
      <c r="AB120" s="91">
        <v>536.74025000000006</v>
      </c>
      <c r="AC120" s="203"/>
    </row>
    <row r="121" spans="1:29" s="3" customFormat="1" ht="15" customHeight="1">
      <c r="A121" s="81"/>
      <c r="B121" s="90">
        <v>1012004370</v>
      </c>
      <c r="C121" s="91"/>
      <c r="D121" s="92"/>
      <c r="E121" s="90" t="s">
        <v>2557</v>
      </c>
      <c r="F121" s="90"/>
      <c r="G121" s="90"/>
      <c r="H121" s="93"/>
      <c r="I121" s="94"/>
      <c r="J121" s="94"/>
      <c r="K121" s="95"/>
      <c r="L121" s="96"/>
      <c r="M121" s="96"/>
      <c r="N121" s="96"/>
      <c r="O121" s="96"/>
      <c r="P121" s="131"/>
      <c r="Q121" s="98"/>
      <c r="R121" s="94"/>
      <c r="S121" s="94"/>
      <c r="T121" s="94"/>
      <c r="U121" s="96"/>
      <c r="V121" s="99"/>
      <c r="W121" s="100"/>
      <c r="X121" s="94"/>
      <c r="Y121" s="94"/>
      <c r="Z121" s="94"/>
      <c r="AA121" s="96"/>
      <c r="AB121" s="91"/>
      <c r="AC121" s="203"/>
    </row>
    <row r="122" spans="1:29" s="3" customFormat="1" ht="15" customHeight="1">
      <c r="A122" s="81">
        <v>27</v>
      </c>
      <c r="B122" s="90">
        <v>1012132920</v>
      </c>
      <c r="C122" s="91">
        <f>SUM(O122+U122+AA122)</f>
        <v>207.99799999999999</v>
      </c>
      <c r="D122" s="92">
        <v>12199888</v>
      </c>
      <c r="E122" s="90" t="s">
        <v>4717</v>
      </c>
      <c r="F122" s="90" t="s">
        <v>4511</v>
      </c>
      <c r="G122" s="90" t="s">
        <v>1750</v>
      </c>
      <c r="H122" s="93" t="s">
        <v>94</v>
      </c>
      <c r="I122" s="94">
        <v>8000</v>
      </c>
      <c r="J122" s="94">
        <v>0</v>
      </c>
      <c r="K122" s="95">
        <v>2.0750000000000001E-2</v>
      </c>
      <c r="L122" s="96">
        <v>0.08</v>
      </c>
      <c r="M122" s="96">
        <f>I122*K122</f>
        <v>166</v>
      </c>
      <c r="N122" s="96">
        <f>J122*L122</f>
        <v>0</v>
      </c>
      <c r="O122" s="96">
        <f>M122+N122</f>
        <v>166</v>
      </c>
      <c r="P122" s="206">
        <v>490494</v>
      </c>
      <c r="Q122" s="98">
        <f>VLOOKUP(H122,Devices!$A$2:$C$2077,3,FALSE)</f>
        <v>500518</v>
      </c>
      <c r="R122" s="94">
        <f>Q122-P122</f>
        <v>10024</v>
      </c>
      <c r="S122" s="94">
        <f>IF(R122-I122&gt;0, R122-I122,"0")</f>
        <v>2024</v>
      </c>
      <c r="T122" s="94"/>
      <c r="U122" s="96">
        <f>IF(S122&gt;0,S122*K122,"0")</f>
        <v>41.998000000000005</v>
      </c>
      <c r="V122" s="207">
        <v>0</v>
      </c>
      <c r="W122" s="100">
        <f>VLOOKUP(H122,Devices!$A$2:$D$2077,4,FALSE)</f>
        <v>0</v>
      </c>
      <c r="X122" s="94">
        <f>W122-V122</f>
        <v>0</v>
      </c>
      <c r="Y122" s="94" t="str">
        <f>IF(X122-J122&gt;0,X122-J122,"0")</f>
        <v>0</v>
      </c>
      <c r="Z122" s="94"/>
      <c r="AA122" s="96">
        <f>IF(Y122&gt;0,Y122*L122,"0")</f>
        <v>0</v>
      </c>
      <c r="AB122" s="91">
        <v>207.99799999999999</v>
      </c>
      <c r="AC122" s="203"/>
    </row>
    <row r="123" spans="1:29" s="3" customFormat="1" ht="15" customHeight="1">
      <c r="A123" s="81">
        <v>28</v>
      </c>
      <c r="B123" s="90">
        <v>3200000161</v>
      </c>
      <c r="C123" s="91">
        <f>SUM(O123+U123+AA123)</f>
        <v>157.07999999999998</v>
      </c>
      <c r="D123" s="92">
        <v>12186817</v>
      </c>
      <c r="E123" s="90" t="s">
        <v>95</v>
      </c>
      <c r="F123" s="90" t="s">
        <v>1383</v>
      </c>
      <c r="G123" s="90" t="s">
        <v>1174</v>
      </c>
      <c r="H123" s="93" t="s">
        <v>96</v>
      </c>
      <c r="I123" s="94">
        <v>4000</v>
      </c>
      <c r="J123" s="94">
        <v>500</v>
      </c>
      <c r="K123" s="95">
        <v>2.0750000000000001E-2</v>
      </c>
      <c r="L123" s="96">
        <v>0.08</v>
      </c>
      <c r="M123" s="96">
        <f t="shared" ref="M123:M139" si="110">I123*K123</f>
        <v>83</v>
      </c>
      <c r="N123" s="96">
        <f t="shared" ref="N123:N139" si="111">J123*L123</f>
        <v>40</v>
      </c>
      <c r="O123" s="96">
        <f t="shared" ref="O123:O139" si="112">M123+N123</f>
        <v>123</v>
      </c>
      <c r="P123" s="208">
        <v>69418</v>
      </c>
      <c r="Q123" s="98">
        <f>VLOOKUP(H123,Devices!$A$2:$C$2077,3,FALSE)</f>
        <v>70077</v>
      </c>
      <c r="R123" s="94">
        <f t="shared" ref="R123:R139" si="113">Q123-P123</f>
        <v>659</v>
      </c>
      <c r="S123" s="94" t="str">
        <f t="shared" ref="S123:S139" si="114">IF(R123-I123&gt;0, R123-I123,"0")</f>
        <v>0</v>
      </c>
      <c r="T123" s="94"/>
      <c r="U123" s="96">
        <f t="shared" ref="U123:U139" si="115">IF(S123&gt;0,S123*K123,"0")</f>
        <v>0</v>
      </c>
      <c r="V123" s="209">
        <v>52765</v>
      </c>
      <c r="W123" s="100">
        <f>VLOOKUP(H123,Devices!$A$2:$D$2077,4,FALSE)</f>
        <v>53691</v>
      </c>
      <c r="X123" s="94">
        <f t="shared" ref="X123:X139" si="116">W123-V123</f>
        <v>926</v>
      </c>
      <c r="Y123" s="94">
        <f t="shared" ref="Y123:Y139" si="117">IF(X123-J123&gt;0,X123-J123,"0")</f>
        <v>426</v>
      </c>
      <c r="Z123" s="94"/>
      <c r="AA123" s="96">
        <f t="shared" ref="AA123:AA139" si="118">IF(Y123&gt;0,Y123*L123,"0")</f>
        <v>34.08</v>
      </c>
      <c r="AB123" s="91">
        <v>157.07999999999998</v>
      </c>
      <c r="AC123" s="91"/>
    </row>
    <row r="124" spans="1:29" s="4" customFormat="1" ht="15" customHeight="1">
      <c r="A124" s="81" t="s">
        <v>5894</v>
      </c>
      <c r="B124" s="90">
        <v>1012004900</v>
      </c>
      <c r="C124" s="91">
        <f>SUM(U124+AA124)</f>
        <v>1025.24018</v>
      </c>
      <c r="D124" s="92">
        <v>13715104</v>
      </c>
      <c r="E124" s="90" t="s">
        <v>2559</v>
      </c>
      <c r="F124" s="90" t="s">
        <v>5780</v>
      </c>
      <c r="G124" s="90" t="s">
        <v>5850</v>
      </c>
      <c r="H124" s="93" t="s">
        <v>5881</v>
      </c>
      <c r="I124" s="94">
        <v>0</v>
      </c>
      <c r="J124" s="94">
        <v>0</v>
      </c>
      <c r="K124" s="95">
        <v>1.9970000000000002E-2</v>
      </c>
      <c r="L124" s="96">
        <v>0.08</v>
      </c>
      <c r="M124" s="96">
        <f t="shared" si="110"/>
        <v>0</v>
      </c>
      <c r="N124" s="96">
        <f t="shared" si="111"/>
        <v>0</v>
      </c>
      <c r="O124" s="96" t="s">
        <v>27</v>
      </c>
      <c r="P124" s="187">
        <v>60589</v>
      </c>
      <c r="Q124" s="98">
        <f>VLOOKUP(H124,Devices!$A$2:$C$2077,3,FALSE)</f>
        <v>92583</v>
      </c>
      <c r="R124" s="94">
        <f t="shared" si="113"/>
        <v>31994</v>
      </c>
      <c r="S124" s="94">
        <f t="shared" si="114"/>
        <v>31994</v>
      </c>
      <c r="T124" s="94"/>
      <c r="U124" s="96">
        <f t="shared" si="115"/>
        <v>638.92018000000007</v>
      </c>
      <c r="V124" s="99">
        <v>9207</v>
      </c>
      <c r="W124" s="100">
        <f>VLOOKUP(H124,Devices!$A$2:$D$2077,4,FALSE)</f>
        <v>14036</v>
      </c>
      <c r="X124" s="94">
        <f t="shared" si="116"/>
        <v>4829</v>
      </c>
      <c r="Y124" s="94">
        <f t="shared" si="117"/>
        <v>4829</v>
      </c>
      <c r="Z124" s="94"/>
      <c r="AA124" s="96">
        <f t="shared" si="118"/>
        <v>386.32</v>
      </c>
      <c r="AB124" s="91">
        <v>1025.24018</v>
      </c>
      <c r="AC124" s="91"/>
    </row>
    <row r="125" spans="1:29" s="3" customFormat="1" ht="15" customHeight="1">
      <c r="A125" s="81">
        <v>29</v>
      </c>
      <c r="B125" s="90">
        <v>1012078640</v>
      </c>
      <c r="C125" s="91">
        <f>SUM(O125+U125+AA125)</f>
        <v>597.29</v>
      </c>
      <c r="D125" s="188">
        <v>12187213</v>
      </c>
      <c r="E125" s="90" t="s">
        <v>97</v>
      </c>
      <c r="F125" s="90" t="s">
        <v>1384</v>
      </c>
      <c r="G125" s="90" t="s">
        <v>1754</v>
      </c>
      <c r="H125" s="93" t="s">
        <v>98</v>
      </c>
      <c r="I125" s="94">
        <v>3000</v>
      </c>
      <c r="J125" s="94">
        <v>3000</v>
      </c>
      <c r="K125" s="95">
        <v>2.0750000000000001E-2</v>
      </c>
      <c r="L125" s="96">
        <v>0.08</v>
      </c>
      <c r="M125" s="96">
        <f t="shared" si="110"/>
        <v>62.25</v>
      </c>
      <c r="N125" s="96">
        <f t="shared" si="111"/>
        <v>240</v>
      </c>
      <c r="O125" s="96">
        <f t="shared" si="112"/>
        <v>302.25</v>
      </c>
      <c r="P125" s="97">
        <v>196275</v>
      </c>
      <c r="Q125" s="98">
        <f>VLOOKUP(H125,[1]Billing!$I$2:$S$2302,11,FALSE)</f>
        <v>197890</v>
      </c>
      <c r="R125" s="94">
        <f t="shared" si="113"/>
        <v>1615</v>
      </c>
      <c r="S125" s="94" t="str">
        <f t="shared" si="114"/>
        <v>0</v>
      </c>
      <c r="T125" s="94"/>
      <c r="U125" s="96">
        <f t="shared" si="115"/>
        <v>0</v>
      </c>
      <c r="V125" s="99">
        <v>141153</v>
      </c>
      <c r="W125" s="100">
        <f>VLOOKUP(H125,[1]Billing!$I$2:$Y$2302,17,FALSE)</f>
        <v>147841</v>
      </c>
      <c r="X125" s="94">
        <f t="shared" si="116"/>
        <v>6688</v>
      </c>
      <c r="Y125" s="94">
        <f t="shared" si="117"/>
        <v>3688</v>
      </c>
      <c r="Z125" s="94"/>
      <c r="AA125" s="96">
        <f t="shared" si="118"/>
        <v>295.04000000000002</v>
      </c>
      <c r="AB125" s="91">
        <v>597.29</v>
      </c>
      <c r="AC125" s="91"/>
    </row>
    <row r="126" spans="1:29" s="9" customFormat="1" ht="15" customHeight="1">
      <c r="A126" s="142" t="s">
        <v>1196</v>
      </c>
      <c r="B126" s="210">
        <v>1012078640</v>
      </c>
      <c r="C126" s="211">
        <f>SUM(O126+U126+AA126)</f>
        <v>534.23</v>
      </c>
      <c r="D126" s="188">
        <v>12602367</v>
      </c>
      <c r="E126" s="210" t="s">
        <v>97</v>
      </c>
      <c r="F126" s="210" t="s">
        <v>1385</v>
      </c>
      <c r="G126" s="210" t="s">
        <v>1240</v>
      </c>
      <c r="H126" s="212" t="s">
        <v>1197</v>
      </c>
      <c r="I126" s="213">
        <v>5000</v>
      </c>
      <c r="J126" s="213">
        <v>1500</v>
      </c>
      <c r="K126" s="214">
        <v>2.0750000000000001E-2</v>
      </c>
      <c r="L126" s="215">
        <v>0.08</v>
      </c>
      <c r="M126" s="215">
        <f t="shared" si="110"/>
        <v>103.75</v>
      </c>
      <c r="N126" s="215">
        <f t="shared" si="111"/>
        <v>120</v>
      </c>
      <c r="O126" s="215">
        <f t="shared" si="112"/>
        <v>223.75</v>
      </c>
      <c r="P126" s="184">
        <v>178400</v>
      </c>
      <c r="Q126" s="98">
        <f>VLOOKUP(H126,[1]Billing!$I$2:$S$2302,11,FALSE)</f>
        <v>182711</v>
      </c>
      <c r="R126" s="213">
        <f t="shared" si="113"/>
        <v>4311</v>
      </c>
      <c r="S126" s="213" t="str">
        <f t="shared" si="114"/>
        <v>0</v>
      </c>
      <c r="T126" s="213"/>
      <c r="U126" s="215">
        <f t="shared" si="115"/>
        <v>0</v>
      </c>
      <c r="V126" s="216">
        <v>103261</v>
      </c>
      <c r="W126" s="100">
        <f>VLOOKUP(H126,[1]Billing!$I$2:$Y$2302,17,FALSE)</f>
        <v>108642</v>
      </c>
      <c r="X126" s="213">
        <f t="shared" si="116"/>
        <v>5381</v>
      </c>
      <c r="Y126" s="213">
        <f t="shared" si="117"/>
        <v>3881</v>
      </c>
      <c r="Z126" s="213"/>
      <c r="AA126" s="215">
        <f t="shared" si="118"/>
        <v>310.48</v>
      </c>
      <c r="AB126" s="211">
        <v>534.23</v>
      </c>
      <c r="AC126" s="211"/>
    </row>
    <row r="127" spans="1:29" s="9" customFormat="1" ht="15" customHeight="1">
      <c r="A127" s="142" t="s">
        <v>1269</v>
      </c>
      <c r="B127" s="210">
        <v>1043800020</v>
      </c>
      <c r="C127" s="211">
        <f>SUM(O127+U127+AA127)</f>
        <v>186.97825</v>
      </c>
      <c r="D127" s="188">
        <v>12602601</v>
      </c>
      <c r="E127" s="210" t="s">
        <v>1270</v>
      </c>
      <c r="F127" s="210" t="s">
        <v>1386</v>
      </c>
      <c r="G127" s="210" t="s">
        <v>1155</v>
      </c>
      <c r="H127" s="212" t="s">
        <v>1271</v>
      </c>
      <c r="I127" s="213">
        <v>7000</v>
      </c>
      <c r="J127" s="213">
        <v>0</v>
      </c>
      <c r="K127" s="214">
        <v>2.0750000000000001E-2</v>
      </c>
      <c r="L127" s="215">
        <v>0.08</v>
      </c>
      <c r="M127" s="215">
        <f t="shared" si="110"/>
        <v>145.25</v>
      </c>
      <c r="N127" s="215">
        <f t="shared" si="111"/>
        <v>0</v>
      </c>
      <c r="O127" s="215">
        <f t="shared" si="112"/>
        <v>145.25</v>
      </c>
      <c r="P127" s="184">
        <v>355560</v>
      </c>
      <c r="Q127" s="98">
        <f>VLOOKUP(H127,[1]Billing!$I$2:$S$2302,11,FALSE)</f>
        <v>364571</v>
      </c>
      <c r="R127" s="213">
        <f t="shared" si="113"/>
        <v>9011</v>
      </c>
      <c r="S127" s="213">
        <f t="shared" si="114"/>
        <v>2011</v>
      </c>
      <c r="T127" s="213"/>
      <c r="U127" s="215">
        <f t="shared" si="115"/>
        <v>41.728250000000003</v>
      </c>
      <c r="V127" s="216">
        <v>0</v>
      </c>
      <c r="W127" s="100">
        <f>VLOOKUP(H127,[1]Billing!$I$2:$Y$2302,17,FALSE)</f>
        <v>0</v>
      </c>
      <c r="X127" s="213">
        <f t="shared" si="116"/>
        <v>0</v>
      </c>
      <c r="Y127" s="213" t="str">
        <f t="shared" si="117"/>
        <v>0</v>
      </c>
      <c r="Z127" s="213"/>
      <c r="AA127" s="215">
        <f t="shared" si="118"/>
        <v>0</v>
      </c>
      <c r="AB127" s="211">
        <v>186.97825</v>
      </c>
      <c r="AC127" s="211"/>
    </row>
    <row r="128" spans="1:29" s="9" customFormat="1" ht="15" customHeight="1">
      <c r="A128" s="142" t="s">
        <v>3397</v>
      </c>
      <c r="B128" s="210">
        <v>1012078640</v>
      </c>
      <c r="C128" s="211">
        <f>SUM(O128+U128+AA128)</f>
        <v>83</v>
      </c>
      <c r="D128" s="188">
        <v>12355727</v>
      </c>
      <c r="E128" s="210" t="s">
        <v>1270</v>
      </c>
      <c r="F128" s="210" t="s">
        <v>3398</v>
      </c>
      <c r="G128" s="210" t="s">
        <v>2236</v>
      </c>
      <c r="H128" s="212" t="s">
        <v>3399</v>
      </c>
      <c r="I128" s="213">
        <v>4000</v>
      </c>
      <c r="J128" s="213">
        <v>0</v>
      </c>
      <c r="K128" s="214">
        <v>2.0750000000000001E-2</v>
      </c>
      <c r="L128" s="215">
        <v>0.08</v>
      </c>
      <c r="M128" s="215">
        <f t="shared" si="110"/>
        <v>83</v>
      </c>
      <c r="N128" s="215">
        <f t="shared" si="111"/>
        <v>0</v>
      </c>
      <c r="O128" s="215">
        <f t="shared" si="112"/>
        <v>83</v>
      </c>
      <c r="P128" s="184">
        <v>18073</v>
      </c>
      <c r="Q128" s="98">
        <f>VLOOKUP(H128,[1]Billing!$I$2:$S$2302,11,FALSE)</f>
        <v>18570</v>
      </c>
      <c r="R128" s="213">
        <f t="shared" si="113"/>
        <v>497</v>
      </c>
      <c r="S128" s="213" t="str">
        <f t="shared" si="114"/>
        <v>0</v>
      </c>
      <c r="T128" s="213"/>
      <c r="U128" s="215">
        <f t="shared" si="115"/>
        <v>0</v>
      </c>
      <c r="V128" s="216">
        <v>0</v>
      </c>
      <c r="W128" s="100">
        <f>VLOOKUP(H128,[1]Billing!$I$2:$Y$2302,17,FALSE)</f>
        <v>0</v>
      </c>
      <c r="X128" s="213">
        <f t="shared" si="116"/>
        <v>0</v>
      </c>
      <c r="Y128" s="213" t="str">
        <f t="shared" si="117"/>
        <v>0</v>
      </c>
      <c r="Z128" s="213"/>
      <c r="AA128" s="215">
        <f t="shared" si="118"/>
        <v>0</v>
      </c>
      <c r="AB128" s="211">
        <v>83</v>
      </c>
      <c r="AC128" s="211"/>
    </row>
    <row r="129" spans="1:29" s="9" customFormat="1" ht="15" customHeight="1">
      <c r="A129" s="142" t="s">
        <v>3840</v>
      </c>
      <c r="B129" s="210">
        <v>1012078640</v>
      </c>
      <c r="C129" s="211">
        <f>SUM(O129+U129+AA129)</f>
        <v>83</v>
      </c>
      <c r="D129" s="188">
        <v>12356202</v>
      </c>
      <c r="E129" s="210" t="s">
        <v>1270</v>
      </c>
      <c r="F129" s="210" t="s">
        <v>3841</v>
      </c>
      <c r="G129" s="210" t="s">
        <v>2236</v>
      </c>
      <c r="H129" s="212" t="s">
        <v>3842</v>
      </c>
      <c r="I129" s="213">
        <v>4000</v>
      </c>
      <c r="J129" s="213">
        <v>0</v>
      </c>
      <c r="K129" s="214">
        <v>2.0750000000000001E-2</v>
      </c>
      <c r="L129" s="215">
        <v>0.08</v>
      </c>
      <c r="M129" s="215">
        <f t="shared" si="110"/>
        <v>83</v>
      </c>
      <c r="N129" s="215">
        <f t="shared" si="111"/>
        <v>0</v>
      </c>
      <c r="O129" s="215">
        <f t="shared" si="112"/>
        <v>83</v>
      </c>
      <c r="P129" s="184">
        <v>41387</v>
      </c>
      <c r="Q129" s="98">
        <f>VLOOKUP(H129,[1]Billing!$I$2:$S$2302,11,FALSE)</f>
        <v>42957</v>
      </c>
      <c r="R129" s="213">
        <f t="shared" si="113"/>
        <v>1570</v>
      </c>
      <c r="S129" s="213" t="str">
        <f t="shared" si="114"/>
        <v>0</v>
      </c>
      <c r="T129" s="213"/>
      <c r="U129" s="215">
        <f t="shared" si="115"/>
        <v>0</v>
      </c>
      <c r="V129" s="216">
        <v>0</v>
      </c>
      <c r="W129" s="100">
        <f>VLOOKUP(H129,[1]Billing!$I$2:$Y$2302,17,FALSE)</f>
        <v>0</v>
      </c>
      <c r="X129" s="213">
        <f t="shared" si="116"/>
        <v>0</v>
      </c>
      <c r="Y129" s="213" t="str">
        <f t="shared" si="117"/>
        <v>0</v>
      </c>
      <c r="Z129" s="213"/>
      <c r="AA129" s="215">
        <f t="shared" si="118"/>
        <v>0</v>
      </c>
      <c r="AB129" s="211">
        <v>83</v>
      </c>
      <c r="AC129" s="211"/>
    </row>
    <row r="130" spans="1:29" s="9" customFormat="1" ht="15" customHeight="1">
      <c r="A130" s="142" t="s">
        <v>4368</v>
      </c>
      <c r="B130" s="210">
        <v>1012078640</v>
      </c>
      <c r="C130" s="211">
        <f>SUM(O130+U130+AA130)</f>
        <v>83</v>
      </c>
      <c r="D130" s="188">
        <v>12356217</v>
      </c>
      <c r="E130" s="210" t="s">
        <v>1270</v>
      </c>
      <c r="F130" s="210" t="s">
        <v>4369</v>
      </c>
      <c r="G130" s="210" t="s">
        <v>2236</v>
      </c>
      <c r="H130" s="212" t="s">
        <v>5378</v>
      </c>
      <c r="I130" s="213">
        <v>4000</v>
      </c>
      <c r="J130" s="213">
        <v>0</v>
      </c>
      <c r="K130" s="214">
        <v>2.0750000000000001E-2</v>
      </c>
      <c r="L130" s="215">
        <v>0.08</v>
      </c>
      <c r="M130" s="215">
        <f t="shared" ref="M130:N132" si="119">I130*K130</f>
        <v>83</v>
      </c>
      <c r="N130" s="215">
        <f t="shared" si="119"/>
        <v>0</v>
      </c>
      <c r="O130" s="215">
        <f>M130+N130</f>
        <v>83</v>
      </c>
      <c r="P130" s="184">
        <v>26328</v>
      </c>
      <c r="Q130" s="98">
        <f>VLOOKUP(H130,[1]Billing!$I$2:$S$2302,11,FALSE)</f>
        <v>26936</v>
      </c>
      <c r="R130" s="213">
        <f>Q130-P130</f>
        <v>608</v>
      </c>
      <c r="S130" s="213" t="str">
        <f>IF(R130-I130&gt;0, R130-I130,"0")</f>
        <v>0</v>
      </c>
      <c r="T130" s="213"/>
      <c r="U130" s="215">
        <f>IF(S130&gt;0,S130*K130,"0")</f>
        <v>0</v>
      </c>
      <c r="V130" s="216">
        <v>0</v>
      </c>
      <c r="W130" s="100">
        <f>VLOOKUP(H130,[1]Billing!$I$2:$Y$2302,17,FALSE)</f>
        <v>0</v>
      </c>
      <c r="X130" s="213">
        <f>W130-V130</f>
        <v>0</v>
      </c>
      <c r="Y130" s="213" t="str">
        <f>IF(X130-J130&gt;0,X130-J130,"0")</f>
        <v>0</v>
      </c>
      <c r="Z130" s="213"/>
      <c r="AA130" s="215">
        <f>IF(Y130&gt;0,Y130*L130,"0")</f>
        <v>0</v>
      </c>
      <c r="AB130" s="211">
        <v>83</v>
      </c>
      <c r="AC130" s="211"/>
    </row>
    <row r="131" spans="1:29" s="9" customFormat="1" ht="15" customHeight="1">
      <c r="A131" s="142" t="s">
        <v>5154</v>
      </c>
      <c r="B131" s="210">
        <v>1012078640</v>
      </c>
      <c r="C131" s="211">
        <f>SUM(O131+U131+AA131)</f>
        <v>406.74</v>
      </c>
      <c r="D131" s="188">
        <v>13808611</v>
      </c>
      <c r="E131" s="210" t="s">
        <v>97</v>
      </c>
      <c r="F131" s="210" t="s">
        <v>5773</v>
      </c>
      <c r="G131" s="210" t="s">
        <v>2931</v>
      </c>
      <c r="H131" s="212" t="s">
        <v>5155</v>
      </c>
      <c r="I131" s="213">
        <v>6000</v>
      </c>
      <c r="J131" s="213">
        <v>3000</v>
      </c>
      <c r="K131" s="214">
        <v>2.0750000000000001E-2</v>
      </c>
      <c r="L131" s="215">
        <v>0.08</v>
      </c>
      <c r="M131" s="215">
        <f t="shared" si="119"/>
        <v>124.5</v>
      </c>
      <c r="N131" s="215">
        <f t="shared" si="119"/>
        <v>240</v>
      </c>
      <c r="O131" s="215">
        <f>M131+N131</f>
        <v>364.5</v>
      </c>
      <c r="P131" s="184">
        <v>36427</v>
      </c>
      <c r="Q131" s="98">
        <f>VLOOKUP(H131,[1]Billing!$I$2:$S$2302,11,FALSE)</f>
        <v>38813</v>
      </c>
      <c r="R131" s="213">
        <f>Q131-P131</f>
        <v>2386</v>
      </c>
      <c r="S131" s="213" t="str">
        <f>IF(R131-I131&gt;0, R131-I131,"0")</f>
        <v>0</v>
      </c>
      <c r="T131" s="213"/>
      <c r="U131" s="215">
        <f>IF(S131&gt;0,S131*K131,"0")</f>
        <v>0</v>
      </c>
      <c r="V131" s="216">
        <v>13608</v>
      </c>
      <c r="W131" s="100">
        <f>VLOOKUP(H131,[1]Billing!$I$2:$Y$2302,17,FALSE)</f>
        <v>17136</v>
      </c>
      <c r="X131" s="213">
        <f>W131-V131</f>
        <v>3528</v>
      </c>
      <c r="Y131" s="213">
        <f>IF(X131-J131&gt;0,X131-J131,"0")</f>
        <v>528</v>
      </c>
      <c r="Z131" s="213"/>
      <c r="AA131" s="215">
        <f>IF(Y131&gt;0,Y131*L131,"0")</f>
        <v>42.24</v>
      </c>
      <c r="AB131" s="211">
        <v>406.74</v>
      </c>
      <c r="AC131" s="211"/>
    </row>
    <row r="132" spans="1:29" s="9" customFormat="1" ht="15" customHeight="1">
      <c r="A132" s="142" t="s">
        <v>5666</v>
      </c>
      <c r="B132" s="210">
        <v>1012078640</v>
      </c>
      <c r="C132" s="211">
        <f>SUM(O132+U132+AA132)</f>
        <v>385.25</v>
      </c>
      <c r="D132" s="188">
        <v>13391483</v>
      </c>
      <c r="E132" s="210" t="s">
        <v>97</v>
      </c>
      <c r="F132" s="210" t="s">
        <v>5668</v>
      </c>
      <c r="G132" s="210" t="s">
        <v>3011</v>
      </c>
      <c r="H132" s="212" t="s">
        <v>5667</v>
      </c>
      <c r="I132" s="213">
        <v>7000</v>
      </c>
      <c r="J132" s="213">
        <v>3000</v>
      </c>
      <c r="K132" s="214">
        <v>2.0750000000000001E-2</v>
      </c>
      <c r="L132" s="215">
        <v>0.08</v>
      </c>
      <c r="M132" s="215">
        <f t="shared" si="119"/>
        <v>145.25</v>
      </c>
      <c r="N132" s="215">
        <f t="shared" si="119"/>
        <v>240</v>
      </c>
      <c r="O132" s="215">
        <f>M132+N132</f>
        <v>385.25</v>
      </c>
      <c r="P132" s="184">
        <v>173613</v>
      </c>
      <c r="Q132" s="98">
        <v>173763</v>
      </c>
      <c r="R132" s="213">
        <f>Q132-P132</f>
        <v>150</v>
      </c>
      <c r="S132" s="213" t="str">
        <f>IF(R132-I132&gt;0, R132-I132,"0")</f>
        <v>0</v>
      </c>
      <c r="T132" s="213"/>
      <c r="U132" s="215">
        <f>IF(S132&gt;0,S132*K132,"0")</f>
        <v>0</v>
      </c>
      <c r="V132" s="216">
        <v>20088</v>
      </c>
      <c r="W132" s="100">
        <v>20138</v>
      </c>
      <c r="X132" s="213">
        <f>W132-V132</f>
        <v>50</v>
      </c>
      <c r="Y132" s="213" t="str">
        <f>IF(X132-J132&gt;0,X132-J132,"0")</f>
        <v>0</v>
      </c>
      <c r="Z132" s="213"/>
      <c r="AA132" s="215">
        <f>IF(Y132&gt;0,Y132*L132,"0")</f>
        <v>0</v>
      </c>
      <c r="AB132" s="211">
        <v>385.25</v>
      </c>
      <c r="AC132" s="211"/>
    </row>
    <row r="133" spans="1:29" s="9" customFormat="1" ht="15" customHeight="1">
      <c r="A133" s="142" t="s">
        <v>5774</v>
      </c>
      <c r="B133" s="210">
        <v>1012078640</v>
      </c>
      <c r="C133" s="211">
        <f>SUM(O133+U133+AA133)</f>
        <v>445.17</v>
      </c>
      <c r="D133" s="188">
        <v>13065379</v>
      </c>
      <c r="E133" s="210" t="s">
        <v>97</v>
      </c>
      <c r="F133" s="210" t="s">
        <v>5773</v>
      </c>
      <c r="G133" s="210" t="s">
        <v>3011</v>
      </c>
      <c r="H133" s="212" t="s">
        <v>5775</v>
      </c>
      <c r="I133" s="213">
        <v>7000</v>
      </c>
      <c r="J133" s="213">
        <v>3000</v>
      </c>
      <c r="K133" s="214">
        <v>2.0750000000000001E-2</v>
      </c>
      <c r="L133" s="215">
        <v>0.08</v>
      </c>
      <c r="M133" s="215">
        <f t="shared" ref="M133" si="120">I133*K133</f>
        <v>145.25</v>
      </c>
      <c r="N133" s="215">
        <f t="shared" ref="N133" si="121">J133*L133</f>
        <v>240</v>
      </c>
      <c r="O133" s="215">
        <f>M133+N133</f>
        <v>385.25</v>
      </c>
      <c r="P133" s="98">
        <v>450977</v>
      </c>
      <c r="Q133" s="98">
        <f>VLOOKUP(H133,[1]Billing!$I$2:$S$2302,11,FALSE)</f>
        <v>451731</v>
      </c>
      <c r="R133" s="213">
        <f>Q133-P133</f>
        <v>754</v>
      </c>
      <c r="S133" s="213" t="str">
        <f>IF(R133-I133&gt;0, R133-I133,"0")</f>
        <v>0</v>
      </c>
      <c r="T133" s="213"/>
      <c r="U133" s="215">
        <f>IF(S133&gt;0,S133*K133,"0")</f>
        <v>0</v>
      </c>
      <c r="V133" s="100">
        <v>468238</v>
      </c>
      <c r="W133" s="100">
        <f>VLOOKUP(H133,[1]Billing!$I$2:$Y$2302,17,FALSE)</f>
        <v>471987</v>
      </c>
      <c r="X133" s="213">
        <f>W133-V133</f>
        <v>3749</v>
      </c>
      <c r="Y133" s="213">
        <f>IF(X133-J133&gt;0,X133-J133,"0")</f>
        <v>749</v>
      </c>
      <c r="Z133" s="213"/>
      <c r="AA133" s="215">
        <f>IF(Y133&gt;0,Y133*L133,"0")</f>
        <v>59.92</v>
      </c>
      <c r="AB133" s="211">
        <v>445.17</v>
      </c>
      <c r="AC133" s="211"/>
    </row>
    <row r="134" spans="1:29" s="3" customFormat="1" ht="15" customHeight="1">
      <c r="A134" s="81">
        <v>30</v>
      </c>
      <c r="B134" s="90">
        <v>1043801440</v>
      </c>
      <c r="C134" s="91">
        <f>SUM(O134+U134+AA134)</f>
        <v>155.625</v>
      </c>
      <c r="D134" s="92">
        <v>12183040</v>
      </c>
      <c r="E134" s="90" t="s">
        <v>99</v>
      </c>
      <c r="F134" s="90" t="s">
        <v>1387</v>
      </c>
      <c r="G134" s="90" t="s">
        <v>1755</v>
      </c>
      <c r="H134" s="93" t="s">
        <v>100</v>
      </c>
      <c r="I134" s="94">
        <v>7500</v>
      </c>
      <c r="J134" s="94">
        <v>0</v>
      </c>
      <c r="K134" s="95">
        <v>2.0750000000000001E-2</v>
      </c>
      <c r="L134" s="96">
        <v>0.08</v>
      </c>
      <c r="M134" s="96">
        <f t="shared" si="110"/>
        <v>155.625</v>
      </c>
      <c r="N134" s="96">
        <f t="shared" si="111"/>
        <v>0</v>
      </c>
      <c r="O134" s="96">
        <f t="shared" si="112"/>
        <v>155.625</v>
      </c>
      <c r="P134" s="217">
        <v>166466</v>
      </c>
      <c r="Q134" s="98">
        <f>VLOOKUP(H134,Devices!$A$2:$C$2077,3,FALSE)</f>
        <v>169156</v>
      </c>
      <c r="R134" s="94">
        <f t="shared" si="113"/>
        <v>2690</v>
      </c>
      <c r="S134" s="94" t="str">
        <f t="shared" si="114"/>
        <v>0</v>
      </c>
      <c r="T134" s="94"/>
      <c r="U134" s="96">
        <f t="shared" si="115"/>
        <v>0</v>
      </c>
      <c r="V134" s="218">
        <v>0</v>
      </c>
      <c r="W134" s="100">
        <f>VLOOKUP(H134,Devices!$A$2:$D$2077,4,FALSE)</f>
        <v>0</v>
      </c>
      <c r="X134" s="94">
        <f t="shared" si="116"/>
        <v>0</v>
      </c>
      <c r="Y134" s="94" t="str">
        <f t="shared" si="117"/>
        <v>0</v>
      </c>
      <c r="Z134" s="94"/>
      <c r="AA134" s="96">
        <f t="shared" si="118"/>
        <v>0</v>
      </c>
      <c r="AB134" s="91">
        <v>155.625</v>
      </c>
      <c r="AC134" s="91"/>
    </row>
    <row r="135" spans="1:29" s="4" customFormat="1" ht="15" customHeight="1">
      <c r="A135" s="81" t="s">
        <v>4738</v>
      </c>
      <c r="B135" s="90">
        <v>1043801440</v>
      </c>
      <c r="C135" s="91">
        <f>SUM(U135+AA135)</f>
        <v>45.551570000000005</v>
      </c>
      <c r="D135" s="92">
        <v>12356310</v>
      </c>
      <c r="E135" s="90" t="s">
        <v>99</v>
      </c>
      <c r="F135" s="90" t="s">
        <v>4739</v>
      </c>
      <c r="G135" s="90" t="s">
        <v>2236</v>
      </c>
      <c r="H135" s="93" t="s">
        <v>4740</v>
      </c>
      <c r="I135" s="94">
        <v>0</v>
      </c>
      <c r="J135" s="94">
        <v>0</v>
      </c>
      <c r="K135" s="95">
        <v>1.9970000000000002E-2</v>
      </c>
      <c r="L135" s="96">
        <v>0.08</v>
      </c>
      <c r="M135" s="96">
        <f t="shared" si="110"/>
        <v>0</v>
      </c>
      <c r="N135" s="96">
        <f t="shared" si="111"/>
        <v>0</v>
      </c>
      <c r="O135" s="96" t="s">
        <v>27</v>
      </c>
      <c r="P135" s="219">
        <v>32319</v>
      </c>
      <c r="Q135" s="98">
        <f>VLOOKUP(H135,Devices!$A$2:$C$2077,3,FALSE)</f>
        <v>34600</v>
      </c>
      <c r="R135" s="94">
        <f t="shared" si="113"/>
        <v>2281</v>
      </c>
      <c r="S135" s="94"/>
      <c r="T135" s="94">
        <f t="shared" ref="T135" si="122">IF(R135-I135&gt;0, R135-I135,"0")</f>
        <v>2281</v>
      </c>
      <c r="U135" s="96">
        <f t="shared" ref="U135" si="123">IF(T135&gt;0,T135*K135,"0")</f>
        <v>45.551570000000005</v>
      </c>
      <c r="V135" s="220">
        <v>0</v>
      </c>
      <c r="W135" s="100">
        <v>0</v>
      </c>
      <c r="X135" s="94">
        <f t="shared" si="116"/>
        <v>0</v>
      </c>
      <c r="Y135" s="94"/>
      <c r="Z135" s="94" t="str">
        <f t="shared" ref="Z135" si="124">IF(X135-J135&gt;0,X135-J135,"0")</f>
        <v>0</v>
      </c>
      <c r="AA135" s="96">
        <f t="shared" ref="AA135" si="125">IF(Z135&gt;0,Z135*L135,"0")</f>
        <v>0</v>
      </c>
      <c r="AB135" s="91">
        <v>45.551570000000005</v>
      </c>
      <c r="AC135" s="221"/>
    </row>
    <row r="136" spans="1:29" s="3" customFormat="1" ht="15" customHeight="1">
      <c r="A136" s="81">
        <v>31</v>
      </c>
      <c r="B136" s="90">
        <v>1012111740</v>
      </c>
      <c r="C136" s="91">
        <f>SUM(O136+U136+AA136)</f>
        <v>269.64</v>
      </c>
      <c r="D136" s="92">
        <v>12199890</v>
      </c>
      <c r="E136" s="90" t="s">
        <v>101</v>
      </c>
      <c r="F136" s="90" t="s">
        <v>4358</v>
      </c>
      <c r="G136" s="90" t="s">
        <v>1174</v>
      </c>
      <c r="H136" s="93" t="s">
        <v>1528</v>
      </c>
      <c r="I136" s="94">
        <v>4000</v>
      </c>
      <c r="J136" s="94">
        <v>500</v>
      </c>
      <c r="K136" s="95">
        <v>2.0750000000000001E-2</v>
      </c>
      <c r="L136" s="96">
        <v>0.08</v>
      </c>
      <c r="M136" s="96">
        <f t="shared" si="110"/>
        <v>83</v>
      </c>
      <c r="N136" s="96">
        <f t="shared" si="111"/>
        <v>40</v>
      </c>
      <c r="O136" s="96">
        <f t="shared" si="112"/>
        <v>123</v>
      </c>
      <c r="P136" s="131">
        <v>157517</v>
      </c>
      <c r="Q136" s="98">
        <f>VLOOKUP(H136,[1]Billing!$I$2:$S$2302,11,FALSE)</f>
        <v>160194</v>
      </c>
      <c r="R136" s="94">
        <f t="shared" si="113"/>
        <v>2677</v>
      </c>
      <c r="S136" s="94" t="str">
        <f t="shared" si="114"/>
        <v>0</v>
      </c>
      <c r="T136" s="94"/>
      <c r="U136" s="96">
        <f t="shared" si="115"/>
        <v>0</v>
      </c>
      <c r="V136" s="157">
        <v>86979</v>
      </c>
      <c r="W136" s="100">
        <f>VLOOKUP(H136,[1]Billing!$I$2:$Y$2302,17,FALSE)</f>
        <v>89312</v>
      </c>
      <c r="X136" s="94">
        <f t="shared" si="116"/>
        <v>2333</v>
      </c>
      <c r="Y136" s="94">
        <f t="shared" si="117"/>
        <v>1833</v>
      </c>
      <c r="Z136" s="94"/>
      <c r="AA136" s="96">
        <f t="shared" si="118"/>
        <v>146.64000000000001</v>
      </c>
      <c r="AB136" s="91">
        <v>269.64</v>
      </c>
      <c r="AC136" s="91"/>
    </row>
    <row r="137" spans="1:29" s="3" customFormat="1" ht="15" customHeight="1">
      <c r="A137" s="81">
        <v>32</v>
      </c>
      <c r="B137" s="90">
        <v>1012004740</v>
      </c>
      <c r="C137" s="91">
        <f>SUM(O137+U137+AA137)</f>
        <v>166</v>
      </c>
      <c r="D137" s="92">
        <v>12186276</v>
      </c>
      <c r="E137" s="90" t="s">
        <v>102</v>
      </c>
      <c r="F137" s="90" t="s">
        <v>1388</v>
      </c>
      <c r="G137" s="90" t="s">
        <v>1755</v>
      </c>
      <c r="H137" s="93" t="s">
        <v>103</v>
      </c>
      <c r="I137" s="94">
        <v>8000</v>
      </c>
      <c r="J137" s="94">
        <v>0</v>
      </c>
      <c r="K137" s="95">
        <v>2.0750000000000001E-2</v>
      </c>
      <c r="L137" s="96">
        <v>0.08</v>
      </c>
      <c r="M137" s="96">
        <f t="shared" si="110"/>
        <v>166</v>
      </c>
      <c r="N137" s="96">
        <f t="shared" si="111"/>
        <v>0</v>
      </c>
      <c r="O137" s="96">
        <f t="shared" si="112"/>
        <v>166</v>
      </c>
      <c r="P137" s="222">
        <v>434229</v>
      </c>
      <c r="Q137" s="98">
        <f>VLOOKUP(H137,Devices!$A$2:$C$2077,3,FALSE)</f>
        <v>439167</v>
      </c>
      <c r="R137" s="94">
        <f t="shared" si="113"/>
        <v>4938</v>
      </c>
      <c r="S137" s="94" t="str">
        <f t="shared" si="114"/>
        <v>0</v>
      </c>
      <c r="T137" s="94"/>
      <c r="U137" s="96">
        <f t="shared" si="115"/>
        <v>0</v>
      </c>
      <c r="V137" s="223">
        <v>0</v>
      </c>
      <c r="W137" s="100">
        <f>VLOOKUP(H137,Devices!$A$2:$D$2077,4,FALSE)</f>
        <v>0</v>
      </c>
      <c r="X137" s="94">
        <f t="shared" si="116"/>
        <v>0</v>
      </c>
      <c r="Y137" s="94" t="str">
        <f t="shared" si="117"/>
        <v>0</v>
      </c>
      <c r="Z137" s="94"/>
      <c r="AA137" s="96">
        <f t="shared" si="118"/>
        <v>0</v>
      </c>
      <c r="AB137" s="91">
        <v>166</v>
      </c>
      <c r="AC137" s="91"/>
    </row>
    <row r="138" spans="1:29" s="4" customFormat="1" ht="15" customHeight="1">
      <c r="A138" s="81" t="s">
        <v>4061</v>
      </c>
      <c r="B138" s="90">
        <v>1012004740</v>
      </c>
      <c r="C138" s="91">
        <f>SUM(O138+U138+AA138)</f>
        <v>100.75</v>
      </c>
      <c r="D138" s="92">
        <v>12355949</v>
      </c>
      <c r="E138" s="90" t="s">
        <v>102</v>
      </c>
      <c r="F138" s="90" t="s">
        <v>1388</v>
      </c>
      <c r="G138" s="90" t="s">
        <v>2296</v>
      </c>
      <c r="H138" s="93" t="s">
        <v>5377</v>
      </c>
      <c r="I138" s="94">
        <v>1000</v>
      </c>
      <c r="J138" s="94">
        <v>1000</v>
      </c>
      <c r="K138" s="95">
        <v>2.0750000000000001E-2</v>
      </c>
      <c r="L138" s="96">
        <v>0.08</v>
      </c>
      <c r="M138" s="96">
        <f t="shared" si="110"/>
        <v>20.75</v>
      </c>
      <c r="N138" s="96">
        <f t="shared" si="111"/>
        <v>80</v>
      </c>
      <c r="O138" s="96">
        <f t="shared" si="112"/>
        <v>100.75</v>
      </c>
      <c r="P138" s="222">
        <v>5423</v>
      </c>
      <c r="Q138" s="98">
        <f>VLOOKUP(H138,[1]Billing!$I$2:$S$2302,11,FALSE)</f>
        <v>5551</v>
      </c>
      <c r="R138" s="94">
        <f t="shared" si="113"/>
        <v>128</v>
      </c>
      <c r="S138" s="94" t="str">
        <f t="shared" si="114"/>
        <v>0</v>
      </c>
      <c r="T138" s="94"/>
      <c r="U138" s="96">
        <f t="shared" si="115"/>
        <v>0</v>
      </c>
      <c r="V138" s="223">
        <v>10130</v>
      </c>
      <c r="W138" s="100">
        <f>VLOOKUP(H138,[1]Billing!$I$2:$Y$2302,17,FALSE)</f>
        <v>10801</v>
      </c>
      <c r="X138" s="94">
        <f t="shared" si="116"/>
        <v>671</v>
      </c>
      <c r="Y138" s="94" t="str">
        <f t="shared" si="117"/>
        <v>0</v>
      </c>
      <c r="Z138" s="94"/>
      <c r="AA138" s="96">
        <f t="shared" si="118"/>
        <v>0</v>
      </c>
      <c r="AB138" s="91">
        <v>100.75</v>
      </c>
      <c r="AC138" s="91"/>
    </row>
    <row r="139" spans="1:29" s="3" customFormat="1" ht="15" customHeight="1">
      <c r="A139" s="81">
        <v>33</v>
      </c>
      <c r="B139" s="90">
        <v>1071511120</v>
      </c>
      <c r="C139" s="91">
        <f>SUM(O139+U139+AA139)</f>
        <v>124.5</v>
      </c>
      <c r="D139" s="92">
        <v>12354633</v>
      </c>
      <c r="E139" s="90" t="s">
        <v>104</v>
      </c>
      <c r="F139" s="90" t="s">
        <v>4970</v>
      </c>
      <c r="G139" s="90" t="s">
        <v>851</v>
      </c>
      <c r="H139" s="93" t="s">
        <v>105</v>
      </c>
      <c r="I139" s="94">
        <v>6000</v>
      </c>
      <c r="J139" s="94">
        <v>0</v>
      </c>
      <c r="K139" s="95">
        <v>2.0750000000000001E-2</v>
      </c>
      <c r="L139" s="96">
        <v>0.08</v>
      </c>
      <c r="M139" s="96">
        <f t="shared" si="110"/>
        <v>124.5</v>
      </c>
      <c r="N139" s="96">
        <f t="shared" si="111"/>
        <v>0</v>
      </c>
      <c r="O139" s="96">
        <f t="shared" si="112"/>
        <v>124.5</v>
      </c>
      <c r="P139" s="224">
        <v>266112</v>
      </c>
      <c r="Q139" s="98">
        <v>267112</v>
      </c>
      <c r="R139" s="94">
        <f t="shared" si="113"/>
        <v>1000</v>
      </c>
      <c r="S139" s="94" t="str">
        <f t="shared" si="114"/>
        <v>0</v>
      </c>
      <c r="T139" s="94"/>
      <c r="U139" s="96">
        <f t="shared" si="115"/>
        <v>0</v>
      </c>
      <c r="V139" s="99">
        <v>0</v>
      </c>
      <c r="W139" s="100">
        <v>0</v>
      </c>
      <c r="X139" s="94">
        <f t="shared" si="116"/>
        <v>0</v>
      </c>
      <c r="Y139" s="94" t="str">
        <f t="shared" si="117"/>
        <v>0</v>
      </c>
      <c r="Z139" s="94"/>
      <c r="AA139" s="96">
        <f t="shared" si="118"/>
        <v>0</v>
      </c>
      <c r="AB139" s="91">
        <v>124.5</v>
      </c>
      <c r="AC139" s="225"/>
    </row>
    <row r="140" spans="1:29" s="3" customFormat="1" ht="15" customHeight="1">
      <c r="A140" s="81">
        <v>33</v>
      </c>
      <c r="B140" s="90">
        <v>1071511110</v>
      </c>
      <c r="C140" s="91"/>
      <c r="D140" s="92"/>
      <c r="E140" s="90" t="s">
        <v>104</v>
      </c>
      <c r="F140" s="90"/>
      <c r="G140" s="90"/>
      <c r="H140" s="93"/>
      <c r="I140" s="94"/>
      <c r="J140" s="94"/>
      <c r="K140" s="95"/>
      <c r="L140" s="96"/>
      <c r="M140" s="96"/>
      <c r="N140" s="96"/>
      <c r="O140" s="96"/>
      <c r="P140" s="131"/>
      <c r="Q140" s="98"/>
      <c r="R140" s="94"/>
      <c r="S140" s="94"/>
      <c r="T140" s="94"/>
      <c r="U140" s="96"/>
      <c r="V140" s="99"/>
      <c r="W140" s="100"/>
      <c r="X140" s="94"/>
      <c r="Y140" s="94"/>
      <c r="Z140" s="94"/>
      <c r="AA140" s="96"/>
      <c r="AB140" s="91"/>
      <c r="AC140" s="91"/>
    </row>
    <row r="141" spans="1:29" s="3" customFormat="1" ht="15" customHeight="1">
      <c r="A141" s="81">
        <v>33</v>
      </c>
      <c r="B141" s="90">
        <v>1071511120</v>
      </c>
      <c r="C141" s="91">
        <f>SUM(O141+U141+AA141)</f>
        <v>124.5</v>
      </c>
      <c r="D141" s="92">
        <v>12354634</v>
      </c>
      <c r="E141" s="90" t="s">
        <v>104</v>
      </c>
      <c r="F141" s="90" t="s">
        <v>4969</v>
      </c>
      <c r="G141" s="90" t="s">
        <v>851</v>
      </c>
      <c r="H141" s="93" t="s">
        <v>106</v>
      </c>
      <c r="I141" s="94">
        <v>6000</v>
      </c>
      <c r="J141" s="94">
        <v>0</v>
      </c>
      <c r="K141" s="95">
        <v>2.0750000000000001E-2</v>
      </c>
      <c r="L141" s="96">
        <v>0.08</v>
      </c>
      <c r="M141" s="96">
        <f>I141*K141</f>
        <v>124.5</v>
      </c>
      <c r="N141" s="96">
        <f>J141*L141</f>
        <v>0</v>
      </c>
      <c r="O141" s="96">
        <f>M141+N141</f>
        <v>124.5</v>
      </c>
      <c r="P141" s="226">
        <v>472152</v>
      </c>
      <c r="Q141" s="98">
        <v>473152</v>
      </c>
      <c r="R141" s="94">
        <f>Q141-P141</f>
        <v>1000</v>
      </c>
      <c r="S141" s="94" t="str">
        <f>IF(R141-I141&gt;0, R141-I141,"0")</f>
        <v>0</v>
      </c>
      <c r="T141" s="94"/>
      <c r="U141" s="96">
        <f>IF(S141&gt;0,S141*K141,"0")</f>
        <v>0</v>
      </c>
      <c r="V141" s="99">
        <v>0</v>
      </c>
      <c r="W141" s="100">
        <v>0</v>
      </c>
      <c r="X141" s="94">
        <f>W141-V141</f>
        <v>0</v>
      </c>
      <c r="Y141" s="94" t="str">
        <f>IF(X141-J141&gt;0,X141-J141,"0")</f>
        <v>0</v>
      </c>
      <c r="Z141" s="94"/>
      <c r="AA141" s="96">
        <f>IF(Y141&gt;0,Y141*L141,"0")</f>
        <v>0</v>
      </c>
      <c r="AB141" s="91">
        <v>124.5</v>
      </c>
      <c r="AC141" s="225"/>
    </row>
    <row r="142" spans="1:29" s="3" customFormat="1" ht="15" customHeight="1">
      <c r="A142" s="81">
        <v>33</v>
      </c>
      <c r="B142" s="90">
        <v>1071511110</v>
      </c>
      <c r="C142" s="91"/>
      <c r="D142" s="92"/>
      <c r="E142" s="90" t="s">
        <v>104</v>
      </c>
      <c r="F142" s="90"/>
      <c r="G142" s="90"/>
      <c r="H142" s="93"/>
      <c r="I142" s="94"/>
      <c r="J142" s="94"/>
      <c r="K142" s="95"/>
      <c r="L142" s="96"/>
      <c r="M142" s="96"/>
      <c r="N142" s="96"/>
      <c r="O142" s="96"/>
      <c r="P142" s="131"/>
      <c r="Q142" s="98"/>
      <c r="R142" s="94"/>
      <c r="S142" s="94"/>
      <c r="T142" s="94"/>
      <c r="U142" s="96"/>
      <c r="V142" s="99"/>
      <c r="W142" s="100"/>
      <c r="X142" s="94"/>
      <c r="Y142" s="94"/>
      <c r="Z142" s="94"/>
      <c r="AA142" s="96"/>
      <c r="AB142" s="91"/>
      <c r="AC142" s="91"/>
    </row>
    <row r="143" spans="1:29" s="4" customFormat="1" ht="15" customHeight="1">
      <c r="A143" s="81" t="s">
        <v>1984</v>
      </c>
      <c r="B143" s="90">
        <v>1071511120</v>
      </c>
      <c r="C143" s="91">
        <f>SUM(O143+U143+AA143)</f>
        <v>83</v>
      </c>
      <c r="D143" s="92">
        <v>12355548</v>
      </c>
      <c r="E143" s="90" t="s">
        <v>104</v>
      </c>
      <c r="F143" s="90" t="s">
        <v>1985</v>
      </c>
      <c r="G143" s="90" t="s">
        <v>1248</v>
      </c>
      <c r="H143" s="93" t="s">
        <v>1986</v>
      </c>
      <c r="I143" s="94">
        <v>4000</v>
      </c>
      <c r="J143" s="94">
        <v>0</v>
      </c>
      <c r="K143" s="95">
        <v>2.0750000000000001E-2</v>
      </c>
      <c r="L143" s="96">
        <v>0.08</v>
      </c>
      <c r="M143" s="96">
        <f>I143*K143</f>
        <v>83</v>
      </c>
      <c r="N143" s="96">
        <f>J143*L143</f>
        <v>0</v>
      </c>
      <c r="O143" s="96">
        <f>M143+N143</f>
        <v>83</v>
      </c>
      <c r="P143" s="226">
        <v>138729</v>
      </c>
      <c r="Q143" s="98">
        <f>VLOOKUP(H143,Devices!$A$2:$C$2077,3,FALSE)</f>
        <v>142224</v>
      </c>
      <c r="R143" s="94">
        <f>Q143-P143</f>
        <v>3495</v>
      </c>
      <c r="S143" s="94" t="str">
        <f>IF(R143-I143&gt;0, R143-I143,"0")</f>
        <v>0</v>
      </c>
      <c r="T143" s="94"/>
      <c r="U143" s="96">
        <f>IF(S143&gt;0,S143*K143,"0")</f>
        <v>0</v>
      </c>
      <c r="V143" s="99">
        <v>0</v>
      </c>
      <c r="W143" s="100">
        <v>0</v>
      </c>
      <c r="X143" s="94">
        <f>W143-V143</f>
        <v>0</v>
      </c>
      <c r="Y143" s="94" t="str">
        <f>IF(X143-J143&gt;0,X143-J143,"0")</f>
        <v>0</v>
      </c>
      <c r="Z143" s="94"/>
      <c r="AA143" s="96">
        <f>IF(Y143&gt;0,Y143*L143,"0")</f>
        <v>0</v>
      </c>
      <c r="AB143" s="91">
        <v>83</v>
      </c>
      <c r="AC143" s="225"/>
    </row>
    <row r="144" spans="1:29" s="4" customFormat="1" ht="15" customHeight="1">
      <c r="A144" s="81"/>
      <c r="B144" s="90">
        <v>1071511110</v>
      </c>
      <c r="C144" s="91"/>
      <c r="D144" s="92"/>
      <c r="E144" s="90" t="s">
        <v>104</v>
      </c>
      <c r="F144" s="90"/>
      <c r="G144" s="90"/>
      <c r="H144" s="93"/>
      <c r="I144" s="94"/>
      <c r="J144" s="94"/>
      <c r="K144" s="95"/>
      <c r="L144" s="96"/>
      <c r="M144" s="96"/>
      <c r="N144" s="96"/>
      <c r="O144" s="96"/>
      <c r="P144" s="226"/>
      <c r="Q144" s="98"/>
      <c r="R144" s="94"/>
      <c r="S144" s="94"/>
      <c r="T144" s="94"/>
      <c r="U144" s="96"/>
      <c r="V144" s="99"/>
      <c r="W144" s="100"/>
      <c r="X144" s="94"/>
      <c r="Y144" s="94"/>
      <c r="Z144" s="94"/>
      <c r="AA144" s="96"/>
      <c r="AB144" s="91"/>
      <c r="AC144" s="91"/>
    </row>
    <row r="145" spans="1:29" s="4" customFormat="1" ht="15" customHeight="1">
      <c r="A145" s="81" t="s">
        <v>5242</v>
      </c>
      <c r="B145" s="90">
        <v>1071511120</v>
      </c>
      <c r="C145" s="91">
        <f>SUM(O145+U145+AA145)</f>
        <v>287.88549999999998</v>
      </c>
      <c r="D145" s="92">
        <v>12356433</v>
      </c>
      <c r="E145" s="90" t="s">
        <v>104</v>
      </c>
      <c r="F145" s="90" t="s">
        <v>1389</v>
      </c>
      <c r="G145" s="90" t="s">
        <v>2200</v>
      </c>
      <c r="H145" s="93" t="s">
        <v>5228</v>
      </c>
      <c r="I145" s="94">
        <v>6000</v>
      </c>
      <c r="J145" s="94">
        <v>0</v>
      </c>
      <c r="K145" s="95">
        <v>2.0750000000000001E-2</v>
      </c>
      <c r="L145" s="96">
        <v>0.08</v>
      </c>
      <c r="M145" s="96">
        <f>I145*K145</f>
        <v>124.5</v>
      </c>
      <c r="N145" s="96">
        <f>J145*L145</f>
        <v>0</v>
      </c>
      <c r="O145" s="96">
        <f>M145+N145</f>
        <v>124.5</v>
      </c>
      <c r="P145" s="227">
        <v>121710</v>
      </c>
      <c r="Q145" s="98">
        <f>VLOOKUP(H145,Devices!$A$2:$C$2077,3,FALSE)</f>
        <v>135584</v>
      </c>
      <c r="R145" s="94">
        <f>Q145-P145</f>
        <v>13874</v>
      </c>
      <c r="S145" s="94">
        <f>IF(R145-I145&gt;0, R145-I145,"0")</f>
        <v>7874</v>
      </c>
      <c r="T145" s="94"/>
      <c r="U145" s="96">
        <f>IF(S145&gt;0,S145*K145,"0")</f>
        <v>163.38550000000001</v>
      </c>
      <c r="V145" s="228">
        <v>0</v>
      </c>
      <c r="W145" s="100">
        <v>0</v>
      </c>
      <c r="X145" s="94">
        <f>W145-V145</f>
        <v>0</v>
      </c>
      <c r="Y145" s="94" t="str">
        <f>IF(X145-J145&gt;0,X145-J145,"0")</f>
        <v>0</v>
      </c>
      <c r="Z145" s="94"/>
      <c r="AA145" s="96">
        <f>IF(Y145&gt;0,Y145*L145,"0")</f>
        <v>0</v>
      </c>
      <c r="AB145" s="91">
        <v>287.88549999999998</v>
      </c>
      <c r="AC145" s="225"/>
    </row>
    <row r="146" spans="1:29" s="4" customFormat="1" ht="15" customHeight="1">
      <c r="A146" s="81"/>
      <c r="B146" s="90">
        <v>1071511110</v>
      </c>
      <c r="C146" s="91"/>
      <c r="D146" s="92"/>
      <c r="E146" s="90" t="s">
        <v>104</v>
      </c>
      <c r="F146" s="90"/>
      <c r="G146" s="90"/>
      <c r="H146" s="93"/>
      <c r="I146" s="94"/>
      <c r="J146" s="94"/>
      <c r="K146" s="95"/>
      <c r="L146" s="96"/>
      <c r="M146" s="96"/>
      <c r="N146" s="96"/>
      <c r="O146" s="96"/>
      <c r="P146" s="131"/>
      <c r="Q146" s="98"/>
      <c r="R146" s="94"/>
      <c r="S146" s="94"/>
      <c r="T146" s="94"/>
      <c r="U146" s="96"/>
      <c r="V146" s="99"/>
      <c r="W146" s="100"/>
      <c r="X146" s="94"/>
      <c r="Y146" s="94"/>
      <c r="Z146" s="94"/>
      <c r="AA146" s="96"/>
      <c r="AB146" s="91"/>
      <c r="AC146" s="91"/>
    </row>
    <row r="147" spans="1:29" s="4" customFormat="1" ht="15" customHeight="1">
      <c r="A147" s="81" t="s">
        <v>3218</v>
      </c>
      <c r="B147" s="229" t="s">
        <v>5507</v>
      </c>
      <c r="C147" s="91">
        <f>SUM(O147+U147+AA147)</f>
        <v>262.69499999999999</v>
      </c>
      <c r="D147" s="92">
        <v>12356053</v>
      </c>
      <c r="E147" s="230" t="s">
        <v>5508</v>
      </c>
      <c r="F147" s="90" t="s">
        <v>4926</v>
      </c>
      <c r="G147" s="90" t="s">
        <v>2200</v>
      </c>
      <c r="H147" s="93" t="s">
        <v>3214</v>
      </c>
      <c r="I147" s="94">
        <v>6000</v>
      </c>
      <c r="J147" s="94">
        <v>0</v>
      </c>
      <c r="K147" s="95">
        <v>2.0750000000000001E-2</v>
      </c>
      <c r="L147" s="96">
        <v>0.08</v>
      </c>
      <c r="M147" s="96">
        <f t="shared" ref="M147:M176" si="126">I147*K147</f>
        <v>124.5</v>
      </c>
      <c r="N147" s="96">
        <f t="shared" ref="N147:N176" si="127">J147*L147</f>
        <v>0</v>
      </c>
      <c r="O147" s="96">
        <f>M147+N147</f>
        <v>124.5</v>
      </c>
      <c r="P147" s="97">
        <v>509602</v>
      </c>
      <c r="Q147" s="98">
        <f>VLOOKUP(H147,Devices!$A$2:$C$2077,3,FALSE)</f>
        <v>522262</v>
      </c>
      <c r="R147" s="94">
        <f t="shared" ref="R147:R176" si="128">Q147-P147</f>
        <v>12660</v>
      </c>
      <c r="S147" s="94">
        <f>IF(R147-I147&gt;0, R147-I147,"0")</f>
        <v>6660</v>
      </c>
      <c r="T147" s="94"/>
      <c r="U147" s="96">
        <f>IF(S147&gt;0,S147*K147,"0")</f>
        <v>138.19499999999999</v>
      </c>
      <c r="V147" s="99">
        <v>0</v>
      </c>
      <c r="W147" s="100">
        <v>0</v>
      </c>
      <c r="X147" s="94">
        <f t="shared" ref="X147:X176" si="129">W147-V147</f>
        <v>0</v>
      </c>
      <c r="Y147" s="94" t="str">
        <f>IF(X147-J147&gt;0,X147-J147,"0")</f>
        <v>0</v>
      </c>
      <c r="Z147" s="94"/>
      <c r="AA147" s="96">
        <f>IF(Y147&gt;0,Y147*L147,"0")</f>
        <v>0</v>
      </c>
      <c r="AB147" s="91">
        <v>262.69499999999999</v>
      </c>
      <c r="AC147" s="91"/>
    </row>
    <row r="148" spans="1:29" s="4" customFormat="1" ht="15" customHeight="1">
      <c r="A148" s="81" t="s">
        <v>3574</v>
      </c>
      <c r="B148" s="90">
        <v>1071515900</v>
      </c>
      <c r="C148" s="91">
        <f>SUM(O148+U148+AA148)</f>
        <v>164.506</v>
      </c>
      <c r="D148" s="92">
        <v>12356135</v>
      </c>
      <c r="E148" s="90" t="s">
        <v>3219</v>
      </c>
      <c r="F148" s="90" t="s">
        <v>3575</v>
      </c>
      <c r="G148" s="90" t="s">
        <v>2200</v>
      </c>
      <c r="H148" s="93">
        <v>7463369904453</v>
      </c>
      <c r="I148" s="94">
        <v>6000</v>
      </c>
      <c r="J148" s="94">
        <v>0</v>
      </c>
      <c r="K148" s="95">
        <v>2.0750000000000001E-2</v>
      </c>
      <c r="L148" s="96">
        <v>0.08</v>
      </c>
      <c r="M148" s="96">
        <f t="shared" si="126"/>
        <v>124.5</v>
      </c>
      <c r="N148" s="96">
        <f t="shared" si="127"/>
        <v>0</v>
      </c>
      <c r="O148" s="96">
        <f>M148+N148</f>
        <v>124.5</v>
      </c>
      <c r="P148" s="97">
        <v>225301</v>
      </c>
      <c r="Q148" s="98">
        <f>VLOOKUP(H148,[1]Billing!$I$2:$S$2302,11,FALSE)</f>
        <v>233229</v>
      </c>
      <c r="R148" s="94">
        <f t="shared" si="128"/>
        <v>7928</v>
      </c>
      <c r="S148" s="94">
        <f>IF(R148-I148&gt;0, R148-I148,"0")</f>
        <v>1928</v>
      </c>
      <c r="T148" s="94"/>
      <c r="U148" s="96">
        <f>IF(S148&gt;0,S148*K148,"0")</f>
        <v>40.006</v>
      </c>
      <c r="V148" s="99">
        <v>0</v>
      </c>
      <c r="W148" s="100">
        <f>VLOOKUP(H148,[1]Billing!$I$2:$Y$2302,17,FALSE)</f>
        <v>0</v>
      </c>
      <c r="X148" s="94">
        <f t="shared" si="129"/>
        <v>0</v>
      </c>
      <c r="Y148" s="94" t="str">
        <f>IF(X148-J148&gt;0,X148-J148,"0")</f>
        <v>0</v>
      </c>
      <c r="Z148" s="94"/>
      <c r="AA148" s="96">
        <f>IF(Y148&gt;0,Y148*L148,"0")</f>
        <v>0</v>
      </c>
      <c r="AB148" s="91">
        <v>164.506</v>
      </c>
      <c r="AC148" s="91"/>
    </row>
    <row r="149" spans="1:29" s="3" customFormat="1" ht="15" customHeight="1">
      <c r="A149" s="81" t="s">
        <v>3685</v>
      </c>
      <c r="B149" s="90">
        <v>1071515900</v>
      </c>
      <c r="C149" s="91">
        <f>SUM(O149+U149+AA149)</f>
        <v>132.80000000000001</v>
      </c>
      <c r="D149" s="92">
        <v>12356064</v>
      </c>
      <c r="E149" s="230" t="s">
        <v>3219</v>
      </c>
      <c r="F149" s="90" t="s">
        <v>1390</v>
      </c>
      <c r="G149" s="90" t="s">
        <v>2200</v>
      </c>
      <c r="H149" s="93" t="s">
        <v>3686</v>
      </c>
      <c r="I149" s="94">
        <v>6000</v>
      </c>
      <c r="J149" s="94">
        <v>0</v>
      </c>
      <c r="K149" s="95">
        <v>2.0750000000000001E-2</v>
      </c>
      <c r="L149" s="96">
        <v>0.08</v>
      </c>
      <c r="M149" s="96">
        <f t="shared" si="126"/>
        <v>124.5</v>
      </c>
      <c r="N149" s="96">
        <f t="shared" si="127"/>
        <v>0</v>
      </c>
      <c r="O149" s="96">
        <f>M149+N149</f>
        <v>124.5</v>
      </c>
      <c r="P149" s="97">
        <v>253117</v>
      </c>
      <c r="Q149" s="98">
        <f>VLOOKUP(H149,Devices!$A$2:$C$2077,3,FALSE)</f>
        <v>259517</v>
      </c>
      <c r="R149" s="94">
        <f t="shared" si="128"/>
        <v>6400</v>
      </c>
      <c r="S149" s="94">
        <f>IF(R149-I149&gt;0, R149-I149,"0")</f>
        <v>400</v>
      </c>
      <c r="T149" s="94"/>
      <c r="U149" s="96">
        <f>IF(S149&gt;0,S149*K149,"0")</f>
        <v>8.3000000000000007</v>
      </c>
      <c r="V149" s="99">
        <v>0</v>
      </c>
      <c r="W149" s="100">
        <v>0</v>
      </c>
      <c r="X149" s="94">
        <f t="shared" si="129"/>
        <v>0</v>
      </c>
      <c r="Y149" s="94" t="str">
        <f>IF(X149-J149&gt;0,X149-J149,"0")</f>
        <v>0</v>
      </c>
      <c r="Z149" s="94"/>
      <c r="AA149" s="96">
        <f>IF(Y149&gt;0,Y149*L149,"0")</f>
        <v>0</v>
      </c>
      <c r="AB149" s="91">
        <v>132.80000000000001</v>
      </c>
      <c r="AC149" s="91"/>
    </row>
    <row r="150" spans="1:29" s="3" customFormat="1" ht="15" customHeight="1">
      <c r="A150" s="81">
        <v>35</v>
      </c>
      <c r="B150" s="90">
        <v>1013194960</v>
      </c>
      <c r="C150" s="91">
        <f>SUM(O150+U150+AA150)</f>
        <v>162.3895</v>
      </c>
      <c r="D150" s="92">
        <v>12354760</v>
      </c>
      <c r="E150" s="90" t="s">
        <v>107</v>
      </c>
      <c r="F150" s="90" t="s">
        <v>4259</v>
      </c>
      <c r="G150" s="90" t="s">
        <v>851</v>
      </c>
      <c r="H150" s="93" t="s">
        <v>108</v>
      </c>
      <c r="I150" s="94">
        <v>6000</v>
      </c>
      <c r="J150" s="94">
        <v>0</v>
      </c>
      <c r="K150" s="95">
        <v>2.0750000000000001E-2</v>
      </c>
      <c r="L150" s="96">
        <v>0.08</v>
      </c>
      <c r="M150" s="96">
        <f t="shared" si="126"/>
        <v>124.5</v>
      </c>
      <c r="N150" s="96">
        <f t="shared" si="127"/>
        <v>0</v>
      </c>
      <c r="O150" s="96">
        <f>M150+N150</f>
        <v>124.5</v>
      </c>
      <c r="P150" s="97">
        <v>629212</v>
      </c>
      <c r="Q150" s="98">
        <f>VLOOKUP(H150,Devices!$A$2:$C$2077,3,FALSE)</f>
        <v>637038</v>
      </c>
      <c r="R150" s="94">
        <f t="shared" si="128"/>
        <v>7826</v>
      </c>
      <c r="S150" s="94">
        <f>IF(R150-I150&gt;0, R150-I150,"0")</f>
        <v>1826</v>
      </c>
      <c r="T150" s="94"/>
      <c r="U150" s="96">
        <f>IF(S150&gt;0,S150*K150,"0")</f>
        <v>37.889500000000005</v>
      </c>
      <c r="V150" s="99">
        <v>0</v>
      </c>
      <c r="W150" s="100">
        <v>0</v>
      </c>
      <c r="X150" s="94">
        <f t="shared" si="129"/>
        <v>0</v>
      </c>
      <c r="Y150" s="94" t="str">
        <f>IF(X150-J150&gt;0,X150-J150,"0")</f>
        <v>0</v>
      </c>
      <c r="Z150" s="94"/>
      <c r="AA150" s="96">
        <f>IF(Y150&gt;0,Y150*L150,"0")</f>
        <v>0</v>
      </c>
      <c r="AB150" s="91">
        <v>162.3895</v>
      </c>
      <c r="AC150" s="221"/>
    </row>
    <row r="151" spans="1:29" s="3" customFormat="1" ht="15" customHeight="1">
      <c r="A151" s="81">
        <v>35</v>
      </c>
      <c r="B151" s="90">
        <v>1013194960</v>
      </c>
      <c r="C151" s="91">
        <f>SUM(O151+U151+AA151)</f>
        <v>124.5</v>
      </c>
      <c r="D151" s="92">
        <v>12354759</v>
      </c>
      <c r="E151" s="90" t="s">
        <v>107</v>
      </c>
      <c r="F151" s="90" t="s">
        <v>4260</v>
      </c>
      <c r="G151" s="90" t="s">
        <v>851</v>
      </c>
      <c r="H151" s="93" t="s">
        <v>109</v>
      </c>
      <c r="I151" s="94">
        <v>6000</v>
      </c>
      <c r="J151" s="94">
        <v>0</v>
      </c>
      <c r="K151" s="95">
        <v>2.0750000000000001E-2</v>
      </c>
      <c r="L151" s="96">
        <v>0.08</v>
      </c>
      <c r="M151" s="96">
        <f t="shared" si="126"/>
        <v>124.5</v>
      </c>
      <c r="N151" s="96">
        <f t="shared" si="127"/>
        <v>0</v>
      </c>
      <c r="O151" s="96">
        <f>M151+N151</f>
        <v>124.5</v>
      </c>
      <c r="P151" s="231">
        <v>567990</v>
      </c>
      <c r="Q151" s="98">
        <f>VLOOKUP(H151,Devices!$A$2:$C$2077,3,FALSE)</f>
        <v>573279</v>
      </c>
      <c r="R151" s="94">
        <f t="shared" si="128"/>
        <v>5289</v>
      </c>
      <c r="S151" s="94" t="str">
        <f>IF(R151-I151&gt;0, R151-I151,"0")</f>
        <v>0</v>
      </c>
      <c r="T151" s="94"/>
      <c r="U151" s="96">
        <f>IF(S151&gt;0,S151*K151,"0")</f>
        <v>0</v>
      </c>
      <c r="V151" s="232">
        <v>0</v>
      </c>
      <c r="W151" s="100">
        <v>0</v>
      </c>
      <c r="X151" s="94">
        <f t="shared" si="129"/>
        <v>0</v>
      </c>
      <c r="Y151" s="94" t="str">
        <f>IF(X151-J151&gt;0,X151-J151,"0")</f>
        <v>0</v>
      </c>
      <c r="Z151" s="94"/>
      <c r="AA151" s="96">
        <f>IF(Y151&gt;0,Y151*L151,"0")</f>
        <v>0</v>
      </c>
      <c r="AB151" s="91">
        <v>124.5</v>
      </c>
      <c r="AC151" s="221"/>
    </row>
    <row r="152" spans="1:29" s="3" customFormat="1" ht="15" customHeight="1">
      <c r="A152" s="81" t="s">
        <v>110</v>
      </c>
      <c r="B152" s="90">
        <v>1013194960</v>
      </c>
      <c r="C152" s="91">
        <f>SUM(U152+AA152)</f>
        <v>104.24340000000001</v>
      </c>
      <c r="D152" s="92">
        <v>12355060</v>
      </c>
      <c r="E152" s="90" t="s">
        <v>107</v>
      </c>
      <c r="F152" s="90" t="s">
        <v>4257</v>
      </c>
      <c r="G152" s="90" t="s">
        <v>851</v>
      </c>
      <c r="H152" s="93" t="s">
        <v>111</v>
      </c>
      <c r="I152" s="94">
        <v>0</v>
      </c>
      <c r="J152" s="94">
        <v>0</v>
      </c>
      <c r="K152" s="95">
        <v>1.9970000000000002E-2</v>
      </c>
      <c r="L152" s="96">
        <v>0.08</v>
      </c>
      <c r="M152" s="96">
        <f t="shared" si="126"/>
        <v>0</v>
      </c>
      <c r="N152" s="96">
        <f t="shared" si="127"/>
        <v>0</v>
      </c>
      <c r="O152" s="96" t="s">
        <v>27</v>
      </c>
      <c r="P152" s="219">
        <v>531008</v>
      </c>
      <c r="Q152" s="98">
        <f>VLOOKUP(H152,Devices!$A$2:$C$2077,3,FALSE)</f>
        <v>536228</v>
      </c>
      <c r="R152" s="94">
        <f t="shared" si="128"/>
        <v>5220</v>
      </c>
      <c r="S152" s="94"/>
      <c r="T152" s="94">
        <f t="shared" ref="T152:T159" si="130">IF(R152-I152&gt;0, R152-I152,"0")</f>
        <v>5220</v>
      </c>
      <c r="U152" s="96">
        <f t="shared" ref="U152:U159" si="131">IF(T152&gt;0,T152*K152,"0")</f>
        <v>104.24340000000001</v>
      </c>
      <c r="V152" s="220">
        <v>0</v>
      </c>
      <c r="W152" s="100">
        <v>0</v>
      </c>
      <c r="X152" s="94">
        <f t="shared" si="129"/>
        <v>0</v>
      </c>
      <c r="Y152" s="94"/>
      <c r="Z152" s="94" t="str">
        <f t="shared" ref="Z152:Z159" si="132">IF(X152-J152&gt;0,X152-J152,"0")</f>
        <v>0</v>
      </c>
      <c r="AA152" s="96">
        <f t="shared" ref="AA152:AA159" si="133">IF(Z152&gt;0,Z152*L152,"0")</f>
        <v>0</v>
      </c>
      <c r="AB152" s="91">
        <v>104.24340000000001</v>
      </c>
      <c r="AC152" s="221"/>
    </row>
    <row r="153" spans="1:29" s="3" customFormat="1" ht="15" customHeight="1">
      <c r="A153" s="81" t="s">
        <v>110</v>
      </c>
      <c r="B153" s="90">
        <v>1013194960</v>
      </c>
      <c r="C153" s="91">
        <f>SUM(U153+AA153)</f>
        <v>87.348780000000005</v>
      </c>
      <c r="D153" s="92">
        <v>12355059</v>
      </c>
      <c r="E153" s="90" t="s">
        <v>107</v>
      </c>
      <c r="F153" s="90" t="s">
        <v>5061</v>
      </c>
      <c r="G153" s="90" t="s">
        <v>851</v>
      </c>
      <c r="H153" s="93" t="s">
        <v>112</v>
      </c>
      <c r="I153" s="94">
        <v>0</v>
      </c>
      <c r="J153" s="94">
        <v>0</v>
      </c>
      <c r="K153" s="95">
        <v>1.9970000000000002E-2</v>
      </c>
      <c r="L153" s="96">
        <v>0.08</v>
      </c>
      <c r="M153" s="96">
        <f t="shared" si="126"/>
        <v>0</v>
      </c>
      <c r="N153" s="96">
        <f t="shared" si="127"/>
        <v>0</v>
      </c>
      <c r="O153" s="96" t="s">
        <v>27</v>
      </c>
      <c r="P153" s="233">
        <v>186399</v>
      </c>
      <c r="Q153" s="98">
        <f>VLOOKUP(H153,Devices!$A$2:$C$2077,3,FALSE)</f>
        <v>190773</v>
      </c>
      <c r="R153" s="94">
        <f t="shared" si="128"/>
        <v>4374</v>
      </c>
      <c r="S153" s="94"/>
      <c r="T153" s="94">
        <f t="shared" si="130"/>
        <v>4374</v>
      </c>
      <c r="U153" s="96">
        <f t="shared" si="131"/>
        <v>87.348780000000005</v>
      </c>
      <c r="V153" s="234">
        <v>0</v>
      </c>
      <c r="W153" s="100">
        <v>0</v>
      </c>
      <c r="X153" s="94">
        <f t="shared" si="129"/>
        <v>0</v>
      </c>
      <c r="Y153" s="94"/>
      <c r="Z153" s="94" t="str">
        <f t="shared" si="132"/>
        <v>0</v>
      </c>
      <c r="AA153" s="96">
        <f t="shared" si="133"/>
        <v>0</v>
      </c>
      <c r="AB153" s="91">
        <v>87.348780000000005</v>
      </c>
      <c r="AC153" s="91"/>
    </row>
    <row r="154" spans="1:29" s="3" customFormat="1" ht="15" customHeight="1">
      <c r="A154" s="81" t="s">
        <v>110</v>
      </c>
      <c r="B154" s="90">
        <v>1013194960</v>
      </c>
      <c r="C154" s="91">
        <f>SUM(U154+AA154)</f>
        <v>693.87121000000002</v>
      </c>
      <c r="D154" s="92">
        <v>12317848</v>
      </c>
      <c r="E154" s="90" t="s">
        <v>107</v>
      </c>
      <c r="F154" s="90" t="s">
        <v>4258</v>
      </c>
      <c r="G154" s="90" t="s">
        <v>1325</v>
      </c>
      <c r="H154" s="93" t="s">
        <v>116</v>
      </c>
      <c r="I154" s="94">
        <v>0</v>
      </c>
      <c r="J154" s="94">
        <v>0</v>
      </c>
      <c r="K154" s="95">
        <v>1.9970000000000002E-2</v>
      </c>
      <c r="L154" s="96">
        <v>0.08</v>
      </c>
      <c r="M154" s="96">
        <f t="shared" si="126"/>
        <v>0</v>
      </c>
      <c r="N154" s="96">
        <f t="shared" si="127"/>
        <v>0</v>
      </c>
      <c r="O154" s="96" t="s">
        <v>27</v>
      </c>
      <c r="P154" s="235">
        <v>560275</v>
      </c>
      <c r="Q154" s="98">
        <f>VLOOKUP(H154,Devices!$A$2:$C$2077,3,FALSE)</f>
        <v>562568</v>
      </c>
      <c r="R154" s="94">
        <f t="shared" si="128"/>
        <v>2293</v>
      </c>
      <c r="S154" s="94"/>
      <c r="T154" s="94">
        <f t="shared" si="130"/>
        <v>2293</v>
      </c>
      <c r="U154" s="96">
        <f t="shared" si="131"/>
        <v>45.791210000000007</v>
      </c>
      <c r="V154" s="236">
        <v>369781</v>
      </c>
      <c r="W154" s="100">
        <f>VLOOKUP(H154,Devices!$A$2:$D$2077,4,FALSE)</f>
        <v>377882</v>
      </c>
      <c r="X154" s="94">
        <f t="shared" si="129"/>
        <v>8101</v>
      </c>
      <c r="Y154" s="94"/>
      <c r="Z154" s="94">
        <f t="shared" si="132"/>
        <v>8101</v>
      </c>
      <c r="AA154" s="96">
        <f t="shared" si="133"/>
        <v>648.08000000000004</v>
      </c>
      <c r="AB154" s="91">
        <v>693.87121000000002</v>
      </c>
      <c r="AC154" s="91"/>
    </row>
    <row r="155" spans="1:29" s="4" customFormat="1" ht="15" customHeight="1">
      <c r="A155" s="81" t="s">
        <v>4286</v>
      </c>
      <c r="B155" s="90">
        <v>1013194960</v>
      </c>
      <c r="C155" s="91">
        <f>SUM(U155+AA155)</f>
        <v>24.762800000000002</v>
      </c>
      <c r="D155" s="92">
        <v>12355983</v>
      </c>
      <c r="E155" s="90" t="s">
        <v>107</v>
      </c>
      <c r="F155" s="90" t="s">
        <v>4982</v>
      </c>
      <c r="G155" s="90" t="s">
        <v>2200</v>
      </c>
      <c r="H155" s="93" t="s">
        <v>4267</v>
      </c>
      <c r="I155" s="94">
        <v>0</v>
      </c>
      <c r="J155" s="94">
        <v>0</v>
      </c>
      <c r="K155" s="95">
        <v>1.9970000000000002E-2</v>
      </c>
      <c r="L155" s="96">
        <v>0.08</v>
      </c>
      <c r="M155" s="96">
        <f t="shared" si="126"/>
        <v>0</v>
      </c>
      <c r="N155" s="96">
        <f t="shared" si="127"/>
        <v>0</v>
      </c>
      <c r="O155" s="96" t="s">
        <v>27</v>
      </c>
      <c r="P155" s="235">
        <v>56355</v>
      </c>
      <c r="Q155" s="98">
        <f>VLOOKUP(H155,Devices!$A$2:$C$2077,3,FALSE)</f>
        <v>57595</v>
      </c>
      <c r="R155" s="94">
        <f t="shared" si="128"/>
        <v>1240</v>
      </c>
      <c r="S155" s="94"/>
      <c r="T155" s="94">
        <f t="shared" si="130"/>
        <v>1240</v>
      </c>
      <c r="U155" s="96">
        <f t="shared" si="131"/>
        <v>24.762800000000002</v>
      </c>
      <c r="V155" s="236">
        <v>0</v>
      </c>
      <c r="W155" s="100">
        <v>0</v>
      </c>
      <c r="X155" s="94">
        <f t="shared" si="129"/>
        <v>0</v>
      </c>
      <c r="Y155" s="94"/>
      <c r="Z155" s="94" t="str">
        <f t="shared" si="132"/>
        <v>0</v>
      </c>
      <c r="AA155" s="96">
        <f t="shared" si="133"/>
        <v>0</v>
      </c>
      <c r="AB155" s="91">
        <v>24.762800000000002</v>
      </c>
      <c r="AC155" s="91"/>
    </row>
    <row r="156" spans="1:29" s="4" customFormat="1" ht="15" customHeight="1">
      <c r="A156" s="81" t="s">
        <v>4286</v>
      </c>
      <c r="B156" s="90">
        <v>1013194960</v>
      </c>
      <c r="C156" s="91">
        <f>SUM(U156+AA156)</f>
        <v>146.75953000000001</v>
      </c>
      <c r="D156" s="92">
        <v>12355991</v>
      </c>
      <c r="E156" s="90" t="s">
        <v>107</v>
      </c>
      <c r="F156" s="90" t="s">
        <v>4288</v>
      </c>
      <c r="G156" s="90" t="s">
        <v>2200</v>
      </c>
      <c r="H156" s="93" t="s">
        <v>4268</v>
      </c>
      <c r="I156" s="94">
        <v>0</v>
      </c>
      <c r="J156" s="94">
        <v>0</v>
      </c>
      <c r="K156" s="95">
        <v>1.9970000000000002E-2</v>
      </c>
      <c r="L156" s="96">
        <v>0.08</v>
      </c>
      <c r="M156" s="96">
        <f t="shared" si="126"/>
        <v>0</v>
      </c>
      <c r="N156" s="96">
        <f t="shared" si="127"/>
        <v>0</v>
      </c>
      <c r="O156" s="96" t="s">
        <v>27</v>
      </c>
      <c r="P156" s="235">
        <v>212337</v>
      </c>
      <c r="Q156" s="98">
        <f>VLOOKUP(H156,Devices!$A$2:$C$2077,3,FALSE)</f>
        <v>219686</v>
      </c>
      <c r="R156" s="94">
        <f t="shared" si="128"/>
        <v>7349</v>
      </c>
      <c r="S156" s="94"/>
      <c r="T156" s="94">
        <f t="shared" si="130"/>
        <v>7349</v>
      </c>
      <c r="U156" s="96">
        <f t="shared" si="131"/>
        <v>146.75953000000001</v>
      </c>
      <c r="V156" s="236">
        <v>0</v>
      </c>
      <c r="W156" s="100">
        <v>0</v>
      </c>
      <c r="X156" s="94">
        <f t="shared" si="129"/>
        <v>0</v>
      </c>
      <c r="Y156" s="94"/>
      <c r="Z156" s="94" t="str">
        <f t="shared" si="132"/>
        <v>0</v>
      </c>
      <c r="AA156" s="96">
        <f t="shared" si="133"/>
        <v>0</v>
      </c>
      <c r="AB156" s="91">
        <v>146.75953000000001</v>
      </c>
      <c r="AC156" s="91"/>
    </row>
    <row r="157" spans="1:29" s="4" customFormat="1" ht="15" customHeight="1">
      <c r="A157" s="81" t="s">
        <v>4286</v>
      </c>
      <c r="B157" s="90">
        <v>1013194960</v>
      </c>
      <c r="C157" s="91">
        <f>SUM(U157+AA157)</f>
        <v>18.771800000000002</v>
      </c>
      <c r="D157" s="92">
        <v>12355992</v>
      </c>
      <c r="E157" s="90" t="s">
        <v>107</v>
      </c>
      <c r="F157" s="90" t="s">
        <v>4290</v>
      </c>
      <c r="G157" s="90" t="s">
        <v>2200</v>
      </c>
      <c r="H157" s="93" t="s">
        <v>4272</v>
      </c>
      <c r="I157" s="94">
        <v>0</v>
      </c>
      <c r="J157" s="94">
        <v>0</v>
      </c>
      <c r="K157" s="95">
        <v>1.9970000000000002E-2</v>
      </c>
      <c r="L157" s="96">
        <v>0.08</v>
      </c>
      <c r="M157" s="96">
        <f t="shared" si="126"/>
        <v>0</v>
      </c>
      <c r="N157" s="96">
        <f t="shared" si="127"/>
        <v>0</v>
      </c>
      <c r="O157" s="96" t="s">
        <v>27</v>
      </c>
      <c r="P157" s="235">
        <v>32567</v>
      </c>
      <c r="Q157" s="98">
        <f>VLOOKUP(H157,Devices!$A$2:$C$2077,3,FALSE)</f>
        <v>33507</v>
      </c>
      <c r="R157" s="94">
        <f t="shared" si="128"/>
        <v>940</v>
      </c>
      <c r="S157" s="94"/>
      <c r="T157" s="94">
        <f t="shared" si="130"/>
        <v>940</v>
      </c>
      <c r="U157" s="96">
        <f t="shared" si="131"/>
        <v>18.771800000000002</v>
      </c>
      <c r="V157" s="236">
        <v>0</v>
      </c>
      <c r="W157" s="100">
        <v>0</v>
      </c>
      <c r="X157" s="94">
        <f t="shared" si="129"/>
        <v>0</v>
      </c>
      <c r="Y157" s="94"/>
      <c r="Z157" s="94" t="str">
        <f t="shared" si="132"/>
        <v>0</v>
      </c>
      <c r="AA157" s="96">
        <f t="shared" si="133"/>
        <v>0</v>
      </c>
      <c r="AB157" s="91">
        <v>18.771800000000002</v>
      </c>
      <c r="AC157" s="91"/>
    </row>
    <row r="158" spans="1:29" s="4" customFormat="1" ht="15" customHeight="1">
      <c r="A158" s="81" t="s">
        <v>4291</v>
      </c>
      <c r="B158" s="90">
        <v>1013194960</v>
      </c>
      <c r="C158" s="91">
        <f>SUM(U158+AA158)</f>
        <v>132.03138000000001</v>
      </c>
      <c r="D158" s="92">
        <v>12356220</v>
      </c>
      <c r="E158" s="90" t="s">
        <v>107</v>
      </c>
      <c r="F158" s="90" t="s">
        <v>4289</v>
      </c>
      <c r="G158" s="90" t="s">
        <v>1971</v>
      </c>
      <c r="H158" s="93" t="s">
        <v>4273</v>
      </c>
      <c r="I158" s="94">
        <v>0</v>
      </c>
      <c r="J158" s="94">
        <v>0</v>
      </c>
      <c r="K158" s="95">
        <v>1.9970000000000002E-2</v>
      </c>
      <c r="L158" s="96">
        <v>0.08</v>
      </c>
      <c r="M158" s="96">
        <f t="shared" si="126"/>
        <v>0</v>
      </c>
      <c r="N158" s="96">
        <f t="shared" si="127"/>
        <v>0</v>
      </c>
      <c r="O158" s="96" t="s">
        <v>27</v>
      </c>
      <c r="P158" s="235">
        <v>48866</v>
      </c>
      <c r="Q158" s="98">
        <f>VLOOKUP(H158,Devices!$A$2:$C$2077,3,FALSE)</f>
        <v>51820</v>
      </c>
      <c r="R158" s="94">
        <f t="shared" si="128"/>
        <v>2954</v>
      </c>
      <c r="S158" s="94"/>
      <c r="T158" s="94">
        <f t="shared" si="130"/>
        <v>2954</v>
      </c>
      <c r="U158" s="96">
        <f t="shared" si="131"/>
        <v>58.991380000000007</v>
      </c>
      <c r="V158" s="236">
        <v>15493</v>
      </c>
      <c r="W158" s="100">
        <f>VLOOKUP(H158,Devices!$A$2:$D$2077,4,FALSE)</f>
        <v>16406</v>
      </c>
      <c r="X158" s="94">
        <f t="shared" si="129"/>
        <v>913</v>
      </c>
      <c r="Y158" s="94"/>
      <c r="Z158" s="94">
        <f t="shared" si="132"/>
        <v>913</v>
      </c>
      <c r="AA158" s="96">
        <f t="shared" si="133"/>
        <v>73.040000000000006</v>
      </c>
      <c r="AB158" s="91">
        <v>132.03138000000001</v>
      </c>
      <c r="AC158" s="91"/>
    </row>
    <row r="159" spans="1:29" s="3" customFormat="1" ht="15" customHeight="1">
      <c r="A159" s="81" t="s">
        <v>4292</v>
      </c>
      <c r="B159" s="90">
        <v>1013194960</v>
      </c>
      <c r="C159" s="91">
        <f>SUM(U159+AA159)</f>
        <v>4.9325900000000003</v>
      </c>
      <c r="D159" s="92">
        <v>12355062</v>
      </c>
      <c r="E159" s="90" t="s">
        <v>107</v>
      </c>
      <c r="F159" s="90" t="s">
        <v>4293</v>
      </c>
      <c r="G159" s="90" t="s">
        <v>113</v>
      </c>
      <c r="H159" s="93" t="s">
        <v>114</v>
      </c>
      <c r="I159" s="94">
        <v>0</v>
      </c>
      <c r="J159" s="94">
        <v>0</v>
      </c>
      <c r="K159" s="95">
        <v>1.9970000000000002E-2</v>
      </c>
      <c r="L159" s="96">
        <v>0.08</v>
      </c>
      <c r="M159" s="96">
        <f t="shared" si="126"/>
        <v>0</v>
      </c>
      <c r="N159" s="96">
        <f t="shared" si="127"/>
        <v>0</v>
      </c>
      <c r="O159" s="96" t="s">
        <v>27</v>
      </c>
      <c r="P159" s="237">
        <v>94442</v>
      </c>
      <c r="Q159" s="98">
        <f>VLOOKUP(H159,Devices!$A$2:$C$2077,3,FALSE)</f>
        <v>94689</v>
      </c>
      <c r="R159" s="94">
        <f t="shared" si="128"/>
        <v>247</v>
      </c>
      <c r="S159" s="94"/>
      <c r="T159" s="94">
        <f t="shared" si="130"/>
        <v>247</v>
      </c>
      <c r="U159" s="96">
        <f t="shared" si="131"/>
        <v>4.9325900000000003</v>
      </c>
      <c r="V159" s="238">
        <v>0</v>
      </c>
      <c r="W159" s="100">
        <v>0</v>
      </c>
      <c r="X159" s="94">
        <f t="shared" si="129"/>
        <v>0</v>
      </c>
      <c r="Y159" s="94"/>
      <c r="Z159" s="94" t="str">
        <f t="shared" si="132"/>
        <v>0</v>
      </c>
      <c r="AA159" s="96">
        <f t="shared" si="133"/>
        <v>0</v>
      </c>
      <c r="AB159" s="91">
        <v>4.9325900000000003</v>
      </c>
      <c r="AC159" s="91"/>
    </row>
    <row r="160" spans="1:29" s="4" customFormat="1" ht="15" customHeight="1">
      <c r="A160" s="81" t="s">
        <v>4514</v>
      </c>
      <c r="B160" s="90">
        <v>1013194960</v>
      </c>
      <c r="C160" s="91">
        <f>SUM(U160+AA160)</f>
        <v>529.36054000000001</v>
      </c>
      <c r="D160" s="92">
        <v>12661745</v>
      </c>
      <c r="E160" s="90" t="s">
        <v>107</v>
      </c>
      <c r="F160" s="90" t="s">
        <v>4287</v>
      </c>
      <c r="G160" s="90" t="s">
        <v>1240</v>
      </c>
      <c r="H160" s="93" t="s">
        <v>1115</v>
      </c>
      <c r="I160" s="94">
        <v>0</v>
      </c>
      <c r="J160" s="94">
        <v>0</v>
      </c>
      <c r="K160" s="95">
        <v>1.9970000000000002E-2</v>
      </c>
      <c r="L160" s="96">
        <v>0.08</v>
      </c>
      <c r="M160" s="96">
        <f>I160*K160</f>
        <v>0</v>
      </c>
      <c r="N160" s="96">
        <f>J160*L160</f>
        <v>0</v>
      </c>
      <c r="O160" s="96" t="s">
        <v>27</v>
      </c>
      <c r="P160" s="237">
        <v>208273</v>
      </c>
      <c r="Q160" s="98">
        <f>VLOOKUP(H160,Devices!$A$2:$C$2077,3,FALSE)</f>
        <v>212255</v>
      </c>
      <c r="R160" s="94">
        <f>Q160-P160</f>
        <v>3982</v>
      </c>
      <c r="S160" s="94"/>
      <c r="T160" s="94">
        <f>IF(R160-I160&gt;0, R160-I160,"0")</f>
        <v>3982</v>
      </c>
      <c r="U160" s="96">
        <f>IF(T160&gt;0,T160*K160,"0")</f>
        <v>79.520540000000011</v>
      </c>
      <c r="V160" s="238">
        <v>109421</v>
      </c>
      <c r="W160" s="100">
        <f>VLOOKUP(H160,Devices!$A$2:$D$2077,4,FALSE)</f>
        <v>115044</v>
      </c>
      <c r="X160" s="94">
        <f>W160-V160</f>
        <v>5623</v>
      </c>
      <c r="Y160" s="94"/>
      <c r="Z160" s="94">
        <f>IF(X160-J160&gt;0,X160-J160,"0")</f>
        <v>5623</v>
      </c>
      <c r="AA160" s="96">
        <f>IF(Z160&gt;0,Z160*L160,"0")</f>
        <v>449.84000000000003</v>
      </c>
      <c r="AB160" s="91">
        <v>529.36054000000001</v>
      </c>
      <c r="AC160" s="91"/>
    </row>
    <row r="161" spans="1:29" s="3" customFormat="1" ht="15" customHeight="1">
      <c r="A161" s="81" t="s">
        <v>5009</v>
      </c>
      <c r="B161" s="90">
        <v>1013194960</v>
      </c>
      <c r="C161" s="91">
        <f>SUM(U161+AA161)</f>
        <v>241.51718000000002</v>
      </c>
      <c r="D161" s="92">
        <v>13772693</v>
      </c>
      <c r="E161" s="90" t="s">
        <v>107</v>
      </c>
      <c r="F161" s="90" t="s">
        <v>4258</v>
      </c>
      <c r="G161" s="90" t="s">
        <v>2348</v>
      </c>
      <c r="H161" s="93" t="s">
        <v>4997</v>
      </c>
      <c r="I161" s="94">
        <v>0</v>
      </c>
      <c r="J161" s="94">
        <v>0</v>
      </c>
      <c r="K161" s="95">
        <v>1.9970000000000002E-2</v>
      </c>
      <c r="L161" s="96">
        <v>0.08</v>
      </c>
      <c r="M161" s="96">
        <f>I161*K161</f>
        <v>0</v>
      </c>
      <c r="N161" s="96">
        <f>J161*L161</f>
        <v>0</v>
      </c>
      <c r="O161" s="96" t="s">
        <v>27</v>
      </c>
      <c r="P161" s="239">
        <v>167397</v>
      </c>
      <c r="Q161" s="98">
        <f>VLOOKUP(H161,Devices!$A$2:$C$2077,3,FALSE)</f>
        <v>179491</v>
      </c>
      <c r="R161" s="94">
        <f>Q161-P161</f>
        <v>12094</v>
      </c>
      <c r="S161" s="94"/>
      <c r="T161" s="94">
        <f>IF(R161-I161&gt;0, R161-I161,"0")</f>
        <v>12094</v>
      </c>
      <c r="U161" s="96">
        <f>IF(T161&gt;0,T161*K161,"0")</f>
        <v>241.51718000000002</v>
      </c>
      <c r="V161" s="240">
        <v>0</v>
      </c>
      <c r="W161" s="100">
        <f>VLOOKUP(H161,Devices!$A$2:$D$2077,4,FALSE)</f>
        <v>0</v>
      </c>
      <c r="X161" s="94">
        <f>W161-V161</f>
        <v>0</v>
      </c>
      <c r="Y161" s="94"/>
      <c r="Z161" s="94" t="str">
        <f>IF(X161-J161&gt;0,X161-J161,"0")</f>
        <v>0</v>
      </c>
      <c r="AA161" s="96">
        <f>IF(Z161&gt;0,Z161*L161,"0")</f>
        <v>0</v>
      </c>
      <c r="AB161" s="91">
        <v>241.51718000000002</v>
      </c>
      <c r="AC161" s="91"/>
    </row>
    <row r="162" spans="1:29" s="3" customFormat="1" ht="15" customHeight="1">
      <c r="A162" s="81">
        <v>36</v>
      </c>
      <c r="B162" s="90">
        <v>1054228200</v>
      </c>
      <c r="C162" s="91">
        <f>SUM(O162+U162+AA162)</f>
        <v>411.24425000000002</v>
      </c>
      <c r="D162" s="92">
        <v>12354644</v>
      </c>
      <c r="E162" s="90" t="s">
        <v>117</v>
      </c>
      <c r="F162" s="90" t="s">
        <v>1391</v>
      </c>
      <c r="G162" s="90" t="s">
        <v>851</v>
      </c>
      <c r="H162" s="93" t="s">
        <v>118</v>
      </c>
      <c r="I162" s="94">
        <v>6000</v>
      </c>
      <c r="J162" s="94">
        <v>0</v>
      </c>
      <c r="K162" s="95">
        <v>2.0750000000000001E-2</v>
      </c>
      <c r="L162" s="96">
        <v>0.08</v>
      </c>
      <c r="M162" s="96">
        <f t="shared" si="126"/>
        <v>124.5</v>
      </c>
      <c r="N162" s="96">
        <f t="shared" si="127"/>
        <v>0</v>
      </c>
      <c r="O162" s="96">
        <f t="shared" ref="O162:O178" si="134">M162+N162</f>
        <v>124.5</v>
      </c>
      <c r="P162" s="184">
        <v>1391875</v>
      </c>
      <c r="Q162" s="98">
        <f>VLOOKUP(H162,Devices!$A$2:$C$2077,3,FALSE)</f>
        <v>1411694</v>
      </c>
      <c r="R162" s="94">
        <f t="shared" si="128"/>
        <v>19819</v>
      </c>
      <c r="S162" s="94">
        <f t="shared" ref="S162:S178" si="135">IF(R162-I162&gt;0, R162-I162,"0")</f>
        <v>13819</v>
      </c>
      <c r="T162" s="94"/>
      <c r="U162" s="96">
        <f t="shared" ref="U162:U178" si="136">IF(S162&gt;0,S162*K162,"0")</f>
        <v>286.74425000000002</v>
      </c>
      <c r="V162" s="99">
        <v>0</v>
      </c>
      <c r="W162" s="100">
        <v>0</v>
      </c>
      <c r="X162" s="94">
        <f t="shared" si="129"/>
        <v>0</v>
      </c>
      <c r="Y162" s="94" t="str">
        <f t="shared" ref="Y162:Y178" si="137">IF(X162-J162&gt;0,X162-J162,"0")</f>
        <v>0</v>
      </c>
      <c r="Z162" s="94"/>
      <c r="AA162" s="96">
        <f t="shared" ref="AA162:AA178" si="138">IF(Y162&gt;0,Y162*L162,"0")</f>
        <v>0</v>
      </c>
      <c r="AB162" s="91">
        <v>411.24425000000002</v>
      </c>
      <c r="AC162" s="91"/>
    </row>
    <row r="163" spans="1:29" s="4" customFormat="1" ht="15" customHeight="1">
      <c r="A163" s="81" t="s">
        <v>3819</v>
      </c>
      <c r="B163" s="90">
        <v>1054228200</v>
      </c>
      <c r="C163" s="91">
        <f>SUM(O163+U163+AA163)</f>
        <v>191.27350000000001</v>
      </c>
      <c r="D163" s="92">
        <v>12356190</v>
      </c>
      <c r="E163" s="90" t="s">
        <v>117</v>
      </c>
      <c r="F163" s="90" t="s">
        <v>3820</v>
      </c>
      <c r="G163" s="90" t="s">
        <v>2280</v>
      </c>
      <c r="H163" s="93" t="s">
        <v>3811</v>
      </c>
      <c r="I163" s="94">
        <v>4000</v>
      </c>
      <c r="J163" s="94">
        <v>0</v>
      </c>
      <c r="K163" s="95">
        <v>2.0750000000000001E-2</v>
      </c>
      <c r="L163" s="96">
        <v>0.08</v>
      </c>
      <c r="M163" s="96">
        <f t="shared" si="126"/>
        <v>83</v>
      </c>
      <c r="N163" s="96">
        <f t="shared" si="127"/>
        <v>0</v>
      </c>
      <c r="O163" s="96">
        <f t="shared" si="134"/>
        <v>83</v>
      </c>
      <c r="P163" s="184">
        <v>143841</v>
      </c>
      <c r="Q163" s="98">
        <f>VLOOKUP(H163,Devices!$A$2:$C$2077,3,FALSE)</f>
        <v>153059</v>
      </c>
      <c r="R163" s="94">
        <f t="shared" si="128"/>
        <v>9218</v>
      </c>
      <c r="S163" s="94">
        <f t="shared" si="135"/>
        <v>5218</v>
      </c>
      <c r="T163" s="94"/>
      <c r="U163" s="96">
        <f t="shared" si="136"/>
        <v>108.27350000000001</v>
      </c>
      <c r="V163" s="99">
        <v>0</v>
      </c>
      <c r="W163" s="100">
        <v>0</v>
      </c>
      <c r="X163" s="94">
        <f t="shared" si="129"/>
        <v>0</v>
      </c>
      <c r="Y163" s="94" t="str">
        <f t="shared" si="137"/>
        <v>0</v>
      </c>
      <c r="Z163" s="94"/>
      <c r="AA163" s="96">
        <f t="shared" si="138"/>
        <v>0</v>
      </c>
      <c r="AB163" s="91">
        <v>191.27350000000001</v>
      </c>
      <c r="AC163" s="91"/>
    </row>
    <row r="164" spans="1:29" s="3" customFormat="1" ht="15" customHeight="1">
      <c r="A164" s="81">
        <v>37</v>
      </c>
      <c r="B164" s="90">
        <v>1058353200</v>
      </c>
      <c r="C164" s="91">
        <f>SUM(O164+U164+AA164)</f>
        <v>849.54650000000004</v>
      </c>
      <c r="D164" s="92">
        <v>12354645</v>
      </c>
      <c r="E164" s="90" t="s">
        <v>119</v>
      </c>
      <c r="F164" s="90" t="s">
        <v>1392</v>
      </c>
      <c r="G164" s="90" t="s">
        <v>851</v>
      </c>
      <c r="H164" s="93" t="s">
        <v>120</v>
      </c>
      <c r="I164" s="94">
        <v>6000</v>
      </c>
      <c r="J164" s="94">
        <v>0</v>
      </c>
      <c r="K164" s="95">
        <v>2.0750000000000001E-2</v>
      </c>
      <c r="L164" s="96">
        <v>0.08</v>
      </c>
      <c r="M164" s="96">
        <f t="shared" si="126"/>
        <v>124.5</v>
      </c>
      <c r="N164" s="96">
        <f t="shared" si="127"/>
        <v>0</v>
      </c>
      <c r="O164" s="96">
        <f t="shared" si="134"/>
        <v>124.5</v>
      </c>
      <c r="P164" s="241">
        <v>1292047</v>
      </c>
      <c r="Q164" s="98">
        <f>VLOOKUP(H164,Devices!$A$2:$C$2077,3,FALSE)</f>
        <v>1332989</v>
      </c>
      <c r="R164" s="94">
        <f t="shared" si="128"/>
        <v>40942</v>
      </c>
      <c r="S164" s="94">
        <f t="shared" si="135"/>
        <v>34942</v>
      </c>
      <c r="T164" s="94"/>
      <c r="U164" s="96">
        <f t="shared" si="136"/>
        <v>725.04650000000004</v>
      </c>
      <c r="V164" s="242">
        <v>0</v>
      </c>
      <c r="W164" s="100">
        <v>0</v>
      </c>
      <c r="X164" s="94">
        <f t="shared" si="129"/>
        <v>0</v>
      </c>
      <c r="Y164" s="94" t="str">
        <f t="shared" si="137"/>
        <v>0</v>
      </c>
      <c r="Z164" s="94"/>
      <c r="AA164" s="96">
        <f t="shared" si="138"/>
        <v>0</v>
      </c>
      <c r="AB164" s="91">
        <v>849.54650000000004</v>
      </c>
      <c r="AC164" s="91"/>
    </row>
    <row r="165" spans="1:29" s="4" customFormat="1" ht="15" customHeight="1">
      <c r="A165" s="81" t="s">
        <v>4137</v>
      </c>
      <c r="B165" s="90">
        <v>1058353200</v>
      </c>
      <c r="C165" s="91">
        <f>SUM(O165+U165+AA165)</f>
        <v>100.75</v>
      </c>
      <c r="D165" s="92">
        <v>12355979</v>
      </c>
      <c r="E165" s="90" t="s">
        <v>119</v>
      </c>
      <c r="F165" s="90" t="s">
        <v>4138</v>
      </c>
      <c r="G165" s="90" t="s">
        <v>2296</v>
      </c>
      <c r="H165" s="93" t="s">
        <v>4132</v>
      </c>
      <c r="I165" s="94">
        <v>1000</v>
      </c>
      <c r="J165" s="94">
        <v>1000</v>
      </c>
      <c r="K165" s="95">
        <v>2.0750000000000001E-2</v>
      </c>
      <c r="L165" s="96">
        <v>0.08</v>
      </c>
      <c r="M165" s="96">
        <f t="shared" si="126"/>
        <v>20.75</v>
      </c>
      <c r="N165" s="96">
        <f t="shared" si="127"/>
        <v>80</v>
      </c>
      <c r="O165" s="96">
        <f t="shared" si="134"/>
        <v>100.75</v>
      </c>
      <c r="P165" s="241">
        <v>5026</v>
      </c>
      <c r="Q165" s="98">
        <f>VLOOKUP(H165,Devices!$A$2:$C$2077,3,FALSE)</f>
        <v>5115</v>
      </c>
      <c r="R165" s="94">
        <f t="shared" si="128"/>
        <v>89</v>
      </c>
      <c r="S165" s="94" t="str">
        <f t="shared" si="135"/>
        <v>0</v>
      </c>
      <c r="T165" s="94"/>
      <c r="U165" s="96">
        <f t="shared" si="136"/>
        <v>0</v>
      </c>
      <c r="V165" s="242">
        <v>7188</v>
      </c>
      <c r="W165" s="100">
        <f>VLOOKUP(H165,Devices!$A$2:$D$2077,4,FALSE)</f>
        <v>7489</v>
      </c>
      <c r="X165" s="94">
        <f t="shared" si="129"/>
        <v>301</v>
      </c>
      <c r="Y165" s="94" t="str">
        <f t="shared" si="137"/>
        <v>0</v>
      </c>
      <c r="Z165" s="94"/>
      <c r="AA165" s="96">
        <f t="shared" si="138"/>
        <v>0</v>
      </c>
      <c r="AB165" s="91">
        <v>100.75</v>
      </c>
      <c r="AC165" s="91"/>
    </row>
    <row r="166" spans="1:29" s="4" customFormat="1" ht="15" customHeight="1">
      <c r="A166" s="81" t="s">
        <v>4294</v>
      </c>
      <c r="B166" s="90">
        <v>1058353200</v>
      </c>
      <c r="C166" s="91">
        <f>SUM(O166+U166+AA166)</f>
        <v>41.5</v>
      </c>
      <c r="D166" s="92">
        <v>12355994</v>
      </c>
      <c r="E166" s="90" t="s">
        <v>119</v>
      </c>
      <c r="F166" s="90" t="s">
        <v>5231</v>
      </c>
      <c r="G166" s="90" t="s">
        <v>4009</v>
      </c>
      <c r="H166" s="93" t="s">
        <v>4282</v>
      </c>
      <c r="I166" s="94">
        <v>2000</v>
      </c>
      <c r="J166" s="94">
        <v>0</v>
      </c>
      <c r="K166" s="95">
        <v>2.0750000000000001E-2</v>
      </c>
      <c r="L166" s="96">
        <v>0.08</v>
      </c>
      <c r="M166" s="96">
        <f t="shared" si="126"/>
        <v>41.5</v>
      </c>
      <c r="N166" s="96">
        <f t="shared" si="127"/>
        <v>0</v>
      </c>
      <c r="O166" s="96">
        <f t="shared" si="134"/>
        <v>41.5</v>
      </c>
      <c r="P166" s="241">
        <v>30198</v>
      </c>
      <c r="Q166" s="98">
        <v>31198</v>
      </c>
      <c r="R166" s="94">
        <f t="shared" si="128"/>
        <v>1000</v>
      </c>
      <c r="S166" s="94" t="str">
        <f t="shared" si="135"/>
        <v>0</v>
      </c>
      <c r="T166" s="94"/>
      <c r="U166" s="96">
        <f t="shared" si="136"/>
        <v>0</v>
      </c>
      <c r="V166" s="242">
        <v>0</v>
      </c>
      <c r="W166" s="100">
        <v>0</v>
      </c>
      <c r="X166" s="94">
        <f t="shared" si="129"/>
        <v>0</v>
      </c>
      <c r="Y166" s="94" t="str">
        <f t="shared" si="137"/>
        <v>0</v>
      </c>
      <c r="Z166" s="94"/>
      <c r="AA166" s="96">
        <f t="shared" si="138"/>
        <v>0</v>
      </c>
      <c r="AB166" s="91">
        <v>41.5</v>
      </c>
      <c r="AC166" s="91"/>
    </row>
    <row r="167" spans="1:29" s="3" customFormat="1" ht="15" customHeight="1">
      <c r="A167" s="81">
        <v>38</v>
      </c>
      <c r="B167" s="90">
        <v>1058365800</v>
      </c>
      <c r="C167" s="91">
        <f>SUM(O167+U167+AA167)</f>
        <v>124.5</v>
      </c>
      <c r="D167" s="92">
        <v>12354635</v>
      </c>
      <c r="E167" s="90" t="s">
        <v>121</v>
      </c>
      <c r="F167" s="90" t="s">
        <v>3145</v>
      </c>
      <c r="G167" s="90" t="s">
        <v>851</v>
      </c>
      <c r="H167" s="93" t="s">
        <v>122</v>
      </c>
      <c r="I167" s="94">
        <v>6000</v>
      </c>
      <c r="J167" s="94">
        <v>0</v>
      </c>
      <c r="K167" s="95">
        <v>2.0750000000000001E-2</v>
      </c>
      <c r="L167" s="96">
        <v>0.08</v>
      </c>
      <c r="M167" s="96">
        <f t="shared" si="126"/>
        <v>124.5</v>
      </c>
      <c r="N167" s="96">
        <f t="shared" si="127"/>
        <v>0</v>
      </c>
      <c r="O167" s="96">
        <f t="shared" si="134"/>
        <v>124.5</v>
      </c>
      <c r="P167" s="243">
        <v>102970</v>
      </c>
      <c r="Q167" s="98">
        <f>VLOOKUP(H167,Devices!$A$2:$C$2077,3,FALSE)</f>
        <v>104594</v>
      </c>
      <c r="R167" s="94">
        <f t="shared" si="128"/>
        <v>1624</v>
      </c>
      <c r="S167" s="94" t="str">
        <f t="shared" si="135"/>
        <v>0</v>
      </c>
      <c r="T167" s="94"/>
      <c r="U167" s="96">
        <f t="shared" si="136"/>
        <v>0</v>
      </c>
      <c r="V167" s="244">
        <v>0</v>
      </c>
      <c r="W167" s="100">
        <v>0</v>
      </c>
      <c r="X167" s="94">
        <f t="shared" si="129"/>
        <v>0</v>
      </c>
      <c r="Y167" s="94" t="str">
        <f t="shared" si="137"/>
        <v>0</v>
      </c>
      <c r="Z167" s="94"/>
      <c r="AA167" s="96">
        <f t="shared" si="138"/>
        <v>0</v>
      </c>
      <c r="AB167" s="91">
        <v>124.5</v>
      </c>
      <c r="AC167" s="91"/>
    </row>
    <row r="168" spans="1:29" s="4" customFormat="1" ht="15" customHeight="1">
      <c r="A168" s="81" t="s">
        <v>4932</v>
      </c>
      <c r="B168" s="90">
        <v>1058365800</v>
      </c>
      <c r="C168" s="91">
        <f>SUM(O168+U168+AA168)</f>
        <v>151.51650000000001</v>
      </c>
      <c r="D168" s="92">
        <v>12356363</v>
      </c>
      <c r="E168" s="90" t="s">
        <v>121</v>
      </c>
      <c r="F168" s="90" t="s">
        <v>4933</v>
      </c>
      <c r="G168" s="90" t="s">
        <v>40</v>
      </c>
      <c r="H168" s="93" t="s">
        <v>4917</v>
      </c>
      <c r="I168" s="94">
        <v>4000</v>
      </c>
      <c r="J168" s="94">
        <v>0</v>
      </c>
      <c r="K168" s="95">
        <v>2.0750000000000001E-2</v>
      </c>
      <c r="L168" s="96">
        <v>0.08</v>
      </c>
      <c r="M168" s="96">
        <f t="shared" ref="M168" si="139">I168*K168</f>
        <v>83</v>
      </c>
      <c r="N168" s="96">
        <f t="shared" ref="N168" si="140">J168*L168</f>
        <v>0</v>
      </c>
      <c r="O168" s="96">
        <f t="shared" ref="O168" si="141">M168+N168</f>
        <v>83</v>
      </c>
      <c r="P168" s="243">
        <v>529354</v>
      </c>
      <c r="Q168" s="98">
        <f>VLOOKUP(H168,Devices!$A$2:$C$2077,3,FALSE)</f>
        <v>536656</v>
      </c>
      <c r="R168" s="94">
        <f t="shared" ref="R168" si="142">Q168-P168</f>
        <v>7302</v>
      </c>
      <c r="S168" s="94">
        <f t="shared" ref="S168" si="143">IF(R168-I168&gt;0, R168-I168,"0")</f>
        <v>3302</v>
      </c>
      <c r="T168" s="94"/>
      <c r="U168" s="96">
        <f t="shared" ref="U168" si="144">IF(S168&gt;0,S168*K168,"0")</f>
        <v>68.516500000000008</v>
      </c>
      <c r="V168" s="244">
        <v>0</v>
      </c>
      <c r="W168" s="100">
        <v>0</v>
      </c>
      <c r="X168" s="94">
        <f t="shared" ref="X168" si="145">W168-V168</f>
        <v>0</v>
      </c>
      <c r="Y168" s="94" t="str">
        <f t="shared" ref="Y168" si="146">IF(X168-J168&gt;0,X168-J168,"0")</f>
        <v>0</v>
      </c>
      <c r="Z168" s="94"/>
      <c r="AA168" s="96">
        <f t="shared" ref="AA168" si="147">IF(Y168&gt;0,Y168*L168,"0")</f>
        <v>0</v>
      </c>
      <c r="AB168" s="91">
        <v>151.51650000000001</v>
      </c>
      <c r="AC168" s="91"/>
    </row>
    <row r="169" spans="1:29" s="3" customFormat="1" ht="15" customHeight="1">
      <c r="A169" s="81">
        <v>39</v>
      </c>
      <c r="B169" s="90">
        <v>1058365800</v>
      </c>
      <c r="C169" s="91">
        <f>SUM(O169+U169+AA169)</f>
        <v>83</v>
      </c>
      <c r="D169" s="92">
        <v>12354646</v>
      </c>
      <c r="E169" s="90" t="s">
        <v>121</v>
      </c>
      <c r="F169" s="90" t="s">
        <v>1393</v>
      </c>
      <c r="G169" s="90" t="s">
        <v>40</v>
      </c>
      <c r="H169" s="93" t="s">
        <v>123</v>
      </c>
      <c r="I169" s="94">
        <v>4000</v>
      </c>
      <c r="J169" s="94">
        <v>0</v>
      </c>
      <c r="K169" s="95">
        <v>2.0750000000000001E-2</v>
      </c>
      <c r="L169" s="96">
        <v>0.08</v>
      </c>
      <c r="M169" s="96">
        <f t="shared" si="126"/>
        <v>83</v>
      </c>
      <c r="N169" s="96">
        <f t="shared" si="127"/>
        <v>0</v>
      </c>
      <c r="O169" s="96">
        <f t="shared" si="134"/>
        <v>83</v>
      </c>
      <c r="P169" s="245">
        <v>158148</v>
      </c>
      <c r="Q169" s="98">
        <f>VLOOKUP(H169,Devices!$A$2:$C$2077,3,FALSE)</f>
        <v>160257</v>
      </c>
      <c r="R169" s="94">
        <f t="shared" si="128"/>
        <v>2109</v>
      </c>
      <c r="S169" s="94" t="str">
        <f t="shared" si="135"/>
        <v>0</v>
      </c>
      <c r="T169" s="94"/>
      <c r="U169" s="96">
        <f t="shared" si="136"/>
        <v>0</v>
      </c>
      <c r="V169" s="246">
        <v>0</v>
      </c>
      <c r="W169" s="100">
        <v>0</v>
      </c>
      <c r="X169" s="94">
        <f t="shared" si="129"/>
        <v>0</v>
      </c>
      <c r="Y169" s="94" t="str">
        <f t="shared" si="137"/>
        <v>0</v>
      </c>
      <c r="Z169" s="94"/>
      <c r="AA169" s="96">
        <f t="shared" si="138"/>
        <v>0</v>
      </c>
      <c r="AB169" s="91">
        <v>83</v>
      </c>
      <c r="AC169" s="91"/>
    </row>
    <row r="170" spans="1:29" s="3" customFormat="1" ht="15" customHeight="1">
      <c r="A170" s="81">
        <v>39</v>
      </c>
      <c r="B170" s="90">
        <v>1058365800</v>
      </c>
      <c r="C170" s="91">
        <f>SUM(O170+U170+AA170)</f>
        <v>356.94150000000002</v>
      </c>
      <c r="D170" s="92">
        <v>12354647</v>
      </c>
      <c r="E170" s="90" t="s">
        <v>121</v>
      </c>
      <c r="F170" s="90" t="s">
        <v>1394</v>
      </c>
      <c r="G170" s="90" t="s">
        <v>40</v>
      </c>
      <c r="H170" s="93" t="s">
        <v>124</v>
      </c>
      <c r="I170" s="94">
        <v>4000</v>
      </c>
      <c r="J170" s="94">
        <v>0</v>
      </c>
      <c r="K170" s="95">
        <v>2.0750000000000001E-2</v>
      </c>
      <c r="L170" s="96">
        <v>0.08</v>
      </c>
      <c r="M170" s="96">
        <f t="shared" si="126"/>
        <v>83</v>
      </c>
      <c r="N170" s="96">
        <f t="shared" si="127"/>
        <v>0</v>
      </c>
      <c r="O170" s="96">
        <f t="shared" si="134"/>
        <v>83</v>
      </c>
      <c r="P170" s="247">
        <v>713647</v>
      </c>
      <c r="Q170" s="98">
        <f>VLOOKUP(H170,Devices!$A$2:$C$2077,3,FALSE)</f>
        <v>730849</v>
      </c>
      <c r="R170" s="94">
        <f t="shared" si="128"/>
        <v>17202</v>
      </c>
      <c r="S170" s="94">
        <f t="shared" si="135"/>
        <v>13202</v>
      </c>
      <c r="T170" s="94"/>
      <c r="U170" s="96">
        <f t="shared" si="136"/>
        <v>273.94150000000002</v>
      </c>
      <c r="V170" s="248">
        <v>0</v>
      </c>
      <c r="W170" s="100">
        <v>0</v>
      </c>
      <c r="X170" s="94">
        <f t="shared" si="129"/>
        <v>0</v>
      </c>
      <c r="Y170" s="94" t="str">
        <f t="shared" si="137"/>
        <v>0</v>
      </c>
      <c r="Z170" s="94"/>
      <c r="AA170" s="96">
        <f t="shared" si="138"/>
        <v>0</v>
      </c>
      <c r="AB170" s="91">
        <v>356.94150000000002</v>
      </c>
      <c r="AC170" s="91"/>
    </row>
    <row r="171" spans="1:29" s="3" customFormat="1" ht="15" customHeight="1">
      <c r="A171" s="81">
        <v>40</v>
      </c>
      <c r="B171" s="90">
        <v>1054252300</v>
      </c>
      <c r="C171" s="91">
        <f>SUM(O171+U171+AA171)</f>
        <v>83</v>
      </c>
      <c r="D171" s="92">
        <v>12354648</v>
      </c>
      <c r="E171" s="90" t="s">
        <v>125</v>
      </c>
      <c r="F171" s="90" t="s">
        <v>4361</v>
      </c>
      <c r="G171" s="90" t="s">
        <v>40</v>
      </c>
      <c r="H171" s="93" t="s">
        <v>1185</v>
      </c>
      <c r="I171" s="94">
        <v>4000</v>
      </c>
      <c r="J171" s="94">
        <v>0</v>
      </c>
      <c r="K171" s="95">
        <v>2.0750000000000001E-2</v>
      </c>
      <c r="L171" s="96">
        <v>0.08</v>
      </c>
      <c r="M171" s="96">
        <f t="shared" si="126"/>
        <v>83</v>
      </c>
      <c r="N171" s="96">
        <f t="shared" si="127"/>
        <v>0</v>
      </c>
      <c r="O171" s="96">
        <f t="shared" si="134"/>
        <v>83</v>
      </c>
      <c r="P171" s="131">
        <v>268792</v>
      </c>
      <c r="Q171" s="98">
        <f>VLOOKUP(H171,[1]Billing!$I$2:$S$2302,11,FALSE)</f>
        <v>270617</v>
      </c>
      <c r="R171" s="94">
        <f t="shared" si="128"/>
        <v>1825</v>
      </c>
      <c r="S171" s="94" t="str">
        <f t="shared" si="135"/>
        <v>0</v>
      </c>
      <c r="T171" s="94"/>
      <c r="U171" s="96">
        <f t="shared" si="136"/>
        <v>0</v>
      </c>
      <c r="V171" s="99">
        <v>0</v>
      </c>
      <c r="W171" s="100">
        <f>VLOOKUP(H171,[1]Billing!$I$2:$Y$2302,17,FALSE)</f>
        <v>0</v>
      </c>
      <c r="X171" s="94">
        <f t="shared" si="129"/>
        <v>0</v>
      </c>
      <c r="Y171" s="94" t="str">
        <f t="shared" si="137"/>
        <v>0</v>
      </c>
      <c r="Z171" s="94"/>
      <c r="AA171" s="96">
        <f t="shared" si="138"/>
        <v>0</v>
      </c>
      <c r="AB171" s="91">
        <v>83</v>
      </c>
      <c r="AC171" s="91"/>
    </row>
    <row r="172" spans="1:29" s="4" customFormat="1" ht="15" customHeight="1">
      <c r="A172" s="81" t="s">
        <v>4659</v>
      </c>
      <c r="B172" s="90">
        <v>1054252300</v>
      </c>
      <c r="C172" s="91">
        <f>SUM(O172+U172+AA172)</f>
        <v>545.70000000000005</v>
      </c>
      <c r="D172" s="92">
        <v>12603298</v>
      </c>
      <c r="E172" s="90" t="s">
        <v>125</v>
      </c>
      <c r="F172" s="90" t="s">
        <v>5605</v>
      </c>
      <c r="G172" s="90" t="s">
        <v>1240</v>
      </c>
      <c r="H172" s="93" t="s">
        <v>4660</v>
      </c>
      <c r="I172" s="94">
        <v>6000</v>
      </c>
      <c r="J172" s="94">
        <v>3000</v>
      </c>
      <c r="K172" s="95">
        <v>2.0750000000000001E-2</v>
      </c>
      <c r="L172" s="96">
        <v>0.08</v>
      </c>
      <c r="M172" s="96">
        <f>I172*K172</f>
        <v>124.5</v>
      </c>
      <c r="N172" s="96">
        <f>J172*L172</f>
        <v>240</v>
      </c>
      <c r="O172" s="96">
        <f>M172+N172</f>
        <v>364.5</v>
      </c>
      <c r="P172" s="249">
        <v>156869</v>
      </c>
      <c r="Q172" s="98">
        <f>VLOOKUP(H172,Devices!$A$2:$C$2077,3,FALSE)</f>
        <v>159403</v>
      </c>
      <c r="R172" s="94">
        <f>Q172-P172</f>
        <v>2534</v>
      </c>
      <c r="S172" s="94" t="str">
        <f>IF(R172-I172&gt;0, R172-I172,"0")</f>
        <v>0</v>
      </c>
      <c r="T172" s="94"/>
      <c r="U172" s="96">
        <f>IF(S172&gt;0,S172*K172,"0")</f>
        <v>0</v>
      </c>
      <c r="V172" s="250">
        <v>56730</v>
      </c>
      <c r="W172" s="100">
        <f>VLOOKUP(H172,Devices!$A$2:$D$2077,4,FALSE)</f>
        <v>61995</v>
      </c>
      <c r="X172" s="94">
        <f>W172-V172</f>
        <v>5265</v>
      </c>
      <c r="Y172" s="94">
        <f>IF(X172-J172&gt;0,X172-J172,"0")</f>
        <v>2265</v>
      </c>
      <c r="Z172" s="94"/>
      <c r="AA172" s="96">
        <f>IF(Y172&gt;0,Y172*L172,"0")</f>
        <v>181.20000000000002</v>
      </c>
      <c r="AB172" s="91">
        <v>545.70000000000005</v>
      </c>
      <c r="AC172" s="91"/>
    </row>
    <row r="173" spans="1:29" s="3" customFormat="1" ht="15" customHeight="1">
      <c r="A173" s="81" t="s">
        <v>127</v>
      </c>
      <c r="B173" s="90">
        <v>1053732900</v>
      </c>
      <c r="C173" s="91">
        <f>SUM(O173+U173+AA173)</f>
        <v>124.5</v>
      </c>
      <c r="D173" s="92">
        <v>12355054</v>
      </c>
      <c r="E173" s="90" t="s">
        <v>126</v>
      </c>
      <c r="F173" s="90" t="s">
        <v>1395</v>
      </c>
      <c r="G173" s="90" t="s">
        <v>851</v>
      </c>
      <c r="H173" s="93" t="s">
        <v>128</v>
      </c>
      <c r="I173" s="94">
        <v>6000</v>
      </c>
      <c r="J173" s="94">
        <v>0</v>
      </c>
      <c r="K173" s="95">
        <v>2.0750000000000001E-2</v>
      </c>
      <c r="L173" s="96">
        <v>0.08</v>
      </c>
      <c r="M173" s="96">
        <f t="shared" si="126"/>
        <v>124.5</v>
      </c>
      <c r="N173" s="96">
        <f t="shared" si="127"/>
        <v>0</v>
      </c>
      <c r="O173" s="96">
        <f t="shared" si="134"/>
        <v>124.5</v>
      </c>
      <c r="P173" s="251">
        <v>857580</v>
      </c>
      <c r="Q173" s="98">
        <f>VLOOKUP(H173,Devices!$A$2:$C$2077,3,FALSE)</f>
        <v>862507</v>
      </c>
      <c r="R173" s="94">
        <f t="shared" si="128"/>
        <v>4927</v>
      </c>
      <c r="S173" s="94" t="str">
        <f t="shared" si="135"/>
        <v>0</v>
      </c>
      <c r="T173" s="94"/>
      <c r="U173" s="96">
        <f t="shared" si="136"/>
        <v>0</v>
      </c>
      <c r="V173" s="252">
        <v>0</v>
      </c>
      <c r="W173" s="100">
        <v>0</v>
      </c>
      <c r="X173" s="94">
        <f t="shared" si="129"/>
        <v>0</v>
      </c>
      <c r="Y173" s="94" t="str">
        <f t="shared" si="137"/>
        <v>0</v>
      </c>
      <c r="Z173" s="94"/>
      <c r="AA173" s="96">
        <f t="shared" si="138"/>
        <v>0</v>
      </c>
      <c r="AB173" s="91">
        <v>124.5</v>
      </c>
      <c r="AC173" s="91"/>
    </row>
    <row r="174" spans="1:29" s="3" customFormat="1" ht="15" customHeight="1">
      <c r="A174" s="81" t="s">
        <v>818</v>
      </c>
      <c r="B174" s="90">
        <v>1058332100</v>
      </c>
      <c r="C174" s="91">
        <f>SUM(O174+U174+AA174)</f>
        <v>91</v>
      </c>
      <c r="D174" s="92">
        <v>12355251</v>
      </c>
      <c r="E174" s="90" t="s">
        <v>126</v>
      </c>
      <c r="F174" s="90" t="s">
        <v>4506</v>
      </c>
      <c r="G174" s="90" t="s">
        <v>150</v>
      </c>
      <c r="H174" s="93">
        <v>7525009460509</v>
      </c>
      <c r="I174" s="94">
        <v>4000</v>
      </c>
      <c r="J174" s="94">
        <v>100</v>
      </c>
      <c r="K174" s="95">
        <v>2.0750000000000001E-2</v>
      </c>
      <c r="L174" s="96">
        <v>0.08</v>
      </c>
      <c r="M174" s="96">
        <f t="shared" si="126"/>
        <v>83</v>
      </c>
      <c r="N174" s="96">
        <f t="shared" si="127"/>
        <v>8</v>
      </c>
      <c r="O174" s="96">
        <f t="shared" si="134"/>
        <v>91</v>
      </c>
      <c r="P174" s="131">
        <v>52868</v>
      </c>
      <c r="Q174" s="98">
        <f>VLOOKUP(H174,[1]Billing!$I$2:$S$2302,11,FALSE)</f>
        <v>52868</v>
      </c>
      <c r="R174" s="94">
        <f t="shared" si="128"/>
        <v>0</v>
      </c>
      <c r="S174" s="94" t="str">
        <f t="shared" si="135"/>
        <v>0</v>
      </c>
      <c r="T174" s="94"/>
      <c r="U174" s="96">
        <f t="shared" si="136"/>
        <v>0</v>
      </c>
      <c r="V174" s="99">
        <v>18658</v>
      </c>
      <c r="W174" s="100">
        <f>VLOOKUP(H174,[1]Billing!$I$2:$Y$2302,17,FALSE)</f>
        <v>18658</v>
      </c>
      <c r="X174" s="94">
        <f t="shared" si="129"/>
        <v>0</v>
      </c>
      <c r="Y174" s="94" t="str">
        <f t="shared" si="137"/>
        <v>0</v>
      </c>
      <c r="Z174" s="94"/>
      <c r="AA174" s="96">
        <f t="shared" si="138"/>
        <v>0</v>
      </c>
      <c r="AB174" s="91">
        <v>91</v>
      </c>
      <c r="AC174" s="91"/>
    </row>
    <row r="175" spans="1:29" s="3" customFormat="1" ht="15" customHeight="1">
      <c r="A175" s="81" t="s">
        <v>1774</v>
      </c>
      <c r="B175" s="90">
        <v>1058332100</v>
      </c>
      <c r="C175" s="91">
        <f>SUM(O175+U175+AA175)</f>
        <v>103.76325</v>
      </c>
      <c r="D175" s="92">
        <v>12355396</v>
      </c>
      <c r="E175" s="90" t="s">
        <v>126</v>
      </c>
      <c r="F175" s="90" t="s">
        <v>1775</v>
      </c>
      <c r="G175" s="90" t="s">
        <v>150</v>
      </c>
      <c r="H175" s="93" t="s">
        <v>1776</v>
      </c>
      <c r="I175" s="94">
        <v>4000</v>
      </c>
      <c r="J175" s="94">
        <v>100</v>
      </c>
      <c r="K175" s="95">
        <v>2.0750000000000001E-2</v>
      </c>
      <c r="L175" s="96">
        <v>0.08</v>
      </c>
      <c r="M175" s="96">
        <f t="shared" si="126"/>
        <v>83</v>
      </c>
      <c r="N175" s="96">
        <f t="shared" si="127"/>
        <v>8</v>
      </c>
      <c r="O175" s="96">
        <f t="shared" si="134"/>
        <v>91</v>
      </c>
      <c r="P175" s="253">
        <v>72963</v>
      </c>
      <c r="Q175" s="98">
        <f>VLOOKUP(H175,Devices!$A$2:$C$2077,3,FALSE)</f>
        <v>77154</v>
      </c>
      <c r="R175" s="94">
        <f t="shared" si="128"/>
        <v>4191</v>
      </c>
      <c r="S175" s="94">
        <f t="shared" si="135"/>
        <v>191</v>
      </c>
      <c r="T175" s="94"/>
      <c r="U175" s="96">
        <f t="shared" si="136"/>
        <v>3.9632500000000004</v>
      </c>
      <c r="V175" s="254">
        <v>3600</v>
      </c>
      <c r="W175" s="100">
        <f>VLOOKUP(H175,Devices!$A$2:$D$2077,4,FALSE)</f>
        <v>3810</v>
      </c>
      <c r="X175" s="94">
        <f t="shared" si="129"/>
        <v>210</v>
      </c>
      <c r="Y175" s="94">
        <f t="shared" si="137"/>
        <v>110</v>
      </c>
      <c r="Z175" s="94"/>
      <c r="AA175" s="96">
        <f t="shared" si="138"/>
        <v>8.8000000000000007</v>
      </c>
      <c r="AB175" s="91">
        <v>103.76325</v>
      </c>
      <c r="AC175" s="91"/>
    </row>
    <row r="176" spans="1:29" s="3" customFormat="1" ht="15" customHeight="1">
      <c r="A176" s="81" t="s">
        <v>1777</v>
      </c>
      <c r="B176" s="90">
        <v>1058733000</v>
      </c>
      <c r="C176" s="91">
        <f>SUM(O176+U176+AA176)</f>
        <v>112.28</v>
      </c>
      <c r="D176" s="92">
        <v>12355394</v>
      </c>
      <c r="E176" s="90" t="s">
        <v>126</v>
      </c>
      <c r="F176" s="90" t="s">
        <v>4118</v>
      </c>
      <c r="G176" s="90" t="s">
        <v>150</v>
      </c>
      <c r="H176" s="93" t="s">
        <v>1778</v>
      </c>
      <c r="I176" s="94">
        <v>4000</v>
      </c>
      <c r="J176" s="94">
        <v>100</v>
      </c>
      <c r="K176" s="95">
        <v>2.0750000000000001E-2</v>
      </c>
      <c r="L176" s="96">
        <v>0.08</v>
      </c>
      <c r="M176" s="96">
        <f t="shared" si="126"/>
        <v>83</v>
      </c>
      <c r="N176" s="96">
        <f t="shared" si="127"/>
        <v>8</v>
      </c>
      <c r="O176" s="96">
        <f t="shared" si="134"/>
        <v>91</v>
      </c>
      <c r="P176" s="255">
        <v>53991</v>
      </c>
      <c r="Q176" s="98">
        <f>VLOOKUP(H176,Devices!$A$2:$C$2077,3,FALSE)</f>
        <v>54598</v>
      </c>
      <c r="R176" s="94">
        <f t="shared" si="128"/>
        <v>607</v>
      </c>
      <c r="S176" s="94" t="str">
        <f t="shared" si="135"/>
        <v>0</v>
      </c>
      <c r="T176" s="94"/>
      <c r="U176" s="96">
        <f t="shared" si="136"/>
        <v>0</v>
      </c>
      <c r="V176" s="256">
        <v>9952</v>
      </c>
      <c r="W176" s="100">
        <f>VLOOKUP(H176,Devices!$A$2:$D$2077,4,FALSE)</f>
        <v>10318</v>
      </c>
      <c r="X176" s="94">
        <f t="shared" si="129"/>
        <v>366</v>
      </c>
      <c r="Y176" s="94">
        <f t="shared" si="137"/>
        <v>266</v>
      </c>
      <c r="Z176" s="94"/>
      <c r="AA176" s="96">
        <f t="shared" si="138"/>
        <v>21.28</v>
      </c>
      <c r="AB176" s="91">
        <v>112.28</v>
      </c>
      <c r="AC176" s="91"/>
    </row>
    <row r="177" spans="1:29" s="4" customFormat="1" ht="15" customHeight="1">
      <c r="A177" s="81" t="s">
        <v>2406</v>
      </c>
      <c r="B177" s="90">
        <v>1058732410</v>
      </c>
      <c r="C177" s="91">
        <f>SUM(O177+U177+AA177)</f>
        <v>83</v>
      </c>
      <c r="D177" s="92">
        <v>12355687</v>
      </c>
      <c r="E177" s="90" t="s">
        <v>126</v>
      </c>
      <c r="F177" s="90" t="s">
        <v>2407</v>
      </c>
      <c r="G177" s="90" t="s">
        <v>2236</v>
      </c>
      <c r="H177" s="93">
        <v>4063369904616</v>
      </c>
      <c r="I177" s="94">
        <v>4000</v>
      </c>
      <c r="J177" s="94"/>
      <c r="K177" s="95">
        <v>2.0750000000000001E-2</v>
      </c>
      <c r="L177" s="96">
        <v>0.08</v>
      </c>
      <c r="M177" s="96">
        <f t="shared" ref="M177:M224" si="148">I177*K177</f>
        <v>83</v>
      </c>
      <c r="N177" s="96">
        <f t="shared" ref="N177:N224" si="149">J177*L177</f>
        <v>0</v>
      </c>
      <c r="O177" s="96">
        <f t="shared" si="134"/>
        <v>83</v>
      </c>
      <c r="P177" s="255">
        <v>72598</v>
      </c>
      <c r="Q177" s="98">
        <f>VLOOKUP(H177,[1]Billing!$I$2:$S$2302,11,FALSE)</f>
        <v>74709</v>
      </c>
      <c r="R177" s="94">
        <f t="shared" ref="R177:R224" si="150">Q177-P177</f>
        <v>2111</v>
      </c>
      <c r="S177" s="94" t="str">
        <f t="shared" si="135"/>
        <v>0</v>
      </c>
      <c r="T177" s="94"/>
      <c r="U177" s="96">
        <f t="shared" si="136"/>
        <v>0</v>
      </c>
      <c r="V177" s="256">
        <v>0</v>
      </c>
      <c r="W177" s="100">
        <f>VLOOKUP(H177,[1]Billing!$I$2:$Y$2302,17,FALSE)</f>
        <v>0</v>
      </c>
      <c r="X177" s="94">
        <f t="shared" ref="X177:X224" si="151">W177-V177</f>
        <v>0</v>
      </c>
      <c r="Y177" s="94" t="str">
        <f t="shared" si="137"/>
        <v>0</v>
      </c>
      <c r="Z177" s="94"/>
      <c r="AA177" s="96">
        <f t="shared" si="138"/>
        <v>0</v>
      </c>
      <c r="AB177" s="91">
        <v>83</v>
      </c>
      <c r="AC177" s="91"/>
    </row>
    <row r="178" spans="1:29" s="4" customFormat="1" ht="15" customHeight="1">
      <c r="A178" s="81" t="s">
        <v>2738</v>
      </c>
      <c r="B178" s="90">
        <v>1058732410</v>
      </c>
      <c r="C178" s="91">
        <f>SUM(O178+U178+AA178)</f>
        <v>91.72</v>
      </c>
      <c r="D178" s="92">
        <v>12355800</v>
      </c>
      <c r="E178" s="90" t="s">
        <v>126</v>
      </c>
      <c r="F178" s="90" t="s">
        <v>2739</v>
      </c>
      <c r="G178" s="90" t="s">
        <v>2362</v>
      </c>
      <c r="H178" s="93">
        <v>7527469450346</v>
      </c>
      <c r="I178" s="94">
        <v>4000</v>
      </c>
      <c r="J178" s="94">
        <v>100</v>
      </c>
      <c r="K178" s="95">
        <v>2.0750000000000001E-2</v>
      </c>
      <c r="L178" s="96">
        <v>0.08</v>
      </c>
      <c r="M178" s="96">
        <f t="shared" si="148"/>
        <v>83</v>
      </c>
      <c r="N178" s="96">
        <f t="shared" si="149"/>
        <v>8</v>
      </c>
      <c r="O178" s="96">
        <f t="shared" si="134"/>
        <v>91</v>
      </c>
      <c r="P178" s="255">
        <v>5076</v>
      </c>
      <c r="Q178" s="98">
        <f>VLOOKUP(H178,[1]Billing!$I$2:$S$2302,11,FALSE)</f>
        <v>5115</v>
      </c>
      <c r="R178" s="94">
        <f t="shared" si="150"/>
        <v>39</v>
      </c>
      <c r="S178" s="94" t="str">
        <f t="shared" si="135"/>
        <v>0</v>
      </c>
      <c r="T178" s="94"/>
      <c r="U178" s="96">
        <f t="shared" si="136"/>
        <v>0</v>
      </c>
      <c r="V178" s="256">
        <v>2903</v>
      </c>
      <c r="W178" s="100">
        <f>VLOOKUP(H178,[1]Billing!$I$2:$Y$2302,17,FALSE)</f>
        <v>3012</v>
      </c>
      <c r="X178" s="94">
        <f t="shared" si="151"/>
        <v>109</v>
      </c>
      <c r="Y178" s="94">
        <f t="shared" si="137"/>
        <v>9</v>
      </c>
      <c r="Z178" s="94"/>
      <c r="AA178" s="96">
        <f t="shared" si="138"/>
        <v>0.72</v>
      </c>
      <c r="AB178" s="91">
        <v>91.72</v>
      </c>
      <c r="AC178" s="91"/>
    </row>
    <row r="179" spans="1:29" s="4" customFormat="1" ht="15" customHeight="1">
      <c r="A179" s="81" t="s">
        <v>2740</v>
      </c>
      <c r="B179" s="90">
        <v>1058732410</v>
      </c>
      <c r="C179" s="91">
        <f>SUM(U179+AA179)</f>
        <v>212.50077000000002</v>
      </c>
      <c r="D179" s="92">
        <v>12355799</v>
      </c>
      <c r="E179" s="90" t="s">
        <v>126</v>
      </c>
      <c r="F179" s="90" t="s">
        <v>2741</v>
      </c>
      <c r="G179" s="90" t="s">
        <v>2200</v>
      </c>
      <c r="H179" s="93" t="s">
        <v>2742</v>
      </c>
      <c r="I179" s="94">
        <v>0</v>
      </c>
      <c r="J179" s="94">
        <v>0</v>
      </c>
      <c r="K179" s="95">
        <v>1.9970000000000002E-2</v>
      </c>
      <c r="L179" s="96">
        <v>0.08</v>
      </c>
      <c r="M179" s="96">
        <f t="shared" si="148"/>
        <v>0</v>
      </c>
      <c r="N179" s="96">
        <f t="shared" si="149"/>
        <v>0</v>
      </c>
      <c r="O179" s="96" t="s">
        <v>27</v>
      </c>
      <c r="P179" s="257">
        <v>358266</v>
      </c>
      <c r="Q179" s="98">
        <f>VLOOKUP(H179,Devices!$A$2:$C$2077,3,FALSE)</f>
        <v>368907</v>
      </c>
      <c r="R179" s="94">
        <f t="shared" si="150"/>
        <v>10641</v>
      </c>
      <c r="S179" s="94"/>
      <c r="T179" s="94">
        <f>IF(R179-I179&gt;0, R179-I179,"0")</f>
        <v>10641</v>
      </c>
      <c r="U179" s="96">
        <f>IF(T179&gt;0,T179*K179,"0")</f>
        <v>212.50077000000002</v>
      </c>
      <c r="V179" s="258">
        <v>0</v>
      </c>
      <c r="W179" s="100">
        <v>0</v>
      </c>
      <c r="X179" s="94">
        <f t="shared" si="151"/>
        <v>0</v>
      </c>
      <c r="Y179" s="94"/>
      <c r="Z179" s="94" t="str">
        <f>IF(X179-J179&gt;0,X179-J179,"0")</f>
        <v>0</v>
      </c>
      <c r="AA179" s="96">
        <f>IF(Z179&gt;0,Z179*L179,"0")</f>
        <v>0</v>
      </c>
      <c r="AB179" s="91">
        <v>212.50077000000002</v>
      </c>
      <c r="AC179" s="91"/>
    </row>
    <row r="180" spans="1:29" s="4" customFormat="1" ht="15" customHeight="1">
      <c r="A180" s="81" t="s">
        <v>2790</v>
      </c>
      <c r="B180" s="90">
        <v>1058332100</v>
      </c>
      <c r="C180" s="91">
        <f>SUM(O180+U180+AA180)</f>
        <v>131.875</v>
      </c>
      <c r="D180" s="92">
        <v>12959943</v>
      </c>
      <c r="E180" s="90" t="s">
        <v>126</v>
      </c>
      <c r="F180" s="90" t="s">
        <v>2791</v>
      </c>
      <c r="G180" s="90" t="s">
        <v>1518</v>
      </c>
      <c r="H180" s="93" t="s">
        <v>2792</v>
      </c>
      <c r="I180" s="94">
        <v>2500</v>
      </c>
      <c r="J180" s="94">
        <v>1000</v>
      </c>
      <c r="K180" s="95">
        <v>2.0750000000000001E-2</v>
      </c>
      <c r="L180" s="96">
        <v>0.08</v>
      </c>
      <c r="M180" s="96">
        <f t="shared" si="148"/>
        <v>51.875</v>
      </c>
      <c r="N180" s="96">
        <f t="shared" si="149"/>
        <v>80</v>
      </c>
      <c r="O180" s="96">
        <f>M180+N180</f>
        <v>131.875</v>
      </c>
      <c r="P180" s="255">
        <v>19154</v>
      </c>
      <c r="Q180" s="98">
        <f>VLOOKUP(H180,Devices!$A$2:$C$2077,3,FALSE)</f>
        <v>19696</v>
      </c>
      <c r="R180" s="94">
        <f t="shared" si="150"/>
        <v>542</v>
      </c>
      <c r="S180" s="94" t="str">
        <f>IF(R180-I180&gt;0, R180-I180,"0")</f>
        <v>0</v>
      </c>
      <c r="T180" s="94"/>
      <c r="U180" s="96">
        <f>IF(S180&gt;0,S180*K180,"0")</f>
        <v>0</v>
      </c>
      <c r="V180" s="256">
        <v>5604</v>
      </c>
      <c r="W180" s="100">
        <f>VLOOKUP(H180,Devices!$A$2:$D$2077,4,FALSE)</f>
        <v>5773</v>
      </c>
      <c r="X180" s="94">
        <f t="shared" si="151"/>
        <v>169</v>
      </c>
      <c r="Y180" s="94" t="str">
        <f>IF(X180-J180&gt;0,X180-J180,"0")</f>
        <v>0</v>
      </c>
      <c r="Z180" s="94"/>
      <c r="AA180" s="96">
        <f>IF(Y180&gt;0,Y180*L180,"0")</f>
        <v>0</v>
      </c>
      <c r="AB180" s="91">
        <v>131.875</v>
      </c>
      <c r="AC180" s="91"/>
    </row>
    <row r="181" spans="1:29" s="4" customFormat="1" ht="15" customHeight="1">
      <c r="A181" s="81" t="s">
        <v>3165</v>
      </c>
      <c r="B181" s="90">
        <v>1058332100</v>
      </c>
      <c r="C181" s="91">
        <f>SUM(U181+AA181)</f>
        <v>20.469250000000002</v>
      </c>
      <c r="D181" s="92">
        <v>12356041</v>
      </c>
      <c r="E181" s="90" t="s">
        <v>126</v>
      </c>
      <c r="F181" s="90" t="s">
        <v>3166</v>
      </c>
      <c r="G181" s="90" t="s">
        <v>2236</v>
      </c>
      <c r="H181" s="93">
        <v>4063369904606</v>
      </c>
      <c r="I181" s="94">
        <v>0</v>
      </c>
      <c r="J181" s="94">
        <v>0</v>
      </c>
      <c r="K181" s="95">
        <v>1.9970000000000002E-2</v>
      </c>
      <c r="L181" s="96">
        <v>0.08</v>
      </c>
      <c r="M181" s="96">
        <f t="shared" si="148"/>
        <v>0</v>
      </c>
      <c r="N181" s="96">
        <f t="shared" si="149"/>
        <v>0</v>
      </c>
      <c r="O181" s="96" t="s">
        <v>27</v>
      </c>
      <c r="P181" s="257">
        <v>195813</v>
      </c>
      <c r="Q181" s="98">
        <f>VLOOKUP(H181,[1]Billing!$I$2:$S$2302,11,FALSE)</f>
        <v>196838</v>
      </c>
      <c r="R181" s="94">
        <f t="shared" si="150"/>
        <v>1025</v>
      </c>
      <c r="S181" s="94"/>
      <c r="T181" s="94">
        <f>IF(R181-I181&gt;0, R181-I181,"0")</f>
        <v>1025</v>
      </c>
      <c r="U181" s="96">
        <f>IF(T181&gt;0,T181*K181,"0")</f>
        <v>20.469250000000002</v>
      </c>
      <c r="V181" s="258">
        <v>0</v>
      </c>
      <c r="W181" s="100">
        <f>VLOOKUP(H181,[1]Billing!$I$2:$Y$2302,17,FALSE)</f>
        <v>0</v>
      </c>
      <c r="X181" s="94">
        <f t="shared" si="151"/>
        <v>0</v>
      </c>
      <c r="Y181" s="94"/>
      <c r="Z181" s="94" t="str">
        <f>IF(X181-J181&gt;0,X181-J181,"0")</f>
        <v>0</v>
      </c>
      <c r="AA181" s="96">
        <f>IF(Z181&gt;0,Z181*L181,"0")</f>
        <v>0</v>
      </c>
      <c r="AB181" s="91">
        <v>20.469250000000002</v>
      </c>
      <c r="AC181" s="91"/>
    </row>
    <row r="182" spans="1:29" s="4" customFormat="1" ht="15" customHeight="1">
      <c r="A182" s="81" t="s">
        <v>3351</v>
      </c>
      <c r="B182" s="90">
        <v>1053732990</v>
      </c>
      <c r="C182" s="91">
        <f>SUM(O182+U182+AA182)</f>
        <v>83</v>
      </c>
      <c r="D182" s="92">
        <v>12355581</v>
      </c>
      <c r="E182" s="90" t="s">
        <v>126</v>
      </c>
      <c r="F182" s="90" t="s">
        <v>3352</v>
      </c>
      <c r="G182" s="90" t="s">
        <v>2280</v>
      </c>
      <c r="H182" s="93" t="s">
        <v>3353</v>
      </c>
      <c r="I182" s="94">
        <v>4000</v>
      </c>
      <c r="J182" s="94"/>
      <c r="K182" s="95">
        <v>2.0750000000000001E-2</v>
      </c>
      <c r="L182" s="96">
        <v>0.08</v>
      </c>
      <c r="M182" s="96">
        <f t="shared" si="148"/>
        <v>83</v>
      </c>
      <c r="N182" s="96">
        <f t="shared" si="149"/>
        <v>0</v>
      </c>
      <c r="O182" s="96">
        <f>M182+N182</f>
        <v>83</v>
      </c>
      <c r="P182" s="255">
        <v>44248</v>
      </c>
      <c r="Q182" s="98">
        <f>VLOOKUP(H182,Devices!$A$2:$C$2077,3,FALSE)</f>
        <v>44949</v>
      </c>
      <c r="R182" s="94">
        <f t="shared" si="150"/>
        <v>701</v>
      </c>
      <c r="S182" s="94" t="str">
        <f>IF(R182-I182&gt;0, R182-I182,"0")</f>
        <v>0</v>
      </c>
      <c r="T182" s="94"/>
      <c r="U182" s="96">
        <f>IF(S182&gt;0,S182*K182,"0")</f>
        <v>0</v>
      </c>
      <c r="V182" s="256">
        <v>0</v>
      </c>
      <c r="W182" s="100">
        <v>0</v>
      </c>
      <c r="X182" s="94">
        <f t="shared" si="151"/>
        <v>0</v>
      </c>
      <c r="Y182" s="94" t="str">
        <f>IF(X182-J182&gt;0,X182-J182,"0")</f>
        <v>0</v>
      </c>
      <c r="Z182" s="94"/>
      <c r="AA182" s="96">
        <f>IF(Y182&gt;0,Y182*L182,"0")</f>
        <v>0</v>
      </c>
      <c r="AB182" s="91">
        <v>83</v>
      </c>
      <c r="AC182" s="91"/>
    </row>
    <row r="183" spans="1:29" s="4" customFormat="1" ht="15" customHeight="1">
      <c r="A183" s="81" t="s">
        <v>3453</v>
      </c>
      <c r="B183" s="90">
        <v>1053733020</v>
      </c>
      <c r="C183" s="91">
        <f>SUM(O183+U183+AA183)</f>
        <v>83</v>
      </c>
      <c r="D183" s="92">
        <v>12356101</v>
      </c>
      <c r="E183" s="90" t="s">
        <v>126</v>
      </c>
      <c r="F183" s="90" t="s">
        <v>5058</v>
      </c>
      <c r="G183" s="90" t="s">
        <v>2280</v>
      </c>
      <c r="H183" s="93" t="s">
        <v>3446</v>
      </c>
      <c r="I183" s="94">
        <v>4000</v>
      </c>
      <c r="J183" s="94">
        <v>0</v>
      </c>
      <c r="K183" s="95">
        <v>2.0750000000000001E-2</v>
      </c>
      <c r="L183" s="96">
        <v>0.08</v>
      </c>
      <c r="M183" s="96">
        <f t="shared" si="148"/>
        <v>83</v>
      </c>
      <c r="N183" s="96">
        <f t="shared" si="149"/>
        <v>0</v>
      </c>
      <c r="O183" s="96">
        <f>M183+N183</f>
        <v>83</v>
      </c>
      <c r="P183" s="255">
        <v>46300</v>
      </c>
      <c r="Q183" s="98">
        <f>VLOOKUP(H183,Devices!$A$2:$C$2077,3,FALSE)</f>
        <v>48155</v>
      </c>
      <c r="R183" s="94">
        <f t="shared" si="150"/>
        <v>1855</v>
      </c>
      <c r="S183" s="94" t="str">
        <f>IF(R183-I183&gt;0, R183-I183,"0")</f>
        <v>0</v>
      </c>
      <c r="T183" s="94"/>
      <c r="U183" s="96">
        <f>IF(S183&gt;0,S183*K183,"0")</f>
        <v>0</v>
      </c>
      <c r="V183" s="256">
        <v>0</v>
      </c>
      <c r="W183" s="100">
        <v>0</v>
      </c>
      <c r="X183" s="94">
        <f t="shared" si="151"/>
        <v>0</v>
      </c>
      <c r="Y183" s="94" t="str">
        <f>IF(X183-J183&gt;0,X183-J183,"0")</f>
        <v>0</v>
      </c>
      <c r="Z183" s="94"/>
      <c r="AA183" s="96">
        <f>IF(Y183&gt;0,Y183*L183,"0")</f>
        <v>0</v>
      </c>
      <c r="AB183" s="91">
        <v>83</v>
      </c>
      <c r="AC183" s="91"/>
    </row>
    <row r="184" spans="1:29" s="4" customFormat="1" ht="15" customHeight="1">
      <c r="A184" s="81" t="s">
        <v>3610</v>
      </c>
      <c r="B184" s="90">
        <v>1058332100</v>
      </c>
      <c r="C184" s="91">
        <f>SUM(U184+AA184)</f>
        <v>71.292900000000003</v>
      </c>
      <c r="D184" s="92">
        <v>12354788</v>
      </c>
      <c r="E184" s="90" t="s">
        <v>126</v>
      </c>
      <c r="F184" s="90" t="s">
        <v>3611</v>
      </c>
      <c r="G184" s="90" t="s">
        <v>40</v>
      </c>
      <c r="H184" s="93" t="s">
        <v>3612</v>
      </c>
      <c r="I184" s="94">
        <v>0</v>
      </c>
      <c r="J184" s="94">
        <v>0</v>
      </c>
      <c r="K184" s="95">
        <v>1.9970000000000002E-2</v>
      </c>
      <c r="L184" s="96">
        <v>0.08</v>
      </c>
      <c r="M184" s="96">
        <f t="shared" si="148"/>
        <v>0</v>
      </c>
      <c r="N184" s="96">
        <f t="shared" si="149"/>
        <v>0</v>
      </c>
      <c r="O184" s="96" t="s">
        <v>27</v>
      </c>
      <c r="P184" s="257">
        <v>266047</v>
      </c>
      <c r="Q184" s="98">
        <f>VLOOKUP(H184,[1]Billing!$I$2:$S$2302,11,FALSE)</f>
        <v>269617</v>
      </c>
      <c r="R184" s="94">
        <f t="shared" si="150"/>
        <v>3570</v>
      </c>
      <c r="S184" s="94"/>
      <c r="T184" s="94">
        <f>IF(R184-I184&gt;0, R184-I184,"0")</f>
        <v>3570</v>
      </c>
      <c r="U184" s="96">
        <f>IF(T184&gt;0,T184*K184,"0")</f>
        <v>71.292900000000003</v>
      </c>
      <c r="V184" s="258">
        <v>0</v>
      </c>
      <c r="W184" s="100">
        <f>VLOOKUP(H184,[1]Billing!$I$2:$Y$2302,17,FALSE)</f>
        <v>0</v>
      </c>
      <c r="X184" s="94">
        <f t="shared" si="151"/>
        <v>0</v>
      </c>
      <c r="Y184" s="94"/>
      <c r="Z184" s="94" t="str">
        <f>IF(X184-J184&gt;0,X184-J184,"0")</f>
        <v>0</v>
      </c>
      <c r="AA184" s="96">
        <f>IF(Z184&gt;0,Z184*L184,"0")</f>
        <v>0</v>
      </c>
      <c r="AB184" s="91">
        <v>71.292900000000003</v>
      </c>
      <c r="AC184" s="91"/>
    </row>
    <row r="185" spans="1:29" s="3" customFormat="1" ht="15" customHeight="1">
      <c r="A185" s="81" t="s">
        <v>3649</v>
      </c>
      <c r="B185" s="90">
        <v>1053732900</v>
      </c>
      <c r="C185" s="91">
        <f>SUM(O185+U185+AA185)</f>
        <v>188.76275000000001</v>
      </c>
      <c r="D185" s="92">
        <v>12356153</v>
      </c>
      <c r="E185" s="90" t="s">
        <v>126</v>
      </c>
      <c r="F185" s="90" t="s">
        <v>1395</v>
      </c>
      <c r="G185" s="90" t="s">
        <v>2236</v>
      </c>
      <c r="H185" s="93" t="s">
        <v>3647</v>
      </c>
      <c r="I185" s="94">
        <v>4000</v>
      </c>
      <c r="J185" s="94">
        <v>0</v>
      </c>
      <c r="K185" s="95">
        <v>2.0750000000000001E-2</v>
      </c>
      <c r="L185" s="96">
        <v>0.08</v>
      </c>
      <c r="M185" s="96">
        <f t="shared" si="148"/>
        <v>83</v>
      </c>
      <c r="N185" s="96">
        <f t="shared" si="149"/>
        <v>0</v>
      </c>
      <c r="O185" s="96">
        <f>M185+N185</f>
        <v>83</v>
      </c>
      <c r="P185" s="259">
        <v>307501</v>
      </c>
      <c r="Q185" s="98">
        <f>VLOOKUP(H185,Devices!$A$2:$C$2077,3,FALSE)</f>
        <v>316598</v>
      </c>
      <c r="R185" s="94">
        <f t="shared" si="150"/>
        <v>9097</v>
      </c>
      <c r="S185" s="94">
        <f>IF(R185-I185&gt;0, R185-I185,"0")</f>
        <v>5097</v>
      </c>
      <c r="T185" s="94"/>
      <c r="U185" s="96">
        <f>IF(S185&gt;0,S185*K185,"0")</f>
        <v>105.76275000000001</v>
      </c>
      <c r="V185" s="254">
        <v>0</v>
      </c>
      <c r="W185" s="100">
        <v>0</v>
      </c>
      <c r="X185" s="94">
        <f t="shared" si="151"/>
        <v>0</v>
      </c>
      <c r="Y185" s="94" t="str">
        <f>IF(X185-J185&gt;0,X185-J185,"0")</f>
        <v>0</v>
      </c>
      <c r="Z185" s="94"/>
      <c r="AA185" s="96">
        <f>IF(Y185&gt;0,Y185*L185,"0")</f>
        <v>0</v>
      </c>
      <c r="AB185" s="91">
        <v>188.76275000000001</v>
      </c>
      <c r="AC185" s="91"/>
    </row>
    <row r="186" spans="1:29" s="4" customFormat="1" ht="15" customHeight="1">
      <c r="A186" s="81" t="s">
        <v>3650</v>
      </c>
      <c r="B186" s="90">
        <v>1058332100</v>
      </c>
      <c r="C186" s="91">
        <f>SUM(O186+U186+AA186)</f>
        <v>147.96</v>
      </c>
      <c r="D186" s="92">
        <v>12356085</v>
      </c>
      <c r="E186" s="90" t="s">
        <v>126</v>
      </c>
      <c r="F186" s="90" t="s">
        <v>3651</v>
      </c>
      <c r="G186" s="90" t="s">
        <v>2362</v>
      </c>
      <c r="H186" s="93" t="s">
        <v>3652</v>
      </c>
      <c r="I186" s="94">
        <v>4000</v>
      </c>
      <c r="J186" s="94">
        <v>100</v>
      </c>
      <c r="K186" s="95">
        <v>2.0750000000000001E-2</v>
      </c>
      <c r="L186" s="96">
        <v>0.08</v>
      </c>
      <c r="M186" s="96">
        <f t="shared" si="148"/>
        <v>83</v>
      </c>
      <c r="N186" s="96">
        <f t="shared" si="149"/>
        <v>8</v>
      </c>
      <c r="O186" s="96">
        <f>M186+N186</f>
        <v>91</v>
      </c>
      <c r="P186" s="259">
        <v>40655</v>
      </c>
      <c r="Q186" s="98">
        <f>VLOOKUP(H186,Devices!$A$2:$C$2077,3,FALSE)</f>
        <v>42887</v>
      </c>
      <c r="R186" s="94">
        <f t="shared" si="150"/>
        <v>2232</v>
      </c>
      <c r="S186" s="94" t="str">
        <f>IF(R186-I186&gt;0, R186-I186,"0")</f>
        <v>0</v>
      </c>
      <c r="T186" s="94"/>
      <c r="U186" s="96">
        <f>IF(S186&gt;0,S186*K186,"0")</f>
        <v>0</v>
      </c>
      <c r="V186" s="254">
        <v>13759</v>
      </c>
      <c r="W186" s="100">
        <f>VLOOKUP(H186,Devices!$A$2:$D$2077,4,FALSE)</f>
        <v>14571</v>
      </c>
      <c r="X186" s="94">
        <f t="shared" si="151"/>
        <v>812</v>
      </c>
      <c r="Y186" s="94">
        <f>IF(X186-J186&gt;0,X186-J186,"0")</f>
        <v>712</v>
      </c>
      <c r="Z186" s="94"/>
      <c r="AA186" s="96">
        <f>IF(Y186&gt;0,Y186*L186,"0")</f>
        <v>56.96</v>
      </c>
      <c r="AB186" s="91">
        <v>147.96</v>
      </c>
      <c r="AC186" s="91"/>
    </row>
    <row r="187" spans="1:29" s="4" customFormat="1" ht="15" customHeight="1">
      <c r="A187" s="81" t="s">
        <v>3879</v>
      </c>
      <c r="B187" s="90">
        <v>1058732410</v>
      </c>
      <c r="C187" s="91">
        <f>SUM(U187+AA187)</f>
        <v>129.20590000000001</v>
      </c>
      <c r="D187" s="92">
        <v>12356209</v>
      </c>
      <c r="E187" s="90" t="s">
        <v>126</v>
      </c>
      <c r="F187" s="90" t="s">
        <v>3880</v>
      </c>
      <c r="G187" s="90" t="s">
        <v>2200</v>
      </c>
      <c r="H187" s="93" t="s">
        <v>3866</v>
      </c>
      <c r="I187" s="94">
        <v>0</v>
      </c>
      <c r="J187" s="94">
        <v>0</v>
      </c>
      <c r="K187" s="95">
        <v>1.9970000000000002E-2</v>
      </c>
      <c r="L187" s="96">
        <v>0.08</v>
      </c>
      <c r="M187" s="96">
        <f t="shared" si="148"/>
        <v>0</v>
      </c>
      <c r="N187" s="96">
        <f t="shared" si="149"/>
        <v>0</v>
      </c>
      <c r="O187" s="96" t="s">
        <v>27</v>
      </c>
      <c r="P187" s="257">
        <v>242429</v>
      </c>
      <c r="Q187" s="98">
        <f>VLOOKUP(H187,Devices!$A$2:$C$2077,3,FALSE)</f>
        <v>248899</v>
      </c>
      <c r="R187" s="94">
        <f t="shared" si="150"/>
        <v>6470</v>
      </c>
      <c r="S187" s="94"/>
      <c r="T187" s="94">
        <f>IF(R187-I187&gt;0, R187-I187,"0")</f>
        <v>6470</v>
      </c>
      <c r="U187" s="96">
        <f>IF(T187&gt;0,T187*K187,"0")</f>
        <v>129.20590000000001</v>
      </c>
      <c r="V187" s="258">
        <v>0</v>
      </c>
      <c r="W187" s="100">
        <v>0</v>
      </c>
      <c r="X187" s="94">
        <f t="shared" si="151"/>
        <v>0</v>
      </c>
      <c r="Y187" s="94"/>
      <c r="Z187" s="94" t="str">
        <f>IF(X187-J187&gt;0,X187-J187,"0")</f>
        <v>0</v>
      </c>
      <c r="AA187" s="96">
        <f>IF(Z187&gt;0,Z187*L187,"0")</f>
        <v>0</v>
      </c>
      <c r="AB187" s="91">
        <v>129.20590000000001</v>
      </c>
      <c r="AC187" s="91"/>
    </row>
    <row r="188" spans="1:29" s="4" customFormat="1" ht="15" customHeight="1">
      <c r="A188" s="81" t="s">
        <v>3879</v>
      </c>
      <c r="B188" s="90">
        <v>1058732410</v>
      </c>
      <c r="C188" s="91">
        <f>SUM(U188+AA188)</f>
        <v>89.445630000000008</v>
      </c>
      <c r="D188" s="92">
        <v>12356208</v>
      </c>
      <c r="E188" s="90" t="s">
        <v>126</v>
      </c>
      <c r="F188" s="90" t="s">
        <v>3883</v>
      </c>
      <c r="G188" s="90" t="s">
        <v>2200</v>
      </c>
      <c r="H188" s="93" t="s">
        <v>3870</v>
      </c>
      <c r="I188" s="94">
        <v>0</v>
      </c>
      <c r="J188" s="94">
        <v>0</v>
      </c>
      <c r="K188" s="95">
        <v>1.9970000000000002E-2</v>
      </c>
      <c r="L188" s="96">
        <v>0.08</v>
      </c>
      <c r="M188" s="96">
        <f t="shared" si="148"/>
        <v>0</v>
      </c>
      <c r="N188" s="96">
        <f t="shared" si="149"/>
        <v>0</v>
      </c>
      <c r="O188" s="96" t="s">
        <v>27</v>
      </c>
      <c r="P188" s="257">
        <v>90796</v>
      </c>
      <c r="Q188" s="98">
        <f>VLOOKUP(H188,Devices!$A$2:$C$2077,3,FALSE)</f>
        <v>95275</v>
      </c>
      <c r="R188" s="94">
        <f t="shared" si="150"/>
        <v>4479</v>
      </c>
      <c r="S188" s="94"/>
      <c r="T188" s="94">
        <f>IF(R188-I188&gt;0, R188-I188,"0")</f>
        <v>4479</v>
      </c>
      <c r="U188" s="96">
        <f>IF(T188&gt;0,T188*K188,"0")</f>
        <v>89.445630000000008</v>
      </c>
      <c r="V188" s="258">
        <v>0</v>
      </c>
      <c r="W188" s="100">
        <v>0</v>
      </c>
      <c r="X188" s="94">
        <f t="shared" si="151"/>
        <v>0</v>
      </c>
      <c r="Y188" s="94"/>
      <c r="Z188" s="94" t="str">
        <f>IF(X188-J188&gt;0,X188-J188,"0")</f>
        <v>0</v>
      </c>
      <c r="AA188" s="96">
        <f>IF(Z188&gt;0,Z188*L188,"0")</f>
        <v>0</v>
      </c>
      <c r="AB188" s="91">
        <v>89.445630000000008</v>
      </c>
      <c r="AC188" s="91"/>
    </row>
    <row r="189" spans="1:29" s="4" customFormat="1" ht="15" customHeight="1">
      <c r="A189" s="81" t="s">
        <v>3879</v>
      </c>
      <c r="B189" s="90">
        <v>1058732410</v>
      </c>
      <c r="C189" s="91">
        <f>SUM(U189+AA189)</f>
        <v>58.032820000000008</v>
      </c>
      <c r="D189" s="92">
        <v>12356193</v>
      </c>
      <c r="E189" s="90" t="s">
        <v>126</v>
      </c>
      <c r="F189" s="90" t="s">
        <v>5076</v>
      </c>
      <c r="G189" s="90" t="s">
        <v>2280</v>
      </c>
      <c r="H189" s="93" t="s">
        <v>3868</v>
      </c>
      <c r="I189" s="94">
        <v>0</v>
      </c>
      <c r="J189" s="94">
        <v>0</v>
      </c>
      <c r="K189" s="95">
        <v>1.9970000000000002E-2</v>
      </c>
      <c r="L189" s="96">
        <v>0.08</v>
      </c>
      <c r="M189" s="96">
        <f t="shared" si="148"/>
        <v>0</v>
      </c>
      <c r="N189" s="96">
        <f t="shared" si="149"/>
        <v>0</v>
      </c>
      <c r="O189" s="96" t="s">
        <v>27</v>
      </c>
      <c r="P189" s="257">
        <v>42740</v>
      </c>
      <c r="Q189" s="98">
        <f>VLOOKUP(H189,Devices!$A$2:$C$2077,3,FALSE)</f>
        <v>45646</v>
      </c>
      <c r="R189" s="94">
        <f t="shared" si="150"/>
        <v>2906</v>
      </c>
      <c r="S189" s="94"/>
      <c r="T189" s="94">
        <f>IF(R189-I189&gt;0, R189-I189,"0")</f>
        <v>2906</v>
      </c>
      <c r="U189" s="96">
        <f>IF(T189&gt;0,T189*K189,"0")</f>
        <v>58.032820000000008</v>
      </c>
      <c r="V189" s="258">
        <v>0</v>
      </c>
      <c r="W189" s="100">
        <v>0</v>
      </c>
      <c r="X189" s="94">
        <f t="shared" si="151"/>
        <v>0</v>
      </c>
      <c r="Y189" s="94"/>
      <c r="Z189" s="94" t="str">
        <f>IF(X189-J189&gt;0,X189-J189,"0")</f>
        <v>0</v>
      </c>
      <c r="AA189" s="96">
        <f>IF(Z189&gt;0,Z189*L189,"0")</f>
        <v>0</v>
      </c>
      <c r="AB189" s="91">
        <v>58.032820000000008</v>
      </c>
      <c r="AC189" s="91"/>
    </row>
    <row r="190" spans="1:29" s="3" customFormat="1" ht="15" customHeight="1">
      <c r="A190" s="81" t="s">
        <v>3882</v>
      </c>
      <c r="B190" s="90">
        <v>1053732900</v>
      </c>
      <c r="C190" s="91">
        <f>SUM(O190+U190+AA190)</f>
        <v>362.91750000000002</v>
      </c>
      <c r="D190" s="92">
        <v>12355877</v>
      </c>
      <c r="E190" s="90" t="s">
        <v>126</v>
      </c>
      <c r="F190" s="90" t="s">
        <v>1513</v>
      </c>
      <c r="G190" s="90" t="s">
        <v>2236</v>
      </c>
      <c r="H190" s="93" t="s">
        <v>3874</v>
      </c>
      <c r="I190" s="94">
        <v>4000</v>
      </c>
      <c r="J190" s="94">
        <v>0</v>
      </c>
      <c r="K190" s="95">
        <v>2.0750000000000001E-2</v>
      </c>
      <c r="L190" s="96">
        <v>0.08</v>
      </c>
      <c r="M190" s="96">
        <f t="shared" si="148"/>
        <v>83</v>
      </c>
      <c r="N190" s="96">
        <f t="shared" si="149"/>
        <v>0</v>
      </c>
      <c r="O190" s="96">
        <f>M190+N190</f>
        <v>83</v>
      </c>
      <c r="P190" s="260">
        <v>492091</v>
      </c>
      <c r="Q190" s="98">
        <f>VLOOKUP(H190,Devices!$A$2:$C$2077,3,FALSE)</f>
        <v>509581</v>
      </c>
      <c r="R190" s="94">
        <f t="shared" si="150"/>
        <v>17490</v>
      </c>
      <c r="S190" s="94">
        <f>IF(R190-I190&gt;0, R190-I190,"0")</f>
        <v>13490</v>
      </c>
      <c r="T190" s="94"/>
      <c r="U190" s="96">
        <f>IF(S190&gt;0,S190*K190,"0")</f>
        <v>279.91750000000002</v>
      </c>
      <c r="V190" s="261">
        <v>0</v>
      </c>
      <c r="W190" s="100">
        <v>0</v>
      </c>
      <c r="X190" s="94">
        <f t="shared" si="151"/>
        <v>0</v>
      </c>
      <c r="Y190" s="94" t="str">
        <f>IF(X190-J190&gt;0,X190-J190,"0")</f>
        <v>0</v>
      </c>
      <c r="Z190" s="94"/>
      <c r="AA190" s="96">
        <f>IF(Y190&gt;0,Y190*L190,"0")</f>
        <v>0</v>
      </c>
      <c r="AB190" s="91">
        <v>362.91750000000002</v>
      </c>
      <c r="AC190" s="91"/>
    </row>
    <row r="191" spans="1:29" s="3" customFormat="1" ht="15" customHeight="1">
      <c r="A191" s="81" t="s">
        <v>3882</v>
      </c>
      <c r="B191" s="90">
        <v>1053732900</v>
      </c>
      <c r="C191" s="91">
        <f>SUM(O191+U191+AA191)</f>
        <v>336.33675000000005</v>
      </c>
      <c r="D191" s="92">
        <v>12355878</v>
      </c>
      <c r="E191" s="90" t="s">
        <v>126</v>
      </c>
      <c r="F191" s="90" t="s">
        <v>1956</v>
      </c>
      <c r="G191" s="90" t="s">
        <v>2236</v>
      </c>
      <c r="H191" s="93" t="s">
        <v>3873</v>
      </c>
      <c r="I191" s="94">
        <v>4000</v>
      </c>
      <c r="J191" s="94">
        <v>0</v>
      </c>
      <c r="K191" s="95">
        <v>2.0750000000000001E-2</v>
      </c>
      <c r="L191" s="96">
        <v>0.08</v>
      </c>
      <c r="M191" s="96">
        <f t="shared" si="148"/>
        <v>83</v>
      </c>
      <c r="N191" s="96">
        <f t="shared" si="149"/>
        <v>0</v>
      </c>
      <c r="O191" s="96">
        <f>M191+N191</f>
        <v>83</v>
      </c>
      <c r="P191" s="253">
        <v>506642</v>
      </c>
      <c r="Q191" s="98">
        <f>VLOOKUP(H191,Devices!$A$2:$C$2077,3,FALSE)</f>
        <v>522851</v>
      </c>
      <c r="R191" s="94">
        <f t="shared" si="150"/>
        <v>16209</v>
      </c>
      <c r="S191" s="94">
        <f>IF(R191-I191&gt;0, R191-I191,"0")</f>
        <v>12209</v>
      </c>
      <c r="T191" s="94"/>
      <c r="U191" s="96">
        <f>IF(S191&gt;0,S191*K191,"0")</f>
        <v>253.33675000000002</v>
      </c>
      <c r="V191" s="254">
        <v>0</v>
      </c>
      <c r="W191" s="100">
        <v>0</v>
      </c>
      <c r="X191" s="94">
        <f t="shared" si="151"/>
        <v>0</v>
      </c>
      <c r="Y191" s="94" t="str">
        <f>IF(X191-J191&gt;0,X191-J191,"0")</f>
        <v>0</v>
      </c>
      <c r="Z191" s="94"/>
      <c r="AA191" s="96">
        <f>IF(Y191&gt;0,Y191*L191,"0")</f>
        <v>0</v>
      </c>
      <c r="AB191" s="91">
        <v>336.33675000000005</v>
      </c>
      <c r="AC191" s="91"/>
    </row>
    <row r="192" spans="1:29" s="4" customFormat="1" ht="15" customHeight="1">
      <c r="A192" s="81" t="s">
        <v>3884</v>
      </c>
      <c r="B192" s="90">
        <v>1058732410</v>
      </c>
      <c r="C192" s="91">
        <f>SUM(U192+AA192)</f>
        <v>52.421580000000006</v>
      </c>
      <c r="D192" s="92">
        <v>12356199</v>
      </c>
      <c r="E192" s="90" t="s">
        <v>126</v>
      </c>
      <c r="F192" s="90" t="s">
        <v>5075</v>
      </c>
      <c r="G192" s="90" t="s">
        <v>1971</v>
      </c>
      <c r="H192" s="93" t="s">
        <v>3875</v>
      </c>
      <c r="I192" s="94">
        <v>0</v>
      </c>
      <c r="J192" s="94">
        <v>0</v>
      </c>
      <c r="K192" s="95">
        <v>1.9970000000000002E-2</v>
      </c>
      <c r="L192" s="96">
        <v>0.08</v>
      </c>
      <c r="M192" s="96">
        <f t="shared" si="148"/>
        <v>0</v>
      </c>
      <c r="N192" s="96">
        <f t="shared" si="149"/>
        <v>0</v>
      </c>
      <c r="O192" s="96" t="s">
        <v>27</v>
      </c>
      <c r="P192" s="257">
        <v>22307</v>
      </c>
      <c r="Q192" s="98">
        <f>VLOOKUP(H192,Devices!$A$2:$C$2077,3,FALSE)</f>
        <v>22921</v>
      </c>
      <c r="R192" s="94">
        <f t="shared" si="150"/>
        <v>614</v>
      </c>
      <c r="S192" s="94"/>
      <c r="T192" s="94">
        <f t="shared" ref="T192:T198" si="152">IF(R192-I192&gt;0, R192-I192,"0")</f>
        <v>614</v>
      </c>
      <c r="U192" s="96">
        <f t="shared" ref="U192:U198" si="153">IF(T192&gt;0,T192*K192,"0")</f>
        <v>12.26158</v>
      </c>
      <c r="V192" s="258">
        <v>24295</v>
      </c>
      <c r="W192" s="100">
        <f>VLOOKUP(H192,Devices!$A$2:$D$2077,4,FALSE)</f>
        <v>24797</v>
      </c>
      <c r="X192" s="94">
        <f t="shared" si="151"/>
        <v>502</v>
      </c>
      <c r="Y192" s="94"/>
      <c r="Z192" s="94">
        <f t="shared" ref="Z192:Z198" si="154">IF(X192-J192&gt;0,X192-J192,"0")</f>
        <v>502</v>
      </c>
      <c r="AA192" s="96">
        <f t="shared" ref="AA192:AA198" si="155">IF(Z192&gt;0,Z192*L192,"0")</f>
        <v>40.160000000000004</v>
      </c>
      <c r="AB192" s="91">
        <v>52.421580000000006</v>
      </c>
      <c r="AC192" s="91"/>
    </row>
    <row r="193" spans="1:29" s="4" customFormat="1" ht="15" customHeight="1">
      <c r="A193" s="81" t="s">
        <v>3885</v>
      </c>
      <c r="B193" s="90">
        <v>1053732900</v>
      </c>
      <c r="C193" s="91">
        <f>SUM(U193+AA193)</f>
        <v>56.355340000000005</v>
      </c>
      <c r="D193" s="92">
        <v>12355875</v>
      </c>
      <c r="E193" s="90" t="s">
        <v>126</v>
      </c>
      <c r="F193" s="90" t="s">
        <v>3886</v>
      </c>
      <c r="G193" s="90" t="s">
        <v>2236</v>
      </c>
      <c r="H193" s="93" t="s">
        <v>3887</v>
      </c>
      <c r="I193" s="94">
        <v>0</v>
      </c>
      <c r="J193" s="94">
        <v>0</v>
      </c>
      <c r="K193" s="95">
        <v>1.9970000000000002E-2</v>
      </c>
      <c r="L193" s="96">
        <v>0.08</v>
      </c>
      <c r="M193" s="96">
        <f t="shared" si="148"/>
        <v>0</v>
      </c>
      <c r="N193" s="96">
        <f t="shared" si="149"/>
        <v>0</v>
      </c>
      <c r="O193" s="96" t="s">
        <v>27</v>
      </c>
      <c r="P193" s="257">
        <v>115707</v>
      </c>
      <c r="Q193" s="98">
        <f>VLOOKUP(H193,Devices!$A$2:$C$2077,3,FALSE)</f>
        <v>118529</v>
      </c>
      <c r="R193" s="94">
        <f t="shared" si="150"/>
        <v>2822</v>
      </c>
      <c r="S193" s="94"/>
      <c r="T193" s="94">
        <f t="shared" si="152"/>
        <v>2822</v>
      </c>
      <c r="U193" s="96">
        <f t="shared" si="153"/>
        <v>56.355340000000005</v>
      </c>
      <c r="V193" s="258">
        <v>0</v>
      </c>
      <c r="W193" s="100">
        <v>0</v>
      </c>
      <c r="X193" s="94">
        <f t="shared" si="151"/>
        <v>0</v>
      </c>
      <c r="Y193" s="94"/>
      <c r="Z193" s="94" t="str">
        <f t="shared" si="154"/>
        <v>0</v>
      </c>
      <c r="AA193" s="96">
        <f t="shared" si="155"/>
        <v>0</v>
      </c>
      <c r="AB193" s="91">
        <v>56.355340000000005</v>
      </c>
      <c r="AC193" s="91"/>
    </row>
    <row r="194" spans="1:29" s="4" customFormat="1" ht="15" customHeight="1">
      <c r="A194" s="81" t="s">
        <v>3937</v>
      </c>
      <c r="B194" s="90">
        <v>1058732410</v>
      </c>
      <c r="C194" s="91">
        <f>SUM(U194+AA194)</f>
        <v>75.846060000000008</v>
      </c>
      <c r="D194" s="92">
        <v>12355895</v>
      </c>
      <c r="E194" s="90" t="s">
        <v>126</v>
      </c>
      <c r="F194" s="90" t="s">
        <v>3938</v>
      </c>
      <c r="G194" s="90" t="s">
        <v>2302</v>
      </c>
      <c r="H194" s="93" t="s">
        <v>3933</v>
      </c>
      <c r="I194" s="94">
        <v>0</v>
      </c>
      <c r="J194" s="94">
        <v>0</v>
      </c>
      <c r="K194" s="95">
        <v>1.9970000000000002E-2</v>
      </c>
      <c r="L194" s="96">
        <v>0.08</v>
      </c>
      <c r="M194" s="96">
        <f t="shared" si="148"/>
        <v>0</v>
      </c>
      <c r="N194" s="96">
        <f t="shared" si="149"/>
        <v>0</v>
      </c>
      <c r="O194" s="96" t="s">
        <v>27</v>
      </c>
      <c r="P194" s="257">
        <v>95605</v>
      </c>
      <c r="Q194" s="98">
        <f>VLOOKUP(H194,Devices!$A$2:$C$2077,3,FALSE)</f>
        <v>99403</v>
      </c>
      <c r="R194" s="94">
        <f t="shared" si="150"/>
        <v>3798</v>
      </c>
      <c r="S194" s="94"/>
      <c r="T194" s="94">
        <f t="shared" si="152"/>
        <v>3798</v>
      </c>
      <c r="U194" s="96">
        <f t="shared" si="153"/>
        <v>75.846060000000008</v>
      </c>
      <c r="V194" s="258">
        <v>0</v>
      </c>
      <c r="W194" s="100">
        <v>0</v>
      </c>
      <c r="X194" s="94">
        <f t="shared" si="151"/>
        <v>0</v>
      </c>
      <c r="Y194" s="94"/>
      <c r="Z194" s="94" t="str">
        <f t="shared" si="154"/>
        <v>0</v>
      </c>
      <c r="AA194" s="96">
        <f t="shared" si="155"/>
        <v>0</v>
      </c>
      <c r="AB194" s="91">
        <v>75.846060000000008</v>
      </c>
      <c r="AC194" s="91"/>
    </row>
    <row r="195" spans="1:29" s="4" customFormat="1" ht="15" customHeight="1">
      <c r="A195" s="81" t="s">
        <v>4008</v>
      </c>
      <c r="B195" s="90">
        <v>1053732900</v>
      </c>
      <c r="C195" s="91">
        <f>SUM(U195+AA195)</f>
        <v>358.62126000000001</v>
      </c>
      <c r="D195" s="92">
        <v>12355946</v>
      </c>
      <c r="E195" s="90" t="s">
        <v>126</v>
      </c>
      <c r="F195" s="90" t="s">
        <v>1597</v>
      </c>
      <c r="G195" s="90" t="s">
        <v>2200</v>
      </c>
      <c r="H195" s="93" t="s">
        <v>4005</v>
      </c>
      <c r="I195" s="94">
        <v>0</v>
      </c>
      <c r="J195" s="94">
        <v>0</v>
      </c>
      <c r="K195" s="95">
        <v>1.9970000000000002E-2</v>
      </c>
      <c r="L195" s="96">
        <v>0.08</v>
      </c>
      <c r="M195" s="96">
        <f t="shared" si="148"/>
        <v>0</v>
      </c>
      <c r="N195" s="96">
        <f t="shared" si="149"/>
        <v>0</v>
      </c>
      <c r="O195" s="96" t="s">
        <v>27</v>
      </c>
      <c r="P195" s="257">
        <v>396026</v>
      </c>
      <c r="Q195" s="98">
        <f>VLOOKUP(H195,Devices!$A$2:$C$2077,3,FALSE)</f>
        <v>413984</v>
      </c>
      <c r="R195" s="94">
        <f t="shared" si="150"/>
        <v>17958</v>
      </c>
      <c r="S195" s="94"/>
      <c r="T195" s="94">
        <f t="shared" si="152"/>
        <v>17958</v>
      </c>
      <c r="U195" s="96">
        <f t="shared" si="153"/>
        <v>358.62126000000001</v>
      </c>
      <c r="V195" s="258">
        <v>0</v>
      </c>
      <c r="W195" s="100">
        <v>0</v>
      </c>
      <c r="X195" s="94">
        <f t="shared" si="151"/>
        <v>0</v>
      </c>
      <c r="Y195" s="94"/>
      <c r="Z195" s="94" t="str">
        <f t="shared" si="154"/>
        <v>0</v>
      </c>
      <c r="AA195" s="96">
        <f t="shared" si="155"/>
        <v>0</v>
      </c>
      <c r="AB195" s="91">
        <v>358.62126000000001</v>
      </c>
      <c r="AC195" s="91"/>
    </row>
    <row r="196" spans="1:29" s="4" customFormat="1" ht="15" customHeight="1">
      <c r="A196" s="81" t="s">
        <v>4177</v>
      </c>
      <c r="B196" s="90">
        <v>1053732900</v>
      </c>
      <c r="C196" s="91">
        <f>SUM(U196+AA196)</f>
        <v>0</v>
      </c>
      <c r="D196" s="92">
        <v>12355951</v>
      </c>
      <c r="E196" s="90" t="s">
        <v>126</v>
      </c>
      <c r="F196" s="90" t="s">
        <v>4178</v>
      </c>
      <c r="G196" s="90" t="s">
        <v>2302</v>
      </c>
      <c r="H196" s="93" t="s">
        <v>4179</v>
      </c>
      <c r="I196" s="94">
        <v>0</v>
      </c>
      <c r="J196" s="94">
        <v>0</v>
      </c>
      <c r="K196" s="95">
        <v>1.9970000000000002E-2</v>
      </c>
      <c r="L196" s="96">
        <v>0.08</v>
      </c>
      <c r="M196" s="96">
        <f t="shared" si="148"/>
        <v>0</v>
      </c>
      <c r="N196" s="96">
        <f t="shared" si="149"/>
        <v>0</v>
      </c>
      <c r="O196" s="96" t="s">
        <v>27</v>
      </c>
      <c r="P196" s="257">
        <v>17299</v>
      </c>
      <c r="Q196" s="98">
        <v>17299</v>
      </c>
      <c r="R196" s="94">
        <f t="shared" si="150"/>
        <v>0</v>
      </c>
      <c r="S196" s="94"/>
      <c r="T196" s="94" t="str">
        <f t="shared" si="152"/>
        <v>0</v>
      </c>
      <c r="U196" s="96">
        <f t="shared" si="153"/>
        <v>0</v>
      </c>
      <c r="V196" s="258">
        <v>0</v>
      </c>
      <c r="W196" s="100">
        <v>0</v>
      </c>
      <c r="X196" s="94">
        <f t="shared" si="151"/>
        <v>0</v>
      </c>
      <c r="Y196" s="94"/>
      <c r="Z196" s="94" t="str">
        <f t="shared" si="154"/>
        <v>0</v>
      </c>
      <c r="AA196" s="96">
        <f t="shared" si="155"/>
        <v>0</v>
      </c>
      <c r="AB196" s="91">
        <v>0</v>
      </c>
      <c r="AC196" s="91"/>
    </row>
    <row r="197" spans="1:29" s="4" customFormat="1" ht="15" customHeight="1">
      <c r="A197" s="81" t="s">
        <v>4177</v>
      </c>
      <c r="B197" s="90">
        <v>1053732900</v>
      </c>
      <c r="C197" s="91">
        <f>SUM(U197+AA197)</f>
        <v>0</v>
      </c>
      <c r="D197" s="92">
        <v>12355952</v>
      </c>
      <c r="E197" s="90" t="s">
        <v>126</v>
      </c>
      <c r="F197" s="90" t="s">
        <v>4180</v>
      </c>
      <c r="G197" s="90" t="s">
        <v>2302</v>
      </c>
      <c r="H197" s="93" t="s">
        <v>4181</v>
      </c>
      <c r="I197" s="94">
        <v>0</v>
      </c>
      <c r="J197" s="94">
        <v>0</v>
      </c>
      <c r="K197" s="95">
        <v>1.9970000000000002E-2</v>
      </c>
      <c r="L197" s="96">
        <v>0.08</v>
      </c>
      <c r="M197" s="96">
        <f t="shared" si="148"/>
        <v>0</v>
      </c>
      <c r="N197" s="96">
        <f t="shared" si="149"/>
        <v>0</v>
      </c>
      <c r="O197" s="96" t="s">
        <v>27</v>
      </c>
      <c r="P197" s="257">
        <v>1476</v>
      </c>
      <c r="Q197" s="98">
        <v>1476</v>
      </c>
      <c r="R197" s="94">
        <f t="shared" si="150"/>
        <v>0</v>
      </c>
      <c r="S197" s="94"/>
      <c r="T197" s="94" t="str">
        <f t="shared" si="152"/>
        <v>0</v>
      </c>
      <c r="U197" s="96">
        <f t="shared" si="153"/>
        <v>0</v>
      </c>
      <c r="V197" s="258">
        <v>0</v>
      </c>
      <c r="W197" s="100">
        <v>0</v>
      </c>
      <c r="X197" s="94">
        <f t="shared" si="151"/>
        <v>0</v>
      </c>
      <c r="Y197" s="94"/>
      <c r="Z197" s="94" t="str">
        <f t="shared" si="154"/>
        <v>0</v>
      </c>
      <c r="AA197" s="96">
        <f t="shared" si="155"/>
        <v>0</v>
      </c>
      <c r="AB197" s="91">
        <v>0</v>
      </c>
      <c r="AC197" s="91"/>
    </row>
    <row r="198" spans="1:29" s="4" customFormat="1" ht="15" customHeight="1">
      <c r="A198" s="81" t="s">
        <v>4177</v>
      </c>
      <c r="B198" s="90">
        <v>1053732900</v>
      </c>
      <c r="C198" s="91">
        <f>SUM(U198+AA198)</f>
        <v>28.976470000000003</v>
      </c>
      <c r="D198" s="92">
        <v>12355953</v>
      </c>
      <c r="E198" s="90" t="s">
        <v>126</v>
      </c>
      <c r="F198" s="90" t="s">
        <v>4182</v>
      </c>
      <c r="G198" s="90" t="s">
        <v>2302</v>
      </c>
      <c r="H198" s="93" t="s">
        <v>4183</v>
      </c>
      <c r="I198" s="94">
        <v>0</v>
      </c>
      <c r="J198" s="94">
        <v>0</v>
      </c>
      <c r="K198" s="95">
        <v>1.9970000000000002E-2</v>
      </c>
      <c r="L198" s="96">
        <v>0.08</v>
      </c>
      <c r="M198" s="96">
        <f t="shared" si="148"/>
        <v>0</v>
      </c>
      <c r="N198" s="96">
        <f t="shared" si="149"/>
        <v>0</v>
      </c>
      <c r="O198" s="96" t="s">
        <v>27</v>
      </c>
      <c r="P198" s="257">
        <v>22110</v>
      </c>
      <c r="Q198" s="98">
        <f>VLOOKUP(H198,[1]Billing!$I$2:$S$2302,11,FALSE)</f>
        <v>23561</v>
      </c>
      <c r="R198" s="94">
        <f t="shared" si="150"/>
        <v>1451</v>
      </c>
      <c r="S198" s="94"/>
      <c r="T198" s="94">
        <f t="shared" si="152"/>
        <v>1451</v>
      </c>
      <c r="U198" s="96">
        <f t="shared" si="153"/>
        <v>28.976470000000003</v>
      </c>
      <c r="V198" s="258">
        <v>0</v>
      </c>
      <c r="W198" s="100">
        <f>VLOOKUP(H198,[1]Billing!$I$2:$Y$2302,17,FALSE)</f>
        <v>0</v>
      </c>
      <c r="X198" s="94">
        <f t="shared" si="151"/>
        <v>0</v>
      </c>
      <c r="Y198" s="94"/>
      <c r="Z198" s="94" t="str">
        <f t="shared" si="154"/>
        <v>0</v>
      </c>
      <c r="AA198" s="96">
        <f t="shared" si="155"/>
        <v>0</v>
      </c>
      <c r="AB198" s="91">
        <v>28.976470000000003</v>
      </c>
      <c r="AC198" s="91"/>
    </row>
    <row r="199" spans="1:29" s="4" customFormat="1" ht="15" customHeight="1">
      <c r="A199" s="81" t="s">
        <v>4184</v>
      </c>
      <c r="B199" s="90">
        <v>1053733020</v>
      </c>
      <c r="C199" s="91">
        <f>SUM(O199+U199+AA199)</f>
        <v>124.5</v>
      </c>
      <c r="D199" s="92">
        <v>12355987</v>
      </c>
      <c r="E199" s="90" t="s">
        <v>126</v>
      </c>
      <c r="F199" s="90" t="s">
        <v>4185</v>
      </c>
      <c r="G199" s="90" t="s">
        <v>2200</v>
      </c>
      <c r="H199" s="93" t="s">
        <v>4168</v>
      </c>
      <c r="I199" s="94">
        <v>6000</v>
      </c>
      <c r="J199" s="94">
        <v>0</v>
      </c>
      <c r="K199" s="95">
        <v>2.0750000000000001E-2</v>
      </c>
      <c r="L199" s="96">
        <v>0.08</v>
      </c>
      <c r="M199" s="96">
        <f t="shared" si="148"/>
        <v>124.5</v>
      </c>
      <c r="N199" s="96">
        <f t="shared" si="149"/>
        <v>0</v>
      </c>
      <c r="O199" s="96">
        <f>M199+N199</f>
        <v>124.5</v>
      </c>
      <c r="P199" s="253">
        <v>54037</v>
      </c>
      <c r="Q199" s="98">
        <f>VLOOKUP(H199,Devices!$A$2:$C$2077,3,FALSE)</f>
        <v>56273</v>
      </c>
      <c r="R199" s="94">
        <f t="shared" si="150"/>
        <v>2236</v>
      </c>
      <c r="S199" s="94" t="str">
        <f>IF(R199-I199&gt;0, R199-I199,"0")</f>
        <v>0</v>
      </c>
      <c r="T199" s="94"/>
      <c r="U199" s="96">
        <f>IF(S199&gt;0,S199*K199,"0")</f>
        <v>0</v>
      </c>
      <c r="V199" s="254">
        <v>0</v>
      </c>
      <c r="W199" s="100">
        <v>0</v>
      </c>
      <c r="X199" s="94">
        <f t="shared" si="151"/>
        <v>0</v>
      </c>
      <c r="Y199" s="94" t="str">
        <f>IF(X199-J199&gt;0,X199-J199,"0")</f>
        <v>0</v>
      </c>
      <c r="Z199" s="94"/>
      <c r="AA199" s="96">
        <f>IF(Y199&gt;0,Y199*L199,"0")</f>
        <v>0</v>
      </c>
      <c r="AB199" s="91">
        <v>124.5</v>
      </c>
      <c r="AC199" s="91"/>
    </row>
    <row r="200" spans="1:29" s="4" customFormat="1" ht="15" customHeight="1">
      <c r="A200" s="81" t="s">
        <v>4295</v>
      </c>
      <c r="B200" s="90">
        <v>1053732980</v>
      </c>
      <c r="C200" s="91">
        <f>SUM(U200+AA200)</f>
        <v>240.21913000000001</v>
      </c>
      <c r="D200" s="92">
        <v>12356214</v>
      </c>
      <c r="E200" s="90" t="s">
        <v>126</v>
      </c>
      <c r="F200" s="90" t="s">
        <v>4296</v>
      </c>
      <c r="G200" s="90" t="s">
        <v>2200</v>
      </c>
      <c r="H200" s="93" t="s">
        <v>4269</v>
      </c>
      <c r="I200" s="94">
        <v>0</v>
      </c>
      <c r="J200" s="94">
        <v>0</v>
      </c>
      <c r="K200" s="95">
        <v>1.9970000000000002E-2</v>
      </c>
      <c r="L200" s="96">
        <v>0.08</v>
      </c>
      <c r="M200" s="96">
        <f t="shared" si="148"/>
        <v>0</v>
      </c>
      <c r="N200" s="96">
        <f t="shared" si="149"/>
        <v>0</v>
      </c>
      <c r="O200" s="96" t="s">
        <v>27</v>
      </c>
      <c r="P200" s="257">
        <v>221605</v>
      </c>
      <c r="Q200" s="98">
        <f>VLOOKUP(H200,Devices!$A$2:$C$2077,3,FALSE)</f>
        <v>233634</v>
      </c>
      <c r="R200" s="94">
        <f t="shared" si="150"/>
        <v>12029</v>
      </c>
      <c r="S200" s="94"/>
      <c r="T200" s="94">
        <f>IF(R200-I200&gt;0, R200-I200,"0")</f>
        <v>12029</v>
      </c>
      <c r="U200" s="96">
        <f>IF(T200&gt;0,T200*K200,"0")</f>
        <v>240.21913000000001</v>
      </c>
      <c r="V200" s="258">
        <v>0</v>
      </c>
      <c r="W200" s="100">
        <v>0</v>
      </c>
      <c r="X200" s="94">
        <f t="shared" si="151"/>
        <v>0</v>
      </c>
      <c r="Y200" s="94"/>
      <c r="Z200" s="94" t="str">
        <f>IF(X200-J200&gt;0,X200-J200,"0")</f>
        <v>0</v>
      </c>
      <c r="AA200" s="96">
        <f>IF(Z200&gt;0,Z200*L200,"0")</f>
        <v>0</v>
      </c>
      <c r="AB200" s="91">
        <v>240.21913000000001</v>
      </c>
      <c r="AC200" s="91"/>
    </row>
    <row r="201" spans="1:29" s="4" customFormat="1" ht="15" customHeight="1">
      <c r="A201" s="81" t="s">
        <v>4370</v>
      </c>
      <c r="B201" s="90">
        <v>1053732900</v>
      </c>
      <c r="C201" s="91">
        <f>SUM(O201+U201+AA201)</f>
        <v>83</v>
      </c>
      <c r="D201" s="92">
        <v>12356223</v>
      </c>
      <c r="E201" s="90" t="s">
        <v>126</v>
      </c>
      <c r="F201" s="90" t="s">
        <v>2028</v>
      </c>
      <c r="G201" s="90" t="s">
        <v>2280</v>
      </c>
      <c r="H201" s="93" t="s">
        <v>4349</v>
      </c>
      <c r="I201" s="94">
        <v>4000</v>
      </c>
      <c r="J201" s="94"/>
      <c r="K201" s="95">
        <v>2.0750000000000001E-2</v>
      </c>
      <c r="L201" s="96">
        <v>0.08</v>
      </c>
      <c r="M201" s="96">
        <f>I201*K201</f>
        <v>83</v>
      </c>
      <c r="N201" s="96">
        <f>J201*L201</f>
        <v>0</v>
      </c>
      <c r="O201" s="96">
        <f>M201+N201</f>
        <v>83</v>
      </c>
      <c r="P201" s="255">
        <v>53130</v>
      </c>
      <c r="Q201" s="98">
        <f>VLOOKUP(H201,Devices!$A$2:$C$2077,3,FALSE)</f>
        <v>55308</v>
      </c>
      <c r="R201" s="94">
        <f>Q201-P201</f>
        <v>2178</v>
      </c>
      <c r="S201" s="94" t="str">
        <f>IF(R201-I201&gt;0, R201-I201,"0")</f>
        <v>0</v>
      </c>
      <c r="T201" s="94"/>
      <c r="U201" s="96">
        <f>IF(S201&gt;0,S201*K201,"0")</f>
        <v>0</v>
      </c>
      <c r="V201" s="256">
        <v>0</v>
      </c>
      <c r="W201" s="100">
        <v>0</v>
      </c>
      <c r="X201" s="94">
        <f>W201-V201</f>
        <v>0</v>
      </c>
      <c r="Y201" s="94" t="str">
        <f>IF(X201-J201&gt;0,X201-J201,"0")</f>
        <v>0</v>
      </c>
      <c r="Z201" s="94"/>
      <c r="AA201" s="96">
        <f>IF(Y201&gt;0,Y201*L201,"0")</f>
        <v>0</v>
      </c>
      <c r="AB201" s="91">
        <v>83</v>
      </c>
      <c r="AC201" s="91"/>
    </row>
    <row r="202" spans="1:29" s="4" customFormat="1" ht="15" customHeight="1">
      <c r="A202" s="81" t="s">
        <v>4871</v>
      </c>
      <c r="B202" s="90">
        <v>1053732900</v>
      </c>
      <c r="C202" s="91">
        <f>SUM(U202+AA202)</f>
        <v>99.290840000000003</v>
      </c>
      <c r="D202" s="92">
        <v>12356346</v>
      </c>
      <c r="E202" s="90" t="s">
        <v>126</v>
      </c>
      <c r="F202" s="90" t="s">
        <v>1597</v>
      </c>
      <c r="G202" s="90" t="s">
        <v>2280</v>
      </c>
      <c r="H202" s="93" t="s">
        <v>4872</v>
      </c>
      <c r="I202" s="94">
        <v>0</v>
      </c>
      <c r="J202" s="94">
        <v>0</v>
      </c>
      <c r="K202" s="95">
        <v>1.9970000000000002E-2</v>
      </c>
      <c r="L202" s="96">
        <v>0.08</v>
      </c>
      <c r="M202" s="96">
        <f t="shared" ref="M202" si="156">I202*K202</f>
        <v>0</v>
      </c>
      <c r="N202" s="96">
        <f t="shared" ref="N202" si="157">J202*L202</f>
        <v>0</v>
      </c>
      <c r="O202" s="96" t="s">
        <v>27</v>
      </c>
      <c r="P202" s="257">
        <v>48060</v>
      </c>
      <c r="Q202" s="98">
        <f>VLOOKUP(H202,Devices!$A$2:$C$2077,3,FALSE)</f>
        <v>53032</v>
      </c>
      <c r="R202" s="94">
        <f t="shared" ref="R202" si="158">Q202-P202</f>
        <v>4972</v>
      </c>
      <c r="S202" s="94"/>
      <c r="T202" s="94">
        <f>IF(R202-I202&gt;0, R202-I202,"0")</f>
        <v>4972</v>
      </c>
      <c r="U202" s="96">
        <f>IF(T202&gt;0,T202*K202,"0")</f>
        <v>99.290840000000003</v>
      </c>
      <c r="V202" s="258">
        <v>0</v>
      </c>
      <c r="W202" s="100">
        <v>0</v>
      </c>
      <c r="X202" s="94">
        <f t="shared" ref="X202" si="159">W202-V202</f>
        <v>0</v>
      </c>
      <c r="Y202" s="94"/>
      <c r="Z202" s="94" t="str">
        <f>IF(X202-J202&gt;0,X202-J202,"0")</f>
        <v>0</v>
      </c>
      <c r="AA202" s="96">
        <f>IF(Z202&gt;0,Z202*L202,"0")</f>
        <v>0</v>
      </c>
      <c r="AB202" s="91">
        <v>99.290840000000003</v>
      </c>
      <c r="AC202" s="91"/>
    </row>
    <row r="203" spans="1:29" s="4" customFormat="1" ht="15" customHeight="1">
      <c r="A203" s="81" t="s">
        <v>4871</v>
      </c>
      <c r="B203" s="90">
        <v>1058732410</v>
      </c>
      <c r="C203" s="91">
        <f>SUM(O203+U203+AA203)</f>
        <v>124.5</v>
      </c>
      <c r="D203" s="92">
        <v>12356355</v>
      </c>
      <c r="E203" s="90" t="s">
        <v>126</v>
      </c>
      <c r="F203" s="90" t="s">
        <v>4904</v>
      </c>
      <c r="G203" s="90" t="s">
        <v>2200</v>
      </c>
      <c r="H203" s="93" t="s">
        <v>4903</v>
      </c>
      <c r="I203" s="94">
        <v>6000</v>
      </c>
      <c r="J203" s="94">
        <v>0</v>
      </c>
      <c r="K203" s="95">
        <v>2.0750000000000001E-2</v>
      </c>
      <c r="L203" s="96">
        <v>0.08</v>
      </c>
      <c r="M203" s="96">
        <f t="shared" ref="M203:M204" si="160">I203*K203</f>
        <v>124.5</v>
      </c>
      <c r="N203" s="96">
        <f t="shared" ref="N203:N204" si="161">J203*L203</f>
        <v>0</v>
      </c>
      <c r="O203" s="96">
        <f t="shared" ref="O203:O222" si="162">M203+N203</f>
        <v>124.5</v>
      </c>
      <c r="P203" s="253">
        <v>42414</v>
      </c>
      <c r="Q203" s="98">
        <f>VLOOKUP(H203,Devices!$A$2:$C$2077,3,FALSE)</f>
        <v>45758</v>
      </c>
      <c r="R203" s="94">
        <f t="shared" ref="R203:R204" si="163">Q203-P203</f>
        <v>3344</v>
      </c>
      <c r="S203" s="94" t="str">
        <f t="shared" ref="S203:S222" si="164">IF(R203-I203&gt;0, R203-I203,"0")</f>
        <v>0</v>
      </c>
      <c r="T203" s="94"/>
      <c r="U203" s="96">
        <f t="shared" ref="U203:U222" si="165">IF(S203&gt;0,S203*K203,"0")</f>
        <v>0</v>
      </c>
      <c r="V203" s="254">
        <v>0</v>
      </c>
      <c r="W203" s="100">
        <v>0</v>
      </c>
      <c r="X203" s="94">
        <f t="shared" ref="X203:X204" si="166">W203-V203</f>
        <v>0</v>
      </c>
      <c r="Y203" s="94" t="str">
        <f t="shared" ref="Y203:Y222" si="167">IF(X203-J203&gt;0,X203-J203,"0")</f>
        <v>0</v>
      </c>
      <c r="Z203" s="94"/>
      <c r="AA203" s="96">
        <f t="shared" ref="AA203:AA222" si="168">IF(Y203&gt;0,Y203*L203,"0")</f>
        <v>0</v>
      </c>
      <c r="AB203" s="91">
        <v>124.5</v>
      </c>
      <c r="AC203" s="91"/>
    </row>
    <row r="204" spans="1:29" s="4" customFormat="1" ht="15" customHeight="1">
      <c r="A204" s="81" t="s">
        <v>4871</v>
      </c>
      <c r="B204" s="90">
        <v>1058732410</v>
      </c>
      <c r="C204" s="91">
        <f>SUM(O204+U204+AA204)</f>
        <v>92.939250000000001</v>
      </c>
      <c r="D204" s="92">
        <v>12356238</v>
      </c>
      <c r="E204" s="90" t="s">
        <v>126</v>
      </c>
      <c r="F204" s="90" t="s">
        <v>4185</v>
      </c>
      <c r="G204" s="90" t="s">
        <v>2236</v>
      </c>
      <c r="H204" s="93" t="s">
        <v>4905</v>
      </c>
      <c r="I204" s="94">
        <v>4000</v>
      </c>
      <c r="J204" s="94">
        <v>0</v>
      </c>
      <c r="K204" s="95">
        <v>2.0750000000000001E-2</v>
      </c>
      <c r="L204" s="96">
        <v>0.08</v>
      </c>
      <c r="M204" s="96">
        <f t="shared" si="160"/>
        <v>83</v>
      </c>
      <c r="N204" s="96">
        <f t="shared" si="161"/>
        <v>0</v>
      </c>
      <c r="O204" s="96">
        <f t="shared" si="162"/>
        <v>83</v>
      </c>
      <c r="P204" s="253">
        <v>65123</v>
      </c>
      <c r="Q204" s="98">
        <f>VLOOKUP(H204,Devices!$A$2:$C$2077,3,FALSE)</f>
        <v>69602</v>
      </c>
      <c r="R204" s="94">
        <f t="shared" si="163"/>
        <v>4479</v>
      </c>
      <c r="S204" s="94">
        <f t="shared" si="164"/>
        <v>479</v>
      </c>
      <c r="T204" s="94"/>
      <c r="U204" s="96">
        <f t="shared" si="165"/>
        <v>9.9392500000000013</v>
      </c>
      <c r="V204" s="254">
        <v>0</v>
      </c>
      <c r="W204" s="100">
        <v>0</v>
      </c>
      <c r="X204" s="94">
        <f t="shared" si="166"/>
        <v>0</v>
      </c>
      <c r="Y204" s="94" t="str">
        <f t="shared" si="167"/>
        <v>0</v>
      </c>
      <c r="Z204" s="94"/>
      <c r="AA204" s="96">
        <f t="shared" si="168"/>
        <v>0</v>
      </c>
      <c r="AB204" s="91">
        <v>92.939250000000001</v>
      </c>
      <c r="AC204" s="91"/>
    </row>
    <row r="205" spans="1:29" s="4" customFormat="1" ht="15" customHeight="1">
      <c r="A205" s="81" t="s">
        <v>4871</v>
      </c>
      <c r="B205" s="90">
        <v>1058732410</v>
      </c>
      <c r="C205" s="91">
        <f>SUM(O205+U205+AA205)</f>
        <v>83</v>
      </c>
      <c r="D205" s="92">
        <v>12356058</v>
      </c>
      <c r="E205" s="90" t="s">
        <v>126</v>
      </c>
      <c r="F205" s="90" t="s">
        <v>4185</v>
      </c>
      <c r="G205" s="90" t="s">
        <v>2236</v>
      </c>
      <c r="H205" s="93" t="s">
        <v>3306</v>
      </c>
      <c r="I205" s="94">
        <v>4000</v>
      </c>
      <c r="J205" s="94">
        <v>0</v>
      </c>
      <c r="K205" s="95">
        <v>2.0750000000000001E-2</v>
      </c>
      <c r="L205" s="96">
        <v>0.08</v>
      </c>
      <c r="M205" s="96">
        <f t="shared" ref="M205:M206" si="169">I205*K205</f>
        <v>83</v>
      </c>
      <c r="N205" s="96">
        <f t="shared" ref="N205:N206" si="170">J205*L205</f>
        <v>0</v>
      </c>
      <c r="O205" s="96">
        <f t="shared" si="162"/>
        <v>83</v>
      </c>
      <c r="P205" s="253">
        <v>160803</v>
      </c>
      <c r="Q205" s="98">
        <f>VLOOKUP(H205,Devices!$A$2:$C$2077,3,FALSE)</f>
        <v>162692</v>
      </c>
      <c r="R205" s="94">
        <f t="shared" ref="R205:R206" si="171">Q205-P205</f>
        <v>1889</v>
      </c>
      <c r="S205" s="94" t="str">
        <f t="shared" si="164"/>
        <v>0</v>
      </c>
      <c r="T205" s="94"/>
      <c r="U205" s="96">
        <f t="shared" si="165"/>
        <v>0</v>
      </c>
      <c r="V205" s="254">
        <v>0</v>
      </c>
      <c r="W205" s="100">
        <v>0</v>
      </c>
      <c r="X205" s="94">
        <f t="shared" ref="X205:X206" si="172">W205-V205</f>
        <v>0</v>
      </c>
      <c r="Y205" s="94" t="str">
        <f t="shared" si="167"/>
        <v>0</v>
      </c>
      <c r="Z205" s="94"/>
      <c r="AA205" s="96">
        <f t="shared" si="168"/>
        <v>0</v>
      </c>
      <c r="AB205" s="91">
        <v>83</v>
      </c>
      <c r="AC205" s="91"/>
    </row>
    <row r="206" spans="1:29" s="4" customFormat="1" ht="15" customHeight="1">
      <c r="A206" s="81" t="s">
        <v>4901</v>
      </c>
      <c r="B206" s="90">
        <v>1058732410</v>
      </c>
      <c r="C206" s="91">
        <f>SUM(O206+U206+AA206)</f>
        <v>124.5</v>
      </c>
      <c r="D206" s="92">
        <v>12356312</v>
      </c>
      <c r="E206" s="90" t="s">
        <v>126</v>
      </c>
      <c r="F206" s="90" t="s">
        <v>4185</v>
      </c>
      <c r="G206" s="90" t="s">
        <v>2200</v>
      </c>
      <c r="H206" s="93" t="s">
        <v>4934</v>
      </c>
      <c r="I206" s="94">
        <v>6000</v>
      </c>
      <c r="J206" s="94">
        <v>0</v>
      </c>
      <c r="K206" s="95">
        <v>2.0750000000000001E-2</v>
      </c>
      <c r="L206" s="96">
        <v>0.08</v>
      </c>
      <c r="M206" s="96">
        <f t="shared" si="169"/>
        <v>124.5</v>
      </c>
      <c r="N206" s="96">
        <f t="shared" si="170"/>
        <v>0</v>
      </c>
      <c r="O206" s="96">
        <f t="shared" ref="O206" si="173">M206+N206</f>
        <v>124.5</v>
      </c>
      <c r="P206" s="253">
        <v>11644</v>
      </c>
      <c r="Q206" s="98">
        <f>VLOOKUP(H206,Devices!$A$2:$C$2077,3,FALSE)</f>
        <v>12443</v>
      </c>
      <c r="R206" s="94">
        <f t="shared" si="171"/>
        <v>799</v>
      </c>
      <c r="S206" s="94" t="str">
        <f t="shared" ref="S206" si="174">IF(R206-I206&gt;0, R206-I206,"0")</f>
        <v>0</v>
      </c>
      <c r="T206" s="94"/>
      <c r="U206" s="96">
        <f t="shared" ref="U206" si="175">IF(S206&gt;0,S206*K206,"0")</f>
        <v>0</v>
      </c>
      <c r="V206" s="254">
        <v>0</v>
      </c>
      <c r="W206" s="100">
        <v>0</v>
      </c>
      <c r="X206" s="94">
        <f t="shared" si="172"/>
        <v>0</v>
      </c>
      <c r="Y206" s="94" t="str">
        <f t="shared" ref="Y206" si="176">IF(X206-J206&gt;0,X206-J206,"0")</f>
        <v>0</v>
      </c>
      <c r="Z206" s="94"/>
      <c r="AA206" s="96">
        <f t="shared" ref="AA206" si="177">IF(Y206&gt;0,Y206*L206,"0")</f>
        <v>0</v>
      </c>
      <c r="AB206" s="91">
        <v>124.5</v>
      </c>
      <c r="AC206" s="91"/>
    </row>
    <row r="207" spans="1:29" s="4" customFormat="1" ht="15" customHeight="1">
      <c r="A207" s="81" t="s">
        <v>4901</v>
      </c>
      <c r="B207" s="90">
        <v>1058732410</v>
      </c>
      <c r="C207" s="91">
        <f>SUM(U207+AA207)</f>
        <v>65.162109999999998</v>
      </c>
      <c r="D207" s="92">
        <v>12356123</v>
      </c>
      <c r="E207" s="90" t="s">
        <v>126</v>
      </c>
      <c r="F207" s="90" t="s">
        <v>4185</v>
      </c>
      <c r="G207" s="90" t="s">
        <v>2200</v>
      </c>
      <c r="H207" s="93" t="s">
        <v>3632</v>
      </c>
      <c r="I207" s="94">
        <v>0</v>
      </c>
      <c r="J207" s="94">
        <v>0</v>
      </c>
      <c r="K207" s="95">
        <v>1.9970000000000002E-2</v>
      </c>
      <c r="L207" s="96">
        <v>0.08</v>
      </c>
      <c r="M207" s="96">
        <f>I207*K207</f>
        <v>0</v>
      </c>
      <c r="N207" s="96">
        <f>J207*L207</f>
        <v>0</v>
      </c>
      <c r="O207" s="96" t="s">
        <v>27</v>
      </c>
      <c r="P207" s="97">
        <v>50798</v>
      </c>
      <c r="Q207" s="98">
        <f>VLOOKUP(H207,Devices!$A$2:$C$2077,3,FALSE)</f>
        <v>54061</v>
      </c>
      <c r="R207" s="94">
        <f>Q207-P207</f>
        <v>3263</v>
      </c>
      <c r="S207" s="94"/>
      <c r="T207" s="94">
        <f>IF(R207-I207&gt;0, R207-I207,"0")</f>
        <v>3263</v>
      </c>
      <c r="U207" s="96">
        <f>IF(T207&gt;0,T207*K207,"0")</f>
        <v>65.162109999999998</v>
      </c>
      <c r="V207" s="99">
        <v>0</v>
      </c>
      <c r="W207" s="100">
        <v>0</v>
      </c>
      <c r="X207" s="94">
        <f>W207-V207</f>
        <v>0</v>
      </c>
      <c r="Y207" s="94"/>
      <c r="Z207" s="94" t="str">
        <f>IF(X207-J207&gt;0,X207-J207,"0")</f>
        <v>0</v>
      </c>
      <c r="AA207" s="96">
        <f>IF(Z207&gt;0,Z207*L207,"0")</f>
        <v>0</v>
      </c>
      <c r="AB207" s="91">
        <v>65.162109999999998</v>
      </c>
      <c r="AC207" s="91"/>
    </row>
    <row r="208" spans="1:29" s="4" customFormat="1" ht="15" customHeight="1">
      <c r="A208" s="81" t="s">
        <v>5010</v>
      </c>
      <c r="B208" s="90">
        <v>1053733020</v>
      </c>
      <c r="C208" s="91">
        <f>SUM(O208+U208+AA208)</f>
        <v>83</v>
      </c>
      <c r="D208" s="92">
        <v>12356368</v>
      </c>
      <c r="E208" s="90" t="s">
        <v>5012</v>
      </c>
      <c r="F208" s="90" t="s">
        <v>5011</v>
      </c>
      <c r="G208" s="90" t="s">
        <v>2280</v>
      </c>
      <c r="H208" s="93" t="s">
        <v>5013</v>
      </c>
      <c r="I208" s="94">
        <v>4000</v>
      </c>
      <c r="J208" s="94">
        <v>0</v>
      </c>
      <c r="K208" s="95">
        <v>2.0750000000000001E-2</v>
      </c>
      <c r="L208" s="96">
        <v>0.08</v>
      </c>
      <c r="M208" s="96">
        <f t="shared" ref="M208" si="178">I208*K208</f>
        <v>83</v>
      </c>
      <c r="N208" s="96">
        <f t="shared" ref="N208" si="179">J208*L208</f>
        <v>0</v>
      </c>
      <c r="O208" s="96">
        <f t="shared" ref="O208" si="180">M208+N208</f>
        <v>83</v>
      </c>
      <c r="P208" s="253">
        <v>14880</v>
      </c>
      <c r="Q208" s="98">
        <f>VLOOKUP(H208,Devices!$A$2:$C$2077,3,FALSE)</f>
        <v>16589</v>
      </c>
      <c r="R208" s="94">
        <f t="shared" ref="R208" si="181">Q208-P208</f>
        <v>1709</v>
      </c>
      <c r="S208" s="94" t="str">
        <f t="shared" ref="S208" si="182">IF(R208-I208&gt;0, R208-I208,"0")</f>
        <v>0</v>
      </c>
      <c r="T208" s="94"/>
      <c r="U208" s="96">
        <f t="shared" ref="U208" si="183">IF(S208&gt;0,S208*K208,"0")</f>
        <v>0</v>
      </c>
      <c r="V208" s="254">
        <v>0</v>
      </c>
      <c r="W208" s="100">
        <v>0</v>
      </c>
      <c r="X208" s="94">
        <f t="shared" ref="X208" si="184">W208-V208</f>
        <v>0</v>
      </c>
      <c r="Y208" s="94" t="str">
        <f t="shared" ref="Y208" si="185">IF(X208-J208&gt;0,X208-J208,"0")</f>
        <v>0</v>
      </c>
      <c r="Z208" s="94"/>
      <c r="AA208" s="96">
        <f t="shared" ref="AA208" si="186">IF(Y208&gt;0,Y208*L208,"0")</f>
        <v>0</v>
      </c>
      <c r="AB208" s="91">
        <v>83</v>
      </c>
      <c r="AC208" s="91"/>
    </row>
    <row r="209" spans="1:29" s="4" customFormat="1" ht="15" customHeight="1">
      <c r="A209" s="81" t="s">
        <v>5386</v>
      </c>
      <c r="B209" s="90">
        <v>1058732410</v>
      </c>
      <c r="C209" s="91">
        <f>SUM(O209+U209+AA209)</f>
        <v>191.38</v>
      </c>
      <c r="D209" s="92">
        <v>12356446</v>
      </c>
      <c r="E209" s="90" t="s">
        <v>126</v>
      </c>
      <c r="F209" s="90" t="s">
        <v>4185</v>
      </c>
      <c r="G209" s="90" t="s">
        <v>1971</v>
      </c>
      <c r="H209" s="93" t="s">
        <v>5387</v>
      </c>
      <c r="I209" s="94">
        <v>6000</v>
      </c>
      <c r="J209" s="94">
        <v>100</v>
      </c>
      <c r="K209" s="95">
        <v>2.0750000000000001E-2</v>
      </c>
      <c r="L209" s="96">
        <v>0.08</v>
      </c>
      <c r="M209" s="96">
        <f t="shared" ref="M209:N211" si="187">I209*K209</f>
        <v>124.5</v>
      </c>
      <c r="N209" s="96">
        <f t="shared" si="187"/>
        <v>8</v>
      </c>
      <c r="O209" s="96">
        <f>M209+N209</f>
        <v>132.5</v>
      </c>
      <c r="P209" s="253">
        <v>15488</v>
      </c>
      <c r="Q209" s="98">
        <f>VLOOKUP(H209,Devices!$A$2:$C$2077,3,FALSE)</f>
        <v>18088</v>
      </c>
      <c r="R209" s="94">
        <f t="shared" ref="R209:R213" si="188">Q209-P209</f>
        <v>2600</v>
      </c>
      <c r="S209" s="94" t="str">
        <f>IF(R209-I209&gt;0, R209-I209,"0")</f>
        <v>0</v>
      </c>
      <c r="T209" s="94"/>
      <c r="U209" s="96">
        <f>IF(S209&gt;0,S209*K209,"0")</f>
        <v>0</v>
      </c>
      <c r="V209" s="254">
        <v>3032</v>
      </c>
      <c r="W209" s="100">
        <f>VLOOKUP(H209,Devices!$A$2:$D$2077,4,FALSE)</f>
        <v>3868</v>
      </c>
      <c r="X209" s="94">
        <f t="shared" ref="X209:X213" si="189">W209-V209</f>
        <v>836</v>
      </c>
      <c r="Y209" s="94">
        <f>IF(X209-J209&gt;0,X209-J209,"0")</f>
        <v>736</v>
      </c>
      <c r="Z209" s="94"/>
      <c r="AA209" s="96">
        <f>IF(Y209&gt;0,Y209*L209,"0")</f>
        <v>58.88</v>
      </c>
      <c r="AB209" s="91">
        <v>191.38</v>
      </c>
      <c r="AC209" s="91"/>
    </row>
    <row r="210" spans="1:29" s="4" customFormat="1" ht="15" customHeight="1">
      <c r="A210" s="81" t="s">
        <v>5388</v>
      </c>
      <c r="B210" s="90">
        <v>1058732490</v>
      </c>
      <c r="C210" s="91">
        <f>SUM(O210+U210+AA210)</f>
        <v>83</v>
      </c>
      <c r="D210" s="92">
        <v>12356443</v>
      </c>
      <c r="E210" s="90" t="s">
        <v>126</v>
      </c>
      <c r="F210" s="90" t="s">
        <v>5530</v>
      </c>
      <c r="G210" s="90" t="s">
        <v>2280</v>
      </c>
      <c r="H210" s="93" t="s">
        <v>5389</v>
      </c>
      <c r="I210" s="94">
        <v>4000</v>
      </c>
      <c r="J210" s="94">
        <v>0</v>
      </c>
      <c r="K210" s="95">
        <v>2.0750000000000001E-2</v>
      </c>
      <c r="L210" s="96">
        <v>0.08</v>
      </c>
      <c r="M210" s="96">
        <f t="shared" si="187"/>
        <v>83</v>
      </c>
      <c r="N210" s="96">
        <f t="shared" si="187"/>
        <v>0</v>
      </c>
      <c r="O210" s="96">
        <f>M210+N210</f>
        <v>83</v>
      </c>
      <c r="P210" s="253">
        <v>10218</v>
      </c>
      <c r="Q210" s="98">
        <f>VLOOKUP(H210,Devices!$A$2:$C$2077,3,FALSE)</f>
        <v>11601</v>
      </c>
      <c r="R210" s="94">
        <f t="shared" si="188"/>
        <v>1383</v>
      </c>
      <c r="S210" s="94" t="str">
        <f>IF(R210-I210&gt;0, R210-I210,"0")</f>
        <v>0</v>
      </c>
      <c r="T210" s="94"/>
      <c r="U210" s="96">
        <f>IF(S210&gt;0,S210*K210,"0")</f>
        <v>0</v>
      </c>
      <c r="V210" s="254">
        <v>0</v>
      </c>
      <c r="W210" s="100">
        <v>0</v>
      </c>
      <c r="X210" s="94">
        <f t="shared" si="189"/>
        <v>0</v>
      </c>
      <c r="Y210" s="94" t="str">
        <f>IF(X210-J210&gt;0,X210-J210,"0")</f>
        <v>0</v>
      </c>
      <c r="Z210" s="94"/>
      <c r="AA210" s="96">
        <f>IF(Y210&gt;0,Y210*L210,"0")</f>
        <v>0</v>
      </c>
      <c r="AB210" s="91">
        <v>83</v>
      </c>
      <c r="AC210" s="91"/>
    </row>
    <row r="211" spans="1:29" s="4" customFormat="1" ht="15" customHeight="1">
      <c r="A211" s="81" t="s">
        <v>5388</v>
      </c>
      <c r="B211" s="90">
        <v>1058732490</v>
      </c>
      <c r="C211" s="91">
        <f>SUM(O211+U211+AA211)</f>
        <v>41.5</v>
      </c>
      <c r="D211" s="92">
        <v>12356031</v>
      </c>
      <c r="E211" s="90" t="s">
        <v>126</v>
      </c>
      <c r="F211" s="90" t="s">
        <v>5390</v>
      </c>
      <c r="G211" s="90" t="s">
        <v>2302</v>
      </c>
      <c r="H211" s="93" t="s">
        <v>5391</v>
      </c>
      <c r="I211" s="94">
        <v>2000</v>
      </c>
      <c r="J211" s="94">
        <v>0</v>
      </c>
      <c r="K211" s="95">
        <v>2.0750000000000001E-2</v>
      </c>
      <c r="L211" s="96">
        <v>0.08</v>
      </c>
      <c r="M211" s="96">
        <f t="shared" si="187"/>
        <v>41.5</v>
      </c>
      <c r="N211" s="96">
        <f t="shared" si="187"/>
        <v>0</v>
      </c>
      <c r="O211" s="96">
        <f>M211+N211</f>
        <v>41.5</v>
      </c>
      <c r="P211" s="253">
        <v>49338</v>
      </c>
      <c r="Q211" s="98">
        <f>VLOOKUP(H211,Devices!$A$2:$C$2077,3,FALSE)</f>
        <v>50031</v>
      </c>
      <c r="R211" s="94">
        <f t="shared" si="188"/>
        <v>693</v>
      </c>
      <c r="S211" s="94" t="str">
        <f>IF(R211-I211&gt;0, R211-I211,"0")</f>
        <v>0</v>
      </c>
      <c r="T211" s="94"/>
      <c r="U211" s="96">
        <f>IF(S211&gt;0,S211*K211,"0")</f>
        <v>0</v>
      </c>
      <c r="V211" s="254">
        <v>0</v>
      </c>
      <c r="W211" s="100">
        <v>0</v>
      </c>
      <c r="X211" s="94">
        <f t="shared" si="189"/>
        <v>0</v>
      </c>
      <c r="Y211" s="94" t="str">
        <f>IF(X211-J211&gt;0,X211-J211,"0")</f>
        <v>0</v>
      </c>
      <c r="Z211" s="94"/>
      <c r="AA211" s="96">
        <f>IF(Y211&gt;0,Y211*L211,"0")</f>
        <v>0</v>
      </c>
      <c r="AB211" s="91">
        <v>41.5</v>
      </c>
      <c r="AC211" s="91"/>
    </row>
    <row r="212" spans="1:29" s="4" customFormat="1" ht="15" customHeight="1">
      <c r="A212" s="81" t="s">
        <v>5712</v>
      </c>
      <c r="B212" s="90">
        <v>1058732410</v>
      </c>
      <c r="C212" s="91">
        <f>SUM(U212+AA212)</f>
        <v>126.30160000000001</v>
      </c>
      <c r="D212" s="92">
        <v>13586501</v>
      </c>
      <c r="E212" s="90" t="s">
        <v>126</v>
      </c>
      <c r="F212" s="90" t="s">
        <v>5445</v>
      </c>
      <c r="G212" s="90" t="s">
        <v>2362</v>
      </c>
      <c r="H212" s="93" t="s">
        <v>5703</v>
      </c>
      <c r="I212" s="94">
        <v>0</v>
      </c>
      <c r="J212" s="94">
        <v>0</v>
      </c>
      <c r="K212" s="95">
        <v>1.9970000000000002E-2</v>
      </c>
      <c r="L212" s="96">
        <v>0.08</v>
      </c>
      <c r="M212" s="96">
        <f t="shared" ref="M212" si="190">I212*K212</f>
        <v>0</v>
      </c>
      <c r="N212" s="96">
        <f t="shared" ref="N212" si="191">J212*L212</f>
        <v>0</v>
      </c>
      <c r="O212" s="96" t="s">
        <v>27</v>
      </c>
      <c r="P212" s="97">
        <v>14005</v>
      </c>
      <c r="Q212" s="98">
        <f>VLOOKUP(H212,Devices!$A$2:$C$2077,3,FALSE)</f>
        <v>17285</v>
      </c>
      <c r="R212" s="94">
        <f t="shared" si="188"/>
        <v>3280</v>
      </c>
      <c r="S212" s="94"/>
      <c r="T212" s="94">
        <f>IF(R212-I212&gt;0, R212-I212,"0")</f>
        <v>3280</v>
      </c>
      <c r="U212" s="96">
        <f>IF(T212&gt;0,T212*K212,"0")</f>
        <v>65.50160000000001</v>
      </c>
      <c r="V212" s="99">
        <v>4227</v>
      </c>
      <c r="W212" s="100">
        <f>VLOOKUP(H212,Devices!$A$2:$D$2077,4,FALSE)</f>
        <v>4987</v>
      </c>
      <c r="X212" s="94">
        <f t="shared" si="189"/>
        <v>760</v>
      </c>
      <c r="Y212" s="94"/>
      <c r="Z212" s="94">
        <f>IF(X212-J212&gt;0,X212-J212,"0")</f>
        <v>760</v>
      </c>
      <c r="AA212" s="96">
        <f>IF(Z212&gt;0,Z212*L212,"0")</f>
        <v>60.800000000000004</v>
      </c>
      <c r="AB212" s="91">
        <v>126.30160000000001</v>
      </c>
      <c r="AC212" s="91"/>
    </row>
    <row r="213" spans="1:29" s="3" customFormat="1" ht="15" customHeight="1">
      <c r="A213" s="81" t="s">
        <v>5713</v>
      </c>
      <c r="B213" s="90">
        <v>1058732480</v>
      </c>
      <c r="C213" s="91">
        <f>SUM(O213+U213+AA213)</f>
        <v>83</v>
      </c>
      <c r="D213" s="92">
        <v>13586893</v>
      </c>
      <c r="E213" s="90" t="s">
        <v>126</v>
      </c>
      <c r="F213" s="90" t="s">
        <v>5714</v>
      </c>
      <c r="G213" s="90" t="s">
        <v>2280</v>
      </c>
      <c r="H213" s="93" t="s">
        <v>5705</v>
      </c>
      <c r="I213" s="94">
        <v>4000</v>
      </c>
      <c r="J213" s="94">
        <v>0</v>
      </c>
      <c r="K213" s="95">
        <v>2.0750000000000001E-2</v>
      </c>
      <c r="L213" s="96">
        <v>0.08</v>
      </c>
      <c r="M213" s="96">
        <f t="shared" ref="M213:N215" si="192">I213*K213</f>
        <v>83</v>
      </c>
      <c r="N213" s="96">
        <f t="shared" si="192"/>
        <v>0</v>
      </c>
      <c r="O213" s="96">
        <f>M213+N213</f>
        <v>83</v>
      </c>
      <c r="P213" s="131">
        <v>6656</v>
      </c>
      <c r="Q213" s="98">
        <f>VLOOKUP(H213,Devices!$A$2:$C$2077,3,FALSE)</f>
        <v>8659</v>
      </c>
      <c r="R213" s="94">
        <f t="shared" si="188"/>
        <v>2003</v>
      </c>
      <c r="S213" s="94" t="str">
        <f>IF(R213-I213&gt;0, R213-I213,"0")</f>
        <v>0</v>
      </c>
      <c r="T213" s="94"/>
      <c r="U213" s="96">
        <f>IF(S213&gt;0,S213*K213,"0")</f>
        <v>0</v>
      </c>
      <c r="V213" s="99">
        <v>0</v>
      </c>
      <c r="W213" s="100">
        <v>0</v>
      </c>
      <c r="X213" s="94">
        <f t="shared" si="189"/>
        <v>0</v>
      </c>
      <c r="Y213" s="94" t="str">
        <f>IF(X213-J213&gt;0,X213-J213,"0")</f>
        <v>0</v>
      </c>
      <c r="Z213" s="94"/>
      <c r="AA213" s="96">
        <f>IF(Y213&gt;0,Y213*L213,"0")</f>
        <v>0</v>
      </c>
      <c r="AB213" s="91">
        <v>83</v>
      </c>
      <c r="AC213" s="91"/>
    </row>
    <row r="214" spans="1:29" s="4" customFormat="1" ht="15" customHeight="1">
      <c r="A214" s="81" t="s">
        <v>5800</v>
      </c>
      <c r="B214" s="90">
        <v>1053732900</v>
      </c>
      <c r="C214" s="91">
        <f>SUM(O214+U214+AA214)</f>
        <v>129.16</v>
      </c>
      <c r="D214" s="92">
        <v>13586502</v>
      </c>
      <c r="E214" s="90" t="s">
        <v>126</v>
      </c>
      <c r="F214" s="90" t="s">
        <v>5801</v>
      </c>
      <c r="G214" s="90" t="s">
        <v>2362</v>
      </c>
      <c r="H214" s="93" t="s">
        <v>5802</v>
      </c>
      <c r="I214" s="94">
        <v>4000</v>
      </c>
      <c r="J214" s="94">
        <v>100</v>
      </c>
      <c r="K214" s="95">
        <v>2.0750000000000001E-2</v>
      </c>
      <c r="L214" s="96">
        <v>0.08</v>
      </c>
      <c r="M214" s="96">
        <f t="shared" si="192"/>
        <v>83</v>
      </c>
      <c r="N214" s="96">
        <f t="shared" si="192"/>
        <v>8</v>
      </c>
      <c r="O214" s="96">
        <f>M214+N214</f>
        <v>91</v>
      </c>
      <c r="P214" s="131">
        <v>2134</v>
      </c>
      <c r="Q214" s="98">
        <f>VLOOKUP(H214,Devices!$A$2:$C$2077,3,FALSE)</f>
        <v>2539</v>
      </c>
      <c r="R214" s="94">
        <f t="shared" ref="R214" si="193">Q214-P214</f>
        <v>405</v>
      </c>
      <c r="S214" s="94" t="str">
        <f>IF(R214-I214&gt;0, R214-I214,"0")</f>
        <v>0</v>
      </c>
      <c r="T214" s="94"/>
      <c r="U214" s="96">
        <f>IF(S214&gt;0,S214*K214,"0")</f>
        <v>0</v>
      </c>
      <c r="V214" s="99">
        <v>1516</v>
      </c>
      <c r="W214" s="100">
        <f>VLOOKUP(H214,Devices!$A$2:$D$2077,4,FALSE)</f>
        <v>2093</v>
      </c>
      <c r="X214" s="94">
        <f t="shared" ref="X214" si="194">W214-V214</f>
        <v>577</v>
      </c>
      <c r="Y214" s="94">
        <f>IF(X214-J214&gt;0,X214-J214,"0")</f>
        <v>477</v>
      </c>
      <c r="Z214" s="94"/>
      <c r="AA214" s="96">
        <f>IF(Y214&gt;0,Y214*L214,"0")</f>
        <v>38.160000000000004</v>
      </c>
      <c r="AB214" s="91">
        <v>129.16</v>
      </c>
      <c r="AC214" s="91"/>
    </row>
    <row r="215" spans="1:29" s="4" customFormat="1" ht="15" customHeight="1">
      <c r="A215" s="81" t="s">
        <v>5800</v>
      </c>
      <c r="B215" s="90">
        <v>1053732900</v>
      </c>
      <c r="C215" s="91">
        <f>SUM(O215+U215+AA215)</f>
        <v>91</v>
      </c>
      <c r="D215" s="92">
        <v>13586510</v>
      </c>
      <c r="E215" s="90" t="s">
        <v>126</v>
      </c>
      <c r="F215" s="90" t="s">
        <v>5803</v>
      </c>
      <c r="G215" s="90" t="s">
        <v>2362</v>
      </c>
      <c r="H215" s="93" t="s">
        <v>5804</v>
      </c>
      <c r="I215" s="94">
        <v>4000</v>
      </c>
      <c r="J215" s="94">
        <v>100</v>
      </c>
      <c r="K215" s="95">
        <v>2.0750000000000001E-2</v>
      </c>
      <c r="L215" s="96">
        <v>0.08</v>
      </c>
      <c r="M215" s="96">
        <f t="shared" si="192"/>
        <v>83</v>
      </c>
      <c r="N215" s="96">
        <f t="shared" si="192"/>
        <v>8</v>
      </c>
      <c r="O215" s="96">
        <f>M215+N215</f>
        <v>91</v>
      </c>
      <c r="P215" s="131">
        <v>311</v>
      </c>
      <c r="Q215" s="98">
        <f>VLOOKUP(H215,Devices!$A$2:$C$2077,3,FALSE)</f>
        <v>365</v>
      </c>
      <c r="R215" s="94">
        <f t="shared" ref="R215" si="195">Q215-P215</f>
        <v>54</v>
      </c>
      <c r="S215" s="94" t="str">
        <f>IF(R215-I215&gt;0, R215-I215,"0")</f>
        <v>0</v>
      </c>
      <c r="T215" s="94"/>
      <c r="U215" s="96">
        <f>IF(S215&gt;0,S215*K215,"0")</f>
        <v>0</v>
      </c>
      <c r="V215" s="99">
        <v>14</v>
      </c>
      <c r="W215" s="100">
        <f>VLOOKUP(H215,Devices!$A$2:$D$2077,4,FALSE)</f>
        <v>25</v>
      </c>
      <c r="X215" s="94">
        <f t="shared" ref="X215" si="196">W215-V215</f>
        <v>11</v>
      </c>
      <c r="Y215" s="94" t="str">
        <f>IF(X215-J215&gt;0,X215-J215,"0")</f>
        <v>0</v>
      </c>
      <c r="Z215" s="94"/>
      <c r="AA215" s="96">
        <f>IF(Y215&gt;0,Y215*L215,"0")</f>
        <v>0</v>
      </c>
      <c r="AB215" s="91">
        <v>91</v>
      </c>
      <c r="AC215" s="91"/>
    </row>
    <row r="216" spans="1:29" s="4" customFormat="1" ht="15" customHeight="1">
      <c r="A216" s="81" t="s">
        <v>5895</v>
      </c>
      <c r="B216" s="90">
        <v>1058732410</v>
      </c>
      <c r="C216" s="91">
        <f>SUM(U216+AA216)</f>
        <v>275.57419999999996</v>
      </c>
      <c r="D216" s="92">
        <v>13586863</v>
      </c>
      <c r="E216" s="90" t="s">
        <v>126</v>
      </c>
      <c r="F216" s="90" t="s">
        <v>3881</v>
      </c>
      <c r="G216" s="90" t="s">
        <v>5638</v>
      </c>
      <c r="H216" s="93" t="s">
        <v>5896</v>
      </c>
      <c r="I216" s="94">
        <v>0</v>
      </c>
      <c r="J216" s="94">
        <v>0</v>
      </c>
      <c r="K216" s="95">
        <v>1.9970000000000002E-2</v>
      </c>
      <c r="L216" s="96">
        <v>0.08</v>
      </c>
      <c r="M216" s="96">
        <f t="shared" ref="M216:N218" si="197">I216*K216</f>
        <v>0</v>
      </c>
      <c r="N216" s="96">
        <f t="shared" si="197"/>
        <v>0</v>
      </c>
      <c r="O216" s="96" t="s">
        <v>27</v>
      </c>
      <c r="P216" s="97">
        <v>2512</v>
      </c>
      <c r="Q216" s="98">
        <f>VLOOKUP(H216,Devices!$A$2:$C$2077,3,FALSE)</f>
        <v>3372</v>
      </c>
      <c r="R216" s="94">
        <f>Q216-P216</f>
        <v>860</v>
      </c>
      <c r="S216" s="94"/>
      <c r="T216" s="94">
        <f>IF(R216-I216&gt;0, R216-I216,"0")</f>
        <v>860</v>
      </c>
      <c r="U216" s="96">
        <f>IF(T216&gt;0,T216*K216,"0")</f>
        <v>17.174200000000003</v>
      </c>
      <c r="V216" s="99">
        <v>1228</v>
      </c>
      <c r="W216" s="100">
        <f>VLOOKUP(H216,Devices!$A$2:$D$2077,4,FALSE)</f>
        <v>4458</v>
      </c>
      <c r="X216" s="94">
        <f>W216-V216</f>
        <v>3230</v>
      </c>
      <c r="Y216" s="94"/>
      <c r="Z216" s="94">
        <f>IF(X216-J216&gt;0,X216-J216,"0")</f>
        <v>3230</v>
      </c>
      <c r="AA216" s="96">
        <f>IF(Z216&gt;0,Z216*L216,"0")</f>
        <v>258.39999999999998</v>
      </c>
      <c r="AB216" s="91">
        <v>275.57419999999996</v>
      </c>
      <c r="AC216" s="91"/>
    </row>
    <row r="217" spans="1:29" s="3" customFormat="1" ht="15" customHeight="1">
      <c r="A217" s="81" t="s">
        <v>5897</v>
      </c>
      <c r="B217" s="90">
        <v>1053732900</v>
      </c>
      <c r="C217" s="91">
        <f>SUM(U217+AA217)</f>
        <v>220.51786000000001</v>
      </c>
      <c r="D217" s="92">
        <v>12355247</v>
      </c>
      <c r="E217" s="90" t="s">
        <v>927</v>
      </c>
      <c r="F217" s="90" t="s">
        <v>2044</v>
      </c>
      <c r="G217" s="90" t="s">
        <v>1170</v>
      </c>
      <c r="H217" s="93" t="s">
        <v>827</v>
      </c>
      <c r="I217" s="94">
        <v>0</v>
      </c>
      <c r="J217" s="94">
        <v>0</v>
      </c>
      <c r="K217" s="95">
        <v>1.9970000000000002E-2</v>
      </c>
      <c r="L217" s="96">
        <v>0.08</v>
      </c>
      <c r="M217" s="96">
        <f t="shared" si="197"/>
        <v>0</v>
      </c>
      <c r="N217" s="96">
        <f t="shared" si="197"/>
        <v>0</v>
      </c>
      <c r="O217" s="96" t="s">
        <v>27</v>
      </c>
      <c r="P217" s="97">
        <v>153270</v>
      </c>
      <c r="Q217" s="98">
        <f>VLOOKUP(H217,Devices!$A$2:$C$2077,3,FALSE)</f>
        <v>156008</v>
      </c>
      <c r="R217" s="94">
        <f>Q217-P217</f>
        <v>2738</v>
      </c>
      <c r="S217" s="94"/>
      <c r="T217" s="94">
        <f>IF(R217-I217&gt;0, R217-I217,"0")</f>
        <v>2738</v>
      </c>
      <c r="U217" s="96">
        <f>IF(T217&gt;0,T217*K217,"0")</f>
        <v>54.677860000000003</v>
      </c>
      <c r="V217" s="99">
        <v>98659</v>
      </c>
      <c r="W217" s="100">
        <f>VLOOKUP(H217,Devices!$A$2:$D$2077,4,FALSE)</f>
        <v>100732</v>
      </c>
      <c r="X217" s="94">
        <f>W217-V217</f>
        <v>2073</v>
      </c>
      <c r="Y217" s="94"/>
      <c r="Z217" s="94">
        <f>IF(X217-J217&gt;0,X217-J217,"0")</f>
        <v>2073</v>
      </c>
      <c r="AA217" s="96">
        <f>IF(Z217&gt;0,Z217*L217,"0")</f>
        <v>165.84</v>
      </c>
      <c r="AB217" s="91">
        <v>220.51786000000001</v>
      </c>
      <c r="AC217" s="91"/>
    </row>
    <row r="218" spans="1:29" s="4" customFormat="1" ht="15" customHeight="1">
      <c r="A218" s="81" t="s">
        <v>6641</v>
      </c>
      <c r="B218" s="90">
        <v>1058732410</v>
      </c>
      <c r="C218" s="91">
        <f>SUM(U218+AA218)</f>
        <v>116.58799</v>
      </c>
      <c r="D218" s="92">
        <v>13586833</v>
      </c>
      <c r="E218" s="90" t="s">
        <v>126</v>
      </c>
      <c r="F218" s="90" t="s">
        <v>6642</v>
      </c>
      <c r="G218" s="90" t="s">
        <v>5638</v>
      </c>
      <c r="H218" s="93" t="s">
        <v>6643</v>
      </c>
      <c r="I218" s="94">
        <v>0</v>
      </c>
      <c r="J218" s="94">
        <v>0</v>
      </c>
      <c r="K218" s="95">
        <v>1.9970000000000002E-2</v>
      </c>
      <c r="L218" s="96">
        <v>0.08</v>
      </c>
      <c r="M218" s="96">
        <f t="shared" si="197"/>
        <v>0</v>
      </c>
      <c r="N218" s="96">
        <f t="shared" si="197"/>
        <v>0</v>
      </c>
      <c r="O218" s="96" t="s">
        <v>27</v>
      </c>
      <c r="P218" s="97">
        <v>513</v>
      </c>
      <c r="Q218" s="98">
        <f>VLOOKUP(H218,Devices!$A$2:$C$2077,3,FALSE)</f>
        <v>1580</v>
      </c>
      <c r="R218" s="94">
        <f>Q218-P218</f>
        <v>1067</v>
      </c>
      <c r="S218" s="94"/>
      <c r="T218" s="94">
        <f>IF(R218-I218&gt;0, R218-I218,"0")</f>
        <v>1067</v>
      </c>
      <c r="U218" s="96">
        <f>IF(T218&gt;0,T218*K218,"0")</f>
        <v>21.30799</v>
      </c>
      <c r="V218" s="99">
        <v>0</v>
      </c>
      <c r="W218" s="100">
        <f>VLOOKUP(H218,Devices!$A$2:$D$2077,4,FALSE)</f>
        <v>1191</v>
      </c>
      <c r="X218" s="94">
        <f>W218-V218</f>
        <v>1191</v>
      </c>
      <c r="Y218" s="94"/>
      <c r="Z218" s="94">
        <f>IF(X218-J218&gt;0,X218-J218,"0")</f>
        <v>1191</v>
      </c>
      <c r="AA218" s="96">
        <f>IF(Z218&gt;0,Z218*L218,"0")</f>
        <v>95.28</v>
      </c>
      <c r="AB218" s="91">
        <v>116.58799</v>
      </c>
      <c r="AC218" s="91"/>
    </row>
    <row r="219" spans="1:29" s="3" customFormat="1" ht="15" customHeight="1">
      <c r="A219" s="81">
        <v>42</v>
      </c>
      <c r="B219" s="90">
        <v>1058314100</v>
      </c>
      <c r="C219" s="91">
        <f>SUM(O219+U219+AA219)</f>
        <v>138.17425</v>
      </c>
      <c r="D219" s="92">
        <v>12354761</v>
      </c>
      <c r="E219" s="90" t="s">
        <v>129</v>
      </c>
      <c r="F219" s="90" t="s">
        <v>1396</v>
      </c>
      <c r="G219" s="90" t="s">
        <v>40</v>
      </c>
      <c r="H219" s="93" t="s">
        <v>130</v>
      </c>
      <c r="I219" s="94">
        <v>4000</v>
      </c>
      <c r="J219" s="94">
        <v>0</v>
      </c>
      <c r="K219" s="95">
        <v>2.0750000000000001E-2</v>
      </c>
      <c r="L219" s="96">
        <v>0.08</v>
      </c>
      <c r="M219" s="96">
        <f t="shared" si="148"/>
        <v>83</v>
      </c>
      <c r="N219" s="96">
        <f t="shared" si="149"/>
        <v>0</v>
      </c>
      <c r="O219" s="96">
        <f t="shared" si="162"/>
        <v>83</v>
      </c>
      <c r="P219" s="262">
        <v>396531</v>
      </c>
      <c r="Q219" s="98">
        <f>VLOOKUP(H219,Devices!$A$2:$C$2077,3,FALSE)</f>
        <v>403190</v>
      </c>
      <c r="R219" s="94">
        <f t="shared" si="150"/>
        <v>6659</v>
      </c>
      <c r="S219" s="94">
        <f t="shared" si="164"/>
        <v>2659</v>
      </c>
      <c r="T219" s="94"/>
      <c r="U219" s="96">
        <f t="shared" si="165"/>
        <v>55.174250000000001</v>
      </c>
      <c r="V219" s="263">
        <v>0</v>
      </c>
      <c r="W219" s="100">
        <v>0</v>
      </c>
      <c r="X219" s="94">
        <f t="shared" si="151"/>
        <v>0</v>
      </c>
      <c r="Y219" s="94" t="str">
        <f t="shared" si="167"/>
        <v>0</v>
      </c>
      <c r="Z219" s="94"/>
      <c r="AA219" s="96">
        <f t="shared" si="168"/>
        <v>0</v>
      </c>
      <c r="AB219" s="91">
        <v>138.17425</v>
      </c>
      <c r="AC219" s="91"/>
    </row>
    <row r="220" spans="1:29" s="3" customFormat="1" ht="15" customHeight="1">
      <c r="A220" s="81">
        <v>43</v>
      </c>
      <c r="B220" s="90">
        <v>1012039180</v>
      </c>
      <c r="C220" s="91">
        <f>SUM(O220+U220+AA220)</f>
        <v>62.25</v>
      </c>
      <c r="D220" s="92">
        <v>12354762</v>
      </c>
      <c r="E220" s="90" t="s">
        <v>131</v>
      </c>
      <c r="F220" s="90" t="s">
        <v>1876</v>
      </c>
      <c r="G220" s="90" t="s">
        <v>2127</v>
      </c>
      <c r="H220" s="93" t="s">
        <v>132</v>
      </c>
      <c r="I220" s="94">
        <v>3000</v>
      </c>
      <c r="J220" s="94">
        <v>0</v>
      </c>
      <c r="K220" s="95">
        <v>2.0750000000000001E-2</v>
      </c>
      <c r="L220" s="96">
        <v>0.08</v>
      </c>
      <c r="M220" s="96">
        <f t="shared" si="148"/>
        <v>62.25</v>
      </c>
      <c r="N220" s="96">
        <f t="shared" si="149"/>
        <v>0</v>
      </c>
      <c r="O220" s="96">
        <f t="shared" si="162"/>
        <v>62.25</v>
      </c>
      <c r="P220" s="131">
        <v>96658</v>
      </c>
      <c r="Q220" s="98">
        <f>VLOOKUP(H220,Devices!$A$2:$C$2077,3,FALSE)</f>
        <v>98353</v>
      </c>
      <c r="R220" s="94">
        <f t="shared" si="150"/>
        <v>1695</v>
      </c>
      <c r="S220" s="94" t="str">
        <f t="shared" si="164"/>
        <v>0</v>
      </c>
      <c r="T220" s="94"/>
      <c r="U220" s="96">
        <f t="shared" si="165"/>
        <v>0</v>
      </c>
      <c r="V220" s="99">
        <v>0</v>
      </c>
      <c r="W220" s="100">
        <v>0</v>
      </c>
      <c r="X220" s="94">
        <f t="shared" si="151"/>
        <v>0</v>
      </c>
      <c r="Y220" s="94" t="str">
        <f t="shared" si="167"/>
        <v>0</v>
      </c>
      <c r="Z220" s="94"/>
      <c r="AA220" s="96">
        <f t="shared" si="168"/>
        <v>0</v>
      </c>
      <c r="AB220" s="91">
        <v>62.25</v>
      </c>
      <c r="AC220" s="221"/>
    </row>
    <row r="221" spans="1:29" s="3" customFormat="1" ht="15" customHeight="1">
      <c r="A221" s="81" t="s">
        <v>133</v>
      </c>
      <c r="B221" s="90">
        <v>1012123220</v>
      </c>
      <c r="C221" s="91">
        <f>SUM(O221+U221+AA221)</f>
        <v>409</v>
      </c>
      <c r="D221" s="92">
        <v>12183350</v>
      </c>
      <c r="E221" s="90" t="s">
        <v>134</v>
      </c>
      <c r="F221" s="90" t="s">
        <v>1960</v>
      </c>
      <c r="G221" s="90" t="s">
        <v>1752</v>
      </c>
      <c r="H221" s="93" t="s">
        <v>135</v>
      </c>
      <c r="I221" s="94">
        <v>12000</v>
      </c>
      <c r="J221" s="94">
        <v>2000</v>
      </c>
      <c r="K221" s="95">
        <v>2.0750000000000001E-2</v>
      </c>
      <c r="L221" s="96">
        <v>0.08</v>
      </c>
      <c r="M221" s="96">
        <f t="shared" si="148"/>
        <v>249</v>
      </c>
      <c r="N221" s="96">
        <f t="shared" si="149"/>
        <v>160</v>
      </c>
      <c r="O221" s="96">
        <f t="shared" si="162"/>
        <v>409</v>
      </c>
      <c r="P221" s="264">
        <v>663479</v>
      </c>
      <c r="Q221" s="98">
        <f>VLOOKUP(H221,Devices!$A$2:$C$2077,3,FALSE)</f>
        <v>672314</v>
      </c>
      <c r="R221" s="94">
        <f t="shared" si="150"/>
        <v>8835</v>
      </c>
      <c r="S221" s="94" t="str">
        <f t="shared" si="164"/>
        <v>0</v>
      </c>
      <c r="T221" s="94"/>
      <c r="U221" s="96">
        <f t="shared" si="165"/>
        <v>0</v>
      </c>
      <c r="V221" s="265">
        <v>202682</v>
      </c>
      <c r="W221" s="100">
        <f>VLOOKUP(H221,Devices!$A$2:$D$2077,4,FALSE)</f>
        <v>204658</v>
      </c>
      <c r="X221" s="94">
        <f t="shared" si="151"/>
        <v>1976</v>
      </c>
      <c r="Y221" s="94" t="str">
        <f t="shared" si="167"/>
        <v>0</v>
      </c>
      <c r="Z221" s="94"/>
      <c r="AA221" s="96">
        <f t="shared" si="168"/>
        <v>0</v>
      </c>
      <c r="AB221" s="91">
        <v>409</v>
      </c>
      <c r="AC221" s="91"/>
    </row>
    <row r="222" spans="1:29" s="3" customFormat="1" ht="15" customHeight="1">
      <c r="A222" s="81">
        <v>45</v>
      </c>
      <c r="B222" s="90">
        <v>1012087840</v>
      </c>
      <c r="C222" s="91">
        <f>SUM(O222+U222+AA222)</f>
        <v>404.36</v>
      </c>
      <c r="D222" s="92">
        <v>12187451</v>
      </c>
      <c r="E222" s="90" t="s">
        <v>136</v>
      </c>
      <c r="F222" s="90" t="s">
        <v>1397</v>
      </c>
      <c r="G222" s="90" t="s">
        <v>137</v>
      </c>
      <c r="H222" s="93" t="s">
        <v>138</v>
      </c>
      <c r="I222" s="94">
        <v>4000</v>
      </c>
      <c r="J222" s="94">
        <v>2000</v>
      </c>
      <c r="K222" s="95">
        <v>2.0750000000000001E-2</v>
      </c>
      <c r="L222" s="96">
        <v>0.08</v>
      </c>
      <c r="M222" s="96">
        <f t="shared" si="148"/>
        <v>83</v>
      </c>
      <c r="N222" s="96">
        <f t="shared" si="149"/>
        <v>160</v>
      </c>
      <c r="O222" s="96">
        <f t="shared" si="162"/>
        <v>243</v>
      </c>
      <c r="P222" s="266">
        <v>167111</v>
      </c>
      <c r="Q222" s="98">
        <f>VLOOKUP(H222,Devices!$A$2:$C$2077,3,FALSE)</f>
        <v>170495</v>
      </c>
      <c r="R222" s="94">
        <f t="shared" si="150"/>
        <v>3384</v>
      </c>
      <c r="S222" s="94" t="str">
        <f t="shared" si="164"/>
        <v>0</v>
      </c>
      <c r="T222" s="94"/>
      <c r="U222" s="96">
        <f t="shared" si="165"/>
        <v>0</v>
      </c>
      <c r="V222" s="267">
        <v>144290</v>
      </c>
      <c r="W222" s="100">
        <f>VLOOKUP(H222,Devices!$A$2:$D$2077,4,FALSE)</f>
        <v>148307</v>
      </c>
      <c r="X222" s="94">
        <f t="shared" si="151"/>
        <v>4017</v>
      </c>
      <c r="Y222" s="94">
        <f t="shared" si="167"/>
        <v>2017</v>
      </c>
      <c r="Z222" s="94"/>
      <c r="AA222" s="96">
        <f t="shared" si="168"/>
        <v>161.36000000000001</v>
      </c>
      <c r="AB222" s="91">
        <v>404.36</v>
      </c>
      <c r="AC222" s="91"/>
    </row>
    <row r="223" spans="1:29" s="3" customFormat="1" ht="15" customHeight="1">
      <c r="A223" s="81" t="s">
        <v>139</v>
      </c>
      <c r="B223" s="90">
        <v>1012013400</v>
      </c>
      <c r="C223" s="91">
        <f>SUM(U223+AA223)</f>
        <v>212.21699000000001</v>
      </c>
      <c r="D223" s="92">
        <v>12317722</v>
      </c>
      <c r="E223" s="90" t="s">
        <v>929</v>
      </c>
      <c r="F223" s="90" t="s">
        <v>1398</v>
      </c>
      <c r="G223" s="90" t="s">
        <v>1174</v>
      </c>
      <c r="H223" s="93" t="s">
        <v>140</v>
      </c>
      <c r="I223" s="94">
        <v>0</v>
      </c>
      <c r="J223" s="94">
        <v>0</v>
      </c>
      <c r="K223" s="95">
        <v>1.9970000000000002E-2</v>
      </c>
      <c r="L223" s="96">
        <v>0.08</v>
      </c>
      <c r="M223" s="96">
        <f t="shared" si="148"/>
        <v>0</v>
      </c>
      <c r="N223" s="96">
        <f t="shared" si="149"/>
        <v>0</v>
      </c>
      <c r="O223" s="96" t="s">
        <v>27</v>
      </c>
      <c r="P223" s="268">
        <v>189583</v>
      </c>
      <c r="Q223" s="98">
        <f>VLOOKUP(H223,Devices!$A$2:$C$2077,3,FALSE)</f>
        <v>192350</v>
      </c>
      <c r="R223" s="94">
        <f t="shared" si="150"/>
        <v>2767</v>
      </c>
      <c r="S223" s="94"/>
      <c r="T223" s="94">
        <f t="shared" ref="T223:T230" si="198">IF(R223-I223&gt;0, R223-I223,"0")</f>
        <v>2767</v>
      </c>
      <c r="U223" s="96">
        <f t="shared" ref="U223:U230" si="199">IF(T223&gt;0,T223*K223,"0")</f>
        <v>55.256990000000002</v>
      </c>
      <c r="V223" s="269">
        <v>126296</v>
      </c>
      <c r="W223" s="100">
        <f>VLOOKUP(H223,Devices!$A$2:$D$2077,4,FALSE)</f>
        <v>128258</v>
      </c>
      <c r="X223" s="94">
        <f t="shared" si="151"/>
        <v>1962</v>
      </c>
      <c r="Y223" s="94"/>
      <c r="Z223" s="94">
        <f t="shared" ref="Z223:Z230" si="200">IF(X223-J223&gt;0,X223-J223,"0")</f>
        <v>1962</v>
      </c>
      <c r="AA223" s="96">
        <f t="shared" ref="AA223:AA230" si="201">IF(Z223&gt;0,Z223*L223,"0")</f>
        <v>156.96</v>
      </c>
      <c r="AB223" s="91">
        <v>212.21699000000001</v>
      </c>
      <c r="AC223" s="91"/>
    </row>
    <row r="224" spans="1:29" s="3" customFormat="1" ht="15" customHeight="1">
      <c r="A224" s="81" t="s">
        <v>139</v>
      </c>
      <c r="B224" s="90">
        <v>1012013400</v>
      </c>
      <c r="C224" s="91">
        <f>SUM(U224+AA224)</f>
        <v>6.6500100000000009</v>
      </c>
      <c r="D224" s="92">
        <v>12354799</v>
      </c>
      <c r="E224" s="90" t="s">
        <v>929</v>
      </c>
      <c r="F224" s="90" t="s">
        <v>1399</v>
      </c>
      <c r="G224" s="90" t="s">
        <v>1248</v>
      </c>
      <c r="H224" s="93" t="s">
        <v>141</v>
      </c>
      <c r="I224" s="94">
        <v>0</v>
      </c>
      <c r="J224" s="94">
        <v>0</v>
      </c>
      <c r="K224" s="95">
        <v>1.9970000000000002E-2</v>
      </c>
      <c r="L224" s="96">
        <v>0.08</v>
      </c>
      <c r="M224" s="96">
        <f t="shared" si="148"/>
        <v>0</v>
      </c>
      <c r="N224" s="96">
        <f t="shared" si="149"/>
        <v>0</v>
      </c>
      <c r="O224" s="96" t="s">
        <v>27</v>
      </c>
      <c r="P224" s="257">
        <v>33955</v>
      </c>
      <c r="Q224" s="98">
        <f>VLOOKUP(H224,Devices!$A$2:$C$2077,3,FALSE)</f>
        <v>34288</v>
      </c>
      <c r="R224" s="94">
        <f t="shared" si="150"/>
        <v>333</v>
      </c>
      <c r="S224" s="94"/>
      <c r="T224" s="94">
        <f t="shared" si="198"/>
        <v>333</v>
      </c>
      <c r="U224" s="96">
        <f t="shared" si="199"/>
        <v>6.6500100000000009</v>
      </c>
      <c r="V224" s="258">
        <v>0</v>
      </c>
      <c r="W224" s="100">
        <v>0</v>
      </c>
      <c r="X224" s="94">
        <f t="shared" si="151"/>
        <v>0</v>
      </c>
      <c r="Y224" s="94"/>
      <c r="Z224" s="94" t="str">
        <f t="shared" si="200"/>
        <v>0</v>
      </c>
      <c r="AA224" s="96">
        <f t="shared" si="201"/>
        <v>0</v>
      </c>
      <c r="AB224" s="91">
        <v>6.6500100000000009</v>
      </c>
      <c r="AC224" s="91"/>
    </row>
    <row r="225" spans="1:29" s="3" customFormat="1" ht="15" customHeight="1">
      <c r="A225" s="81" t="s">
        <v>139</v>
      </c>
      <c r="B225" s="90">
        <v>1012013400</v>
      </c>
      <c r="C225" s="91">
        <f>SUM(U225+AA225)</f>
        <v>14.118790000000001</v>
      </c>
      <c r="D225" s="92">
        <v>12354800</v>
      </c>
      <c r="E225" s="90" t="s">
        <v>929</v>
      </c>
      <c r="F225" s="90" t="s">
        <v>2257</v>
      </c>
      <c r="G225" s="90" t="s">
        <v>1248</v>
      </c>
      <c r="H225" s="93" t="s">
        <v>142</v>
      </c>
      <c r="I225" s="94">
        <v>0</v>
      </c>
      <c r="J225" s="94">
        <v>0</v>
      </c>
      <c r="K225" s="95">
        <v>1.9970000000000002E-2</v>
      </c>
      <c r="L225" s="96">
        <v>0.08</v>
      </c>
      <c r="M225" s="96">
        <f t="shared" ref="M225:M250" si="202">I225*K225</f>
        <v>0</v>
      </c>
      <c r="N225" s="96">
        <f t="shared" ref="N225:N250" si="203">J225*L225</f>
        <v>0</v>
      </c>
      <c r="O225" s="96" t="s">
        <v>27</v>
      </c>
      <c r="P225" s="270">
        <v>52649</v>
      </c>
      <c r="Q225" s="98">
        <f>VLOOKUP(H225,Devices!$A$2:$C$2077,3,FALSE)</f>
        <v>53356</v>
      </c>
      <c r="R225" s="94">
        <f t="shared" ref="R225:R250" si="204">Q225-P225</f>
        <v>707</v>
      </c>
      <c r="S225" s="94"/>
      <c r="T225" s="94">
        <f t="shared" si="198"/>
        <v>707</v>
      </c>
      <c r="U225" s="96">
        <f t="shared" si="199"/>
        <v>14.118790000000001</v>
      </c>
      <c r="V225" s="271">
        <v>0</v>
      </c>
      <c r="W225" s="100">
        <v>0</v>
      </c>
      <c r="X225" s="94">
        <f t="shared" ref="X225:X250" si="205">W225-V225</f>
        <v>0</v>
      </c>
      <c r="Y225" s="94"/>
      <c r="Z225" s="94" t="str">
        <f t="shared" si="200"/>
        <v>0</v>
      </c>
      <c r="AA225" s="96">
        <f t="shared" si="201"/>
        <v>0</v>
      </c>
      <c r="AB225" s="91">
        <v>14.118790000000001</v>
      </c>
      <c r="AC225" s="91"/>
    </row>
    <row r="226" spans="1:29" s="3" customFormat="1" ht="15" customHeight="1">
      <c r="A226" s="81" t="s">
        <v>139</v>
      </c>
      <c r="B226" s="90">
        <v>1012013400</v>
      </c>
      <c r="C226" s="91">
        <f>SUM(U226+AA226)</f>
        <v>30.454250000000002</v>
      </c>
      <c r="D226" s="92">
        <v>12354810</v>
      </c>
      <c r="E226" s="90" t="s">
        <v>929</v>
      </c>
      <c r="F226" s="90" t="s">
        <v>1400</v>
      </c>
      <c r="G226" s="90" t="s">
        <v>1248</v>
      </c>
      <c r="H226" s="93" t="s">
        <v>143</v>
      </c>
      <c r="I226" s="94">
        <v>0</v>
      </c>
      <c r="J226" s="94">
        <v>0</v>
      </c>
      <c r="K226" s="95">
        <v>1.9970000000000002E-2</v>
      </c>
      <c r="L226" s="96">
        <v>0.08</v>
      </c>
      <c r="M226" s="96">
        <f t="shared" si="202"/>
        <v>0</v>
      </c>
      <c r="N226" s="96">
        <f t="shared" si="203"/>
        <v>0</v>
      </c>
      <c r="O226" s="96" t="s">
        <v>27</v>
      </c>
      <c r="P226" s="272">
        <v>138542</v>
      </c>
      <c r="Q226" s="98">
        <f>VLOOKUP(H226,Devices!$A$2:$C$2077,3,FALSE)</f>
        <v>140067</v>
      </c>
      <c r="R226" s="94">
        <f t="shared" si="204"/>
        <v>1525</v>
      </c>
      <c r="S226" s="94"/>
      <c r="T226" s="94">
        <f t="shared" si="198"/>
        <v>1525</v>
      </c>
      <c r="U226" s="96">
        <f t="shared" si="199"/>
        <v>30.454250000000002</v>
      </c>
      <c r="V226" s="273">
        <v>0</v>
      </c>
      <c r="W226" s="100">
        <v>0</v>
      </c>
      <c r="X226" s="94">
        <f t="shared" si="205"/>
        <v>0</v>
      </c>
      <c r="Y226" s="94"/>
      <c r="Z226" s="94" t="str">
        <f t="shared" si="200"/>
        <v>0</v>
      </c>
      <c r="AA226" s="96">
        <f t="shared" si="201"/>
        <v>0</v>
      </c>
      <c r="AB226" s="91">
        <v>30.454250000000002</v>
      </c>
      <c r="AC226" s="91"/>
    </row>
    <row r="227" spans="1:29" s="3" customFormat="1" ht="15" customHeight="1">
      <c r="A227" s="81" t="s">
        <v>139</v>
      </c>
      <c r="B227" s="90">
        <v>1012013400</v>
      </c>
      <c r="C227" s="91">
        <f>SUM(U227+AA227)</f>
        <v>9.9850000000000012</v>
      </c>
      <c r="D227" s="92">
        <v>12354798</v>
      </c>
      <c r="E227" s="90" t="s">
        <v>929</v>
      </c>
      <c r="F227" s="90" t="s">
        <v>1401</v>
      </c>
      <c r="G227" s="90" t="s">
        <v>1248</v>
      </c>
      <c r="H227" s="93" t="s">
        <v>144</v>
      </c>
      <c r="I227" s="94">
        <v>0</v>
      </c>
      <c r="J227" s="94">
        <v>0</v>
      </c>
      <c r="K227" s="95">
        <v>1.9970000000000002E-2</v>
      </c>
      <c r="L227" s="96">
        <v>0.08</v>
      </c>
      <c r="M227" s="96">
        <f t="shared" si="202"/>
        <v>0</v>
      </c>
      <c r="N227" s="96">
        <f t="shared" si="203"/>
        <v>0</v>
      </c>
      <c r="O227" s="96" t="s">
        <v>27</v>
      </c>
      <c r="P227" s="274">
        <v>57481</v>
      </c>
      <c r="Q227" s="98">
        <v>57981</v>
      </c>
      <c r="R227" s="94">
        <f t="shared" si="204"/>
        <v>500</v>
      </c>
      <c r="S227" s="94"/>
      <c r="T227" s="94">
        <f t="shared" si="198"/>
        <v>500</v>
      </c>
      <c r="U227" s="96">
        <f t="shared" si="199"/>
        <v>9.9850000000000012</v>
      </c>
      <c r="V227" s="275">
        <v>0</v>
      </c>
      <c r="W227" s="100">
        <v>0</v>
      </c>
      <c r="X227" s="94">
        <f t="shared" si="205"/>
        <v>0</v>
      </c>
      <c r="Y227" s="94"/>
      <c r="Z227" s="94" t="str">
        <f t="shared" si="200"/>
        <v>0</v>
      </c>
      <c r="AA227" s="96">
        <f t="shared" si="201"/>
        <v>0</v>
      </c>
      <c r="AB227" s="91">
        <v>9.9850000000000012</v>
      </c>
      <c r="AC227" s="91"/>
    </row>
    <row r="228" spans="1:29" s="3" customFormat="1" ht="15" customHeight="1">
      <c r="A228" s="81" t="s">
        <v>139</v>
      </c>
      <c r="B228" s="90">
        <v>1012013400</v>
      </c>
      <c r="C228" s="91">
        <f>SUM(U228+AA228)</f>
        <v>52.721969999999999</v>
      </c>
      <c r="D228" s="92">
        <v>12354801</v>
      </c>
      <c r="E228" s="90" t="s">
        <v>929</v>
      </c>
      <c r="F228" s="90" t="s">
        <v>1402</v>
      </c>
      <c r="G228" s="90" t="s">
        <v>1170</v>
      </c>
      <c r="H228" s="93" t="s">
        <v>145</v>
      </c>
      <c r="I228" s="94">
        <v>0</v>
      </c>
      <c r="J228" s="94">
        <v>0</v>
      </c>
      <c r="K228" s="95">
        <v>1.9970000000000002E-2</v>
      </c>
      <c r="L228" s="96">
        <v>0.08</v>
      </c>
      <c r="M228" s="96">
        <f t="shared" si="202"/>
        <v>0</v>
      </c>
      <c r="N228" s="96">
        <f t="shared" si="203"/>
        <v>0</v>
      </c>
      <c r="O228" s="96" t="s">
        <v>27</v>
      </c>
      <c r="P228" s="276">
        <v>19656</v>
      </c>
      <c r="Q228" s="98">
        <f>VLOOKUP(H228,Devices!$A$2:$C$2077,3,FALSE)</f>
        <v>20257</v>
      </c>
      <c r="R228" s="94">
        <f t="shared" si="204"/>
        <v>601</v>
      </c>
      <c r="S228" s="94"/>
      <c r="T228" s="94">
        <f t="shared" si="198"/>
        <v>601</v>
      </c>
      <c r="U228" s="96">
        <f t="shared" si="199"/>
        <v>12.001970000000002</v>
      </c>
      <c r="V228" s="277">
        <v>8070</v>
      </c>
      <c r="W228" s="100">
        <f>VLOOKUP(H228,Devices!$A$2:$D$2077,4,FALSE)</f>
        <v>8579</v>
      </c>
      <c r="X228" s="94">
        <f t="shared" si="205"/>
        <v>509</v>
      </c>
      <c r="Y228" s="94"/>
      <c r="Z228" s="94">
        <f t="shared" si="200"/>
        <v>509</v>
      </c>
      <c r="AA228" s="96">
        <f t="shared" si="201"/>
        <v>40.72</v>
      </c>
      <c r="AB228" s="91">
        <v>52.721969999999999</v>
      </c>
      <c r="AC228" s="91"/>
    </row>
    <row r="229" spans="1:29" s="3" customFormat="1" ht="15" customHeight="1">
      <c r="A229" s="81" t="s">
        <v>139</v>
      </c>
      <c r="B229" s="90">
        <v>1012013400</v>
      </c>
      <c r="C229" s="91">
        <f>SUM(U229+AA229)</f>
        <v>8.2675800000000006</v>
      </c>
      <c r="D229" s="92">
        <v>12354680</v>
      </c>
      <c r="E229" s="90" t="s">
        <v>929</v>
      </c>
      <c r="F229" s="90" t="s">
        <v>3271</v>
      </c>
      <c r="G229" s="90" t="s">
        <v>2127</v>
      </c>
      <c r="H229" s="93" t="s">
        <v>146</v>
      </c>
      <c r="I229" s="94">
        <v>0</v>
      </c>
      <c r="J229" s="94">
        <v>0</v>
      </c>
      <c r="K229" s="95">
        <v>1.9970000000000002E-2</v>
      </c>
      <c r="L229" s="96">
        <v>0.08</v>
      </c>
      <c r="M229" s="96">
        <f t="shared" si="202"/>
        <v>0</v>
      </c>
      <c r="N229" s="96">
        <f t="shared" si="203"/>
        <v>0</v>
      </c>
      <c r="O229" s="96" t="s">
        <v>27</v>
      </c>
      <c r="P229" s="278">
        <v>38861</v>
      </c>
      <c r="Q229" s="98">
        <f>VLOOKUP(H229,Devices!$A$2:$C$2077,3,FALSE)</f>
        <v>39275</v>
      </c>
      <c r="R229" s="94">
        <f t="shared" si="204"/>
        <v>414</v>
      </c>
      <c r="S229" s="94"/>
      <c r="T229" s="94">
        <f t="shared" si="198"/>
        <v>414</v>
      </c>
      <c r="U229" s="96">
        <f t="shared" si="199"/>
        <v>8.2675800000000006</v>
      </c>
      <c r="V229" s="279">
        <v>0</v>
      </c>
      <c r="W229" s="100">
        <v>0</v>
      </c>
      <c r="X229" s="94">
        <f t="shared" si="205"/>
        <v>0</v>
      </c>
      <c r="Y229" s="94"/>
      <c r="Z229" s="94" t="str">
        <f t="shared" si="200"/>
        <v>0</v>
      </c>
      <c r="AA229" s="96">
        <f t="shared" si="201"/>
        <v>0</v>
      </c>
      <c r="AB229" s="91">
        <v>8.2675800000000006</v>
      </c>
      <c r="AC229" s="91"/>
    </row>
    <row r="230" spans="1:29" s="4" customFormat="1" ht="15" customHeight="1">
      <c r="A230" s="81" t="s">
        <v>2408</v>
      </c>
      <c r="B230" s="90">
        <v>1012013400</v>
      </c>
      <c r="C230" s="91">
        <f>SUM(U230+AA230)</f>
        <v>40.002330000000001</v>
      </c>
      <c r="D230" s="92">
        <v>20329298</v>
      </c>
      <c r="E230" s="90" t="s">
        <v>929</v>
      </c>
      <c r="F230" s="90" t="s">
        <v>2409</v>
      </c>
      <c r="G230" s="90" t="s">
        <v>1762</v>
      </c>
      <c r="H230" s="93" t="s">
        <v>2410</v>
      </c>
      <c r="I230" s="94">
        <v>0</v>
      </c>
      <c r="J230" s="94">
        <v>0</v>
      </c>
      <c r="K230" s="95">
        <v>1.9970000000000002E-2</v>
      </c>
      <c r="L230" s="96">
        <v>0.08</v>
      </c>
      <c r="M230" s="96">
        <f t="shared" si="202"/>
        <v>0</v>
      </c>
      <c r="N230" s="96">
        <f t="shared" si="203"/>
        <v>0</v>
      </c>
      <c r="O230" s="96" t="s">
        <v>27</v>
      </c>
      <c r="P230" s="278">
        <v>21831</v>
      </c>
      <c r="Q230" s="98">
        <f>VLOOKUP(H230,Devices!$A$2:$C$2077,3,FALSE)</f>
        <v>22420</v>
      </c>
      <c r="R230" s="94">
        <f t="shared" si="204"/>
        <v>589</v>
      </c>
      <c r="S230" s="94"/>
      <c r="T230" s="94">
        <f t="shared" si="198"/>
        <v>589</v>
      </c>
      <c r="U230" s="96">
        <f t="shared" si="199"/>
        <v>11.76233</v>
      </c>
      <c r="V230" s="279">
        <v>9125</v>
      </c>
      <c r="W230" s="100">
        <f>VLOOKUP(H230,Devices!$A$2:$D$2077,4,FALSE)</f>
        <v>9478</v>
      </c>
      <c r="X230" s="94">
        <f t="shared" si="205"/>
        <v>353</v>
      </c>
      <c r="Y230" s="94"/>
      <c r="Z230" s="94">
        <f t="shared" si="200"/>
        <v>353</v>
      </c>
      <c r="AA230" s="96">
        <f t="shared" si="201"/>
        <v>28.240000000000002</v>
      </c>
      <c r="AB230" s="91">
        <v>40.002330000000001</v>
      </c>
      <c r="AC230" s="91"/>
    </row>
    <row r="231" spans="1:29" s="4" customFormat="1" ht="15" customHeight="1">
      <c r="A231" s="81" t="s">
        <v>4297</v>
      </c>
      <c r="B231" s="90">
        <v>1058724750</v>
      </c>
      <c r="C231" s="91">
        <f>SUM(O231+U231+AA231)</f>
        <v>91.051000000000002</v>
      </c>
      <c r="D231" s="92">
        <v>12356225</v>
      </c>
      <c r="E231" s="90" t="s">
        <v>147</v>
      </c>
      <c r="F231" s="90" t="s">
        <v>4252</v>
      </c>
      <c r="G231" s="90" t="s">
        <v>2280</v>
      </c>
      <c r="H231" s="93" t="s">
        <v>4274</v>
      </c>
      <c r="I231" s="94">
        <v>4000</v>
      </c>
      <c r="J231" s="94">
        <v>0</v>
      </c>
      <c r="K231" s="95">
        <v>2.0750000000000001E-2</v>
      </c>
      <c r="L231" s="96">
        <v>0.08</v>
      </c>
      <c r="M231" s="96">
        <f t="shared" si="202"/>
        <v>83</v>
      </c>
      <c r="N231" s="96">
        <f t="shared" si="203"/>
        <v>0</v>
      </c>
      <c r="O231" s="96">
        <f t="shared" ref="O231:O237" si="206">M231+N231</f>
        <v>83</v>
      </c>
      <c r="P231" s="280">
        <v>96195</v>
      </c>
      <c r="Q231" s="98">
        <f>VLOOKUP(H231,Devices!$A$2:$C$2077,3,FALSE)</f>
        <v>100583</v>
      </c>
      <c r="R231" s="94">
        <f t="shared" si="204"/>
        <v>4388</v>
      </c>
      <c r="S231" s="94">
        <f t="shared" ref="S231:S237" si="207">IF(R231-I231&gt;0, R231-I231,"0")</f>
        <v>388</v>
      </c>
      <c r="T231" s="94"/>
      <c r="U231" s="96">
        <f t="shared" ref="U231:U237" si="208">IF(S231&gt;0,S231*K231,"0")</f>
        <v>8.0510000000000002</v>
      </c>
      <c r="V231" s="281">
        <v>0</v>
      </c>
      <c r="W231" s="100">
        <v>0</v>
      </c>
      <c r="X231" s="94">
        <f t="shared" si="205"/>
        <v>0</v>
      </c>
      <c r="Y231" s="94" t="str">
        <f t="shared" ref="Y231:Y237" si="209">IF(X231-J231&gt;0,X231-J231,"0")</f>
        <v>0</v>
      </c>
      <c r="Z231" s="94"/>
      <c r="AA231" s="96">
        <f t="shared" ref="AA231:AA237" si="210">IF(Y231&gt;0,Y231*L231,"0")</f>
        <v>0</v>
      </c>
      <c r="AB231" s="91">
        <v>91.051000000000002</v>
      </c>
      <c r="AC231" s="91"/>
    </row>
    <row r="232" spans="1:29" s="3" customFormat="1" ht="15" customHeight="1">
      <c r="A232" s="81">
        <v>48</v>
      </c>
      <c r="B232" s="90">
        <v>1058726200</v>
      </c>
      <c r="C232" s="91">
        <f>SUM(O232+U232+AA232)</f>
        <v>83</v>
      </c>
      <c r="D232" s="92">
        <v>12354726</v>
      </c>
      <c r="E232" s="90" t="s">
        <v>148</v>
      </c>
      <c r="F232" s="90" t="s">
        <v>1403</v>
      </c>
      <c r="G232" s="90" t="s">
        <v>40</v>
      </c>
      <c r="H232" s="93" t="s">
        <v>149</v>
      </c>
      <c r="I232" s="94">
        <v>4000</v>
      </c>
      <c r="J232" s="94">
        <v>0</v>
      </c>
      <c r="K232" s="95">
        <v>2.0750000000000001E-2</v>
      </c>
      <c r="L232" s="96">
        <v>0.08</v>
      </c>
      <c r="M232" s="96">
        <f t="shared" si="202"/>
        <v>83</v>
      </c>
      <c r="N232" s="96">
        <f t="shared" si="203"/>
        <v>0</v>
      </c>
      <c r="O232" s="96">
        <f t="shared" si="206"/>
        <v>83</v>
      </c>
      <c r="P232" s="282">
        <v>797188</v>
      </c>
      <c r="Q232" s="98">
        <f>VLOOKUP(H232,Devices!$A$2:$C$2077,3,FALSE)</f>
        <v>797843</v>
      </c>
      <c r="R232" s="94">
        <f t="shared" si="204"/>
        <v>655</v>
      </c>
      <c r="S232" s="94" t="str">
        <f t="shared" si="207"/>
        <v>0</v>
      </c>
      <c r="T232" s="94"/>
      <c r="U232" s="96">
        <f t="shared" si="208"/>
        <v>0</v>
      </c>
      <c r="V232" s="283">
        <v>0</v>
      </c>
      <c r="W232" s="100">
        <v>0</v>
      </c>
      <c r="X232" s="94">
        <f t="shared" si="205"/>
        <v>0</v>
      </c>
      <c r="Y232" s="94" t="str">
        <f t="shared" si="209"/>
        <v>0</v>
      </c>
      <c r="Z232" s="94"/>
      <c r="AA232" s="96">
        <f t="shared" si="210"/>
        <v>0</v>
      </c>
      <c r="AB232" s="91">
        <v>83</v>
      </c>
      <c r="AC232" s="91"/>
    </row>
    <row r="233" spans="1:29" s="3" customFormat="1" ht="15" customHeight="1">
      <c r="A233" s="81" t="s">
        <v>1229</v>
      </c>
      <c r="B233" s="90">
        <v>1058724200</v>
      </c>
      <c r="C233" s="91">
        <f>SUM(O233+U233+AA233)</f>
        <v>124.5</v>
      </c>
      <c r="D233" s="92">
        <v>12602280</v>
      </c>
      <c r="E233" s="90" t="s">
        <v>1230</v>
      </c>
      <c r="F233" s="90" t="s">
        <v>1231</v>
      </c>
      <c r="G233" s="90" t="s">
        <v>1484</v>
      </c>
      <c r="H233" s="93" t="s">
        <v>1232</v>
      </c>
      <c r="I233" s="94">
        <v>6000</v>
      </c>
      <c r="J233" s="94">
        <v>0</v>
      </c>
      <c r="K233" s="95">
        <v>2.0750000000000001E-2</v>
      </c>
      <c r="L233" s="96">
        <v>0.08</v>
      </c>
      <c r="M233" s="96">
        <f t="shared" si="202"/>
        <v>124.5</v>
      </c>
      <c r="N233" s="96">
        <f t="shared" si="203"/>
        <v>0</v>
      </c>
      <c r="O233" s="96">
        <f t="shared" si="206"/>
        <v>124.5</v>
      </c>
      <c r="P233" s="284">
        <v>240337</v>
      </c>
      <c r="Q233" s="98">
        <f>VLOOKUP(H233,Devices!$A$2:$C$2077,3,FALSE)</f>
        <v>245581</v>
      </c>
      <c r="R233" s="94">
        <f t="shared" si="204"/>
        <v>5244</v>
      </c>
      <c r="S233" s="94" t="str">
        <f t="shared" si="207"/>
        <v>0</v>
      </c>
      <c r="T233" s="94"/>
      <c r="U233" s="96">
        <f t="shared" si="208"/>
        <v>0</v>
      </c>
      <c r="V233" s="285">
        <v>0</v>
      </c>
      <c r="W233" s="100">
        <f>VLOOKUP(H233,Devices!$A$2:$D$2077,4,FALSE)</f>
        <v>0</v>
      </c>
      <c r="X233" s="94">
        <f t="shared" si="205"/>
        <v>0</v>
      </c>
      <c r="Y233" s="94" t="str">
        <f t="shared" si="209"/>
        <v>0</v>
      </c>
      <c r="Z233" s="94"/>
      <c r="AA233" s="96">
        <f t="shared" si="210"/>
        <v>0</v>
      </c>
      <c r="AB233" s="91">
        <v>124.5</v>
      </c>
      <c r="AC233" s="91"/>
    </row>
    <row r="234" spans="1:29" s="3" customFormat="1" ht="15" customHeight="1">
      <c r="A234" s="81" t="s">
        <v>1264</v>
      </c>
      <c r="B234" s="90">
        <v>1058326100</v>
      </c>
      <c r="C234" s="91">
        <f>SUM(O234+U234+AA234)</f>
        <v>606.3565000000001</v>
      </c>
      <c r="D234" s="92">
        <v>12356228</v>
      </c>
      <c r="E234" s="90" t="s">
        <v>1265</v>
      </c>
      <c r="F234" s="90" t="s">
        <v>1598</v>
      </c>
      <c r="G234" s="90" t="s">
        <v>1170</v>
      </c>
      <c r="H234" s="93" t="s">
        <v>1266</v>
      </c>
      <c r="I234" s="94">
        <v>6000</v>
      </c>
      <c r="J234" s="94">
        <v>100</v>
      </c>
      <c r="K234" s="95">
        <v>2.0750000000000001E-2</v>
      </c>
      <c r="L234" s="96">
        <v>0.08</v>
      </c>
      <c r="M234" s="96">
        <f t="shared" si="202"/>
        <v>124.5</v>
      </c>
      <c r="N234" s="96">
        <f t="shared" si="203"/>
        <v>8</v>
      </c>
      <c r="O234" s="96">
        <f t="shared" si="206"/>
        <v>132.5</v>
      </c>
      <c r="P234" s="131">
        <v>386402</v>
      </c>
      <c r="Q234" s="98">
        <f>VLOOKUP(H234,Devices!$A$2:$C$2077,3,FALSE)</f>
        <v>395144</v>
      </c>
      <c r="R234" s="94">
        <f t="shared" si="204"/>
        <v>8742</v>
      </c>
      <c r="S234" s="94">
        <f t="shared" si="207"/>
        <v>2742</v>
      </c>
      <c r="T234" s="94"/>
      <c r="U234" s="96">
        <f t="shared" si="208"/>
        <v>56.896500000000003</v>
      </c>
      <c r="V234" s="99">
        <v>94206</v>
      </c>
      <c r="W234" s="100">
        <f>VLOOKUP(H234,Devices!$A$2:$D$2077,4,FALSE)</f>
        <v>99518</v>
      </c>
      <c r="X234" s="94">
        <f t="shared" si="205"/>
        <v>5312</v>
      </c>
      <c r="Y234" s="94">
        <f t="shared" si="209"/>
        <v>5212</v>
      </c>
      <c r="Z234" s="94"/>
      <c r="AA234" s="96">
        <f t="shared" si="210"/>
        <v>416.96000000000004</v>
      </c>
      <c r="AB234" s="91">
        <v>606.3565000000001</v>
      </c>
      <c r="AC234" s="91"/>
    </row>
    <row r="235" spans="1:29" s="3" customFormat="1" ht="15" customHeight="1">
      <c r="A235" s="81" t="s">
        <v>1264</v>
      </c>
      <c r="B235" s="90">
        <v>1058326100</v>
      </c>
      <c r="C235" s="91">
        <f>SUM(O235+U235+AA235)</f>
        <v>415</v>
      </c>
      <c r="D235" s="92">
        <v>12601772</v>
      </c>
      <c r="E235" s="90" t="s">
        <v>1265</v>
      </c>
      <c r="F235" s="90" t="s">
        <v>1599</v>
      </c>
      <c r="G235" s="90" t="s">
        <v>1267</v>
      </c>
      <c r="H235" s="93" t="s">
        <v>1268</v>
      </c>
      <c r="I235" s="94">
        <v>20000</v>
      </c>
      <c r="J235" s="94">
        <v>0</v>
      </c>
      <c r="K235" s="95">
        <v>2.0750000000000001E-2</v>
      </c>
      <c r="L235" s="96">
        <v>0.08</v>
      </c>
      <c r="M235" s="96">
        <f t="shared" si="202"/>
        <v>415</v>
      </c>
      <c r="N235" s="96">
        <f t="shared" si="203"/>
        <v>0</v>
      </c>
      <c r="O235" s="96">
        <f t="shared" si="206"/>
        <v>415</v>
      </c>
      <c r="P235" s="286">
        <v>750221</v>
      </c>
      <c r="Q235" s="98">
        <f>VLOOKUP(H235,Devices!$A$2:$C$2077,3,FALSE)</f>
        <v>757078</v>
      </c>
      <c r="R235" s="94">
        <f t="shared" si="204"/>
        <v>6857</v>
      </c>
      <c r="S235" s="94" t="str">
        <f t="shared" si="207"/>
        <v>0</v>
      </c>
      <c r="T235" s="94"/>
      <c r="U235" s="96">
        <f t="shared" si="208"/>
        <v>0</v>
      </c>
      <c r="V235" s="99">
        <v>0</v>
      </c>
      <c r="W235" s="100">
        <f>VLOOKUP(H235,Devices!$A$2:$D$2077,4,FALSE)</f>
        <v>0</v>
      </c>
      <c r="X235" s="94">
        <f t="shared" si="205"/>
        <v>0</v>
      </c>
      <c r="Y235" s="94" t="str">
        <f t="shared" si="209"/>
        <v>0</v>
      </c>
      <c r="Z235" s="94"/>
      <c r="AA235" s="96">
        <f t="shared" si="210"/>
        <v>0</v>
      </c>
      <c r="AB235" s="91">
        <v>415</v>
      </c>
      <c r="AC235" s="91"/>
    </row>
    <row r="236" spans="1:29" s="3" customFormat="1" ht="15" customHeight="1">
      <c r="A236" s="81" t="s">
        <v>1784</v>
      </c>
      <c r="B236" s="90">
        <v>1058726710</v>
      </c>
      <c r="C236" s="91">
        <f>SUM(O236+U236+AA236)</f>
        <v>106.27</v>
      </c>
      <c r="D236" s="92">
        <v>12355521</v>
      </c>
      <c r="E236" s="90" t="s">
        <v>1265</v>
      </c>
      <c r="F236" s="90" t="s">
        <v>1785</v>
      </c>
      <c r="G236" s="90" t="s">
        <v>1249</v>
      </c>
      <c r="H236" s="93" t="s">
        <v>1786</v>
      </c>
      <c r="I236" s="94">
        <v>1000</v>
      </c>
      <c r="J236" s="94">
        <v>1000</v>
      </c>
      <c r="K236" s="95">
        <v>2.0750000000000001E-2</v>
      </c>
      <c r="L236" s="96">
        <v>0.08</v>
      </c>
      <c r="M236" s="96">
        <f t="shared" si="202"/>
        <v>20.75</v>
      </c>
      <c r="N236" s="96">
        <f t="shared" si="203"/>
        <v>80</v>
      </c>
      <c r="O236" s="96">
        <f t="shared" si="206"/>
        <v>100.75</v>
      </c>
      <c r="P236" s="287">
        <v>45365</v>
      </c>
      <c r="Q236" s="98">
        <f>VLOOKUP(H236,Devices!$A$2:$C$2077,3,FALSE)</f>
        <v>45703</v>
      </c>
      <c r="R236" s="94">
        <f t="shared" si="204"/>
        <v>338</v>
      </c>
      <c r="S236" s="94" t="str">
        <f t="shared" si="207"/>
        <v>0</v>
      </c>
      <c r="T236" s="94"/>
      <c r="U236" s="96">
        <f t="shared" si="208"/>
        <v>0</v>
      </c>
      <c r="V236" s="288">
        <v>44343</v>
      </c>
      <c r="W236" s="100">
        <f>VLOOKUP(H236,Devices!$A$2:$D$2077,4,FALSE)</f>
        <v>45412</v>
      </c>
      <c r="X236" s="94">
        <f t="shared" si="205"/>
        <v>1069</v>
      </c>
      <c r="Y236" s="94">
        <f t="shared" si="209"/>
        <v>69</v>
      </c>
      <c r="Z236" s="94"/>
      <c r="AA236" s="96">
        <f t="shared" si="210"/>
        <v>5.5200000000000005</v>
      </c>
      <c r="AB236" s="91">
        <v>106.27</v>
      </c>
      <c r="AC236" s="91"/>
    </row>
    <row r="237" spans="1:29" s="9" customFormat="1" ht="15" customHeight="1">
      <c r="A237" s="142" t="s">
        <v>1787</v>
      </c>
      <c r="B237" s="210">
        <v>1058726550</v>
      </c>
      <c r="C237" s="211">
        <f>SUM(O237+U237+AA237)</f>
        <v>567.78224999999998</v>
      </c>
      <c r="D237" s="92">
        <v>12355523</v>
      </c>
      <c r="E237" s="210" t="s">
        <v>1265</v>
      </c>
      <c r="F237" s="210" t="s">
        <v>1788</v>
      </c>
      <c r="G237" s="210" t="s">
        <v>40</v>
      </c>
      <c r="H237" s="212" t="s">
        <v>1789</v>
      </c>
      <c r="I237" s="213">
        <v>4000</v>
      </c>
      <c r="J237" s="213">
        <v>0</v>
      </c>
      <c r="K237" s="214">
        <v>2.0750000000000001E-2</v>
      </c>
      <c r="L237" s="215">
        <v>0.08</v>
      </c>
      <c r="M237" s="215">
        <f t="shared" si="202"/>
        <v>83</v>
      </c>
      <c r="N237" s="215">
        <f t="shared" si="203"/>
        <v>0</v>
      </c>
      <c r="O237" s="215">
        <f t="shared" si="206"/>
        <v>83</v>
      </c>
      <c r="P237" s="289">
        <v>1283992</v>
      </c>
      <c r="Q237" s="98">
        <f>VLOOKUP(H237,Devices!$A$2:$C$2077,3,FALSE)</f>
        <v>1311355</v>
      </c>
      <c r="R237" s="213">
        <f t="shared" si="204"/>
        <v>27363</v>
      </c>
      <c r="S237" s="213">
        <f t="shared" si="207"/>
        <v>23363</v>
      </c>
      <c r="T237" s="213"/>
      <c r="U237" s="215">
        <f t="shared" si="208"/>
        <v>484.78225000000003</v>
      </c>
      <c r="V237" s="283">
        <v>0</v>
      </c>
      <c r="W237" s="100">
        <v>0</v>
      </c>
      <c r="X237" s="213">
        <f t="shared" si="205"/>
        <v>0</v>
      </c>
      <c r="Y237" s="213" t="str">
        <f t="shared" si="209"/>
        <v>0</v>
      </c>
      <c r="Z237" s="213"/>
      <c r="AA237" s="215">
        <f t="shared" si="210"/>
        <v>0</v>
      </c>
      <c r="AB237" s="211">
        <v>567.78224999999998</v>
      </c>
      <c r="AC237" s="211"/>
    </row>
    <row r="238" spans="1:29" s="4" customFormat="1" ht="15" customHeight="1">
      <c r="A238" s="142" t="s">
        <v>1949</v>
      </c>
      <c r="B238" s="210">
        <v>1058724310</v>
      </c>
      <c r="C238" s="91">
        <f>SUM(U238+AA238)</f>
        <v>0.56000000000000005</v>
      </c>
      <c r="D238" s="92">
        <v>12355525</v>
      </c>
      <c r="E238" s="210" t="s">
        <v>1265</v>
      </c>
      <c r="F238" s="210" t="s">
        <v>1951</v>
      </c>
      <c r="G238" s="210" t="s">
        <v>2366</v>
      </c>
      <c r="H238" s="212" t="s">
        <v>1950</v>
      </c>
      <c r="I238" s="94">
        <v>0</v>
      </c>
      <c r="J238" s="94">
        <v>0</v>
      </c>
      <c r="K238" s="95">
        <v>1.9970000000000002E-2</v>
      </c>
      <c r="L238" s="96">
        <v>0.08</v>
      </c>
      <c r="M238" s="96">
        <f t="shared" si="202"/>
        <v>0</v>
      </c>
      <c r="N238" s="96">
        <f t="shared" si="203"/>
        <v>0</v>
      </c>
      <c r="O238" s="96" t="s">
        <v>27</v>
      </c>
      <c r="P238" s="290">
        <v>101</v>
      </c>
      <c r="Q238" s="98">
        <f>VLOOKUP(H238,Devices!$A$2:$C$2077,3,FALSE)</f>
        <v>101</v>
      </c>
      <c r="R238" s="94">
        <f t="shared" si="204"/>
        <v>0</v>
      </c>
      <c r="S238" s="94"/>
      <c r="T238" s="94" t="str">
        <f>IF(R238-I238&gt;0, R238-I238,"0")</f>
        <v>0</v>
      </c>
      <c r="U238" s="96">
        <f>IF(T238&gt;0,T238*K238,"0")</f>
        <v>0</v>
      </c>
      <c r="V238" s="291">
        <v>8380</v>
      </c>
      <c r="W238" s="100">
        <f>VLOOKUP(H238,Devices!$A$2:$D$2077,4,FALSE)</f>
        <v>8387</v>
      </c>
      <c r="X238" s="94">
        <f t="shared" si="205"/>
        <v>7</v>
      </c>
      <c r="Y238" s="94"/>
      <c r="Z238" s="94">
        <f>IF(X238-J238&gt;0,X238-J238,"0")</f>
        <v>7</v>
      </c>
      <c r="AA238" s="96">
        <f>IF(Z238&gt;0,Z238*L238,"0")</f>
        <v>0.56000000000000005</v>
      </c>
      <c r="AB238" s="91">
        <v>0.56000000000000005</v>
      </c>
      <c r="AC238" s="203"/>
    </row>
    <row r="239" spans="1:29" s="4" customFormat="1" ht="15" customHeight="1">
      <c r="A239" s="142" t="s">
        <v>1949</v>
      </c>
      <c r="B239" s="210">
        <v>1058724310</v>
      </c>
      <c r="C239" s="91">
        <f>SUM(U239+AA239)</f>
        <v>70.090130000000002</v>
      </c>
      <c r="D239" s="92">
        <v>12355526</v>
      </c>
      <c r="E239" s="210" t="s">
        <v>1265</v>
      </c>
      <c r="F239" s="210" t="s">
        <v>1952</v>
      </c>
      <c r="G239" s="210" t="s">
        <v>2366</v>
      </c>
      <c r="H239" s="212" t="s">
        <v>1953</v>
      </c>
      <c r="I239" s="94">
        <v>0</v>
      </c>
      <c r="J239" s="94">
        <v>0</v>
      </c>
      <c r="K239" s="95">
        <v>1.9970000000000002E-2</v>
      </c>
      <c r="L239" s="96">
        <v>0.08</v>
      </c>
      <c r="M239" s="96">
        <f t="shared" si="202"/>
        <v>0</v>
      </c>
      <c r="N239" s="96">
        <f t="shared" si="203"/>
        <v>0</v>
      </c>
      <c r="O239" s="96" t="s">
        <v>27</v>
      </c>
      <c r="P239" s="292">
        <v>3686</v>
      </c>
      <c r="Q239" s="98">
        <f>VLOOKUP(H239,Devices!$A$2:$C$2077,3,FALSE)</f>
        <v>4015</v>
      </c>
      <c r="R239" s="94">
        <f t="shared" si="204"/>
        <v>329</v>
      </c>
      <c r="S239" s="94"/>
      <c r="T239" s="94">
        <f>IF(R239-I239&gt;0, R239-I239,"0")</f>
        <v>329</v>
      </c>
      <c r="U239" s="96">
        <f>IF(T239&gt;0,T239*K239,"0")</f>
        <v>6.5701300000000007</v>
      </c>
      <c r="V239" s="291">
        <v>31411</v>
      </c>
      <c r="W239" s="100">
        <f>VLOOKUP(H239,Devices!$A$2:$D$2077,4,FALSE)</f>
        <v>32205</v>
      </c>
      <c r="X239" s="94">
        <f t="shared" si="205"/>
        <v>794</v>
      </c>
      <c r="Y239" s="94"/>
      <c r="Z239" s="94">
        <f>IF(X239-J239&gt;0,X239-J239,"0")</f>
        <v>794</v>
      </c>
      <c r="AA239" s="96">
        <f>IF(Z239&gt;0,Z239*L239,"0")</f>
        <v>63.52</v>
      </c>
      <c r="AB239" s="91">
        <v>70.090130000000002</v>
      </c>
      <c r="AC239" s="203"/>
    </row>
    <row r="240" spans="1:29" s="9" customFormat="1" ht="15" customHeight="1">
      <c r="A240" s="142" t="s">
        <v>1923</v>
      </c>
      <c r="B240" s="210">
        <v>1058726710</v>
      </c>
      <c r="C240" s="211">
        <f>SUM(O240+U240+AA240)</f>
        <v>293.94</v>
      </c>
      <c r="D240" s="92">
        <v>12355537</v>
      </c>
      <c r="E240" s="210" t="s">
        <v>1265</v>
      </c>
      <c r="F240" s="210" t="s">
        <v>1785</v>
      </c>
      <c r="G240" s="210" t="s">
        <v>1170</v>
      </c>
      <c r="H240" s="212" t="s">
        <v>1924</v>
      </c>
      <c r="I240" s="213">
        <v>6000</v>
      </c>
      <c r="J240" s="213">
        <v>100</v>
      </c>
      <c r="K240" s="214">
        <v>2.0750000000000001E-2</v>
      </c>
      <c r="L240" s="215">
        <v>0.08</v>
      </c>
      <c r="M240" s="215">
        <f t="shared" si="202"/>
        <v>124.5</v>
      </c>
      <c r="N240" s="215">
        <f t="shared" si="203"/>
        <v>8</v>
      </c>
      <c r="O240" s="215">
        <f t="shared" ref="O240:O262" si="211">M240+N240</f>
        <v>132.5</v>
      </c>
      <c r="P240" s="293">
        <v>89607</v>
      </c>
      <c r="Q240" s="98">
        <f>VLOOKUP(H240,Devices!$A$2:$C$2077,3,FALSE)</f>
        <v>90968</v>
      </c>
      <c r="R240" s="213">
        <f t="shared" si="204"/>
        <v>1361</v>
      </c>
      <c r="S240" s="213" t="str">
        <f t="shared" ref="S240:S247" si="212">IF(R240-I240&gt;0, R240-I240,"0")</f>
        <v>0</v>
      </c>
      <c r="T240" s="213"/>
      <c r="U240" s="215">
        <f t="shared" ref="U240:U247" si="213">IF(S240&gt;0,S240*K240,"0")</f>
        <v>0</v>
      </c>
      <c r="V240" s="283">
        <v>73488</v>
      </c>
      <c r="W240" s="100">
        <f>VLOOKUP(H240,Devices!$A$2:$D$2077,4,FALSE)</f>
        <v>75606</v>
      </c>
      <c r="X240" s="213">
        <f t="shared" si="205"/>
        <v>2118</v>
      </c>
      <c r="Y240" s="213">
        <f t="shared" ref="Y240:Y247" si="214">IF(X240-J240&gt;0,X240-J240,"0")</f>
        <v>2018</v>
      </c>
      <c r="Z240" s="213"/>
      <c r="AA240" s="215">
        <f t="shared" ref="AA240:AA247" si="215">IF(Y240&gt;0,Y240*L240,"0")</f>
        <v>161.44</v>
      </c>
      <c r="AB240" s="211">
        <v>293.94</v>
      </c>
      <c r="AC240" s="211"/>
    </row>
    <row r="241" spans="1:29" s="9" customFormat="1" ht="15" customHeight="1">
      <c r="A241" s="142" t="s">
        <v>2108</v>
      </c>
      <c r="B241" s="210">
        <v>1058726710</v>
      </c>
      <c r="C241" s="211">
        <f>SUM(O241+U241+AA241)</f>
        <v>96.425250000000005</v>
      </c>
      <c r="D241" s="92">
        <v>12355598</v>
      </c>
      <c r="E241" s="210" t="s">
        <v>1265</v>
      </c>
      <c r="F241" s="210" t="s">
        <v>2109</v>
      </c>
      <c r="G241" s="210" t="s">
        <v>1248</v>
      </c>
      <c r="H241" s="212" t="s">
        <v>4530</v>
      </c>
      <c r="I241" s="213">
        <v>4000</v>
      </c>
      <c r="J241" s="213">
        <v>0</v>
      </c>
      <c r="K241" s="214">
        <v>2.0750000000000001E-2</v>
      </c>
      <c r="L241" s="215">
        <v>0.08</v>
      </c>
      <c r="M241" s="215">
        <f t="shared" si="202"/>
        <v>83</v>
      </c>
      <c r="N241" s="215">
        <f t="shared" si="203"/>
        <v>0</v>
      </c>
      <c r="O241" s="215">
        <f t="shared" si="211"/>
        <v>83</v>
      </c>
      <c r="P241" s="293">
        <v>283766</v>
      </c>
      <c r="Q241" s="98">
        <f>VLOOKUP(H241,[1]Billing!$I$2:$S$2302,11,FALSE)</f>
        <v>288413</v>
      </c>
      <c r="R241" s="213">
        <f t="shared" si="204"/>
        <v>4647</v>
      </c>
      <c r="S241" s="213">
        <f t="shared" si="212"/>
        <v>647</v>
      </c>
      <c r="T241" s="213"/>
      <c r="U241" s="215">
        <f t="shared" si="213"/>
        <v>13.42525</v>
      </c>
      <c r="V241" s="283">
        <v>0</v>
      </c>
      <c r="W241" s="100">
        <f>VLOOKUP(H241,[1]Billing!$I$2:$Y$2302,17,FALSE)</f>
        <v>0</v>
      </c>
      <c r="X241" s="213">
        <f t="shared" si="205"/>
        <v>0</v>
      </c>
      <c r="Y241" s="213" t="str">
        <f t="shared" si="214"/>
        <v>0</v>
      </c>
      <c r="Z241" s="213"/>
      <c r="AA241" s="215">
        <f t="shared" si="215"/>
        <v>0</v>
      </c>
      <c r="AB241" s="211">
        <v>96.425250000000005</v>
      </c>
      <c r="AC241" s="211"/>
    </row>
    <row r="242" spans="1:29" s="9" customFormat="1" ht="15" customHeight="1">
      <c r="A242" s="142" t="s">
        <v>2273</v>
      </c>
      <c r="B242" s="210">
        <v>1058726420</v>
      </c>
      <c r="C242" s="211">
        <f>SUM(O242+U242+AA242)</f>
        <v>118.25</v>
      </c>
      <c r="D242" s="92">
        <v>12355652</v>
      </c>
      <c r="E242" s="210" t="s">
        <v>1265</v>
      </c>
      <c r="F242" s="210" t="s">
        <v>2274</v>
      </c>
      <c r="G242" s="210" t="s">
        <v>1971</v>
      </c>
      <c r="H242" s="212" t="s">
        <v>2275</v>
      </c>
      <c r="I242" s="213">
        <v>3000</v>
      </c>
      <c r="J242" s="213">
        <v>700</v>
      </c>
      <c r="K242" s="214">
        <v>2.0750000000000001E-2</v>
      </c>
      <c r="L242" s="215">
        <v>0.08</v>
      </c>
      <c r="M242" s="215">
        <f t="shared" si="202"/>
        <v>62.25</v>
      </c>
      <c r="N242" s="215">
        <f t="shared" si="203"/>
        <v>56</v>
      </c>
      <c r="O242" s="215">
        <f t="shared" si="211"/>
        <v>118.25</v>
      </c>
      <c r="P242" s="293">
        <v>63462</v>
      </c>
      <c r="Q242" s="98">
        <f>VLOOKUP(H242,Devices!$A$2:$C$2077,3,FALSE)</f>
        <v>65066</v>
      </c>
      <c r="R242" s="213">
        <f t="shared" si="204"/>
        <v>1604</v>
      </c>
      <c r="S242" s="213" t="str">
        <f t="shared" si="212"/>
        <v>0</v>
      </c>
      <c r="T242" s="213"/>
      <c r="U242" s="215">
        <f t="shared" si="213"/>
        <v>0</v>
      </c>
      <c r="V242" s="283">
        <v>23429</v>
      </c>
      <c r="W242" s="100">
        <f>VLOOKUP(H242,Devices!$A$2:$D$2077,4,FALSE)</f>
        <v>24060</v>
      </c>
      <c r="X242" s="213">
        <f t="shared" si="205"/>
        <v>631</v>
      </c>
      <c r="Y242" s="213" t="str">
        <f t="shared" si="214"/>
        <v>0</v>
      </c>
      <c r="Z242" s="213"/>
      <c r="AA242" s="215">
        <f t="shared" si="215"/>
        <v>0</v>
      </c>
      <c r="AB242" s="211">
        <v>118.25</v>
      </c>
      <c r="AC242" s="211"/>
    </row>
    <row r="243" spans="1:29" s="9" customFormat="1" ht="15" customHeight="1">
      <c r="A243" s="142" t="s">
        <v>2319</v>
      </c>
      <c r="B243" s="210">
        <v>1058726510</v>
      </c>
      <c r="C243" s="211">
        <f>SUM(O243+U243+AA243)</f>
        <v>127.77850000000001</v>
      </c>
      <c r="D243" s="92">
        <v>12355671</v>
      </c>
      <c r="E243" s="210" t="s">
        <v>1265</v>
      </c>
      <c r="F243" s="210" t="s">
        <v>2320</v>
      </c>
      <c r="G243" s="210" t="s">
        <v>2236</v>
      </c>
      <c r="H243" s="212" t="s">
        <v>2321</v>
      </c>
      <c r="I243" s="213">
        <v>4000</v>
      </c>
      <c r="J243" s="213">
        <v>0</v>
      </c>
      <c r="K243" s="214">
        <v>2.0750000000000001E-2</v>
      </c>
      <c r="L243" s="215">
        <v>0.08</v>
      </c>
      <c r="M243" s="215">
        <f t="shared" si="202"/>
        <v>83</v>
      </c>
      <c r="N243" s="215">
        <f t="shared" si="203"/>
        <v>0</v>
      </c>
      <c r="O243" s="215">
        <f t="shared" si="211"/>
        <v>83</v>
      </c>
      <c r="P243" s="293">
        <v>126110</v>
      </c>
      <c r="Q243" s="98">
        <f>VLOOKUP(H243,Devices!$A$2:$C$2077,3,FALSE)</f>
        <v>132268</v>
      </c>
      <c r="R243" s="213">
        <f t="shared" si="204"/>
        <v>6158</v>
      </c>
      <c r="S243" s="213">
        <f t="shared" si="212"/>
        <v>2158</v>
      </c>
      <c r="T243" s="213"/>
      <c r="U243" s="215">
        <f t="shared" si="213"/>
        <v>44.778500000000001</v>
      </c>
      <c r="V243" s="283">
        <v>0</v>
      </c>
      <c r="W243" s="100">
        <v>0</v>
      </c>
      <c r="X243" s="213">
        <f t="shared" si="205"/>
        <v>0</v>
      </c>
      <c r="Y243" s="213" t="str">
        <f t="shared" si="214"/>
        <v>0</v>
      </c>
      <c r="Z243" s="213"/>
      <c r="AA243" s="215">
        <f t="shared" si="215"/>
        <v>0</v>
      </c>
      <c r="AB243" s="211">
        <v>127.77850000000001</v>
      </c>
      <c r="AC243" s="211"/>
    </row>
    <row r="244" spans="1:29" s="9" customFormat="1" ht="15" customHeight="1">
      <c r="A244" s="142" t="s">
        <v>2360</v>
      </c>
      <c r="B244" s="210">
        <v>1058724750</v>
      </c>
      <c r="C244" s="211">
        <f>SUM(O244+U244+AA244)</f>
        <v>140.19999999999999</v>
      </c>
      <c r="D244" s="92">
        <v>12355677</v>
      </c>
      <c r="E244" s="210" t="s">
        <v>1265</v>
      </c>
      <c r="F244" s="210" t="s">
        <v>2361</v>
      </c>
      <c r="G244" s="210" t="s">
        <v>2362</v>
      </c>
      <c r="H244" s="212" t="s">
        <v>2363</v>
      </c>
      <c r="I244" s="213">
        <v>4000</v>
      </c>
      <c r="J244" s="213">
        <v>100</v>
      </c>
      <c r="K244" s="214">
        <v>2.0750000000000001E-2</v>
      </c>
      <c r="L244" s="215">
        <v>0.08</v>
      </c>
      <c r="M244" s="215">
        <f t="shared" si="202"/>
        <v>83</v>
      </c>
      <c r="N244" s="215">
        <f t="shared" si="203"/>
        <v>8</v>
      </c>
      <c r="O244" s="215">
        <f t="shared" si="211"/>
        <v>91</v>
      </c>
      <c r="P244" s="293">
        <v>47037</v>
      </c>
      <c r="Q244" s="98">
        <f>VLOOKUP(H244,Devices!$A$2:$C$2077,3,FALSE)</f>
        <v>48167</v>
      </c>
      <c r="R244" s="213">
        <f t="shared" si="204"/>
        <v>1130</v>
      </c>
      <c r="S244" s="213" t="str">
        <f t="shared" si="212"/>
        <v>0</v>
      </c>
      <c r="T244" s="213"/>
      <c r="U244" s="215">
        <f t="shared" si="213"/>
        <v>0</v>
      </c>
      <c r="V244" s="283">
        <v>13782</v>
      </c>
      <c r="W244" s="100">
        <f>VLOOKUP(H244,Devices!$A$2:$D$2077,4,FALSE)</f>
        <v>14497</v>
      </c>
      <c r="X244" s="213">
        <f t="shared" si="205"/>
        <v>715</v>
      </c>
      <c r="Y244" s="213">
        <f t="shared" si="214"/>
        <v>615</v>
      </c>
      <c r="Z244" s="213"/>
      <c r="AA244" s="215">
        <f t="shared" si="215"/>
        <v>49.2</v>
      </c>
      <c r="AB244" s="211">
        <v>140.19999999999999</v>
      </c>
      <c r="AC244" s="211"/>
    </row>
    <row r="245" spans="1:29" s="9" customFormat="1" ht="15" customHeight="1">
      <c r="A245" s="142" t="s">
        <v>2368</v>
      </c>
      <c r="B245" s="210">
        <v>1058726510</v>
      </c>
      <c r="C245" s="211">
        <f>SUM(O245+U245+AA245)</f>
        <v>609.23</v>
      </c>
      <c r="D245" s="92">
        <v>12355679</v>
      </c>
      <c r="E245" s="210" t="s">
        <v>1265</v>
      </c>
      <c r="F245" s="210" t="s">
        <v>2320</v>
      </c>
      <c r="G245" s="210" t="s">
        <v>2296</v>
      </c>
      <c r="H245" s="212" t="s">
        <v>2369</v>
      </c>
      <c r="I245" s="213">
        <v>1000</v>
      </c>
      <c r="J245" s="213">
        <v>1000</v>
      </c>
      <c r="K245" s="214">
        <v>2.0750000000000001E-2</v>
      </c>
      <c r="L245" s="215">
        <v>0.08</v>
      </c>
      <c r="M245" s="215">
        <f t="shared" si="202"/>
        <v>20.75</v>
      </c>
      <c r="N245" s="215">
        <f t="shared" si="203"/>
        <v>80</v>
      </c>
      <c r="O245" s="215">
        <f t="shared" si="211"/>
        <v>100.75</v>
      </c>
      <c r="P245" s="293">
        <v>17699</v>
      </c>
      <c r="Q245" s="98">
        <f>VLOOKUP(H245,Devices!$A$2:$C$2077,3,FALSE)</f>
        <v>17994</v>
      </c>
      <c r="R245" s="213">
        <f t="shared" si="204"/>
        <v>295</v>
      </c>
      <c r="S245" s="213" t="str">
        <f t="shared" si="212"/>
        <v>0</v>
      </c>
      <c r="T245" s="213"/>
      <c r="U245" s="215">
        <f t="shared" si="213"/>
        <v>0</v>
      </c>
      <c r="V245" s="283">
        <v>232694</v>
      </c>
      <c r="W245" s="100">
        <f>VLOOKUP(H245,Devices!$A$2:$D$2077,4,FALSE)</f>
        <v>240050</v>
      </c>
      <c r="X245" s="213">
        <f t="shared" si="205"/>
        <v>7356</v>
      </c>
      <c r="Y245" s="213">
        <f t="shared" si="214"/>
        <v>6356</v>
      </c>
      <c r="Z245" s="213"/>
      <c r="AA245" s="215">
        <f t="shared" si="215"/>
        <v>508.48</v>
      </c>
      <c r="AB245" s="211">
        <v>609.23</v>
      </c>
      <c r="AC245" s="211"/>
    </row>
    <row r="246" spans="1:29" s="9" customFormat="1" ht="15" customHeight="1">
      <c r="A246" s="142" t="s">
        <v>2411</v>
      </c>
      <c r="B246" s="210">
        <v>1058326100</v>
      </c>
      <c r="C246" s="211">
        <f>SUM(O246+U246+AA246)</f>
        <v>259.15999999999997</v>
      </c>
      <c r="D246" s="92">
        <v>12355698</v>
      </c>
      <c r="E246" s="210" t="s">
        <v>1265</v>
      </c>
      <c r="F246" s="210" t="s">
        <v>6699</v>
      </c>
      <c r="G246" s="210" t="s">
        <v>2362</v>
      </c>
      <c r="H246" s="212" t="s">
        <v>2412</v>
      </c>
      <c r="I246" s="213">
        <v>4000</v>
      </c>
      <c r="J246" s="213">
        <v>100</v>
      </c>
      <c r="K246" s="214">
        <v>2.0750000000000001E-2</v>
      </c>
      <c r="L246" s="215">
        <v>0.08</v>
      </c>
      <c r="M246" s="215">
        <f t="shared" si="202"/>
        <v>83</v>
      </c>
      <c r="N246" s="215">
        <f t="shared" si="203"/>
        <v>8</v>
      </c>
      <c r="O246" s="215">
        <f t="shared" si="211"/>
        <v>91</v>
      </c>
      <c r="P246" s="293">
        <v>13300</v>
      </c>
      <c r="Q246" s="98">
        <f>VLOOKUP(H246,Devices!$A$2:$C$2077,3,FALSE)</f>
        <v>14364</v>
      </c>
      <c r="R246" s="213">
        <f t="shared" si="204"/>
        <v>1064</v>
      </c>
      <c r="S246" s="213" t="str">
        <f t="shared" si="212"/>
        <v>0</v>
      </c>
      <c r="T246" s="213"/>
      <c r="U246" s="215">
        <f t="shared" si="213"/>
        <v>0</v>
      </c>
      <c r="V246" s="283">
        <v>18653</v>
      </c>
      <c r="W246" s="100">
        <f>VLOOKUP(H246,Devices!$A$2:$D$2077,4,FALSE)</f>
        <v>20855</v>
      </c>
      <c r="X246" s="213">
        <f t="shared" si="205"/>
        <v>2202</v>
      </c>
      <c r="Y246" s="213">
        <f t="shared" si="214"/>
        <v>2102</v>
      </c>
      <c r="Z246" s="213"/>
      <c r="AA246" s="215">
        <f t="shared" si="215"/>
        <v>168.16</v>
      </c>
      <c r="AB246" s="211">
        <v>259.15999999999997</v>
      </c>
      <c r="AC246" s="211"/>
    </row>
    <row r="247" spans="1:29" s="9" customFormat="1" ht="15" customHeight="1">
      <c r="A247" s="142" t="s">
        <v>2560</v>
      </c>
      <c r="B247" s="210">
        <v>1058724750</v>
      </c>
      <c r="C247" s="211">
        <f>SUM(O247+U247+AA247)</f>
        <v>83</v>
      </c>
      <c r="D247" s="92">
        <v>12355584</v>
      </c>
      <c r="E247" s="210" t="s">
        <v>1265</v>
      </c>
      <c r="F247" s="210" t="s">
        <v>2561</v>
      </c>
      <c r="G247" s="210" t="s">
        <v>40</v>
      </c>
      <c r="H247" s="212" t="s">
        <v>2562</v>
      </c>
      <c r="I247" s="213">
        <v>4000</v>
      </c>
      <c r="J247" s="213">
        <v>0</v>
      </c>
      <c r="K247" s="214">
        <v>2.0750000000000001E-2</v>
      </c>
      <c r="L247" s="215">
        <v>0.08</v>
      </c>
      <c r="M247" s="215">
        <f t="shared" si="202"/>
        <v>83</v>
      </c>
      <c r="N247" s="215">
        <f t="shared" si="203"/>
        <v>0</v>
      </c>
      <c r="O247" s="215">
        <f t="shared" si="211"/>
        <v>83</v>
      </c>
      <c r="P247" s="293">
        <v>241530</v>
      </c>
      <c r="Q247" s="98">
        <f>VLOOKUP(H247,Devices!$A$2:$C$2077,3,FALSE)</f>
        <v>244696</v>
      </c>
      <c r="R247" s="213">
        <f t="shared" si="204"/>
        <v>3166</v>
      </c>
      <c r="S247" s="213" t="str">
        <f t="shared" si="212"/>
        <v>0</v>
      </c>
      <c r="T247" s="213"/>
      <c r="U247" s="215">
        <f t="shared" si="213"/>
        <v>0</v>
      </c>
      <c r="V247" s="283">
        <v>0</v>
      </c>
      <c r="W247" s="100">
        <v>0</v>
      </c>
      <c r="X247" s="213">
        <f t="shared" si="205"/>
        <v>0</v>
      </c>
      <c r="Y247" s="213" t="str">
        <f t="shared" si="214"/>
        <v>0</v>
      </c>
      <c r="Z247" s="213"/>
      <c r="AA247" s="215">
        <f t="shared" si="215"/>
        <v>0</v>
      </c>
      <c r="AB247" s="211">
        <v>83</v>
      </c>
      <c r="AC247" s="211"/>
    </row>
    <row r="248" spans="1:29" s="9" customFormat="1" ht="15" customHeight="1">
      <c r="A248" s="142" t="s">
        <v>2563</v>
      </c>
      <c r="B248" s="210">
        <v>1058724750</v>
      </c>
      <c r="C248" s="211">
        <f>SUM(O248+U248+AA248)</f>
        <v>107.72</v>
      </c>
      <c r="D248" s="294">
        <v>12355783</v>
      </c>
      <c r="E248" s="210" t="s">
        <v>1265</v>
      </c>
      <c r="F248" s="90" t="s">
        <v>2587</v>
      </c>
      <c r="G248" s="90" t="s">
        <v>2362</v>
      </c>
      <c r="H248" s="93" t="s">
        <v>2588</v>
      </c>
      <c r="I248" s="213">
        <v>4000</v>
      </c>
      <c r="J248" s="213">
        <v>100</v>
      </c>
      <c r="K248" s="214">
        <v>2.0750000000000001E-2</v>
      </c>
      <c r="L248" s="215">
        <v>0.08</v>
      </c>
      <c r="M248" s="215">
        <f t="shared" si="202"/>
        <v>83</v>
      </c>
      <c r="N248" s="215">
        <f t="shared" si="203"/>
        <v>8</v>
      </c>
      <c r="O248" s="215">
        <f t="shared" si="211"/>
        <v>91</v>
      </c>
      <c r="P248" s="295">
        <v>15954</v>
      </c>
      <c r="Q248" s="98">
        <f>VLOOKUP(H248,Devices!$A$2:$C$2077,3,FALSE)</f>
        <v>16244</v>
      </c>
      <c r="R248" s="94">
        <f t="shared" si="204"/>
        <v>290</v>
      </c>
      <c r="S248" s="94"/>
      <c r="T248" s="94" t="str">
        <f>IF(R248-I248&gt;0, R248-I248,"0")</f>
        <v>0</v>
      </c>
      <c r="U248" s="96">
        <f>IF(T248&gt;0,T248*K248,"0")</f>
        <v>0</v>
      </c>
      <c r="V248" s="296">
        <v>10216</v>
      </c>
      <c r="W248" s="100">
        <f>VLOOKUP(H248,Devices!$A$2:$D$2077,4,FALSE)</f>
        <v>10525</v>
      </c>
      <c r="X248" s="94">
        <f t="shared" si="205"/>
        <v>309</v>
      </c>
      <c r="Y248" s="94"/>
      <c r="Z248" s="94">
        <f>IF(X248-J248&gt;0,X248-J248,"0")</f>
        <v>209</v>
      </c>
      <c r="AA248" s="96">
        <f>IF(Z248&gt;0,Z248*L248,"0")</f>
        <v>16.72</v>
      </c>
      <c r="AB248" s="211">
        <v>107.72</v>
      </c>
      <c r="AC248" s="91"/>
    </row>
    <row r="249" spans="1:29" s="9" customFormat="1" ht="15" customHeight="1">
      <c r="A249" s="142" t="s">
        <v>2914</v>
      </c>
      <c r="B249" s="210">
        <v>1058724750</v>
      </c>
      <c r="C249" s="211">
        <f>SUM(O249+U249+AA249)</f>
        <v>273.11149999999998</v>
      </c>
      <c r="D249" s="92">
        <v>12355833</v>
      </c>
      <c r="E249" s="210" t="s">
        <v>1265</v>
      </c>
      <c r="F249" s="210" t="s">
        <v>2151</v>
      </c>
      <c r="G249" s="210" t="s">
        <v>2236</v>
      </c>
      <c r="H249" s="212" t="s">
        <v>2915</v>
      </c>
      <c r="I249" s="213">
        <v>4000</v>
      </c>
      <c r="J249" s="213">
        <v>0</v>
      </c>
      <c r="K249" s="214">
        <v>2.0750000000000001E-2</v>
      </c>
      <c r="L249" s="215">
        <v>0.08</v>
      </c>
      <c r="M249" s="215">
        <f t="shared" si="202"/>
        <v>83</v>
      </c>
      <c r="N249" s="215">
        <f t="shared" si="203"/>
        <v>0</v>
      </c>
      <c r="O249" s="215">
        <f t="shared" si="211"/>
        <v>83</v>
      </c>
      <c r="P249" s="293">
        <v>550285</v>
      </c>
      <c r="Q249" s="98">
        <f>VLOOKUP(H249,Devices!$A$2:$C$2077,3,FALSE)</f>
        <v>563447</v>
      </c>
      <c r="R249" s="213">
        <f t="shared" si="204"/>
        <v>13162</v>
      </c>
      <c r="S249" s="213">
        <f t="shared" ref="S249:S262" si="216">IF(R249-I249&gt;0, R249-I249,"0")</f>
        <v>9162</v>
      </c>
      <c r="T249" s="213"/>
      <c r="U249" s="215">
        <f t="shared" ref="U249:U262" si="217">IF(S249&gt;0,S249*K249,"0")</f>
        <v>190.11150000000001</v>
      </c>
      <c r="V249" s="283">
        <v>0</v>
      </c>
      <c r="W249" s="100">
        <v>0</v>
      </c>
      <c r="X249" s="213">
        <f t="shared" si="205"/>
        <v>0</v>
      </c>
      <c r="Y249" s="213" t="str">
        <f t="shared" ref="Y249:Y262" si="218">IF(X249-J249&gt;0,X249-J249,"0")</f>
        <v>0</v>
      </c>
      <c r="Z249" s="213"/>
      <c r="AA249" s="215">
        <f t="shared" ref="AA249:AA262" si="219">IF(Y249&gt;0,Y249*L249,"0")</f>
        <v>0</v>
      </c>
      <c r="AB249" s="211">
        <v>273.11149999999998</v>
      </c>
      <c r="AC249" s="211"/>
    </row>
    <row r="250" spans="1:29" s="9" customFormat="1" ht="15" customHeight="1">
      <c r="A250" s="142" t="s">
        <v>2916</v>
      </c>
      <c r="B250" s="210">
        <v>1058726710</v>
      </c>
      <c r="C250" s="211">
        <f>SUM(O250+U250+AA250)</f>
        <v>272.22500000000002</v>
      </c>
      <c r="D250" s="92">
        <v>12355836</v>
      </c>
      <c r="E250" s="210" t="s">
        <v>1265</v>
      </c>
      <c r="F250" s="210" t="s">
        <v>1600</v>
      </c>
      <c r="G250" s="210" t="s">
        <v>1971</v>
      </c>
      <c r="H250" s="212" t="s">
        <v>2908</v>
      </c>
      <c r="I250" s="213">
        <v>6000</v>
      </c>
      <c r="J250" s="213">
        <v>100</v>
      </c>
      <c r="K250" s="214">
        <v>2.0750000000000001E-2</v>
      </c>
      <c r="L250" s="215">
        <v>0.08</v>
      </c>
      <c r="M250" s="215">
        <f t="shared" si="202"/>
        <v>124.5</v>
      </c>
      <c r="N250" s="215">
        <f t="shared" si="203"/>
        <v>8</v>
      </c>
      <c r="O250" s="215">
        <f t="shared" si="211"/>
        <v>132.5</v>
      </c>
      <c r="P250" s="293">
        <v>293528</v>
      </c>
      <c r="Q250" s="98">
        <f>VLOOKUP(H250,Devices!$A$2:$C$2077,3,FALSE)</f>
        <v>299588</v>
      </c>
      <c r="R250" s="213">
        <f t="shared" si="204"/>
        <v>6060</v>
      </c>
      <c r="S250" s="213">
        <f t="shared" si="216"/>
        <v>60</v>
      </c>
      <c r="T250" s="213"/>
      <c r="U250" s="215">
        <f t="shared" si="217"/>
        <v>1.2450000000000001</v>
      </c>
      <c r="V250" s="283">
        <v>55091</v>
      </c>
      <c r="W250" s="100">
        <f>VLOOKUP(H250,Devices!$A$2:$D$2077,4,FALSE)</f>
        <v>56922</v>
      </c>
      <c r="X250" s="213">
        <f t="shared" si="205"/>
        <v>1831</v>
      </c>
      <c r="Y250" s="213">
        <f t="shared" si="218"/>
        <v>1731</v>
      </c>
      <c r="Z250" s="213"/>
      <c r="AA250" s="215">
        <f t="shared" si="219"/>
        <v>138.47999999999999</v>
      </c>
      <c r="AB250" s="211">
        <v>272.22500000000002</v>
      </c>
      <c r="AC250" s="211"/>
    </row>
    <row r="251" spans="1:29" s="9" customFormat="1" ht="15" customHeight="1">
      <c r="A251" s="142" t="s">
        <v>2984</v>
      </c>
      <c r="B251" s="210">
        <v>1058726710</v>
      </c>
      <c r="C251" s="211">
        <f>SUM(O251+U251+AA251)</f>
        <v>105.24</v>
      </c>
      <c r="D251" s="92">
        <v>12356009</v>
      </c>
      <c r="E251" s="210" t="s">
        <v>1265</v>
      </c>
      <c r="F251" s="210" t="s">
        <v>2985</v>
      </c>
      <c r="G251" s="210" t="s">
        <v>2362</v>
      </c>
      <c r="H251" s="212" t="s">
        <v>2968</v>
      </c>
      <c r="I251" s="213">
        <v>4000</v>
      </c>
      <c r="J251" s="213">
        <v>100</v>
      </c>
      <c r="K251" s="214">
        <v>2.0750000000000001E-2</v>
      </c>
      <c r="L251" s="215">
        <v>0.08</v>
      </c>
      <c r="M251" s="215">
        <f t="shared" ref="M251:M298" si="220">I251*K251</f>
        <v>83</v>
      </c>
      <c r="N251" s="215">
        <f t="shared" ref="N251:N298" si="221">J251*L251</f>
        <v>8</v>
      </c>
      <c r="O251" s="215">
        <f t="shared" si="211"/>
        <v>91</v>
      </c>
      <c r="P251" s="293">
        <v>10981</v>
      </c>
      <c r="Q251" s="98">
        <f>VLOOKUP(H251,Devices!$A$2:$C$2077,3,FALSE)</f>
        <v>11165</v>
      </c>
      <c r="R251" s="213">
        <f t="shared" ref="R251:R298" si="222">Q251-P251</f>
        <v>184</v>
      </c>
      <c r="S251" s="213" t="str">
        <f t="shared" si="216"/>
        <v>0</v>
      </c>
      <c r="T251" s="213"/>
      <c r="U251" s="215">
        <f t="shared" si="217"/>
        <v>0</v>
      </c>
      <c r="V251" s="283">
        <v>17694</v>
      </c>
      <c r="W251" s="100">
        <f>VLOOKUP(H251,Devices!$A$2:$D$2077,4,FALSE)</f>
        <v>17972</v>
      </c>
      <c r="X251" s="213">
        <f t="shared" ref="X251:X298" si="223">W251-V251</f>
        <v>278</v>
      </c>
      <c r="Y251" s="213">
        <f t="shared" si="218"/>
        <v>178</v>
      </c>
      <c r="Z251" s="213"/>
      <c r="AA251" s="215">
        <f t="shared" si="219"/>
        <v>14.24</v>
      </c>
      <c r="AB251" s="211">
        <v>105.24</v>
      </c>
      <c r="AC251" s="211"/>
    </row>
    <row r="252" spans="1:29" s="9" customFormat="1" ht="15" customHeight="1">
      <c r="A252" s="142" t="s">
        <v>2986</v>
      </c>
      <c r="B252" s="210">
        <v>1058726710</v>
      </c>
      <c r="C252" s="211">
        <f>SUM(O252+U252+AA252)</f>
        <v>132.5</v>
      </c>
      <c r="D252" s="92">
        <v>12356013</v>
      </c>
      <c r="E252" s="210" t="s">
        <v>1265</v>
      </c>
      <c r="F252" s="210" t="s">
        <v>4856</v>
      </c>
      <c r="G252" s="210" t="s">
        <v>1971</v>
      </c>
      <c r="H252" s="212" t="s">
        <v>2969</v>
      </c>
      <c r="I252" s="213">
        <v>6000</v>
      </c>
      <c r="J252" s="213">
        <v>100</v>
      </c>
      <c r="K252" s="214">
        <v>2.0750000000000001E-2</v>
      </c>
      <c r="L252" s="215">
        <v>0.08</v>
      </c>
      <c r="M252" s="215">
        <f t="shared" si="220"/>
        <v>124.5</v>
      </c>
      <c r="N252" s="215">
        <f t="shared" si="221"/>
        <v>8</v>
      </c>
      <c r="O252" s="215">
        <f t="shared" si="211"/>
        <v>132.5</v>
      </c>
      <c r="P252" s="293">
        <v>99504</v>
      </c>
      <c r="Q252" s="98">
        <f>VLOOKUP(H252,Devices!$A$2:$C$2077,3,FALSE)</f>
        <v>102714</v>
      </c>
      <c r="R252" s="213">
        <f t="shared" si="222"/>
        <v>3210</v>
      </c>
      <c r="S252" s="213" t="str">
        <f t="shared" si="216"/>
        <v>0</v>
      </c>
      <c r="T252" s="213"/>
      <c r="U252" s="215">
        <f t="shared" si="217"/>
        <v>0</v>
      </c>
      <c r="V252" s="283">
        <v>6186</v>
      </c>
      <c r="W252" s="100">
        <f>VLOOKUP(H252,Devices!$A$2:$D$2077,4,FALSE)</f>
        <v>6261</v>
      </c>
      <c r="X252" s="213">
        <f t="shared" si="223"/>
        <v>75</v>
      </c>
      <c r="Y252" s="213" t="str">
        <f t="shared" si="218"/>
        <v>0</v>
      </c>
      <c r="Z252" s="213"/>
      <c r="AA252" s="215">
        <f t="shared" si="219"/>
        <v>0</v>
      </c>
      <c r="AB252" s="211">
        <v>132.5</v>
      </c>
      <c r="AC252" s="211"/>
    </row>
    <row r="253" spans="1:29" s="9" customFormat="1" ht="15" customHeight="1">
      <c r="A253" s="142" t="s">
        <v>2987</v>
      </c>
      <c r="B253" s="210">
        <v>1058726710</v>
      </c>
      <c r="C253" s="211">
        <f>SUM(O253+U253+AA253)</f>
        <v>92.358249999999998</v>
      </c>
      <c r="D253" s="92">
        <v>12356019</v>
      </c>
      <c r="E253" s="210" t="s">
        <v>1265</v>
      </c>
      <c r="F253" s="210" t="s">
        <v>2988</v>
      </c>
      <c r="G253" s="210" t="s">
        <v>2236</v>
      </c>
      <c r="H253" s="212" t="s">
        <v>2989</v>
      </c>
      <c r="I253" s="213">
        <v>4000</v>
      </c>
      <c r="J253" s="213">
        <v>0</v>
      </c>
      <c r="K253" s="214">
        <v>2.0750000000000001E-2</v>
      </c>
      <c r="L253" s="215">
        <v>0.08</v>
      </c>
      <c r="M253" s="215">
        <f t="shared" si="220"/>
        <v>83</v>
      </c>
      <c r="N253" s="215">
        <f t="shared" si="221"/>
        <v>0</v>
      </c>
      <c r="O253" s="215">
        <f t="shared" si="211"/>
        <v>83</v>
      </c>
      <c r="P253" s="293">
        <v>174641</v>
      </c>
      <c r="Q253" s="98">
        <f>VLOOKUP(H253,Devices!$A$2:$C$2077,3,FALSE)</f>
        <v>179092</v>
      </c>
      <c r="R253" s="213">
        <f t="shared" si="222"/>
        <v>4451</v>
      </c>
      <c r="S253" s="213">
        <f t="shared" si="216"/>
        <v>451</v>
      </c>
      <c r="T253" s="213"/>
      <c r="U253" s="215">
        <f t="shared" si="217"/>
        <v>9.35825</v>
      </c>
      <c r="V253" s="283">
        <v>0</v>
      </c>
      <c r="W253" s="100">
        <v>0</v>
      </c>
      <c r="X253" s="213">
        <f t="shared" si="223"/>
        <v>0</v>
      </c>
      <c r="Y253" s="213" t="str">
        <f t="shared" si="218"/>
        <v>0</v>
      </c>
      <c r="Z253" s="213"/>
      <c r="AA253" s="215">
        <f t="shared" si="219"/>
        <v>0</v>
      </c>
      <c r="AB253" s="211">
        <v>92.358249999999998</v>
      </c>
      <c r="AC253" s="211"/>
    </row>
    <row r="254" spans="1:29" s="9" customFormat="1" ht="15" customHeight="1">
      <c r="A254" s="142" t="s">
        <v>3167</v>
      </c>
      <c r="B254" s="210">
        <v>1058726710</v>
      </c>
      <c r="C254" s="211">
        <f>SUM(O254+U254+AA254)</f>
        <v>618.03</v>
      </c>
      <c r="D254" s="92">
        <v>12356042</v>
      </c>
      <c r="E254" s="210" t="s">
        <v>1265</v>
      </c>
      <c r="F254" s="210" t="s">
        <v>3168</v>
      </c>
      <c r="G254" s="210" t="s">
        <v>2296</v>
      </c>
      <c r="H254" s="212" t="s">
        <v>3169</v>
      </c>
      <c r="I254" s="213">
        <v>1000</v>
      </c>
      <c r="J254" s="213">
        <v>1000</v>
      </c>
      <c r="K254" s="214">
        <v>2.0750000000000001E-2</v>
      </c>
      <c r="L254" s="215">
        <v>0.08</v>
      </c>
      <c r="M254" s="215">
        <f t="shared" si="220"/>
        <v>20.75</v>
      </c>
      <c r="N254" s="215">
        <f t="shared" si="221"/>
        <v>80</v>
      </c>
      <c r="O254" s="215">
        <f t="shared" si="211"/>
        <v>100.75</v>
      </c>
      <c r="P254" s="293">
        <v>19117</v>
      </c>
      <c r="Q254" s="98">
        <f>VLOOKUP(H254,[1]Billing!$I$2:$S$2302,11,FALSE)</f>
        <v>19652</v>
      </c>
      <c r="R254" s="213">
        <f t="shared" si="222"/>
        <v>535</v>
      </c>
      <c r="S254" s="213" t="str">
        <f t="shared" si="216"/>
        <v>0</v>
      </c>
      <c r="T254" s="213"/>
      <c r="U254" s="215">
        <f t="shared" si="217"/>
        <v>0</v>
      </c>
      <c r="V254" s="283">
        <v>103028</v>
      </c>
      <c r="W254" s="100">
        <f>VLOOKUP(H254,[1]Billing!$I$2:$Y$2302,17,FALSE)</f>
        <v>110494</v>
      </c>
      <c r="X254" s="213">
        <f t="shared" si="223"/>
        <v>7466</v>
      </c>
      <c r="Y254" s="213">
        <f t="shared" si="218"/>
        <v>6466</v>
      </c>
      <c r="Z254" s="213"/>
      <c r="AA254" s="215">
        <f t="shared" si="219"/>
        <v>517.28</v>
      </c>
      <c r="AB254" s="211">
        <v>618.03</v>
      </c>
      <c r="AC254" s="211"/>
    </row>
    <row r="255" spans="1:29" s="9" customFormat="1" ht="15" customHeight="1">
      <c r="A255" s="142" t="s">
        <v>3220</v>
      </c>
      <c r="B255" s="90">
        <v>1058724750</v>
      </c>
      <c r="C255" s="211">
        <f>SUM(O255+U255+AA255)</f>
        <v>215.21899999999999</v>
      </c>
      <c r="D255" s="92">
        <v>12356052</v>
      </c>
      <c r="E255" s="210" t="s">
        <v>1265</v>
      </c>
      <c r="F255" s="90" t="s">
        <v>3203</v>
      </c>
      <c r="G255" s="210" t="s">
        <v>2200</v>
      </c>
      <c r="H255" s="212" t="s">
        <v>3211</v>
      </c>
      <c r="I255" s="213">
        <v>6000</v>
      </c>
      <c r="J255" s="213">
        <v>0</v>
      </c>
      <c r="K255" s="214">
        <v>2.0750000000000001E-2</v>
      </c>
      <c r="L255" s="215">
        <v>0.08</v>
      </c>
      <c r="M255" s="215">
        <f t="shared" si="220"/>
        <v>124.5</v>
      </c>
      <c r="N255" s="215">
        <f t="shared" si="221"/>
        <v>0</v>
      </c>
      <c r="O255" s="215">
        <f t="shared" si="211"/>
        <v>124.5</v>
      </c>
      <c r="P255" s="293">
        <v>373541</v>
      </c>
      <c r="Q255" s="98">
        <f>VLOOKUP(H255,Devices!$A$2:$C$2077,3,FALSE)</f>
        <v>383913</v>
      </c>
      <c r="R255" s="213">
        <f t="shared" si="222"/>
        <v>10372</v>
      </c>
      <c r="S255" s="213">
        <f t="shared" si="216"/>
        <v>4372</v>
      </c>
      <c r="T255" s="213"/>
      <c r="U255" s="215">
        <f t="shared" si="217"/>
        <v>90.719000000000008</v>
      </c>
      <c r="V255" s="283">
        <v>0</v>
      </c>
      <c r="W255" s="100">
        <v>0</v>
      </c>
      <c r="X255" s="213">
        <f t="shared" si="223"/>
        <v>0</v>
      </c>
      <c r="Y255" s="213" t="str">
        <f t="shared" si="218"/>
        <v>0</v>
      </c>
      <c r="Z255" s="213"/>
      <c r="AA255" s="215">
        <f t="shared" si="219"/>
        <v>0</v>
      </c>
      <c r="AB255" s="211">
        <v>215.21899999999999</v>
      </c>
      <c r="AC255" s="211"/>
    </row>
    <row r="256" spans="1:29" s="9" customFormat="1" ht="15" customHeight="1">
      <c r="A256" s="142" t="s">
        <v>3272</v>
      </c>
      <c r="B256" s="210">
        <v>1058726550</v>
      </c>
      <c r="C256" s="211">
        <f>SUM(O256+U256+AA256)</f>
        <v>109.16</v>
      </c>
      <c r="D256" s="92">
        <v>12355206</v>
      </c>
      <c r="E256" s="210" t="s">
        <v>1265</v>
      </c>
      <c r="F256" s="210" t="s">
        <v>3273</v>
      </c>
      <c r="G256" s="210" t="s">
        <v>150</v>
      </c>
      <c r="H256" s="212">
        <v>7525009460610</v>
      </c>
      <c r="I256" s="213">
        <v>4000</v>
      </c>
      <c r="J256" s="213">
        <v>100</v>
      </c>
      <c r="K256" s="214">
        <v>2.0750000000000001E-2</v>
      </c>
      <c r="L256" s="215">
        <v>0.08</v>
      </c>
      <c r="M256" s="215">
        <f t="shared" si="220"/>
        <v>83</v>
      </c>
      <c r="N256" s="215">
        <f t="shared" si="221"/>
        <v>8</v>
      </c>
      <c r="O256" s="215">
        <f t="shared" si="211"/>
        <v>91</v>
      </c>
      <c r="P256" s="293">
        <v>99397</v>
      </c>
      <c r="Q256" s="98">
        <f>VLOOKUP(H256,[1]Billing!$I$2:$S$2302,11,FALSE)</f>
        <v>101547</v>
      </c>
      <c r="R256" s="213">
        <f t="shared" si="222"/>
        <v>2150</v>
      </c>
      <c r="S256" s="213" t="str">
        <f t="shared" si="216"/>
        <v>0</v>
      </c>
      <c r="T256" s="213"/>
      <c r="U256" s="215">
        <f t="shared" si="217"/>
        <v>0</v>
      </c>
      <c r="V256" s="283">
        <v>7839</v>
      </c>
      <c r="W256" s="100">
        <f>VLOOKUP(H256,[1]Billing!$I$2:$Y$2302,17,FALSE)</f>
        <v>8166</v>
      </c>
      <c r="X256" s="213">
        <f t="shared" si="223"/>
        <v>327</v>
      </c>
      <c r="Y256" s="213">
        <f t="shared" si="218"/>
        <v>227</v>
      </c>
      <c r="Z256" s="213"/>
      <c r="AA256" s="215">
        <f t="shared" si="219"/>
        <v>18.16</v>
      </c>
      <c r="AB256" s="211">
        <v>109.16</v>
      </c>
      <c r="AC256" s="211"/>
    </row>
    <row r="257" spans="1:29" s="9" customFormat="1" ht="15" customHeight="1">
      <c r="A257" s="142" t="s">
        <v>3733</v>
      </c>
      <c r="B257" s="210">
        <v>1058726350</v>
      </c>
      <c r="C257" s="211">
        <f>SUM(O257+U257+AA257)</f>
        <v>120.765</v>
      </c>
      <c r="D257" s="92">
        <v>12354758</v>
      </c>
      <c r="E257" s="210" t="s">
        <v>1265</v>
      </c>
      <c r="F257" s="210" t="s">
        <v>2151</v>
      </c>
      <c r="G257" s="210" t="s">
        <v>40</v>
      </c>
      <c r="H257" s="212" t="s">
        <v>3715</v>
      </c>
      <c r="I257" s="213">
        <v>4000</v>
      </c>
      <c r="J257" s="213">
        <v>0</v>
      </c>
      <c r="K257" s="214">
        <v>2.0750000000000001E-2</v>
      </c>
      <c r="L257" s="215">
        <v>0.08</v>
      </c>
      <c r="M257" s="215">
        <f t="shared" si="220"/>
        <v>83</v>
      </c>
      <c r="N257" s="215">
        <f t="shared" si="221"/>
        <v>0</v>
      </c>
      <c r="O257" s="215">
        <f t="shared" si="211"/>
        <v>83</v>
      </c>
      <c r="P257" s="293">
        <v>550710</v>
      </c>
      <c r="Q257" s="98">
        <f>VLOOKUP(H257,Devices!$A$2:$C$2077,3,FALSE)</f>
        <v>556530</v>
      </c>
      <c r="R257" s="213">
        <f t="shared" si="222"/>
        <v>5820</v>
      </c>
      <c r="S257" s="213">
        <f t="shared" si="216"/>
        <v>1820</v>
      </c>
      <c r="T257" s="213"/>
      <c r="U257" s="215">
        <f t="shared" si="217"/>
        <v>37.765000000000001</v>
      </c>
      <c r="V257" s="283">
        <v>0</v>
      </c>
      <c r="W257" s="100">
        <v>0</v>
      </c>
      <c r="X257" s="213">
        <f t="shared" si="223"/>
        <v>0</v>
      </c>
      <c r="Y257" s="213" t="str">
        <f t="shared" si="218"/>
        <v>0</v>
      </c>
      <c r="Z257" s="213"/>
      <c r="AA257" s="215">
        <f t="shared" si="219"/>
        <v>0</v>
      </c>
      <c r="AB257" s="211">
        <v>120.765</v>
      </c>
      <c r="AC257" s="211"/>
    </row>
    <row r="258" spans="1:29" s="9" customFormat="1" ht="15" customHeight="1">
      <c r="A258" s="142" t="s">
        <v>3888</v>
      </c>
      <c r="B258" s="210">
        <v>1058726550</v>
      </c>
      <c r="C258" s="211">
        <f>SUM(O258+U258+AA258)</f>
        <v>143.94274999999999</v>
      </c>
      <c r="D258" s="92">
        <v>12356205</v>
      </c>
      <c r="E258" s="210" t="s">
        <v>1265</v>
      </c>
      <c r="F258" s="210" t="s">
        <v>3889</v>
      </c>
      <c r="G258" s="210" t="s">
        <v>2236</v>
      </c>
      <c r="H258" s="212" t="s">
        <v>3869</v>
      </c>
      <c r="I258" s="213">
        <v>4000</v>
      </c>
      <c r="J258" s="213">
        <v>0</v>
      </c>
      <c r="K258" s="214">
        <v>2.0750000000000001E-2</v>
      </c>
      <c r="L258" s="215">
        <v>0.08</v>
      </c>
      <c r="M258" s="215">
        <f t="shared" si="220"/>
        <v>83</v>
      </c>
      <c r="N258" s="215">
        <f t="shared" si="221"/>
        <v>0</v>
      </c>
      <c r="O258" s="215">
        <f t="shared" si="211"/>
        <v>83</v>
      </c>
      <c r="P258" s="293">
        <v>200854</v>
      </c>
      <c r="Q258" s="98">
        <f>VLOOKUP(H258,Devices!$A$2:$C$2077,3,FALSE)</f>
        <v>207791</v>
      </c>
      <c r="R258" s="213">
        <f t="shared" si="222"/>
        <v>6937</v>
      </c>
      <c r="S258" s="213">
        <f t="shared" si="216"/>
        <v>2937</v>
      </c>
      <c r="T258" s="213"/>
      <c r="U258" s="215">
        <f t="shared" si="217"/>
        <v>60.942750000000004</v>
      </c>
      <c r="V258" s="283">
        <v>0</v>
      </c>
      <c r="W258" s="100">
        <v>0</v>
      </c>
      <c r="X258" s="213">
        <f t="shared" si="223"/>
        <v>0</v>
      </c>
      <c r="Y258" s="213" t="str">
        <f t="shared" si="218"/>
        <v>0</v>
      </c>
      <c r="Z258" s="213"/>
      <c r="AA258" s="215">
        <f t="shared" si="219"/>
        <v>0</v>
      </c>
      <c r="AB258" s="211">
        <v>143.94274999999999</v>
      </c>
      <c r="AC258" s="211"/>
    </row>
    <row r="259" spans="1:29" s="9" customFormat="1" ht="15" customHeight="1">
      <c r="A259" s="142" t="s">
        <v>4102</v>
      </c>
      <c r="B259" s="210">
        <v>1058724750</v>
      </c>
      <c r="C259" s="211">
        <f>SUM(O259+U259+AA259)</f>
        <v>91</v>
      </c>
      <c r="D259" s="92">
        <v>12355969</v>
      </c>
      <c r="E259" s="210" t="s">
        <v>1265</v>
      </c>
      <c r="F259" s="210" t="s">
        <v>4103</v>
      </c>
      <c r="G259" s="210" t="s">
        <v>2362</v>
      </c>
      <c r="H259" s="212" t="s">
        <v>4104</v>
      </c>
      <c r="I259" s="213">
        <v>4000</v>
      </c>
      <c r="J259" s="213">
        <v>100</v>
      </c>
      <c r="K259" s="214">
        <v>2.0750000000000001E-2</v>
      </c>
      <c r="L259" s="215">
        <v>0.08</v>
      </c>
      <c r="M259" s="215">
        <f t="shared" si="220"/>
        <v>83</v>
      </c>
      <c r="N259" s="215">
        <f t="shared" si="221"/>
        <v>8</v>
      </c>
      <c r="O259" s="215">
        <f t="shared" si="211"/>
        <v>91</v>
      </c>
      <c r="P259" s="293">
        <v>12106</v>
      </c>
      <c r="Q259" s="98">
        <f>VLOOKUP(H259,Devices!$A$2:$C$2077,3,FALSE)</f>
        <v>13061</v>
      </c>
      <c r="R259" s="213">
        <f t="shared" si="222"/>
        <v>955</v>
      </c>
      <c r="S259" s="213" t="str">
        <f t="shared" si="216"/>
        <v>0</v>
      </c>
      <c r="T259" s="213"/>
      <c r="U259" s="215">
        <f t="shared" si="217"/>
        <v>0</v>
      </c>
      <c r="V259" s="283">
        <v>13287</v>
      </c>
      <c r="W259" s="100">
        <f>VLOOKUP(H259,Devices!$A$2:$D$2077,4,FALSE)</f>
        <v>13361</v>
      </c>
      <c r="X259" s="213">
        <f t="shared" si="223"/>
        <v>74</v>
      </c>
      <c r="Y259" s="213" t="str">
        <f t="shared" si="218"/>
        <v>0</v>
      </c>
      <c r="Z259" s="213"/>
      <c r="AA259" s="215">
        <f t="shared" si="219"/>
        <v>0</v>
      </c>
      <c r="AB259" s="211">
        <v>91</v>
      </c>
      <c r="AC259" s="211"/>
    </row>
    <row r="260" spans="1:29" s="9" customFormat="1" ht="15" customHeight="1">
      <c r="A260" s="142" t="s">
        <v>4298</v>
      </c>
      <c r="B260" s="210">
        <v>1058724750</v>
      </c>
      <c r="C260" s="211">
        <f>SUM(O260+U260+AA260)</f>
        <v>83</v>
      </c>
      <c r="D260" s="92">
        <v>12355995</v>
      </c>
      <c r="E260" s="210" t="s">
        <v>1265</v>
      </c>
      <c r="F260" s="210" t="s">
        <v>4299</v>
      </c>
      <c r="G260" s="210" t="s">
        <v>2280</v>
      </c>
      <c r="H260" s="212" t="s">
        <v>4265</v>
      </c>
      <c r="I260" s="213">
        <v>4000</v>
      </c>
      <c r="J260" s="213">
        <v>0</v>
      </c>
      <c r="K260" s="214">
        <v>2.0750000000000001E-2</v>
      </c>
      <c r="L260" s="215">
        <v>0.08</v>
      </c>
      <c r="M260" s="215">
        <f t="shared" si="220"/>
        <v>83</v>
      </c>
      <c r="N260" s="215">
        <f t="shared" si="221"/>
        <v>0</v>
      </c>
      <c r="O260" s="215">
        <f t="shared" si="211"/>
        <v>83</v>
      </c>
      <c r="P260" s="293">
        <v>44861</v>
      </c>
      <c r="Q260" s="98">
        <f>VLOOKUP(H260,Devices!$A$2:$C$2077,3,FALSE)</f>
        <v>47194</v>
      </c>
      <c r="R260" s="213">
        <f t="shared" si="222"/>
        <v>2333</v>
      </c>
      <c r="S260" s="213" t="str">
        <f t="shared" si="216"/>
        <v>0</v>
      </c>
      <c r="T260" s="213"/>
      <c r="U260" s="215">
        <f t="shared" si="217"/>
        <v>0</v>
      </c>
      <c r="V260" s="283">
        <v>0</v>
      </c>
      <c r="W260" s="100">
        <v>0</v>
      </c>
      <c r="X260" s="213">
        <f t="shared" si="223"/>
        <v>0</v>
      </c>
      <c r="Y260" s="213" t="str">
        <f t="shared" si="218"/>
        <v>0</v>
      </c>
      <c r="Z260" s="213"/>
      <c r="AA260" s="215">
        <f t="shared" si="219"/>
        <v>0</v>
      </c>
      <c r="AB260" s="211">
        <v>83</v>
      </c>
      <c r="AC260" s="211"/>
    </row>
    <row r="261" spans="1:29" s="9" customFormat="1" ht="15" customHeight="1">
      <c r="A261" s="142" t="s">
        <v>4300</v>
      </c>
      <c r="B261" s="210">
        <v>1058326100</v>
      </c>
      <c r="C261" s="211">
        <f>SUM(O261+U261+AA261)</f>
        <v>151.80000000000001</v>
      </c>
      <c r="D261" s="92">
        <v>12356210</v>
      </c>
      <c r="E261" s="210" t="s">
        <v>4301</v>
      </c>
      <c r="F261" s="210" t="s">
        <v>4302</v>
      </c>
      <c r="G261" s="210" t="s">
        <v>2362</v>
      </c>
      <c r="H261" s="212" t="s">
        <v>4276</v>
      </c>
      <c r="I261" s="213">
        <v>4000</v>
      </c>
      <c r="J261" s="213">
        <v>100</v>
      </c>
      <c r="K261" s="214">
        <v>2.0750000000000001E-2</v>
      </c>
      <c r="L261" s="215">
        <v>0.08</v>
      </c>
      <c r="M261" s="215">
        <f t="shared" si="220"/>
        <v>83</v>
      </c>
      <c r="N261" s="215">
        <f t="shared" si="221"/>
        <v>8</v>
      </c>
      <c r="O261" s="215">
        <f t="shared" si="211"/>
        <v>91</v>
      </c>
      <c r="P261" s="293">
        <v>105892</v>
      </c>
      <c r="Q261" s="98">
        <f>VLOOKUP(H261,Devices!$A$2:$C$2077,3,FALSE)</f>
        <v>109463</v>
      </c>
      <c r="R261" s="213">
        <f t="shared" si="222"/>
        <v>3571</v>
      </c>
      <c r="S261" s="213" t="str">
        <f t="shared" si="216"/>
        <v>0</v>
      </c>
      <c r="T261" s="213"/>
      <c r="U261" s="215">
        <f t="shared" si="217"/>
        <v>0</v>
      </c>
      <c r="V261" s="283">
        <v>14448</v>
      </c>
      <c r="W261" s="100">
        <f>VLOOKUP(H261,Devices!$A$2:$D$2077,4,FALSE)</f>
        <v>15308</v>
      </c>
      <c r="X261" s="213">
        <f t="shared" si="223"/>
        <v>860</v>
      </c>
      <c r="Y261" s="213">
        <f t="shared" si="218"/>
        <v>760</v>
      </c>
      <c r="Z261" s="213"/>
      <c r="AA261" s="215">
        <f t="shared" si="219"/>
        <v>60.800000000000004</v>
      </c>
      <c r="AB261" s="211">
        <v>151.80000000000001</v>
      </c>
      <c r="AC261" s="211"/>
    </row>
    <row r="262" spans="1:29" s="9" customFormat="1" ht="15" customHeight="1">
      <c r="A262" s="142" t="s">
        <v>4303</v>
      </c>
      <c r="B262" s="210">
        <v>1058724310</v>
      </c>
      <c r="C262" s="211">
        <f>SUM(O262+U262+AA262)</f>
        <v>83</v>
      </c>
      <c r="D262" s="92">
        <v>12356218</v>
      </c>
      <c r="E262" s="210" t="s">
        <v>4304</v>
      </c>
      <c r="F262" s="210" t="s">
        <v>4305</v>
      </c>
      <c r="G262" s="210" t="s">
        <v>2236</v>
      </c>
      <c r="H262" s="212" t="s">
        <v>4306</v>
      </c>
      <c r="I262" s="213">
        <v>4000</v>
      </c>
      <c r="J262" s="213">
        <v>0</v>
      </c>
      <c r="K262" s="214">
        <v>2.0750000000000001E-2</v>
      </c>
      <c r="L262" s="215">
        <v>0.08</v>
      </c>
      <c r="M262" s="215">
        <f t="shared" si="220"/>
        <v>83</v>
      </c>
      <c r="N262" s="215">
        <f t="shared" si="221"/>
        <v>0</v>
      </c>
      <c r="O262" s="215">
        <f t="shared" si="211"/>
        <v>83</v>
      </c>
      <c r="P262" s="293">
        <v>24226</v>
      </c>
      <c r="Q262" s="98">
        <f>VLOOKUP(H262,Devices!$A$2:$C$2077,3,FALSE)</f>
        <v>24848</v>
      </c>
      <c r="R262" s="213">
        <f t="shared" si="222"/>
        <v>622</v>
      </c>
      <c r="S262" s="213" t="str">
        <f t="shared" si="216"/>
        <v>0</v>
      </c>
      <c r="T262" s="213"/>
      <c r="U262" s="215">
        <f t="shared" si="217"/>
        <v>0</v>
      </c>
      <c r="V262" s="283">
        <v>0</v>
      </c>
      <c r="W262" s="100">
        <v>0</v>
      </c>
      <c r="X262" s="213">
        <f t="shared" si="223"/>
        <v>0</v>
      </c>
      <c r="Y262" s="213" t="str">
        <f t="shared" si="218"/>
        <v>0</v>
      </c>
      <c r="Z262" s="213"/>
      <c r="AA262" s="215">
        <f t="shared" si="219"/>
        <v>0</v>
      </c>
      <c r="AB262" s="211">
        <v>83</v>
      </c>
      <c r="AC262" s="211"/>
    </row>
    <row r="263" spans="1:29" s="9" customFormat="1" ht="15" customHeight="1">
      <c r="A263" s="142" t="s">
        <v>4454</v>
      </c>
      <c r="B263" s="210">
        <v>1058724950</v>
      </c>
      <c r="C263" s="211">
        <f>SUM(O263+U263+AA263)</f>
        <v>125.64</v>
      </c>
      <c r="D263" s="92">
        <v>12356249</v>
      </c>
      <c r="E263" s="210" t="s">
        <v>4455</v>
      </c>
      <c r="F263" s="210" t="s">
        <v>4456</v>
      </c>
      <c r="G263" s="210" t="s">
        <v>2362</v>
      </c>
      <c r="H263" s="212" t="s">
        <v>4457</v>
      </c>
      <c r="I263" s="213">
        <v>4000</v>
      </c>
      <c r="J263" s="213">
        <v>100</v>
      </c>
      <c r="K263" s="214">
        <v>2.0750000000000001E-2</v>
      </c>
      <c r="L263" s="215">
        <v>0.08</v>
      </c>
      <c r="M263" s="215">
        <f t="shared" ref="M263:N266" si="224">I263*K263</f>
        <v>83</v>
      </c>
      <c r="N263" s="215">
        <f t="shared" si="224"/>
        <v>8</v>
      </c>
      <c r="O263" s="215">
        <f t="shared" ref="O263:O267" si="225">M263+N263</f>
        <v>91</v>
      </c>
      <c r="P263" s="293">
        <v>50037</v>
      </c>
      <c r="Q263" s="98">
        <f>VLOOKUP(H263,Devices!$A$2:$C$2077,3,FALSE)</f>
        <v>51901</v>
      </c>
      <c r="R263" s="213">
        <f t="shared" ref="R263:R267" si="226">Q263-P263</f>
        <v>1864</v>
      </c>
      <c r="S263" s="213" t="str">
        <f t="shared" ref="S263:S267" si="227">IF(R263-I263&gt;0, R263-I263,"0")</f>
        <v>0</v>
      </c>
      <c r="T263" s="213"/>
      <c r="U263" s="215">
        <f t="shared" ref="U263:U267" si="228">IF(S263&gt;0,S263*K263,"0")</f>
        <v>0</v>
      </c>
      <c r="V263" s="283">
        <v>10164</v>
      </c>
      <c r="W263" s="100">
        <f>VLOOKUP(H263,Devices!$A$2:$D$2077,4,FALSE)</f>
        <v>10697</v>
      </c>
      <c r="X263" s="213">
        <f t="shared" ref="X263:X267" si="229">W263-V263</f>
        <v>533</v>
      </c>
      <c r="Y263" s="213">
        <f t="shared" ref="Y263:Y267" si="230">IF(X263-J263&gt;0,X263-J263,"0")</f>
        <v>433</v>
      </c>
      <c r="Z263" s="213"/>
      <c r="AA263" s="215">
        <f t="shared" ref="AA263:AA267" si="231">IF(Y263&gt;0,Y263*L263,"0")</f>
        <v>34.64</v>
      </c>
      <c r="AB263" s="211">
        <v>125.64</v>
      </c>
      <c r="AC263" s="211"/>
    </row>
    <row r="264" spans="1:29" s="9" customFormat="1" ht="15" customHeight="1">
      <c r="A264" s="142" t="s">
        <v>4454</v>
      </c>
      <c r="B264" s="210">
        <v>1058724950</v>
      </c>
      <c r="C264" s="211">
        <f>SUM(O264+U264+AA264)</f>
        <v>290.87725</v>
      </c>
      <c r="D264" s="92">
        <v>12356250</v>
      </c>
      <c r="E264" s="210" t="s">
        <v>4455</v>
      </c>
      <c r="F264" s="210" t="s">
        <v>4456</v>
      </c>
      <c r="G264" s="210" t="s">
        <v>2362</v>
      </c>
      <c r="H264" s="212" t="s">
        <v>4458</v>
      </c>
      <c r="I264" s="213">
        <v>4000</v>
      </c>
      <c r="J264" s="213">
        <v>100</v>
      </c>
      <c r="K264" s="214">
        <v>2.0750000000000001E-2</v>
      </c>
      <c r="L264" s="215">
        <v>0.08</v>
      </c>
      <c r="M264" s="215">
        <f t="shared" si="224"/>
        <v>83</v>
      </c>
      <c r="N264" s="215">
        <f t="shared" si="224"/>
        <v>8</v>
      </c>
      <c r="O264" s="215">
        <f t="shared" si="225"/>
        <v>91</v>
      </c>
      <c r="P264" s="293">
        <v>189415</v>
      </c>
      <c r="Q264" s="98">
        <f>VLOOKUP(H264,Devices!$A$2:$C$2077,3,FALSE)</f>
        <v>200638</v>
      </c>
      <c r="R264" s="213">
        <f t="shared" si="226"/>
        <v>11223</v>
      </c>
      <c r="S264" s="213">
        <f t="shared" si="227"/>
        <v>7223</v>
      </c>
      <c r="T264" s="213"/>
      <c r="U264" s="215">
        <f t="shared" si="228"/>
        <v>149.87725</v>
      </c>
      <c r="V264" s="283">
        <v>17032</v>
      </c>
      <c r="W264" s="100">
        <f>VLOOKUP(H264,Devices!$A$2:$D$2077,4,FALSE)</f>
        <v>17757</v>
      </c>
      <c r="X264" s="213">
        <f t="shared" si="229"/>
        <v>725</v>
      </c>
      <c r="Y264" s="213">
        <f t="shared" si="230"/>
        <v>625</v>
      </c>
      <c r="Z264" s="213"/>
      <c r="AA264" s="215">
        <f t="shared" si="231"/>
        <v>50</v>
      </c>
      <c r="AB264" s="211">
        <v>290.87725</v>
      </c>
      <c r="AC264" s="211"/>
    </row>
    <row r="265" spans="1:29" s="9" customFormat="1" ht="15" customHeight="1">
      <c r="A265" s="142" t="s">
        <v>4459</v>
      </c>
      <c r="B265" s="210">
        <v>1058724750</v>
      </c>
      <c r="C265" s="211">
        <f>SUM(O265+U265+AA265)</f>
        <v>83</v>
      </c>
      <c r="D265" s="92">
        <v>12356248</v>
      </c>
      <c r="E265" s="210" t="s">
        <v>4460</v>
      </c>
      <c r="F265" s="210" t="s">
        <v>4461</v>
      </c>
      <c r="G265" s="210" t="s">
        <v>2280</v>
      </c>
      <c r="H265" s="212" t="s">
        <v>4462</v>
      </c>
      <c r="I265" s="213">
        <v>4000</v>
      </c>
      <c r="J265" s="213">
        <v>0</v>
      </c>
      <c r="K265" s="214">
        <v>2.0750000000000001E-2</v>
      </c>
      <c r="L265" s="215">
        <v>0.08</v>
      </c>
      <c r="M265" s="215">
        <f t="shared" si="224"/>
        <v>83</v>
      </c>
      <c r="N265" s="215">
        <f t="shared" si="224"/>
        <v>0</v>
      </c>
      <c r="O265" s="215">
        <f t="shared" si="225"/>
        <v>83</v>
      </c>
      <c r="P265" s="293">
        <v>37715</v>
      </c>
      <c r="Q265" s="98">
        <f>VLOOKUP(H265,Devices!$A$2:$C$2077,3,FALSE)</f>
        <v>39601</v>
      </c>
      <c r="R265" s="213">
        <f t="shared" si="226"/>
        <v>1886</v>
      </c>
      <c r="S265" s="213" t="str">
        <f t="shared" si="227"/>
        <v>0</v>
      </c>
      <c r="T265" s="213"/>
      <c r="U265" s="215">
        <f t="shared" si="228"/>
        <v>0</v>
      </c>
      <c r="V265" s="283">
        <v>0</v>
      </c>
      <c r="W265" s="100">
        <v>0</v>
      </c>
      <c r="X265" s="213">
        <f t="shared" si="229"/>
        <v>0</v>
      </c>
      <c r="Y265" s="213" t="str">
        <f t="shared" si="230"/>
        <v>0</v>
      </c>
      <c r="Z265" s="213"/>
      <c r="AA265" s="215">
        <f t="shared" si="231"/>
        <v>0</v>
      </c>
      <c r="AB265" s="211">
        <v>83</v>
      </c>
      <c r="AC265" s="211"/>
    </row>
    <row r="266" spans="1:29" s="9" customFormat="1" ht="15" customHeight="1">
      <c r="A266" s="142" t="s">
        <v>4539</v>
      </c>
      <c r="B266" s="210">
        <v>1058726550</v>
      </c>
      <c r="C266" s="211">
        <f>SUM(O266+U266+AA266)</f>
        <v>41.5</v>
      </c>
      <c r="D266" s="92">
        <v>12356247</v>
      </c>
      <c r="E266" s="210" t="s">
        <v>4540</v>
      </c>
      <c r="F266" s="210" t="s">
        <v>4541</v>
      </c>
      <c r="G266" s="210" t="s">
        <v>4009</v>
      </c>
      <c r="H266" s="212" t="s">
        <v>4542</v>
      </c>
      <c r="I266" s="213">
        <v>2000</v>
      </c>
      <c r="J266" s="213">
        <v>0</v>
      </c>
      <c r="K266" s="214">
        <v>2.0750000000000001E-2</v>
      </c>
      <c r="L266" s="215">
        <v>0.08</v>
      </c>
      <c r="M266" s="215">
        <f t="shared" si="224"/>
        <v>41.5</v>
      </c>
      <c r="N266" s="215">
        <f t="shared" si="224"/>
        <v>0</v>
      </c>
      <c r="O266" s="215">
        <f t="shared" si="225"/>
        <v>41.5</v>
      </c>
      <c r="P266" s="293">
        <v>432</v>
      </c>
      <c r="Q266" s="98">
        <f>VLOOKUP(H266,[1]Billing!$I$2:$S$2302,11,FALSE)</f>
        <v>432</v>
      </c>
      <c r="R266" s="213">
        <f t="shared" si="226"/>
        <v>0</v>
      </c>
      <c r="S266" s="213" t="str">
        <f t="shared" si="227"/>
        <v>0</v>
      </c>
      <c r="T266" s="213"/>
      <c r="U266" s="215">
        <f t="shared" si="228"/>
        <v>0</v>
      </c>
      <c r="V266" s="283">
        <v>0</v>
      </c>
      <c r="W266" s="100">
        <f>VLOOKUP(H266,[1]Billing!$I$2:$Y$2302,17,FALSE)</f>
        <v>0</v>
      </c>
      <c r="X266" s="94">
        <f t="shared" si="229"/>
        <v>0</v>
      </c>
      <c r="Y266" s="213" t="str">
        <f t="shared" si="230"/>
        <v>0</v>
      </c>
      <c r="Z266" s="213"/>
      <c r="AA266" s="215">
        <f t="shared" si="231"/>
        <v>0</v>
      </c>
      <c r="AB266" s="211">
        <v>41.5</v>
      </c>
      <c r="AC266" s="211"/>
    </row>
    <row r="267" spans="1:29" s="9" customFormat="1" ht="15" customHeight="1">
      <c r="A267" s="142" t="s">
        <v>4741</v>
      </c>
      <c r="B267" s="210">
        <v>1058726150</v>
      </c>
      <c r="C267" s="211">
        <f>SUM(O267+U267+AA267)</f>
        <v>268.92</v>
      </c>
      <c r="D267" s="92">
        <v>12356284</v>
      </c>
      <c r="E267" s="210" t="s">
        <v>4742</v>
      </c>
      <c r="F267" s="210" t="s">
        <v>4743</v>
      </c>
      <c r="G267" s="210" t="s">
        <v>2362</v>
      </c>
      <c r="H267" s="212" t="s">
        <v>4744</v>
      </c>
      <c r="I267" s="213">
        <v>4000</v>
      </c>
      <c r="J267" s="213">
        <v>100</v>
      </c>
      <c r="K267" s="214">
        <v>2.0750000000000001E-2</v>
      </c>
      <c r="L267" s="215">
        <v>0.08</v>
      </c>
      <c r="M267" s="215">
        <f t="shared" ref="M267" si="232">I267*K267</f>
        <v>83</v>
      </c>
      <c r="N267" s="215">
        <f t="shared" ref="N267" si="233">J267*L267</f>
        <v>8</v>
      </c>
      <c r="O267" s="215">
        <f t="shared" si="225"/>
        <v>91</v>
      </c>
      <c r="P267" s="293">
        <v>23508</v>
      </c>
      <c r="Q267" s="98">
        <f>VLOOKUP(H267,Devices!$A$2:$C$2077,3,FALSE)</f>
        <v>25067</v>
      </c>
      <c r="R267" s="213">
        <f t="shared" si="226"/>
        <v>1559</v>
      </c>
      <c r="S267" s="213" t="str">
        <f t="shared" si="227"/>
        <v>0</v>
      </c>
      <c r="T267" s="213"/>
      <c r="U267" s="215">
        <f t="shared" si="228"/>
        <v>0</v>
      </c>
      <c r="V267" s="283">
        <v>29811</v>
      </c>
      <c r="W267" s="100">
        <f>VLOOKUP(H267,Devices!$A$2:$D$2077,4,FALSE)</f>
        <v>32135</v>
      </c>
      <c r="X267" s="213">
        <f t="shared" si="229"/>
        <v>2324</v>
      </c>
      <c r="Y267" s="213">
        <f t="shared" si="230"/>
        <v>2224</v>
      </c>
      <c r="Z267" s="213"/>
      <c r="AA267" s="215">
        <f t="shared" si="231"/>
        <v>177.92000000000002</v>
      </c>
      <c r="AB267" s="211">
        <v>268.92</v>
      </c>
      <c r="AC267" s="211"/>
    </row>
    <row r="268" spans="1:29" s="9" customFormat="1" ht="15" customHeight="1">
      <c r="A268" s="142" t="s">
        <v>4873</v>
      </c>
      <c r="B268" s="210">
        <v>1058726350</v>
      </c>
      <c r="C268" s="211">
        <f>SUM(O268+U268+AA268)</f>
        <v>226.04</v>
      </c>
      <c r="D268" s="92">
        <v>12356334</v>
      </c>
      <c r="E268" s="210" t="s">
        <v>1265</v>
      </c>
      <c r="F268" s="210" t="s">
        <v>2151</v>
      </c>
      <c r="G268" s="210" t="s">
        <v>2362</v>
      </c>
      <c r="H268" s="212" t="s">
        <v>4865</v>
      </c>
      <c r="I268" s="213">
        <v>4000</v>
      </c>
      <c r="J268" s="213">
        <v>100</v>
      </c>
      <c r="K268" s="214">
        <v>2.0750000000000001E-2</v>
      </c>
      <c r="L268" s="215">
        <v>0.08</v>
      </c>
      <c r="M268" s="215">
        <f>I268*K268</f>
        <v>83</v>
      </c>
      <c r="N268" s="215">
        <f>J268*L268</f>
        <v>8</v>
      </c>
      <c r="O268" s="215">
        <f>M268+N268</f>
        <v>91</v>
      </c>
      <c r="P268" s="293">
        <v>45114</v>
      </c>
      <c r="Q268" s="98">
        <f>VLOOKUP(H268,Devices!$A$2:$C$2077,3,FALSE)</f>
        <v>47985</v>
      </c>
      <c r="R268" s="213">
        <f>Q268-P268</f>
        <v>2871</v>
      </c>
      <c r="S268" s="213" t="str">
        <f>IF(R268-I268&gt;0, R268-I268,"0")</f>
        <v>0</v>
      </c>
      <c r="T268" s="213"/>
      <c r="U268" s="215">
        <f>IF(S268&gt;0,S268*K268,"0")</f>
        <v>0</v>
      </c>
      <c r="V268" s="283">
        <v>35241</v>
      </c>
      <c r="W268" s="100">
        <f>VLOOKUP(H268,Devices!$A$2:$D$2077,4,FALSE)</f>
        <v>37029</v>
      </c>
      <c r="X268" s="213">
        <f>W268-V268</f>
        <v>1788</v>
      </c>
      <c r="Y268" s="213">
        <f>IF(X268-J268&gt;0,X268-J268,"0")</f>
        <v>1688</v>
      </c>
      <c r="Z268" s="213"/>
      <c r="AA268" s="215">
        <f>IF(Y268&gt;0,Y268*L268,"0")</f>
        <v>135.04</v>
      </c>
      <c r="AB268" s="211">
        <v>226.04</v>
      </c>
      <c r="AC268" s="211"/>
    </row>
    <row r="269" spans="1:29" s="3" customFormat="1" ht="15" customHeight="1">
      <c r="A269" s="81" t="s">
        <v>5014</v>
      </c>
      <c r="B269" s="90">
        <v>1058726200</v>
      </c>
      <c r="C269" s="91">
        <f>SUM(O269+U269+AA269)</f>
        <v>99.64</v>
      </c>
      <c r="D269" s="92">
        <v>12355134</v>
      </c>
      <c r="E269" s="90" t="s">
        <v>4543</v>
      </c>
      <c r="F269" s="90" t="s">
        <v>5693</v>
      </c>
      <c r="G269" s="90" t="s">
        <v>150</v>
      </c>
      <c r="H269" s="93" t="s">
        <v>670</v>
      </c>
      <c r="I269" s="94">
        <v>4000</v>
      </c>
      <c r="J269" s="94">
        <v>100</v>
      </c>
      <c r="K269" s="95">
        <v>2.0750000000000001E-2</v>
      </c>
      <c r="L269" s="96">
        <v>0.08</v>
      </c>
      <c r="M269" s="96">
        <f>I269*K269</f>
        <v>83</v>
      </c>
      <c r="N269" s="96">
        <f>J269*L269</f>
        <v>8</v>
      </c>
      <c r="O269" s="96">
        <f>M269+N269</f>
        <v>91</v>
      </c>
      <c r="P269" s="297">
        <v>24725</v>
      </c>
      <c r="Q269" s="98">
        <f>VLOOKUP(H269,Devices!$A$2:$C$2077,3,FALSE)</f>
        <v>25014</v>
      </c>
      <c r="R269" s="94">
        <f>Q269-P269</f>
        <v>289</v>
      </c>
      <c r="S269" s="94" t="str">
        <f>IF(R269-I269&gt;0, R269-I269,"0")</f>
        <v>0</v>
      </c>
      <c r="T269" s="94"/>
      <c r="U269" s="96">
        <f>IF(S269&gt;0,S269*K269,"0")</f>
        <v>0</v>
      </c>
      <c r="V269" s="298">
        <v>19549</v>
      </c>
      <c r="W269" s="100">
        <f>VLOOKUP(H269,Devices!$A$2:$D$2077,4,FALSE)</f>
        <v>19757</v>
      </c>
      <c r="X269" s="94">
        <f>W269-V269</f>
        <v>208</v>
      </c>
      <c r="Y269" s="94">
        <f>IF(X269-J269&gt;0,X269-J269,"0")</f>
        <v>108</v>
      </c>
      <c r="Z269" s="94"/>
      <c r="AA269" s="96">
        <f>IF(Y269&gt;0,Y269*L269,"0")</f>
        <v>8.64</v>
      </c>
      <c r="AB269" s="91">
        <v>99.64</v>
      </c>
      <c r="AC269" s="91"/>
    </row>
    <row r="270" spans="1:29" s="4" customFormat="1" ht="15" customHeight="1">
      <c r="A270" s="142" t="s">
        <v>5015</v>
      </c>
      <c r="B270" s="210">
        <v>1058726710</v>
      </c>
      <c r="C270" s="91">
        <f>SUM(U270+AA270)</f>
        <v>181.85650000000001</v>
      </c>
      <c r="D270" s="92">
        <v>12356374</v>
      </c>
      <c r="E270" s="210" t="s">
        <v>1265</v>
      </c>
      <c r="F270" s="210" t="s">
        <v>5016</v>
      </c>
      <c r="G270" s="210" t="s">
        <v>1449</v>
      </c>
      <c r="H270" s="212" t="s">
        <v>4985</v>
      </c>
      <c r="I270" s="94">
        <v>0</v>
      </c>
      <c r="J270" s="94">
        <v>0</v>
      </c>
      <c r="K270" s="95">
        <v>1.9970000000000002E-2</v>
      </c>
      <c r="L270" s="96">
        <v>0.08</v>
      </c>
      <c r="M270" s="96">
        <f t="shared" ref="M270" si="234">I270*K270</f>
        <v>0</v>
      </c>
      <c r="N270" s="96">
        <f t="shared" ref="N270" si="235">J270*L270</f>
        <v>0</v>
      </c>
      <c r="O270" s="96" t="s">
        <v>27</v>
      </c>
      <c r="P270" s="290">
        <v>74593</v>
      </c>
      <c r="Q270" s="98">
        <f>VLOOKUP(H270,Devices!$A$2:$C$2077,3,FALSE)</f>
        <v>78043</v>
      </c>
      <c r="R270" s="94">
        <f t="shared" ref="R270" si="236">Q270-P270</f>
        <v>3450</v>
      </c>
      <c r="S270" s="94"/>
      <c r="T270" s="94">
        <f>IF(R270-I270&gt;0, R270-I270,"0")</f>
        <v>3450</v>
      </c>
      <c r="U270" s="96">
        <f>IF(T270&gt;0,T270*K270,"0")</f>
        <v>68.896500000000003</v>
      </c>
      <c r="V270" s="291">
        <v>27462</v>
      </c>
      <c r="W270" s="100">
        <f>VLOOKUP(H270,Devices!$A$2:$D$2077,4,FALSE)</f>
        <v>28874</v>
      </c>
      <c r="X270" s="94">
        <f t="shared" ref="X270" si="237">W270-V270</f>
        <v>1412</v>
      </c>
      <c r="Y270" s="94"/>
      <c r="Z270" s="94">
        <f>IF(X270-J270&gt;0,X270-J270,"0")</f>
        <v>1412</v>
      </c>
      <c r="AA270" s="96">
        <f>IF(Z270&gt;0,Z270*L270,"0")</f>
        <v>112.96000000000001</v>
      </c>
      <c r="AB270" s="91">
        <v>181.85650000000001</v>
      </c>
      <c r="AC270" s="203"/>
    </row>
    <row r="271" spans="1:29" s="4" customFormat="1" ht="15" customHeight="1">
      <c r="A271" s="142" t="s">
        <v>5015</v>
      </c>
      <c r="B271" s="210">
        <v>1058726150</v>
      </c>
      <c r="C271" s="91">
        <f>SUM(U271+AA271)</f>
        <v>26.857509999999998</v>
      </c>
      <c r="D271" s="92">
        <v>12356375</v>
      </c>
      <c r="E271" s="210" t="s">
        <v>1265</v>
      </c>
      <c r="F271" s="210" t="s">
        <v>5017</v>
      </c>
      <c r="G271" s="210" t="s">
        <v>2229</v>
      </c>
      <c r="H271" s="212" t="s">
        <v>4998</v>
      </c>
      <c r="I271" s="94">
        <v>0</v>
      </c>
      <c r="J271" s="94">
        <v>0</v>
      </c>
      <c r="K271" s="95">
        <v>1.9970000000000002E-2</v>
      </c>
      <c r="L271" s="96">
        <v>0.08</v>
      </c>
      <c r="M271" s="96">
        <f t="shared" ref="M271" si="238">I271*K271</f>
        <v>0</v>
      </c>
      <c r="N271" s="96">
        <f t="shared" ref="N271" si="239">J271*L271</f>
        <v>0</v>
      </c>
      <c r="O271" s="96" t="s">
        <v>27</v>
      </c>
      <c r="P271" s="290">
        <v>6583</v>
      </c>
      <c r="Q271" s="98">
        <f>VLOOKUP(H271,Devices!$A$2:$C$2077,3,FALSE)</f>
        <v>6666</v>
      </c>
      <c r="R271" s="94">
        <f t="shared" ref="R271" si="240">Q271-P271</f>
        <v>83</v>
      </c>
      <c r="S271" s="94"/>
      <c r="T271" s="94">
        <f>IF(R271-I271&gt;0, R271-I271,"0")</f>
        <v>83</v>
      </c>
      <c r="U271" s="96">
        <f>IF(T271&gt;0,T271*K271,"0")</f>
        <v>1.65751</v>
      </c>
      <c r="V271" s="291">
        <v>15000</v>
      </c>
      <c r="W271" s="100">
        <f>VLOOKUP(H271,Devices!$A$2:$D$2077,4,FALSE)</f>
        <v>15315</v>
      </c>
      <c r="X271" s="94">
        <f t="shared" ref="X271" si="241">W271-V271</f>
        <v>315</v>
      </c>
      <c r="Y271" s="94"/>
      <c r="Z271" s="94">
        <f>IF(X271-J271&gt;0,X271-J271,"0")</f>
        <v>315</v>
      </c>
      <c r="AA271" s="96">
        <f>IF(Z271&gt;0,Z271*L271,"0")</f>
        <v>25.2</v>
      </c>
      <c r="AB271" s="91">
        <v>26.857509999999998</v>
      </c>
      <c r="AC271" s="203"/>
    </row>
    <row r="272" spans="1:29" s="4" customFormat="1" ht="15" customHeight="1">
      <c r="A272" s="81" t="s">
        <v>5531</v>
      </c>
      <c r="B272" s="210">
        <v>1058726350</v>
      </c>
      <c r="C272" s="91">
        <f>SUM(O272+U272+AA272)</f>
        <v>41.5</v>
      </c>
      <c r="D272" s="92">
        <v>12356469</v>
      </c>
      <c r="E272" s="90" t="s">
        <v>1265</v>
      </c>
      <c r="F272" s="90" t="s">
        <v>5532</v>
      </c>
      <c r="G272" s="90" t="s">
        <v>4009</v>
      </c>
      <c r="H272" s="93" t="s">
        <v>5533</v>
      </c>
      <c r="I272" s="94">
        <v>2000</v>
      </c>
      <c r="J272" s="94">
        <v>0</v>
      </c>
      <c r="K272" s="95">
        <v>2.0750000000000001E-2</v>
      </c>
      <c r="L272" s="96">
        <v>0.08</v>
      </c>
      <c r="M272" s="96">
        <f t="shared" ref="M272:N276" si="242">I272*K272</f>
        <v>41.5</v>
      </c>
      <c r="N272" s="96">
        <f t="shared" si="242"/>
        <v>0</v>
      </c>
      <c r="O272" s="96">
        <f t="shared" ref="O272:O276" si="243">M272+N272</f>
        <v>41.5</v>
      </c>
      <c r="P272" s="297">
        <v>13</v>
      </c>
      <c r="Q272" s="98">
        <f>VLOOKUP(H272,[1]Billing!$I$2:$S$2302,11,FALSE)</f>
        <v>13</v>
      </c>
      <c r="R272" s="94">
        <f t="shared" ref="R272:R276" si="244">Q272-P272</f>
        <v>0</v>
      </c>
      <c r="S272" s="94" t="str">
        <f t="shared" ref="S272:S276" si="245">IF(R272-I272&gt;0, R272-I272,"0")</f>
        <v>0</v>
      </c>
      <c r="T272" s="94"/>
      <c r="U272" s="96">
        <f t="shared" ref="U272:U276" si="246">IF(S272&gt;0,S272*K272,"0")</f>
        <v>0</v>
      </c>
      <c r="V272" s="298">
        <v>0</v>
      </c>
      <c r="W272" s="100">
        <f>VLOOKUP(H272,[1]Billing!$I$2:$Y$2302,17,FALSE)</f>
        <v>0</v>
      </c>
      <c r="X272" s="94">
        <f t="shared" ref="X272:X276" si="247">W272-V272</f>
        <v>0</v>
      </c>
      <c r="Y272" s="94" t="str">
        <f t="shared" ref="Y272:Y276" si="248">IF(X272-J272&gt;0,X272-J272,"0")</f>
        <v>0</v>
      </c>
      <c r="Z272" s="94"/>
      <c r="AA272" s="96">
        <f t="shared" ref="AA272:AA276" si="249">IF(Y272&gt;0,Y272*L272,"0")</f>
        <v>0</v>
      </c>
      <c r="AB272" s="91">
        <v>41.5</v>
      </c>
      <c r="AC272" s="91"/>
    </row>
    <row r="273" spans="1:29" s="4" customFormat="1" ht="15" customHeight="1">
      <c r="A273" s="81" t="s">
        <v>5749</v>
      </c>
      <c r="B273" s="210">
        <v>1058726200</v>
      </c>
      <c r="C273" s="91">
        <f>SUM(O273+U273+AA273)</f>
        <v>160.29374999999999</v>
      </c>
      <c r="D273" s="92">
        <v>12356478</v>
      </c>
      <c r="E273" s="90" t="s">
        <v>1265</v>
      </c>
      <c r="F273" s="90" t="s">
        <v>5750</v>
      </c>
      <c r="G273" s="90" t="s">
        <v>2236</v>
      </c>
      <c r="H273" s="93" t="s">
        <v>5751</v>
      </c>
      <c r="I273" s="94">
        <v>4000</v>
      </c>
      <c r="J273" s="94">
        <v>0</v>
      </c>
      <c r="K273" s="95">
        <v>2.0750000000000001E-2</v>
      </c>
      <c r="L273" s="96">
        <v>0.08</v>
      </c>
      <c r="M273" s="96">
        <f t="shared" si="242"/>
        <v>83</v>
      </c>
      <c r="N273" s="96">
        <f t="shared" si="242"/>
        <v>0</v>
      </c>
      <c r="O273" s="96">
        <f t="shared" si="243"/>
        <v>83</v>
      </c>
      <c r="P273" s="297">
        <v>37595</v>
      </c>
      <c r="Q273" s="98">
        <f>VLOOKUP(H273,Devices!$A$2:$C$2077,3,FALSE)</f>
        <v>45320</v>
      </c>
      <c r="R273" s="94">
        <f t="shared" si="244"/>
        <v>7725</v>
      </c>
      <c r="S273" s="94">
        <f t="shared" si="245"/>
        <v>3725</v>
      </c>
      <c r="T273" s="94"/>
      <c r="U273" s="96">
        <f t="shared" si="246"/>
        <v>77.293750000000003</v>
      </c>
      <c r="V273" s="298">
        <v>0</v>
      </c>
      <c r="W273" s="100">
        <v>0</v>
      </c>
      <c r="X273" s="94">
        <f t="shared" si="247"/>
        <v>0</v>
      </c>
      <c r="Y273" s="94" t="str">
        <f t="shared" si="248"/>
        <v>0</v>
      </c>
      <c r="Z273" s="94"/>
      <c r="AA273" s="96">
        <f t="shared" si="249"/>
        <v>0</v>
      </c>
      <c r="AB273" s="91">
        <v>160.29374999999999</v>
      </c>
      <c r="AC273" s="91"/>
    </row>
    <row r="274" spans="1:29" s="4" customFormat="1" ht="15" customHeight="1">
      <c r="A274" s="81" t="s">
        <v>5749</v>
      </c>
      <c r="B274" s="210">
        <v>1058726200</v>
      </c>
      <c r="C274" s="91">
        <f>SUM(O274+U274+AA274)</f>
        <v>204.74025</v>
      </c>
      <c r="D274" s="92">
        <v>12356477</v>
      </c>
      <c r="E274" s="90" t="s">
        <v>1265</v>
      </c>
      <c r="F274" s="90" t="s">
        <v>5750</v>
      </c>
      <c r="G274" s="90" t="s">
        <v>2236</v>
      </c>
      <c r="H274" s="93" t="s">
        <v>5752</v>
      </c>
      <c r="I274" s="94">
        <v>4000</v>
      </c>
      <c r="J274" s="94">
        <v>0</v>
      </c>
      <c r="K274" s="95">
        <v>2.0750000000000001E-2</v>
      </c>
      <c r="L274" s="96">
        <v>0.08</v>
      </c>
      <c r="M274" s="96">
        <f t="shared" si="242"/>
        <v>83</v>
      </c>
      <c r="N274" s="96">
        <f t="shared" si="242"/>
        <v>0</v>
      </c>
      <c r="O274" s="96">
        <f t="shared" si="243"/>
        <v>83</v>
      </c>
      <c r="P274" s="297">
        <v>42878</v>
      </c>
      <c r="Q274" s="98">
        <f>VLOOKUP(H274,Devices!$A$2:$C$2077,3,FALSE)</f>
        <v>52745</v>
      </c>
      <c r="R274" s="94">
        <f t="shared" si="244"/>
        <v>9867</v>
      </c>
      <c r="S274" s="94">
        <f t="shared" si="245"/>
        <v>5867</v>
      </c>
      <c r="T274" s="94"/>
      <c r="U274" s="96">
        <f t="shared" si="246"/>
        <v>121.74025</v>
      </c>
      <c r="V274" s="298">
        <v>0</v>
      </c>
      <c r="W274" s="100">
        <v>0</v>
      </c>
      <c r="X274" s="94">
        <f t="shared" si="247"/>
        <v>0</v>
      </c>
      <c r="Y274" s="94" t="str">
        <f t="shared" si="248"/>
        <v>0</v>
      </c>
      <c r="Z274" s="94"/>
      <c r="AA274" s="96">
        <f t="shared" si="249"/>
        <v>0</v>
      </c>
      <c r="AB274" s="91">
        <v>204.74025</v>
      </c>
      <c r="AC274" s="91"/>
    </row>
    <row r="275" spans="1:29" s="4" customFormat="1" ht="15" customHeight="1">
      <c r="A275" s="81" t="s">
        <v>5749</v>
      </c>
      <c r="B275" s="210">
        <v>1058726200</v>
      </c>
      <c r="C275" s="91">
        <f>SUM(O275+U275+AA275)</f>
        <v>124.5</v>
      </c>
      <c r="D275" s="92">
        <v>12356479</v>
      </c>
      <c r="E275" s="90" t="s">
        <v>1265</v>
      </c>
      <c r="F275" s="90" t="s">
        <v>5750</v>
      </c>
      <c r="G275" s="90" t="s">
        <v>2200</v>
      </c>
      <c r="H275" s="93" t="s">
        <v>5753</v>
      </c>
      <c r="I275" s="94">
        <v>6000</v>
      </c>
      <c r="J275" s="94">
        <v>0</v>
      </c>
      <c r="K275" s="95">
        <v>2.0750000000000001E-2</v>
      </c>
      <c r="L275" s="96">
        <v>0.08</v>
      </c>
      <c r="M275" s="96">
        <f t="shared" si="242"/>
        <v>124.5</v>
      </c>
      <c r="N275" s="96">
        <f t="shared" si="242"/>
        <v>0</v>
      </c>
      <c r="O275" s="96">
        <f t="shared" si="243"/>
        <v>124.5</v>
      </c>
      <c r="P275" s="297">
        <v>32558</v>
      </c>
      <c r="Q275" s="98">
        <f>VLOOKUP(H275,Devices!$A$2:$C$2077,3,FALSE)</f>
        <v>37640</v>
      </c>
      <c r="R275" s="94">
        <f t="shared" si="244"/>
        <v>5082</v>
      </c>
      <c r="S275" s="94" t="str">
        <f t="shared" si="245"/>
        <v>0</v>
      </c>
      <c r="T275" s="94"/>
      <c r="U275" s="96">
        <f t="shared" si="246"/>
        <v>0</v>
      </c>
      <c r="V275" s="298">
        <v>0</v>
      </c>
      <c r="W275" s="100">
        <v>0</v>
      </c>
      <c r="X275" s="94">
        <f t="shared" si="247"/>
        <v>0</v>
      </c>
      <c r="Y275" s="94" t="str">
        <f t="shared" si="248"/>
        <v>0</v>
      </c>
      <c r="Z275" s="94"/>
      <c r="AA275" s="96">
        <f t="shared" si="249"/>
        <v>0</v>
      </c>
      <c r="AB275" s="91">
        <v>124.5</v>
      </c>
      <c r="AC275" s="91"/>
    </row>
    <row r="276" spans="1:29" s="4" customFormat="1" ht="15" customHeight="1">
      <c r="A276" s="81" t="s">
        <v>5749</v>
      </c>
      <c r="B276" s="210">
        <v>1058726200</v>
      </c>
      <c r="C276" s="91">
        <f>SUM(O276+U276+AA276)</f>
        <v>100.75</v>
      </c>
      <c r="D276" s="92">
        <v>13586503</v>
      </c>
      <c r="E276" s="90" t="s">
        <v>1265</v>
      </c>
      <c r="F276" s="90" t="s">
        <v>5754</v>
      </c>
      <c r="G276" s="90" t="s">
        <v>5671</v>
      </c>
      <c r="H276" s="93" t="s">
        <v>5755</v>
      </c>
      <c r="I276" s="94">
        <v>1000</v>
      </c>
      <c r="J276" s="94">
        <v>1000</v>
      </c>
      <c r="K276" s="95">
        <v>2.0750000000000001E-2</v>
      </c>
      <c r="L276" s="96">
        <v>0.08</v>
      </c>
      <c r="M276" s="96">
        <f t="shared" si="242"/>
        <v>20.75</v>
      </c>
      <c r="N276" s="96">
        <f t="shared" si="242"/>
        <v>80</v>
      </c>
      <c r="O276" s="96">
        <f t="shared" si="243"/>
        <v>100.75</v>
      </c>
      <c r="P276" s="297">
        <v>483</v>
      </c>
      <c r="Q276" s="98">
        <f>VLOOKUP(H276,[1]Billing!$I$2:$S$2302,11,FALSE)</f>
        <v>600</v>
      </c>
      <c r="R276" s="94">
        <f t="shared" si="244"/>
        <v>117</v>
      </c>
      <c r="S276" s="94" t="str">
        <f t="shared" si="245"/>
        <v>0</v>
      </c>
      <c r="T276" s="94"/>
      <c r="U276" s="96">
        <f t="shared" si="246"/>
        <v>0</v>
      </c>
      <c r="V276" s="298">
        <v>1618</v>
      </c>
      <c r="W276" s="100">
        <f>VLOOKUP(H276,[1]Billing!$I$2:$Y$2302,17,FALSE)</f>
        <v>2564</v>
      </c>
      <c r="X276" s="94">
        <f t="shared" si="247"/>
        <v>946</v>
      </c>
      <c r="Y276" s="94" t="str">
        <f t="shared" si="248"/>
        <v>0</v>
      </c>
      <c r="Z276" s="94"/>
      <c r="AA276" s="96">
        <f t="shared" si="249"/>
        <v>0</v>
      </c>
      <c r="AB276" s="91">
        <v>100.75</v>
      </c>
      <c r="AC276" s="91"/>
    </row>
    <row r="277" spans="1:29" s="4" customFormat="1" ht="15" customHeight="1">
      <c r="A277" s="81" t="s">
        <v>5805</v>
      </c>
      <c r="B277" s="210">
        <v>1058726350</v>
      </c>
      <c r="C277" s="91">
        <f>SUM(O277+U277+AA277)</f>
        <v>41.5</v>
      </c>
      <c r="D277" s="92">
        <v>13586889</v>
      </c>
      <c r="E277" s="90" t="s">
        <v>1265</v>
      </c>
      <c r="F277" s="90" t="s">
        <v>5806</v>
      </c>
      <c r="G277" s="90" t="s">
        <v>4009</v>
      </c>
      <c r="H277" s="93" t="s">
        <v>5790</v>
      </c>
      <c r="I277" s="94">
        <v>2000</v>
      </c>
      <c r="J277" s="94">
        <v>0</v>
      </c>
      <c r="K277" s="95">
        <v>2.0750000000000001E-2</v>
      </c>
      <c r="L277" s="96">
        <v>0.08</v>
      </c>
      <c r="M277" s="96">
        <f t="shared" ref="M277" si="250">I277*K277</f>
        <v>41.5</v>
      </c>
      <c r="N277" s="96">
        <f t="shared" ref="N277" si="251">J277*L277</f>
        <v>0</v>
      </c>
      <c r="O277" s="96">
        <f t="shared" ref="O277" si="252">M277+N277</f>
        <v>41.5</v>
      </c>
      <c r="P277" s="297">
        <v>1207</v>
      </c>
      <c r="Q277" s="98">
        <f>VLOOKUP(H277,Devices!$A$2:$C$2077,3,FALSE)</f>
        <v>1671</v>
      </c>
      <c r="R277" s="94">
        <f t="shared" ref="R277" si="253">Q277-P277</f>
        <v>464</v>
      </c>
      <c r="S277" s="94" t="str">
        <f t="shared" ref="S277" si="254">IF(R277-I277&gt;0, R277-I277,"0")</f>
        <v>0</v>
      </c>
      <c r="T277" s="94"/>
      <c r="U277" s="96">
        <f t="shared" ref="U277" si="255">IF(S277&gt;0,S277*K277,"0")</f>
        <v>0</v>
      </c>
      <c r="V277" s="298">
        <v>0</v>
      </c>
      <c r="W277" s="100">
        <v>0</v>
      </c>
      <c r="X277" s="94">
        <f t="shared" ref="X277" si="256">W277-V277</f>
        <v>0</v>
      </c>
      <c r="Y277" s="94" t="str">
        <f t="shared" ref="Y277" si="257">IF(X277-J277&gt;0,X277-J277,"0")</f>
        <v>0</v>
      </c>
      <c r="Z277" s="94"/>
      <c r="AA277" s="96">
        <f t="shared" ref="AA277" si="258">IF(Y277&gt;0,Y277*L277,"0")</f>
        <v>0</v>
      </c>
      <c r="AB277" s="91">
        <v>41.5</v>
      </c>
      <c r="AC277" s="91"/>
    </row>
    <row r="278" spans="1:29" s="4" customFormat="1" ht="15" customHeight="1">
      <c r="A278" s="81" t="s">
        <v>5807</v>
      </c>
      <c r="B278" s="210">
        <v>1058326100</v>
      </c>
      <c r="C278" s="91">
        <f>SUM(O278+U278+AA278)</f>
        <v>219.24</v>
      </c>
      <c r="D278" s="92">
        <v>13586875</v>
      </c>
      <c r="E278" s="90" t="s">
        <v>1265</v>
      </c>
      <c r="F278" s="90" t="s">
        <v>5317</v>
      </c>
      <c r="G278" s="90" t="s">
        <v>2362</v>
      </c>
      <c r="H278" s="93" t="s">
        <v>5787</v>
      </c>
      <c r="I278" s="94">
        <v>4000</v>
      </c>
      <c r="J278" s="94">
        <v>100</v>
      </c>
      <c r="K278" s="95">
        <v>2.0750000000000001E-2</v>
      </c>
      <c r="L278" s="96">
        <v>0.08</v>
      </c>
      <c r="M278" s="96">
        <f t="shared" ref="M278:N280" si="259">I278*K278</f>
        <v>83</v>
      </c>
      <c r="N278" s="96">
        <f t="shared" si="259"/>
        <v>8</v>
      </c>
      <c r="O278" s="96">
        <f>M278+N278</f>
        <v>91</v>
      </c>
      <c r="P278" s="297">
        <v>1002</v>
      </c>
      <c r="Q278" s="98">
        <f>VLOOKUP(H278,Devices!$A$2:$C$2077,3,FALSE)</f>
        <v>1533</v>
      </c>
      <c r="R278" s="94">
        <f>Q278-P278</f>
        <v>531</v>
      </c>
      <c r="S278" s="94" t="str">
        <f>IF(R278-I278&gt;0, R278-I278,"0")</f>
        <v>0</v>
      </c>
      <c r="T278" s="94"/>
      <c r="U278" s="96">
        <f>IF(S278&gt;0,S278*K278,"0")</f>
        <v>0</v>
      </c>
      <c r="V278" s="298">
        <v>1987</v>
      </c>
      <c r="W278" s="100">
        <f>VLOOKUP(H278,Devices!$A$2:$D$2077,4,FALSE)</f>
        <v>3690</v>
      </c>
      <c r="X278" s="94">
        <f>W278-V278</f>
        <v>1703</v>
      </c>
      <c r="Y278" s="94">
        <f>IF(X278-J278&gt;0,X278-J278,"0")</f>
        <v>1603</v>
      </c>
      <c r="Z278" s="94"/>
      <c r="AA278" s="96">
        <f>IF(Y278&gt;0,Y278*L278,"0")</f>
        <v>128.24</v>
      </c>
      <c r="AB278" s="91">
        <v>219.24</v>
      </c>
      <c r="AC278" s="91"/>
    </row>
    <row r="279" spans="1:29" s="4" customFormat="1" ht="15" customHeight="1">
      <c r="A279" s="81" t="s">
        <v>5807</v>
      </c>
      <c r="B279" s="210">
        <v>1058326100</v>
      </c>
      <c r="C279" s="91">
        <f>SUM(O279+U279+AA279)</f>
        <v>167.64</v>
      </c>
      <c r="D279" s="92">
        <v>13586874</v>
      </c>
      <c r="E279" s="90" t="s">
        <v>1265</v>
      </c>
      <c r="F279" s="90" t="s">
        <v>2151</v>
      </c>
      <c r="G279" s="90" t="s">
        <v>2362</v>
      </c>
      <c r="H279" s="93" t="s">
        <v>5788</v>
      </c>
      <c r="I279" s="94">
        <v>4000</v>
      </c>
      <c r="J279" s="94">
        <v>100</v>
      </c>
      <c r="K279" s="95">
        <v>2.0750000000000001E-2</v>
      </c>
      <c r="L279" s="96">
        <v>0.08</v>
      </c>
      <c r="M279" s="96">
        <f t="shared" si="259"/>
        <v>83</v>
      </c>
      <c r="N279" s="96">
        <f t="shared" si="259"/>
        <v>8</v>
      </c>
      <c r="O279" s="96">
        <f>M279+N279</f>
        <v>91</v>
      </c>
      <c r="P279" s="297">
        <v>8509</v>
      </c>
      <c r="Q279" s="98">
        <f>VLOOKUP(H279,Devices!$A$2:$C$2077,3,FALSE)</f>
        <v>11272</v>
      </c>
      <c r="R279" s="94">
        <f>Q279-P279</f>
        <v>2763</v>
      </c>
      <c r="S279" s="94" t="str">
        <f>IF(R279-I279&gt;0, R279-I279,"0")</f>
        <v>0</v>
      </c>
      <c r="T279" s="94"/>
      <c r="U279" s="96">
        <f>IF(S279&gt;0,S279*K279,"0")</f>
        <v>0</v>
      </c>
      <c r="V279" s="298">
        <v>2399</v>
      </c>
      <c r="W279" s="100">
        <f>VLOOKUP(H279,Devices!$A$2:$D$2077,4,FALSE)</f>
        <v>3457</v>
      </c>
      <c r="X279" s="94">
        <f>W279-V279</f>
        <v>1058</v>
      </c>
      <c r="Y279" s="94">
        <f>IF(X279-J279&gt;0,X279-J279,"0")</f>
        <v>958</v>
      </c>
      <c r="Z279" s="94"/>
      <c r="AA279" s="96">
        <f>IF(Y279&gt;0,Y279*L279,"0")</f>
        <v>76.64</v>
      </c>
      <c r="AB279" s="91">
        <v>167.64</v>
      </c>
      <c r="AC279" s="91"/>
    </row>
    <row r="280" spans="1:29" s="4" customFormat="1" ht="15" customHeight="1">
      <c r="A280" s="81" t="s">
        <v>5807</v>
      </c>
      <c r="B280" s="210">
        <v>1058326100</v>
      </c>
      <c r="C280" s="91">
        <f>SUM(O280+U280+AA280)</f>
        <v>83</v>
      </c>
      <c r="D280" s="92">
        <v>12355571</v>
      </c>
      <c r="E280" s="90" t="s">
        <v>1265</v>
      </c>
      <c r="F280" s="90" t="s">
        <v>1599</v>
      </c>
      <c r="G280" s="90" t="s">
        <v>40</v>
      </c>
      <c r="H280" s="93" t="s">
        <v>5808</v>
      </c>
      <c r="I280" s="94">
        <v>4000</v>
      </c>
      <c r="J280" s="94">
        <v>0</v>
      </c>
      <c r="K280" s="95">
        <v>2.0750000000000001E-2</v>
      </c>
      <c r="L280" s="96">
        <v>0.08</v>
      </c>
      <c r="M280" s="96">
        <f t="shared" si="259"/>
        <v>83</v>
      </c>
      <c r="N280" s="96">
        <f t="shared" si="259"/>
        <v>0</v>
      </c>
      <c r="O280" s="96">
        <f>M280+N280</f>
        <v>83</v>
      </c>
      <c r="P280" s="297">
        <v>434043</v>
      </c>
      <c r="Q280" s="98">
        <f>VLOOKUP(H280,[1]Billing!$I$2:$S$2302,11,FALSE)</f>
        <v>436802</v>
      </c>
      <c r="R280" s="94">
        <f>Q280-P280</f>
        <v>2759</v>
      </c>
      <c r="S280" s="94" t="str">
        <f>IF(R280-I280&gt;0, R280-I280,"0")</f>
        <v>0</v>
      </c>
      <c r="T280" s="94"/>
      <c r="U280" s="96">
        <f>IF(S280&gt;0,S280*K280,"0")</f>
        <v>0</v>
      </c>
      <c r="V280" s="298">
        <v>0</v>
      </c>
      <c r="W280" s="100">
        <f>VLOOKUP(H280,[1]Billing!$I$2:$Y$2302,17,FALSE)</f>
        <v>0</v>
      </c>
      <c r="X280" s="94">
        <f>W280-V280</f>
        <v>0</v>
      </c>
      <c r="Y280" s="94" t="str">
        <f>IF(X280-J280&gt;0,X280-J280,"0")</f>
        <v>0</v>
      </c>
      <c r="Z280" s="94"/>
      <c r="AA280" s="96">
        <f>IF(Y280&gt;0,Y280*L280,"0")</f>
        <v>0</v>
      </c>
      <c r="AB280" s="91">
        <v>83</v>
      </c>
      <c r="AC280" s="91"/>
    </row>
    <row r="281" spans="1:29" s="3" customFormat="1" ht="15" customHeight="1">
      <c r="A281" s="81" t="s">
        <v>4935</v>
      </c>
      <c r="B281" s="90">
        <v>1012013150</v>
      </c>
      <c r="C281" s="91">
        <f>SUM(U281+AA281)</f>
        <v>70.027559999999994</v>
      </c>
      <c r="D281" s="92">
        <v>12356344</v>
      </c>
      <c r="E281" s="90" t="s">
        <v>1131</v>
      </c>
      <c r="F281" s="90" t="s">
        <v>1783</v>
      </c>
      <c r="G281" s="90" t="s">
        <v>2362</v>
      </c>
      <c r="H281" s="93" t="s">
        <v>4910</v>
      </c>
      <c r="I281" s="94">
        <v>0</v>
      </c>
      <c r="J281" s="94">
        <v>0</v>
      </c>
      <c r="K281" s="95">
        <v>1.9970000000000002E-2</v>
      </c>
      <c r="L281" s="96">
        <v>0.08</v>
      </c>
      <c r="M281" s="96">
        <f t="shared" si="220"/>
        <v>0</v>
      </c>
      <c r="N281" s="96">
        <f t="shared" si="221"/>
        <v>0</v>
      </c>
      <c r="O281" s="96" t="s">
        <v>27</v>
      </c>
      <c r="P281" s="292">
        <v>30499</v>
      </c>
      <c r="Q281" s="98">
        <f>VLOOKUP(H281,Devices!$A$2:$C$2077,3,FALSE)</f>
        <v>32247</v>
      </c>
      <c r="R281" s="94">
        <f t="shared" si="222"/>
        <v>1748</v>
      </c>
      <c r="S281" s="94"/>
      <c r="T281" s="94">
        <f>IF(R281-I281&gt;0, R281-I281,"0")</f>
        <v>1748</v>
      </c>
      <c r="U281" s="96">
        <f>IF(T281&gt;0,T281*K281,"0")</f>
        <v>34.907560000000004</v>
      </c>
      <c r="V281" s="291">
        <v>1470</v>
      </c>
      <c r="W281" s="100">
        <f>VLOOKUP(H281,Devices!$A$2:$D$2077,4,FALSE)</f>
        <v>1909</v>
      </c>
      <c r="X281" s="94">
        <f t="shared" si="223"/>
        <v>439</v>
      </c>
      <c r="Y281" s="94"/>
      <c r="Z281" s="94">
        <f>IF(X281-J281&gt;0,X281-J281,"0")</f>
        <v>439</v>
      </c>
      <c r="AA281" s="96">
        <f>IF(Z281&gt;0,Z281*L281,"0")</f>
        <v>35.119999999999997</v>
      </c>
      <c r="AB281" s="91">
        <v>70.027559999999994</v>
      </c>
      <c r="AC281" s="203"/>
    </row>
    <row r="282" spans="1:29" s="4" customFormat="1" ht="15" customHeight="1">
      <c r="A282" s="81" t="s">
        <v>4936</v>
      </c>
      <c r="B282" s="90">
        <v>1012013150</v>
      </c>
      <c r="C282" s="91">
        <f>SUM(O282+U282+AA282)</f>
        <v>41.5</v>
      </c>
      <c r="D282" s="92">
        <v>12356332</v>
      </c>
      <c r="E282" s="90" t="s">
        <v>1131</v>
      </c>
      <c r="F282" s="90" t="s">
        <v>5777</v>
      </c>
      <c r="G282" s="90" t="s">
        <v>4009</v>
      </c>
      <c r="H282" s="93" t="s">
        <v>4937</v>
      </c>
      <c r="I282" s="94">
        <v>2000</v>
      </c>
      <c r="J282" s="94">
        <v>0</v>
      </c>
      <c r="K282" s="95">
        <v>2.0750000000000001E-2</v>
      </c>
      <c r="L282" s="96">
        <v>0.08</v>
      </c>
      <c r="M282" s="96">
        <f t="shared" ref="M282" si="260">I282*K282</f>
        <v>41.5</v>
      </c>
      <c r="N282" s="96">
        <f t="shared" ref="N282" si="261">J282*L282</f>
        <v>0</v>
      </c>
      <c r="O282" s="96">
        <f>M282+N282</f>
        <v>41.5</v>
      </c>
      <c r="P282" s="299">
        <v>1781</v>
      </c>
      <c r="Q282" s="98">
        <f>VLOOKUP(H282,Devices!$A$2:$C$2077,3,FALSE)</f>
        <v>2909</v>
      </c>
      <c r="R282" s="94">
        <f t="shared" ref="R282" si="262">Q282-P282</f>
        <v>1128</v>
      </c>
      <c r="S282" s="94" t="str">
        <f>IF(R282-I282&gt;0, R282-I282,"0")</f>
        <v>0</v>
      </c>
      <c r="T282" s="94"/>
      <c r="U282" s="96">
        <f>IF(S282&gt;0,S282*K282,"0")</f>
        <v>0</v>
      </c>
      <c r="V282" s="300">
        <v>0</v>
      </c>
      <c r="W282" s="100">
        <v>0</v>
      </c>
      <c r="X282" s="94">
        <f t="shared" ref="X282" si="263">W282-V282</f>
        <v>0</v>
      </c>
      <c r="Y282" s="94" t="str">
        <f>IF(X282-J282&gt;0,X282-J282,"0")</f>
        <v>0</v>
      </c>
      <c r="Z282" s="94"/>
      <c r="AA282" s="96">
        <f>IF(Y282&gt;0,Y282*L282,"0")</f>
        <v>0</v>
      </c>
      <c r="AB282" s="91">
        <v>41.5</v>
      </c>
      <c r="AC282" s="91"/>
    </row>
    <row r="283" spans="1:29" s="3" customFormat="1" ht="15" customHeight="1">
      <c r="A283" s="81">
        <v>50</v>
      </c>
      <c r="B283" s="90">
        <v>1012039940</v>
      </c>
      <c r="C283" s="91">
        <f>SUM(O283+U283+AA283)</f>
        <v>303.75</v>
      </c>
      <c r="D283" s="92">
        <v>12186259</v>
      </c>
      <c r="E283" s="90" t="s">
        <v>151</v>
      </c>
      <c r="F283" s="90" t="s">
        <v>1404</v>
      </c>
      <c r="G283" s="90" t="s">
        <v>1325</v>
      </c>
      <c r="H283" s="93" t="s">
        <v>152</v>
      </c>
      <c r="I283" s="94">
        <v>5000</v>
      </c>
      <c r="J283" s="94">
        <v>2500</v>
      </c>
      <c r="K283" s="95">
        <v>2.0750000000000001E-2</v>
      </c>
      <c r="L283" s="96">
        <v>0.08</v>
      </c>
      <c r="M283" s="96">
        <f t="shared" si="220"/>
        <v>103.75</v>
      </c>
      <c r="N283" s="96">
        <f t="shared" si="221"/>
        <v>200</v>
      </c>
      <c r="O283" s="96">
        <f>M283+N283</f>
        <v>303.75</v>
      </c>
      <c r="P283" s="299">
        <v>98855</v>
      </c>
      <c r="Q283" s="98">
        <f>VLOOKUP(H283,Devices!$A$2:$C$2077,3,FALSE)</f>
        <v>99683</v>
      </c>
      <c r="R283" s="94">
        <f t="shared" si="222"/>
        <v>828</v>
      </c>
      <c r="S283" s="94" t="str">
        <f>IF(R283-I283&gt;0, R283-I283,"0")</f>
        <v>0</v>
      </c>
      <c r="T283" s="94"/>
      <c r="U283" s="96">
        <f>IF(S283&gt;0,S283*K283,"0")</f>
        <v>0</v>
      </c>
      <c r="V283" s="300">
        <v>51120</v>
      </c>
      <c r="W283" s="100">
        <f>VLOOKUP(H283,Devices!$A$2:$D$2077,4,FALSE)</f>
        <v>52482</v>
      </c>
      <c r="X283" s="94">
        <f t="shared" si="223"/>
        <v>1362</v>
      </c>
      <c r="Y283" s="94" t="str">
        <f>IF(X283-J283&gt;0,X283-J283,"0")</f>
        <v>0</v>
      </c>
      <c r="Z283" s="94"/>
      <c r="AA283" s="96">
        <f>IF(Y283&gt;0,Y283*L283,"0")</f>
        <v>0</v>
      </c>
      <c r="AB283" s="91">
        <v>303.75</v>
      </c>
      <c r="AC283" s="91"/>
    </row>
    <row r="284" spans="1:29" s="3" customFormat="1" ht="15" customHeight="1">
      <c r="A284" s="81">
        <v>52</v>
      </c>
      <c r="B284" s="90">
        <v>1012123130</v>
      </c>
      <c r="C284" s="91">
        <f>SUM(O284+U284+AA284)</f>
        <v>446.01024999999998</v>
      </c>
      <c r="D284" s="92">
        <v>12186491</v>
      </c>
      <c r="E284" s="90" t="s">
        <v>157</v>
      </c>
      <c r="F284" s="90" t="s">
        <v>1407</v>
      </c>
      <c r="G284" s="90" t="s">
        <v>1752</v>
      </c>
      <c r="H284" s="93" t="s">
        <v>158</v>
      </c>
      <c r="I284" s="94">
        <v>9000</v>
      </c>
      <c r="J284" s="94">
        <v>500</v>
      </c>
      <c r="K284" s="95">
        <v>2.0750000000000001E-2</v>
      </c>
      <c r="L284" s="96">
        <v>0.08</v>
      </c>
      <c r="M284" s="96">
        <f t="shared" si="220"/>
        <v>186.75</v>
      </c>
      <c r="N284" s="96">
        <f t="shared" si="221"/>
        <v>40</v>
      </c>
      <c r="O284" s="96">
        <f>M284+N284</f>
        <v>226.75</v>
      </c>
      <c r="P284" s="301">
        <v>539091</v>
      </c>
      <c r="Q284" s="98">
        <f>VLOOKUP(H284,Devices!$A$2:$C$2077,3,FALSE)</f>
        <v>548838</v>
      </c>
      <c r="R284" s="94">
        <f t="shared" si="222"/>
        <v>9747</v>
      </c>
      <c r="S284" s="94">
        <f>IF(R284-I284&gt;0, R284-I284,"0")</f>
        <v>747</v>
      </c>
      <c r="T284" s="94"/>
      <c r="U284" s="96">
        <f>IF(S284&gt;0,S284*K284,"0")</f>
        <v>15.500250000000001</v>
      </c>
      <c r="V284" s="302">
        <v>90831</v>
      </c>
      <c r="W284" s="100">
        <f>VLOOKUP(H284,Devices!$A$2:$D$2077,4,FALSE)</f>
        <v>93878</v>
      </c>
      <c r="X284" s="94">
        <f t="shared" si="223"/>
        <v>3047</v>
      </c>
      <c r="Y284" s="94">
        <f>IF(X284-J284&gt;0,X284-J284,"0")</f>
        <v>2547</v>
      </c>
      <c r="Z284" s="94"/>
      <c r="AA284" s="96">
        <f>IF(Y284&gt;0,Y284*L284,"0")</f>
        <v>203.76</v>
      </c>
      <c r="AB284" s="91">
        <v>446.01024999999998</v>
      </c>
      <c r="AC284" s="91"/>
    </row>
    <row r="285" spans="1:29" s="3" customFormat="1" ht="15" customHeight="1">
      <c r="A285" s="81" t="s">
        <v>3202</v>
      </c>
      <c r="B285" s="90">
        <v>1012005250</v>
      </c>
      <c r="C285" s="91">
        <f>SUM(U285+AA285)</f>
        <v>4.8726800000000008</v>
      </c>
      <c r="D285" s="92">
        <v>12355342</v>
      </c>
      <c r="E285" s="90" t="s">
        <v>1190</v>
      </c>
      <c r="F285" s="90" t="s">
        <v>1195</v>
      </c>
      <c r="G285" s="90" t="s">
        <v>1248</v>
      </c>
      <c r="H285" s="93" t="s">
        <v>1193</v>
      </c>
      <c r="I285" s="94">
        <v>0</v>
      </c>
      <c r="J285" s="94">
        <v>0</v>
      </c>
      <c r="K285" s="95">
        <v>1.9970000000000002E-2</v>
      </c>
      <c r="L285" s="96">
        <v>0.08</v>
      </c>
      <c r="M285" s="96">
        <f t="shared" si="220"/>
        <v>0</v>
      </c>
      <c r="N285" s="96">
        <f t="shared" si="221"/>
        <v>0</v>
      </c>
      <c r="O285" s="96" t="s">
        <v>27</v>
      </c>
      <c r="P285" s="131">
        <v>32917</v>
      </c>
      <c r="Q285" s="98">
        <f>VLOOKUP(H285,Devices!$A$2:$C$2077,3,FALSE)</f>
        <v>33161</v>
      </c>
      <c r="R285" s="94">
        <f t="shared" si="222"/>
        <v>244</v>
      </c>
      <c r="S285" s="94"/>
      <c r="T285" s="94">
        <f t="shared" ref="T285:T288" si="264">IF(R285-I285&gt;0, R285-I285,"0")</f>
        <v>244</v>
      </c>
      <c r="U285" s="96">
        <f t="shared" ref="U285:U288" si="265">IF(T285&gt;0,T285*K285,"0")</f>
        <v>4.8726800000000008</v>
      </c>
      <c r="V285" s="99">
        <v>0</v>
      </c>
      <c r="W285" s="100">
        <v>0</v>
      </c>
      <c r="X285" s="94">
        <f t="shared" si="223"/>
        <v>0</v>
      </c>
      <c r="Y285" s="94"/>
      <c r="Z285" s="94" t="str">
        <f t="shared" ref="Z285:Z288" si="266">IF(X285-J285&gt;0,X285-J285,"0")</f>
        <v>0</v>
      </c>
      <c r="AA285" s="96">
        <f t="shared" ref="AA285:AA288" si="267">IF(Z285&gt;0,Z285*L285,"0")</f>
        <v>0</v>
      </c>
      <c r="AB285" s="91">
        <v>4.8726800000000008</v>
      </c>
      <c r="AC285" s="91"/>
    </row>
    <row r="286" spans="1:29" s="4" customFormat="1" ht="15" customHeight="1">
      <c r="A286" s="81" t="s">
        <v>2473</v>
      </c>
      <c r="B286" s="90">
        <v>1012005250</v>
      </c>
      <c r="C286" s="91">
        <f>SUM(U286+AA286)</f>
        <v>82.072419999999994</v>
      </c>
      <c r="D286" s="92">
        <v>12915323</v>
      </c>
      <c r="E286" s="90" t="s">
        <v>2474</v>
      </c>
      <c r="F286" s="90" t="s">
        <v>2475</v>
      </c>
      <c r="G286" s="90" t="s">
        <v>1240</v>
      </c>
      <c r="H286" s="93" t="s">
        <v>2476</v>
      </c>
      <c r="I286" s="94">
        <v>0</v>
      </c>
      <c r="J286" s="94">
        <v>0</v>
      </c>
      <c r="K286" s="95">
        <v>1.9970000000000002E-2</v>
      </c>
      <c r="L286" s="96">
        <v>0.08</v>
      </c>
      <c r="M286" s="96">
        <f t="shared" si="220"/>
        <v>0</v>
      </c>
      <c r="N286" s="96">
        <f t="shared" si="221"/>
        <v>0</v>
      </c>
      <c r="O286" s="96" t="s">
        <v>27</v>
      </c>
      <c r="P286" s="131">
        <v>181091</v>
      </c>
      <c r="Q286" s="98">
        <f>VLOOKUP(H286,Devices!$A$2:$C$2077,3,FALSE)</f>
        <v>182677</v>
      </c>
      <c r="R286" s="94">
        <f t="shared" si="222"/>
        <v>1586</v>
      </c>
      <c r="S286" s="94"/>
      <c r="T286" s="94">
        <f t="shared" si="264"/>
        <v>1586</v>
      </c>
      <c r="U286" s="96">
        <f t="shared" si="265"/>
        <v>31.672420000000002</v>
      </c>
      <c r="V286" s="99">
        <v>173801</v>
      </c>
      <c r="W286" s="100">
        <f>VLOOKUP(H286,Devices!$A$2:$D$2077,4,FALSE)</f>
        <v>174431</v>
      </c>
      <c r="X286" s="94">
        <f t="shared" si="223"/>
        <v>630</v>
      </c>
      <c r="Y286" s="94"/>
      <c r="Z286" s="94">
        <f t="shared" si="266"/>
        <v>630</v>
      </c>
      <c r="AA286" s="96">
        <f t="shared" si="267"/>
        <v>50.4</v>
      </c>
      <c r="AB286" s="91">
        <v>82.072419999999994</v>
      </c>
      <c r="AC286" s="91"/>
    </row>
    <row r="287" spans="1:29" s="3" customFormat="1" ht="15" customHeight="1">
      <c r="A287" s="81" t="s">
        <v>3653</v>
      </c>
      <c r="B287" s="90">
        <v>1012005250</v>
      </c>
      <c r="C287" s="91">
        <f>SUM(U287+AA287)</f>
        <v>905.91195000000005</v>
      </c>
      <c r="D287" s="92">
        <v>13225267</v>
      </c>
      <c r="E287" s="90" t="s">
        <v>921</v>
      </c>
      <c r="F287" s="90" t="s">
        <v>4352</v>
      </c>
      <c r="G287" s="90" t="s">
        <v>3423</v>
      </c>
      <c r="H287" s="93" t="s">
        <v>3640</v>
      </c>
      <c r="I287" s="94">
        <v>0</v>
      </c>
      <c r="J287" s="94">
        <v>0</v>
      </c>
      <c r="K287" s="95">
        <v>1.9970000000000002E-2</v>
      </c>
      <c r="L287" s="96">
        <v>0.08</v>
      </c>
      <c r="M287" s="96">
        <f t="shared" si="220"/>
        <v>0</v>
      </c>
      <c r="N287" s="96">
        <f t="shared" si="221"/>
        <v>0</v>
      </c>
      <c r="O287" s="96" t="s">
        <v>27</v>
      </c>
      <c r="P287" s="303">
        <v>821473</v>
      </c>
      <c r="Q287" s="98">
        <f>VLOOKUP(H287,Devices!$A$2:$C$2077,3,FALSE)</f>
        <v>826408</v>
      </c>
      <c r="R287" s="94">
        <f t="shared" si="222"/>
        <v>4935</v>
      </c>
      <c r="S287" s="94"/>
      <c r="T287" s="94">
        <f t="shared" si="264"/>
        <v>4935</v>
      </c>
      <c r="U287" s="96">
        <f t="shared" si="265"/>
        <v>98.551950000000005</v>
      </c>
      <c r="V287" s="304">
        <v>381063</v>
      </c>
      <c r="W287" s="100">
        <f>VLOOKUP(H287,Devices!$A$2:$D$2077,4,FALSE)</f>
        <v>391155</v>
      </c>
      <c r="X287" s="94">
        <f t="shared" si="223"/>
        <v>10092</v>
      </c>
      <c r="Y287" s="94"/>
      <c r="Z287" s="94">
        <f t="shared" si="266"/>
        <v>10092</v>
      </c>
      <c r="AA287" s="96">
        <f t="shared" si="267"/>
        <v>807.36</v>
      </c>
      <c r="AB287" s="91">
        <v>905.91195000000005</v>
      </c>
      <c r="AC287" s="305"/>
    </row>
    <row r="288" spans="1:29" s="4" customFormat="1" ht="15" customHeight="1">
      <c r="A288" s="81" t="s">
        <v>3734</v>
      </c>
      <c r="B288" s="90">
        <v>1012005250</v>
      </c>
      <c r="C288" s="91">
        <f>SUM(U288+AA288)</f>
        <v>76.132400000000004</v>
      </c>
      <c r="D288" s="92">
        <v>12356184</v>
      </c>
      <c r="E288" s="90" t="s">
        <v>1190</v>
      </c>
      <c r="F288" s="90" t="s">
        <v>3735</v>
      </c>
      <c r="G288" s="90" t="s">
        <v>1971</v>
      </c>
      <c r="H288" s="93" t="s">
        <v>3730</v>
      </c>
      <c r="I288" s="94">
        <v>0</v>
      </c>
      <c r="J288" s="94">
        <v>0</v>
      </c>
      <c r="K288" s="95">
        <v>1.9970000000000002E-2</v>
      </c>
      <c r="L288" s="96">
        <v>0.08</v>
      </c>
      <c r="M288" s="96">
        <f t="shared" si="220"/>
        <v>0</v>
      </c>
      <c r="N288" s="96">
        <f t="shared" si="221"/>
        <v>0</v>
      </c>
      <c r="O288" s="96" t="s">
        <v>27</v>
      </c>
      <c r="P288" s="131">
        <v>52926</v>
      </c>
      <c r="Q288" s="98">
        <f>VLOOKUP(H288,Devices!$A$2:$C$2077,3,FALSE)</f>
        <v>53846</v>
      </c>
      <c r="R288" s="94">
        <f t="shared" si="222"/>
        <v>920</v>
      </c>
      <c r="S288" s="94"/>
      <c r="T288" s="94">
        <f t="shared" si="264"/>
        <v>920</v>
      </c>
      <c r="U288" s="96">
        <f t="shared" si="265"/>
        <v>18.372400000000003</v>
      </c>
      <c r="V288" s="99">
        <v>20489</v>
      </c>
      <c r="W288" s="100">
        <f>VLOOKUP(H288,Devices!$A$2:$D$2077,4,FALSE)</f>
        <v>21211</v>
      </c>
      <c r="X288" s="94">
        <f t="shared" si="223"/>
        <v>722</v>
      </c>
      <c r="Y288" s="94"/>
      <c r="Z288" s="94">
        <f t="shared" si="266"/>
        <v>722</v>
      </c>
      <c r="AA288" s="96">
        <f t="shared" si="267"/>
        <v>57.76</v>
      </c>
      <c r="AB288" s="91">
        <v>76.132400000000004</v>
      </c>
      <c r="AC288" s="91"/>
    </row>
    <row r="289" spans="1:29" s="4" customFormat="1" ht="15" customHeight="1">
      <c r="A289" s="81" t="s">
        <v>5763</v>
      </c>
      <c r="B289" s="90">
        <v>1012005250</v>
      </c>
      <c r="C289" s="91">
        <f>SUM(U289+AA289)</f>
        <v>1231.16733</v>
      </c>
      <c r="D289" s="92">
        <v>13900840</v>
      </c>
      <c r="E289" s="90" t="s">
        <v>2474</v>
      </c>
      <c r="F289" s="90" t="s">
        <v>5764</v>
      </c>
      <c r="G289" s="90" t="s">
        <v>5408</v>
      </c>
      <c r="H289" s="93" t="s">
        <v>5765</v>
      </c>
      <c r="I289" s="94">
        <v>0</v>
      </c>
      <c r="J289" s="94">
        <v>0</v>
      </c>
      <c r="K289" s="95">
        <v>1.9970000000000002E-2</v>
      </c>
      <c r="L289" s="96">
        <v>0.08</v>
      </c>
      <c r="M289" s="96">
        <f t="shared" ref="M289" si="268">I289*K289</f>
        <v>0</v>
      </c>
      <c r="N289" s="96">
        <f t="shared" ref="N289" si="269">J289*L289</f>
        <v>0</v>
      </c>
      <c r="O289" s="96" t="s">
        <v>27</v>
      </c>
      <c r="P289" s="131">
        <v>46400</v>
      </c>
      <c r="Q289" s="98">
        <f>VLOOKUP(H289,Devices!$A$2:$C$2077,3,FALSE)</f>
        <v>85489</v>
      </c>
      <c r="R289" s="94">
        <f t="shared" ref="R289" si="270">Q289-P289</f>
        <v>39089</v>
      </c>
      <c r="S289" s="94"/>
      <c r="T289" s="94">
        <f t="shared" ref="T289" si="271">IF(R289-I289&gt;0, R289-I289,"0")</f>
        <v>39089</v>
      </c>
      <c r="U289" s="96">
        <f t="shared" ref="U289" si="272">IF(T289&gt;0,T289*K289,"0")</f>
        <v>780.60733000000005</v>
      </c>
      <c r="V289" s="99">
        <v>20832</v>
      </c>
      <c r="W289" s="100">
        <f>VLOOKUP(H289,Devices!$A$2:$D$2077,4,FALSE)</f>
        <v>26464</v>
      </c>
      <c r="X289" s="94">
        <f t="shared" ref="X289" si="273">W289-V289</f>
        <v>5632</v>
      </c>
      <c r="Y289" s="94"/>
      <c r="Z289" s="94">
        <f t="shared" ref="Z289" si="274">IF(X289-J289&gt;0,X289-J289,"0")</f>
        <v>5632</v>
      </c>
      <c r="AA289" s="96">
        <f t="shared" ref="AA289" si="275">IF(Z289&gt;0,Z289*L289,"0")</f>
        <v>450.56</v>
      </c>
      <c r="AB289" s="91">
        <v>1231.16733</v>
      </c>
      <c r="AC289" s="91"/>
    </row>
    <row r="290" spans="1:29" s="3" customFormat="1" ht="15" customHeight="1">
      <c r="A290" s="81" t="s">
        <v>6644</v>
      </c>
      <c r="B290" s="90">
        <v>1012005250</v>
      </c>
      <c r="C290" s="91">
        <f>SUM(U290+AA290)</f>
        <v>272.94996000000003</v>
      </c>
      <c r="D290" s="92">
        <v>13716350</v>
      </c>
      <c r="E290" s="90" t="s">
        <v>1190</v>
      </c>
      <c r="F290" s="90" t="s">
        <v>4254</v>
      </c>
      <c r="G290" s="90" t="s">
        <v>4329</v>
      </c>
      <c r="H290" s="93" t="s">
        <v>6595</v>
      </c>
      <c r="I290" s="94">
        <v>0</v>
      </c>
      <c r="J290" s="94">
        <v>0</v>
      </c>
      <c r="K290" s="95">
        <v>1.9970000000000002E-2</v>
      </c>
      <c r="L290" s="96">
        <v>0.08</v>
      </c>
      <c r="M290" s="96">
        <f>I290*K290</f>
        <v>0</v>
      </c>
      <c r="N290" s="96">
        <f>J290*L290</f>
        <v>0</v>
      </c>
      <c r="O290" s="96" t="s">
        <v>27</v>
      </c>
      <c r="P290" s="306">
        <v>10398</v>
      </c>
      <c r="Q290" s="98">
        <f>VLOOKUP(H290,Devices!$A$2:$C$2077,3,FALSE)</f>
        <v>24066</v>
      </c>
      <c r="R290" s="94">
        <f>Q290-P290</f>
        <v>13668</v>
      </c>
      <c r="S290" s="94"/>
      <c r="T290" s="94">
        <f>IF(R290-I290&gt;0, R290-I290,"0")</f>
        <v>13668</v>
      </c>
      <c r="U290" s="96">
        <f>IF(T290&gt;0,T290*K290,"0")</f>
        <v>272.94996000000003</v>
      </c>
      <c r="V290" s="307">
        <v>0</v>
      </c>
      <c r="W290" s="100">
        <f>VLOOKUP(H290,Devices!$A$2:$D$2077,4,FALSE)</f>
        <v>0</v>
      </c>
      <c r="X290" s="94">
        <f>W290-V290</f>
        <v>0</v>
      </c>
      <c r="Y290" s="94"/>
      <c r="Z290" s="94" t="str">
        <f>IF(X290-J290&gt;0,X290-J290,"0")</f>
        <v>0</v>
      </c>
      <c r="AA290" s="96">
        <f>IF(Z290&gt;0,Z290*L290,"0")</f>
        <v>0</v>
      </c>
      <c r="AB290" s="91">
        <v>272.94996000000003</v>
      </c>
      <c r="AC290" s="91"/>
    </row>
    <row r="291" spans="1:29" s="3" customFormat="1" ht="15" customHeight="1">
      <c r="A291" s="81" t="s">
        <v>6644</v>
      </c>
      <c r="B291" s="90">
        <v>1012005250</v>
      </c>
      <c r="C291" s="91">
        <f>SUM(U291+AA291)</f>
        <v>637.97856999999999</v>
      </c>
      <c r="D291" s="92">
        <v>13945916</v>
      </c>
      <c r="E291" s="90" t="s">
        <v>1190</v>
      </c>
      <c r="F291" s="90" t="s">
        <v>1194</v>
      </c>
      <c r="G291" s="90" t="s">
        <v>5850</v>
      </c>
      <c r="H291" s="93" t="s">
        <v>6596</v>
      </c>
      <c r="I291" s="94">
        <v>0</v>
      </c>
      <c r="J291" s="94">
        <v>0</v>
      </c>
      <c r="K291" s="95">
        <v>1.9970000000000002E-2</v>
      </c>
      <c r="L291" s="96">
        <v>0.08</v>
      </c>
      <c r="M291" s="96">
        <f>I291*K291</f>
        <v>0</v>
      </c>
      <c r="N291" s="96">
        <f>J291*L291</f>
        <v>0</v>
      </c>
      <c r="O291" s="96" t="s">
        <v>27</v>
      </c>
      <c r="P291" s="131">
        <v>12499</v>
      </c>
      <c r="Q291" s="98">
        <f>VLOOKUP(H291,Devices!$A$2:$C$2077,3,FALSE)</f>
        <v>21880</v>
      </c>
      <c r="R291" s="94">
        <f>Q291-P291</f>
        <v>9381</v>
      </c>
      <c r="S291" s="94"/>
      <c r="T291" s="94">
        <f>IF(R291-I291&gt;0, R291-I291,"0")</f>
        <v>9381</v>
      </c>
      <c r="U291" s="96">
        <f>IF(T291&gt;0,T291*K291,"0")</f>
        <v>187.33857</v>
      </c>
      <c r="V291" s="99">
        <v>6538</v>
      </c>
      <c r="W291" s="100">
        <f>VLOOKUP(H291,Devices!$A$2:$D$2077,4,FALSE)</f>
        <v>12171</v>
      </c>
      <c r="X291" s="94">
        <f>W291-V291</f>
        <v>5633</v>
      </c>
      <c r="Y291" s="94"/>
      <c r="Z291" s="94">
        <f>IF(X291-J291&gt;0,X291-J291,"0")</f>
        <v>5633</v>
      </c>
      <c r="AA291" s="96">
        <f>IF(Z291&gt;0,Z291*L291,"0")</f>
        <v>450.64</v>
      </c>
      <c r="AB291" s="91">
        <v>637.97856999999999</v>
      </c>
      <c r="AC291" s="91"/>
    </row>
    <row r="292" spans="1:29" s="3" customFormat="1" ht="15" customHeight="1">
      <c r="A292" s="81">
        <v>54</v>
      </c>
      <c r="B292" s="90">
        <v>1061885200</v>
      </c>
      <c r="C292" s="91">
        <f>SUM(O292+U292+AA292)</f>
        <v>240.15</v>
      </c>
      <c r="D292" s="92">
        <v>12185542</v>
      </c>
      <c r="E292" s="90" t="s">
        <v>931</v>
      </c>
      <c r="F292" s="90" t="s">
        <v>930</v>
      </c>
      <c r="G292" s="90" t="s">
        <v>1174</v>
      </c>
      <c r="H292" s="93" t="s">
        <v>159</v>
      </c>
      <c r="I292" s="94">
        <v>5000</v>
      </c>
      <c r="J292" s="94">
        <v>500</v>
      </c>
      <c r="K292" s="95">
        <v>2.0750000000000001E-2</v>
      </c>
      <c r="L292" s="96">
        <v>0.08</v>
      </c>
      <c r="M292" s="96">
        <f t="shared" si="220"/>
        <v>103.75</v>
      </c>
      <c r="N292" s="96">
        <f t="shared" si="221"/>
        <v>40</v>
      </c>
      <c r="O292" s="96">
        <f t="shared" ref="O292:O297" si="276">M292+N292</f>
        <v>143.75</v>
      </c>
      <c r="P292" s="308">
        <v>97381</v>
      </c>
      <c r="Q292" s="98">
        <f>VLOOKUP(H292,Devices!$A$2:$C$2077,3,FALSE)</f>
        <v>98242</v>
      </c>
      <c r="R292" s="94">
        <f t="shared" si="222"/>
        <v>861</v>
      </c>
      <c r="S292" s="94" t="str">
        <f t="shared" ref="S292:S297" si="277">IF(R292-I292&gt;0, R292-I292,"0")</f>
        <v>0</v>
      </c>
      <c r="T292" s="94"/>
      <c r="U292" s="96">
        <f t="shared" ref="U292:U297" si="278">IF(S292&gt;0,S292*K292,"0")</f>
        <v>0</v>
      </c>
      <c r="V292" s="309">
        <v>56744</v>
      </c>
      <c r="W292" s="100">
        <f>VLOOKUP(H292,Devices!$A$2:$D$2077,4,FALSE)</f>
        <v>58449</v>
      </c>
      <c r="X292" s="94">
        <f t="shared" si="223"/>
        <v>1705</v>
      </c>
      <c r="Y292" s="94">
        <f t="shared" ref="Y292:Y297" si="279">IF(X292-J292&gt;0,X292-J292,"0")</f>
        <v>1205</v>
      </c>
      <c r="Z292" s="94"/>
      <c r="AA292" s="96">
        <f t="shared" ref="AA292:AA297" si="280">IF(Y292&gt;0,Y292*L292,"0")</f>
        <v>96.4</v>
      </c>
      <c r="AB292" s="91">
        <v>240.15</v>
      </c>
      <c r="AC292" s="91"/>
    </row>
    <row r="293" spans="1:29" s="3" customFormat="1" ht="15" customHeight="1">
      <c r="A293" s="81">
        <v>55</v>
      </c>
      <c r="B293" s="90">
        <v>1013157790</v>
      </c>
      <c r="C293" s="91">
        <f>SUM(O293+U293+AA293)</f>
        <v>415</v>
      </c>
      <c r="D293" s="92">
        <v>12185592</v>
      </c>
      <c r="E293" s="90" t="s">
        <v>160</v>
      </c>
      <c r="F293" s="90" t="s">
        <v>1409</v>
      </c>
      <c r="G293" s="90" t="s">
        <v>1267</v>
      </c>
      <c r="H293" s="93" t="s">
        <v>161</v>
      </c>
      <c r="I293" s="94">
        <v>20000</v>
      </c>
      <c r="J293" s="94">
        <v>0</v>
      </c>
      <c r="K293" s="95">
        <v>2.0750000000000001E-2</v>
      </c>
      <c r="L293" s="96">
        <v>0.08</v>
      </c>
      <c r="M293" s="96">
        <f t="shared" si="220"/>
        <v>415</v>
      </c>
      <c r="N293" s="96">
        <f t="shared" si="221"/>
        <v>0</v>
      </c>
      <c r="O293" s="96">
        <f t="shared" si="276"/>
        <v>415</v>
      </c>
      <c r="P293" s="310">
        <v>1609019</v>
      </c>
      <c r="Q293" s="98">
        <f>VLOOKUP(H293,Devices!$A$2:$C$2077,3,FALSE)</f>
        <v>1619978</v>
      </c>
      <c r="R293" s="94">
        <f t="shared" si="222"/>
        <v>10959</v>
      </c>
      <c r="S293" s="94" t="str">
        <f t="shared" si="277"/>
        <v>0</v>
      </c>
      <c r="T293" s="94"/>
      <c r="U293" s="96">
        <f t="shared" si="278"/>
        <v>0</v>
      </c>
      <c r="V293" s="311">
        <v>0</v>
      </c>
      <c r="W293" s="100">
        <f>VLOOKUP(H293,Devices!$A$2:$D$2077,4,FALSE)</f>
        <v>0</v>
      </c>
      <c r="X293" s="94">
        <f t="shared" si="223"/>
        <v>0</v>
      </c>
      <c r="Y293" s="94" t="str">
        <f t="shared" si="279"/>
        <v>0</v>
      </c>
      <c r="Z293" s="94"/>
      <c r="AA293" s="96">
        <f t="shared" si="280"/>
        <v>0</v>
      </c>
      <c r="AB293" s="91">
        <v>415</v>
      </c>
      <c r="AC293" s="91"/>
    </row>
    <row r="294" spans="1:29" s="3" customFormat="1" ht="15" customHeight="1">
      <c r="A294" s="81">
        <v>55</v>
      </c>
      <c r="B294" s="90">
        <v>1013157790</v>
      </c>
      <c r="C294" s="91">
        <f>SUM(O294+U294+AA294)</f>
        <v>311.25</v>
      </c>
      <c r="D294" s="92">
        <v>12185572</v>
      </c>
      <c r="E294" s="90" t="s">
        <v>160</v>
      </c>
      <c r="F294" s="90" t="s">
        <v>1410</v>
      </c>
      <c r="G294" s="90" t="s">
        <v>1191</v>
      </c>
      <c r="H294" s="93" t="s">
        <v>162</v>
      </c>
      <c r="I294" s="94">
        <v>15000</v>
      </c>
      <c r="J294" s="94">
        <v>0</v>
      </c>
      <c r="K294" s="95">
        <v>2.0750000000000001E-2</v>
      </c>
      <c r="L294" s="96">
        <v>0.08</v>
      </c>
      <c r="M294" s="96">
        <f t="shared" si="220"/>
        <v>311.25</v>
      </c>
      <c r="N294" s="96">
        <f t="shared" si="221"/>
        <v>0</v>
      </c>
      <c r="O294" s="96">
        <f t="shared" si="276"/>
        <v>311.25</v>
      </c>
      <c r="P294" s="312">
        <v>630427</v>
      </c>
      <c r="Q294" s="98">
        <f>VLOOKUP(H294,Devices!$A$2:$C$2077,3,FALSE)</f>
        <v>636448</v>
      </c>
      <c r="R294" s="94">
        <f t="shared" si="222"/>
        <v>6021</v>
      </c>
      <c r="S294" s="94" t="str">
        <f t="shared" si="277"/>
        <v>0</v>
      </c>
      <c r="T294" s="94"/>
      <c r="U294" s="96">
        <f t="shared" si="278"/>
        <v>0</v>
      </c>
      <c r="V294" s="313">
        <v>0</v>
      </c>
      <c r="W294" s="100">
        <f>VLOOKUP(H294,Devices!$A$2:$D$2077,4,FALSE)</f>
        <v>0</v>
      </c>
      <c r="X294" s="94">
        <f t="shared" si="223"/>
        <v>0</v>
      </c>
      <c r="Y294" s="94" t="str">
        <f t="shared" si="279"/>
        <v>0</v>
      </c>
      <c r="Z294" s="94"/>
      <c r="AA294" s="96">
        <f t="shared" si="280"/>
        <v>0</v>
      </c>
      <c r="AB294" s="91">
        <v>311.25</v>
      </c>
      <c r="AC294" s="91"/>
    </row>
    <row r="295" spans="1:29" s="3" customFormat="1" ht="15" customHeight="1">
      <c r="A295" s="81">
        <v>55</v>
      </c>
      <c r="B295" s="90">
        <v>1013157790</v>
      </c>
      <c r="C295" s="91">
        <f>SUM(O295+U295+AA295)</f>
        <v>398.96</v>
      </c>
      <c r="D295" s="92">
        <v>12186476</v>
      </c>
      <c r="E295" s="90" t="s">
        <v>160</v>
      </c>
      <c r="F295" s="90" t="s">
        <v>1408</v>
      </c>
      <c r="G295" s="90" t="s">
        <v>1752</v>
      </c>
      <c r="H295" s="93" t="s">
        <v>163</v>
      </c>
      <c r="I295" s="94">
        <v>8000</v>
      </c>
      <c r="J295" s="94">
        <v>2500</v>
      </c>
      <c r="K295" s="95">
        <v>2.0750000000000001E-2</v>
      </c>
      <c r="L295" s="96">
        <v>0.08</v>
      </c>
      <c r="M295" s="96">
        <f t="shared" si="220"/>
        <v>166</v>
      </c>
      <c r="N295" s="96">
        <f t="shared" si="221"/>
        <v>200</v>
      </c>
      <c r="O295" s="96">
        <f t="shared" si="276"/>
        <v>366</v>
      </c>
      <c r="P295" s="314">
        <v>212908</v>
      </c>
      <c r="Q295" s="98">
        <f>VLOOKUP(H295,Devices!$A$2:$C$2077,3,FALSE)</f>
        <v>214959</v>
      </c>
      <c r="R295" s="94">
        <f t="shared" si="222"/>
        <v>2051</v>
      </c>
      <c r="S295" s="94" t="str">
        <f t="shared" si="277"/>
        <v>0</v>
      </c>
      <c r="T295" s="94"/>
      <c r="U295" s="96">
        <f t="shared" si="278"/>
        <v>0</v>
      </c>
      <c r="V295" s="315">
        <v>112454</v>
      </c>
      <c r="W295" s="100">
        <f>VLOOKUP(H295,Devices!$A$2:$D$2077,4,FALSE)</f>
        <v>115366</v>
      </c>
      <c r="X295" s="94">
        <f t="shared" si="223"/>
        <v>2912</v>
      </c>
      <c r="Y295" s="94">
        <f t="shared" si="279"/>
        <v>412</v>
      </c>
      <c r="Z295" s="94"/>
      <c r="AA295" s="96">
        <f t="shared" si="280"/>
        <v>32.96</v>
      </c>
      <c r="AB295" s="91">
        <v>398.96</v>
      </c>
      <c r="AC295" s="316"/>
    </row>
    <row r="296" spans="1:29" s="4" customFormat="1" ht="15" customHeight="1">
      <c r="A296" s="81" t="s">
        <v>5898</v>
      </c>
      <c r="B296" s="90">
        <v>1013157790</v>
      </c>
      <c r="C296" s="91">
        <f>SUM(O296+U296+AA296)</f>
        <v>41.5</v>
      </c>
      <c r="D296" s="92">
        <v>13586867</v>
      </c>
      <c r="E296" s="90" t="s">
        <v>160</v>
      </c>
      <c r="F296" s="90" t="s">
        <v>5899</v>
      </c>
      <c r="G296" s="90" t="s">
        <v>4009</v>
      </c>
      <c r="H296" s="90" t="s">
        <v>5878</v>
      </c>
      <c r="I296" s="94">
        <v>2000</v>
      </c>
      <c r="J296" s="94">
        <v>0</v>
      </c>
      <c r="K296" s="95">
        <v>2.0750000000000001E-2</v>
      </c>
      <c r="L296" s="96">
        <v>0.08</v>
      </c>
      <c r="M296" s="96">
        <f t="shared" ref="M296" si="281">I296*K296</f>
        <v>41.5</v>
      </c>
      <c r="N296" s="96">
        <f t="shared" ref="N296" si="282">J296*L296</f>
        <v>0</v>
      </c>
      <c r="O296" s="96">
        <f t="shared" si="276"/>
        <v>41.5</v>
      </c>
      <c r="P296" s="314">
        <v>2537</v>
      </c>
      <c r="Q296" s="98">
        <f>VLOOKUP(H296,Devices!$A$2:$C$2077,3,FALSE)</f>
        <v>3374</v>
      </c>
      <c r="R296" s="94">
        <f t="shared" ref="R296" si="283">Q296-P296</f>
        <v>837</v>
      </c>
      <c r="S296" s="94" t="str">
        <f t="shared" si="277"/>
        <v>0</v>
      </c>
      <c r="T296" s="94"/>
      <c r="U296" s="96">
        <f t="shared" si="278"/>
        <v>0</v>
      </c>
      <c r="V296" s="315">
        <v>0</v>
      </c>
      <c r="W296" s="100">
        <v>0</v>
      </c>
      <c r="X296" s="94">
        <f t="shared" ref="X296" si="284">W296-V296</f>
        <v>0</v>
      </c>
      <c r="Y296" s="94" t="str">
        <f t="shared" si="279"/>
        <v>0</v>
      </c>
      <c r="Z296" s="94"/>
      <c r="AA296" s="96">
        <f t="shared" si="280"/>
        <v>0</v>
      </c>
      <c r="AB296" s="91">
        <v>41.5</v>
      </c>
      <c r="AC296" s="316"/>
    </row>
    <row r="297" spans="1:29" s="3" customFormat="1" ht="15" customHeight="1">
      <c r="A297" s="81" t="s">
        <v>890</v>
      </c>
      <c r="B297" s="90">
        <v>1071512600</v>
      </c>
      <c r="C297" s="91">
        <f>SUM(O297+U297+AA297)</f>
        <v>197.14575000000002</v>
      </c>
      <c r="D297" s="92">
        <v>12355280</v>
      </c>
      <c r="E297" s="90" t="s">
        <v>1143</v>
      </c>
      <c r="F297" s="90" t="s">
        <v>1414</v>
      </c>
      <c r="G297" s="90" t="s">
        <v>1756</v>
      </c>
      <c r="H297" s="93" t="s">
        <v>891</v>
      </c>
      <c r="I297" s="94">
        <v>6000</v>
      </c>
      <c r="J297" s="94">
        <v>0</v>
      </c>
      <c r="K297" s="95">
        <v>2.0750000000000001E-2</v>
      </c>
      <c r="L297" s="96">
        <v>0.08</v>
      </c>
      <c r="M297" s="96">
        <f t="shared" si="220"/>
        <v>124.5</v>
      </c>
      <c r="N297" s="96">
        <f t="shared" si="221"/>
        <v>0</v>
      </c>
      <c r="O297" s="96">
        <f t="shared" si="276"/>
        <v>124.5</v>
      </c>
      <c r="P297" s="131">
        <v>517536</v>
      </c>
      <c r="Q297" s="98">
        <f>VLOOKUP(H297,Devices!$A$2:$C$2077,3,FALSE)</f>
        <v>527037</v>
      </c>
      <c r="R297" s="94">
        <f t="shared" si="222"/>
        <v>9501</v>
      </c>
      <c r="S297" s="94">
        <f t="shared" si="277"/>
        <v>3501</v>
      </c>
      <c r="T297" s="94"/>
      <c r="U297" s="96">
        <f t="shared" si="278"/>
        <v>72.645750000000007</v>
      </c>
      <c r="V297" s="99">
        <v>0</v>
      </c>
      <c r="W297" s="100">
        <v>0</v>
      </c>
      <c r="X297" s="94">
        <f t="shared" si="223"/>
        <v>0</v>
      </c>
      <c r="Y297" s="94" t="str">
        <f t="shared" si="279"/>
        <v>0</v>
      </c>
      <c r="Z297" s="94"/>
      <c r="AA297" s="96">
        <f t="shared" si="280"/>
        <v>0</v>
      </c>
      <c r="AB297" s="91">
        <v>197.14575000000002</v>
      </c>
      <c r="AC297" s="316"/>
    </row>
    <row r="298" spans="1:29" s="4" customFormat="1" ht="15" customHeight="1">
      <c r="A298" s="81" t="s">
        <v>1987</v>
      </c>
      <c r="B298" s="90">
        <v>1013194690</v>
      </c>
      <c r="C298" s="91">
        <f>SUM(U298+AA298)</f>
        <v>148.23731000000001</v>
      </c>
      <c r="D298" s="92">
        <v>12355119</v>
      </c>
      <c r="E298" s="90" t="s">
        <v>1142</v>
      </c>
      <c r="F298" s="90" t="s">
        <v>1411</v>
      </c>
      <c r="G298" s="90" t="s">
        <v>851</v>
      </c>
      <c r="H298" s="93" t="s">
        <v>164</v>
      </c>
      <c r="I298" s="94">
        <v>0</v>
      </c>
      <c r="J298" s="94">
        <v>0</v>
      </c>
      <c r="K298" s="95">
        <v>1.9970000000000002E-2</v>
      </c>
      <c r="L298" s="96">
        <v>0.08</v>
      </c>
      <c r="M298" s="96">
        <f t="shared" si="220"/>
        <v>0</v>
      </c>
      <c r="N298" s="96">
        <f t="shared" si="221"/>
        <v>0</v>
      </c>
      <c r="O298" s="96" t="s">
        <v>27</v>
      </c>
      <c r="P298" s="317">
        <v>418912</v>
      </c>
      <c r="Q298" s="98">
        <f>VLOOKUP(H298,Devices!$A$2:$C$2077,3,FALSE)</f>
        <v>426335</v>
      </c>
      <c r="R298" s="94">
        <f t="shared" si="222"/>
        <v>7423</v>
      </c>
      <c r="S298" s="94"/>
      <c r="T298" s="94">
        <f t="shared" ref="T298:T309" si="285">IF(R298-I298&gt;0, R298-I298,"0")</f>
        <v>7423</v>
      </c>
      <c r="U298" s="96">
        <f t="shared" ref="U298:U309" si="286">IF(T298&gt;0,T298*K298,"0")</f>
        <v>148.23731000000001</v>
      </c>
      <c r="V298" s="99">
        <v>0</v>
      </c>
      <c r="W298" s="100">
        <v>0</v>
      </c>
      <c r="X298" s="94">
        <f t="shared" si="223"/>
        <v>0</v>
      </c>
      <c r="Y298" s="94"/>
      <c r="Z298" s="94" t="str">
        <f t="shared" ref="Z298:Z309" si="287">IF(X298-J298&gt;0,X298-J298,"0")</f>
        <v>0</v>
      </c>
      <c r="AA298" s="96">
        <f t="shared" ref="AA298:AA309" si="288">IF(Z298&gt;0,Z298*L298,"0")</f>
        <v>0</v>
      </c>
      <c r="AB298" s="91">
        <v>148.23731000000001</v>
      </c>
      <c r="AC298" s="91"/>
    </row>
    <row r="299" spans="1:29" s="4" customFormat="1" ht="15" customHeight="1">
      <c r="A299" s="81" t="s">
        <v>1987</v>
      </c>
      <c r="B299" s="90">
        <v>1013194690</v>
      </c>
      <c r="C299" s="91">
        <f>SUM(U299+AA299)</f>
        <v>137.11402000000001</v>
      </c>
      <c r="D299" s="92">
        <v>12355266</v>
      </c>
      <c r="E299" s="90" t="s">
        <v>1142</v>
      </c>
      <c r="F299" s="90" t="s">
        <v>1959</v>
      </c>
      <c r="G299" s="90" t="s">
        <v>851</v>
      </c>
      <c r="H299" s="93" t="s">
        <v>806</v>
      </c>
      <c r="I299" s="94">
        <v>0</v>
      </c>
      <c r="J299" s="94">
        <v>0</v>
      </c>
      <c r="K299" s="95">
        <v>1.9970000000000002E-2</v>
      </c>
      <c r="L299" s="96">
        <v>0.08</v>
      </c>
      <c r="M299" s="96">
        <f t="shared" ref="M299:M336" si="289">I299*K299</f>
        <v>0</v>
      </c>
      <c r="N299" s="96">
        <f t="shared" ref="N299:N336" si="290">J299*L299</f>
        <v>0</v>
      </c>
      <c r="O299" s="96" t="s">
        <v>27</v>
      </c>
      <c r="P299" s="131">
        <v>322814</v>
      </c>
      <c r="Q299" s="98">
        <f>VLOOKUP(H299,Devices!$A$2:$C$2077,3,FALSE)</f>
        <v>329680</v>
      </c>
      <c r="R299" s="94">
        <f t="shared" ref="R299:R334" si="291">Q299-P299</f>
        <v>6866</v>
      </c>
      <c r="S299" s="94"/>
      <c r="T299" s="94">
        <f t="shared" si="285"/>
        <v>6866</v>
      </c>
      <c r="U299" s="96">
        <f t="shared" si="286"/>
        <v>137.11402000000001</v>
      </c>
      <c r="V299" s="99">
        <v>0</v>
      </c>
      <c r="W299" s="100">
        <v>0</v>
      </c>
      <c r="X299" s="94">
        <f t="shared" ref="X299:X335" si="292">W299-V299</f>
        <v>0</v>
      </c>
      <c r="Y299" s="94"/>
      <c r="Z299" s="94" t="str">
        <f t="shared" si="287"/>
        <v>0</v>
      </c>
      <c r="AA299" s="96">
        <f t="shared" si="288"/>
        <v>0</v>
      </c>
      <c r="AB299" s="91">
        <v>137.11402000000001</v>
      </c>
      <c r="AC299" s="91"/>
    </row>
    <row r="300" spans="1:29" s="4" customFormat="1" ht="15" customHeight="1">
      <c r="A300" s="81" t="s">
        <v>1987</v>
      </c>
      <c r="B300" s="90">
        <v>1013194690</v>
      </c>
      <c r="C300" s="91">
        <f>SUM(U300+AA300)</f>
        <v>57.194080000000007</v>
      </c>
      <c r="D300" s="92">
        <v>12355253</v>
      </c>
      <c r="E300" s="90" t="s">
        <v>1142</v>
      </c>
      <c r="F300" s="90" t="s">
        <v>1413</v>
      </c>
      <c r="G300" s="90" t="s">
        <v>851</v>
      </c>
      <c r="H300" s="93" t="s">
        <v>807</v>
      </c>
      <c r="I300" s="94">
        <v>0</v>
      </c>
      <c r="J300" s="94">
        <v>0</v>
      </c>
      <c r="K300" s="95">
        <v>1.9970000000000002E-2</v>
      </c>
      <c r="L300" s="96">
        <v>0.08</v>
      </c>
      <c r="M300" s="96">
        <f t="shared" si="289"/>
        <v>0</v>
      </c>
      <c r="N300" s="96">
        <f t="shared" si="290"/>
        <v>0</v>
      </c>
      <c r="O300" s="96" t="s">
        <v>27</v>
      </c>
      <c r="P300" s="131">
        <v>195553</v>
      </c>
      <c r="Q300" s="98">
        <f>VLOOKUP(H300,Devices!$A$2:$C$2077,3,FALSE)</f>
        <v>198417</v>
      </c>
      <c r="R300" s="94">
        <f t="shared" si="291"/>
        <v>2864</v>
      </c>
      <c r="S300" s="94"/>
      <c r="T300" s="94">
        <f t="shared" si="285"/>
        <v>2864</v>
      </c>
      <c r="U300" s="96">
        <f t="shared" si="286"/>
        <v>57.194080000000007</v>
      </c>
      <c r="V300" s="99">
        <v>0</v>
      </c>
      <c r="W300" s="100">
        <v>0</v>
      </c>
      <c r="X300" s="94">
        <f t="shared" si="292"/>
        <v>0</v>
      </c>
      <c r="Y300" s="94"/>
      <c r="Z300" s="94" t="str">
        <f t="shared" si="287"/>
        <v>0</v>
      </c>
      <c r="AA300" s="96">
        <f t="shared" si="288"/>
        <v>0</v>
      </c>
      <c r="AB300" s="91">
        <v>57.194080000000007</v>
      </c>
      <c r="AC300" s="91"/>
    </row>
    <row r="301" spans="1:29" s="4" customFormat="1" ht="15" customHeight="1">
      <c r="A301" s="81" t="s">
        <v>1987</v>
      </c>
      <c r="B301" s="90">
        <v>1013194690</v>
      </c>
      <c r="C301" s="91">
        <f>SUM(U301+AA301)</f>
        <v>102.94535</v>
      </c>
      <c r="D301" s="92">
        <v>12355345</v>
      </c>
      <c r="E301" s="90" t="s">
        <v>1142</v>
      </c>
      <c r="F301" s="90" t="s">
        <v>1315</v>
      </c>
      <c r="G301" s="90" t="s">
        <v>40</v>
      </c>
      <c r="H301" s="93" t="s">
        <v>1316</v>
      </c>
      <c r="I301" s="94">
        <v>0</v>
      </c>
      <c r="J301" s="94">
        <v>0</v>
      </c>
      <c r="K301" s="95">
        <v>1.9970000000000002E-2</v>
      </c>
      <c r="L301" s="96">
        <v>0.08</v>
      </c>
      <c r="M301" s="96">
        <f t="shared" si="289"/>
        <v>0</v>
      </c>
      <c r="N301" s="96">
        <f t="shared" si="290"/>
        <v>0</v>
      </c>
      <c r="O301" s="96" t="s">
        <v>27</v>
      </c>
      <c r="P301" s="318">
        <v>346039</v>
      </c>
      <c r="Q301" s="98">
        <f>VLOOKUP(H301,Devices!$A$2:$C$2077,3,FALSE)</f>
        <v>351194</v>
      </c>
      <c r="R301" s="94">
        <f t="shared" si="291"/>
        <v>5155</v>
      </c>
      <c r="S301" s="94"/>
      <c r="T301" s="94">
        <f t="shared" si="285"/>
        <v>5155</v>
      </c>
      <c r="U301" s="96">
        <f t="shared" si="286"/>
        <v>102.94535</v>
      </c>
      <c r="V301" s="99">
        <v>0</v>
      </c>
      <c r="W301" s="100">
        <v>0</v>
      </c>
      <c r="X301" s="94">
        <f t="shared" si="292"/>
        <v>0</v>
      </c>
      <c r="Y301" s="94"/>
      <c r="Z301" s="94" t="str">
        <f t="shared" si="287"/>
        <v>0</v>
      </c>
      <c r="AA301" s="96">
        <f t="shared" si="288"/>
        <v>0</v>
      </c>
      <c r="AB301" s="91">
        <v>102.94535</v>
      </c>
      <c r="AC301" s="91"/>
    </row>
    <row r="302" spans="1:29" s="4" customFormat="1" ht="15" customHeight="1">
      <c r="A302" s="81" t="s">
        <v>1987</v>
      </c>
      <c r="B302" s="319">
        <v>1013191210</v>
      </c>
      <c r="C302" s="91">
        <f>SUM(U302+AA302)</f>
        <v>26.132829999999998</v>
      </c>
      <c r="D302" s="92">
        <v>17076414</v>
      </c>
      <c r="E302" s="90" t="s">
        <v>4609</v>
      </c>
      <c r="F302" s="90" t="s">
        <v>1989</v>
      </c>
      <c r="G302" s="90" t="s">
        <v>1518</v>
      </c>
      <c r="H302" s="93" t="s">
        <v>1990</v>
      </c>
      <c r="I302" s="94">
        <v>0</v>
      </c>
      <c r="J302" s="94">
        <v>0</v>
      </c>
      <c r="K302" s="95">
        <v>1.9970000000000002E-2</v>
      </c>
      <c r="L302" s="96">
        <v>0.08</v>
      </c>
      <c r="M302" s="96">
        <f t="shared" si="289"/>
        <v>0</v>
      </c>
      <c r="N302" s="96">
        <f t="shared" si="290"/>
        <v>0</v>
      </c>
      <c r="O302" s="96" t="s">
        <v>27</v>
      </c>
      <c r="P302" s="318">
        <v>36372</v>
      </c>
      <c r="Q302" s="98">
        <f>VLOOKUP(H302,Devices!$A$2:$C$2077,3,FALSE)</f>
        <v>36611</v>
      </c>
      <c r="R302" s="94">
        <f t="shared" si="291"/>
        <v>239</v>
      </c>
      <c r="S302" s="94"/>
      <c r="T302" s="94">
        <f t="shared" si="285"/>
        <v>239</v>
      </c>
      <c r="U302" s="96">
        <f t="shared" si="286"/>
        <v>4.7728300000000008</v>
      </c>
      <c r="V302" s="99">
        <v>8464</v>
      </c>
      <c r="W302" s="100">
        <f>VLOOKUP(H302,Devices!$A$2:$D$2077,4,FALSE)</f>
        <v>8731</v>
      </c>
      <c r="X302" s="94">
        <f t="shared" si="292"/>
        <v>267</v>
      </c>
      <c r="Y302" s="94"/>
      <c r="Z302" s="94">
        <f t="shared" si="287"/>
        <v>267</v>
      </c>
      <c r="AA302" s="96">
        <f t="shared" si="288"/>
        <v>21.36</v>
      </c>
      <c r="AB302" s="91">
        <v>26.132829999999998</v>
      </c>
      <c r="AC302" s="91"/>
    </row>
    <row r="303" spans="1:29" s="4" customFormat="1" ht="15" customHeight="1">
      <c r="A303" s="81" t="s">
        <v>1987</v>
      </c>
      <c r="B303" s="90">
        <v>1013194580</v>
      </c>
      <c r="C303" s="91">
        <f>SUM(U303+AA303)</f>
        <v>357.47258000000005</v>
      </c>
      <c r="D303" s="92">
        <v>12603706</v>
      </c>
      <c r="E303" s="90" t="s">
        <v>1988</v>
      </c>
      <c r="F303" s="90" t="s">
        <v>2314</v>
      </c>
      <c r="G303" s="90" t="s">
        <v>1240</v>
      </c>
      <c r="H303" s="93" t="s">
        <v>1991</v>
      </c>
      <c r="I303" s="94">
        <v>0</v>
      </c>
      <c r="J303" s="94">
        <v>0</v>
      </c>
      <c r="K303" s="95">
        <v>1.9970000000000002E-2</v>
      </c>
      <c r="L303" s="96">
        <v>0.08</v>
      </c>
      <c r="M303" s="96">
        <f t="shared" si="289"/>
        <v>0</v>
      </c>
      <c r="N303" s="96">
        <f t="shared" si="290"/>
        <v>0</v>
      </c>
      <c r="O303" s="96" t="s">
        <v>27</v>
      </c>
      <c r="P303" s="318">
        <v>329977</v>
      </c>
      <c r="Q303" s="98">
        <f>VLOOKUP(H303,Devices!$A$2:$C$2077,3,FALSE)</f>
        <v>332891</v>
      </c>
      <c r="R303" s="94">
        <f t="shared" si="291"/>
        <v>2914</v>
      </c>
      <c r="S303" s="94"/>
      <c r="T303" s="94">
        <f t="shared" si="285"/>
        <v>2914</v>
      </c>
      <c r="U303" s="96">
        <f t="shared" si="286"/>
        <v>58.192580000000007</v>
      </c>
      <c r="V303" s="99">
        <v>187173</v>
      </c>
      <c r="W303" s="100">
        <f>VLOOKUP(H303,Devices!$A$2:$D$2077,4,FALSE)</f>
        <v>190914</v>
      </c>
      <c r="X303" s="94">
        <f t="shared" si="292"/>
        <v>3741</v>
      </c>
      <c r="Y303" s="94"/>
      <c r="Z303" s="94">
        <f t="shared" si="287"/>
        <v>3741</v>
      </c>
      <c r="AA303" s="96">
        <f t="shared" si="288"/>
        <v>299.28000000000003</v>
      </c>
      <c r="AB303" s="91">
        <v>357.47258000000005</v>
      </c>
      <c r="AC303" s="91"/>
    </row>
    <row r="304" spans="1:29" s="4" customFormat="1" ht="15" customHeight="1">
      <c r="A304" s="81" t="s">
        <v>1987</v>
      </c>
      <c r="B304" s="90">
        <v>1013194690</v>
      </c>
      <c r="C304" s="91">
        <f>SUM(U304+AA304)</f>
        <v>118.59663</v>
      </c>
      <c r="D304" s="92">
        <v>12355578</v>
      </c>
      <c r="E304" s="90" t="s">
        <v>1142</v>
      </c>
      <c r="F304" s="90" t="s">
        <v>1992</v>
      </c>
      <c r="G304" s="90" t="s">
        <v>1971</v>
      </c>
      <c r="H304" s="93" t="s">
        <v>1993</v>
      </c>
      <c r="I304" s="94">
        <v>0</v>
      </c>
      <c r="J304" s="94">
        <v>0</v>
      </c>
      <c r="K304" s="95">
        <v>1.9970000000000002E-2</v>
      </c>
      <c r="L304" s="96">
        <v>0.08</v>
      </c>
      <c r="M304" s="96">
        <f t="shared" si="289"/>
        <v>0</v>
      </c>
      <c r="N304" s="96">
        <f t="shared" si="290"/>
        <v>0</v>
      </c>
      <c r="O304" s="96" t="s">
        <v>27</v>
      </c>
      <c r="P304" s="318">
        <v>68133</v>
      </c>
      <c r="Q304" s="98">
        <f>VLOOKUP(H304,Devices!$A$2:$C$2077,3,FALSE)</f>
        <v>68912</v>
      </c>
      <c r="R304" s="94">
        <f t="shared" si="291"/>
        <v>779</v>
      </c>
      <c r="S304" s="94"/>
      <c r="T304" s="94">
        <f t="shared" si="285"/>
        <v>779</v>
      </c>
      <c r="U304" s="96">
        <f t="shared" si="286"/>
        <v>15.556630000000002</v>
      </c>
      <c r="V304" s="99">
        <v>59768</v>
      </c>
      <c r="W304" s="100">
        <f>VLOOKUP(H304,Devices!$A$2:$D$2077,4,FALSE)</f>
        <v>61056</v>
      </c>
      <c r="X304" s="94">
        <f t="shared" si="292"/>
        <v>1288</v>
      </c>
      <c r="Y304" s="94"/>
      <c r="Z304" s="94">
        <f t="shared" si="287"/>
        <v>1288</v>
      </c>
      <c r="AA304" s="96">
        <f t="shared" si="288"/>
        <v>103.04</v>
      </c>
      <c r="AB304" s="91">
        <v>118.59663</v>
      </c>
      <c r="AC304" s="91"/>
    </row>
    <row r="305" spans="1:29" s="4" customFormat="1" ht="15" customHeight="1">
      <c r="A305" s="81" t="s">
        <v>1987</v>
      </c>
      <c r="B305" s="90">
        <v>1013194690</v>
      </c>
      <c r="C305" s="91">
        <f>SUM(U305+AA305)</f>
        <v>21.587570000000003</v>
      </c>
      <c r="D305" s="92">
        <v>12355579</v>
      </c>
      <c r="E305" s="90" t="s">
        <v>1142</v>
      </c>
      <c r="F305" s="90" t="s">
        <v>1994</v>
      </c>
      <c r="G305" s="90" t="s">
        <v>80</v>
      </c>
      <c r="H305" s="93" t="s">
        <v>1995</v>
      </c>
      <c r="I305" s="94">
        <v>0</v>
      </c>
      <c r="J305" s="94">
        <v>0</v>
      </c>
      <c r="K305" s="95">
        <v>1.9970000000000002E-2</v>
      </c>
      <c r="L305" s="96">
        <v>0.08</v>
      </c>
      <c r="M305" s="96">
        <f t="shared" si="289"/>
        <v>0</v>
      </c>
      <c r="N305" s="96">
        <f t="shared" si="290"/>
        <v>0</v>
      </c>
      <c r="O305" s="96" t="s">
        <v>27</v>
      </c>
      <c r="P305" s="318">
        <v>165813</v>
      </c>
      <c r="Q305" s="98">
        <f>VLOOKUP(H305,Devices!$A$2:$C$2077,3,FALSE)</f>
        <v>166894</v>
      </c>
      <c r="R305" s="94">
        <f t="shared" si="291"/>
        <v>1081</v>
      </c>
      <c r="S305" s="94"/>
      <c r="T305" s="94">
        <f t="shared" si="285"/>
        <v>1081</v>
      </c>
      <c r="U305" s="96">
        <f t="shared" si="286"/>
        <v>21.587570000000003</v>
      </c>
      <c r="V305" s="99">
        <v>0</v>
      </c>
      <c r="W305" s="100">
        <v>0</v>
      </c>
      <c r="X305" s="94">
        <f t="shared" si="292"/>
        <v>0</v>
      </c>
      <c r="Y305" s="94"/>
      <c r="Z305" s="94" t="str">
        <f t="shared" si="287"/>
        <v>0</v>
      </c>
      <c r="AA305" s="96">
        <f t="shared" si="288"/>
        <v>0</v>
      </c>
      <c r="AB305" s="91">
        <v>21.587570000000003</v>
      </c>
      <c r="AC305" s="91"/>
    </row>
    <row r="306" spans="1:29" s="4" customFormat="1" ht="15" customHeight="1">
      <c r="A306" s="81" t="s">
        <v>1987</v>
      </c>
      <c r="B306" s="90">
        <v>1013194690</v>
      </c>
      <c r="C306" s="91">
        <f>SUM(U306+AA306)</f>
        <v>9.0863500000000013</v>
      </c>
      <c r="D306" s="92">
        <v>12355576</v>
      </c>
      <c r="E306" s="90" t="s">
        <v>1142</v>
      </c>
      <c r="F306" s="90" t="s">
        <v>1996</v>
      </c>
      <c r="G306" s="90" t="s">
        <v>80</v>
      </c>
      <c r="H306" s="93" t="s">
        <v>1997</v>
      </c>
      <c r="I306" s="94">
        <v>0</v>
      </c>
      <c r="J306" s="94">
        <v>0</v>
      </c>
      <c r="K306" s="95">
        <v>1.9970000000000002E-2</v>
      </c>
      <c r="L306" s="96">
        <v>0.08</v>
      </c>
      <c r="M306" s="96">
        <f t="shared" si="289"/>
        <v>0</v>
      </c>
      <c r="N306" s="96">
        <f t="shared" si="290"/>
        <v>0</v>
      </c>
      <c r="O306" s="96" t="s">
        <v>27</v>
      </c>
      <c r="P306" s="318">
        <v>50731</v>
      </c>
      <c r="Q306" s="98">
        <f>VLOOKUP(H306,Devices!$A$2:$C$2077,3,FALSE)</f>
        <v>51186</v>
      </c>
      <c r="R306" s="94">
        <f t="shared" si="291"/>
        <v>455</v>
      </c>
      <c r="S306" s="94"/>
      <c r="T306" s="94">
        <f t="shared" si="285"/>
        <v>455</v>
      </c>
      <c r="U306" s="96">
        <f t="shared" si="286"/>
        <v>9.0863500000000013</v>
      </c>
      <c r="V306" s="99">
        <v>0</v>
      </c>
      <c r="W306" s="100">
        <v>0</v>
      </c>
      <c r="X306" s="94">
        <f t="shared" si="292"/>
        <v>0</v>
      </c>
      <c r="Y306" s="94"/>
      <c r="Z306" s="94" t="str">
        <f t="shared" si="287"/>
        <v>0</v>
      </c>
      <c r="AA306" s="96">
        <f t="shared" si="288"/>
        <v>0</v>
      </c>
      <c r="AB306" s="91">
        <v>9.0863500000000013</v>
      </c>
      <c r="AC306" s="91"/>
    </row>
    <row r="307" spans="1:29" s="4" customFormat="1" ht="15" customHeight="1">
      <c r="A307" s="81" t="s">
        <v>2364</v>
      </c>
      <c r="B307" s="319">
        <v>1013191210</v>
      </c>
      <c r="C307" s="91">
        <f>SUM(U307+AA307)</f>
        <v>26.899590000000003</v>
      </c>
      <c r="D307" s="92">
        <v>12355052</v>
      </c>
      <c r="E307" s="90" t="s">
        <v>4609</v>
      </c>
      <c r="F307" s="90" t="s">
        <v>4862</v>
      </c>
      <c r="G307" s="90" t="s">
        <v>1170</v>
      </c>
      <c r="H307" s="93" t="s">
        <v>542</v>
      </c>
      <c r="I307" s="94">
        <v>0</v>
      </c>
      <c r="J307" s="94">
        <v>0</v>
      </c>
      <c r="K307" s="95">
        <v>1.9970000000000002E-2</v>
      </c>
      <c r="L307" s="96">
        <v>0.08</v>
      </c>
      <c r="M307" s="96">
        <f t="shared" si="289"/>
        <v>0</v>
      </c>
      <c r="N307" s="96">
        <f t="shared" si="290"/>
        <v>0</v>
      </c>
      <c r="O307" s="96" t="s">
        <v>27</v>
      </c>
      <c r="P307" s="318">
        <v>109140</v>
      </c>
      <c r="Q307" s="98">
        <f>VLOOKUP(H307,Devices!$A$2:$C$2077,3,FALSE)</f>
        <v>110487</v>
      </c>
      <c r="R307" s="94">
        <f t="shared" si="291"/>
        <v>1347</v>
      </c>
      <c r="S307" s="94"/>
      <c r="T307" s="94">
        <f t="shared" si="285"/>
        <v>1347</v>
      </c>
      <c r="U307" s="96">
        <f t="shared" si="286"/>
        <v>26.899590000000003</v>
      </c>
      <c r="V307" s="99">
        <v>74469</v>
      </c>
      <c r="W307" s="100">
        <f>VLOOKUP(H307,Devices!$A$2:$D$2077,4,FALSE)</f>
        <v>74469</v>
      </c>
      <c r="X307" s="94">
        <f t="shared" si="292"/>
        <v>0</v>
      </c>
      <c r="Y307" s="94"/>
      <c r="Z307" s="94" t="str">
        <f t="shared" si="287"/>
        <v>0</v>
      </c>
      <c r="AA307" s="96">
        <f t="shared" si="288"/>
        <v>0</v>
      </c>
      <c r="AB307" s="91">
        <v>26.899590000000003</v>
      </c>
      <c r="AC307" s="91"/>
    </row>
    <row r="308" spans="1:29" s="4" customFormat="1" ht="15" customHeight="1">
      <c r="A308" s="81" t="s">
        <v>2565</v>
      </c>
      <c r="B308" s="319">
        <v>1013191210</v>
      </c>
      <c r="C308" s="91">
        <f>SUM(U308+AA308)</f>
        <v>20.633520000000001</v>
      </c>
      <c r="D308" s="92">
        <v>12355785</v>
      </c>
      <c r="E308" s="90" t="s">
        <v>4609</v>
      </c>
      <c r="F308" s="90" t="s">
        <v>2566</v>
      </c>
      <c r="G308" s="90" t="s">
        <v>2362</v>
      </c>
      <c r="H308" s="93" t="s">
        <v>2567</v>
      </c>
      <c r="I308" s="94">
        <v>0</v>
      </c>
      <c r="J308" s="94">
        <v>0</v>
      </c>
      <c r="K308" s="95">
        <v>1.9970000000000002E-2</v>
      </c>
      <c r="L308" s="96">
        <v>0.08</v>
      </c>
      <c r="M308" s="96">
        <f t="shared" si="289"/>
        <v>0</v>
      </c>
      <c r="N308" s="96">
        <f t="shared" si="290"/>
        <v>0</v>
      </c>
      <c r="O308" s="96" t="s">
        <v>27</v>
      </c>
      <c r="P308" s="318">
        <v>8428</v>
      </c>
      <c r="Q308" s="98">
        <f>VLOOKUP(H308,Devices!$A$2:$C$2077,3,FALSE)</f>
        <v>8644</v>
      </c>
      <c r="R308" s="94">
        <f t="shared" si="291"/>
        <v>216</v>
      </c>
      <c r="S308" s="94"/>
      <c r="T308" s="94">
        <f t="shared" si="285"/>
        <v>216</v>
      </c>
      <c r="U308" s="96">
        <f t="shared" si="286"/>
        <v>4.3135200000000005</v>
      </c>
      <c r="V308" s="99">
        <v>6683</v>
      </c>
      <c r="W308" s="100">
        <f>VLOOKUP(H308,Devices!$A$2:$D$2077,4,FALSE)</f>
        <v>6887</v>
      </c>
      <c r="X308" s="94">
        <f t="shared" si="292"/>
        <v>204</v>
      </c>
      <c r="Y308" s="94"/>
      <c r="Z308" s="94">
        <f t="shared" si="287"/>
        <v>204</v>
      </c>
      <c r="AA308" s="96">
        <f t="shared" si="288"/>
        <v>16.32</v>
      </c>
      <c r="AB308" s="91">
        <v>20.633520000000001</v>
      </c>
      <c r="AC308" s="91"/>
    </row>
    <row r="309" spans="1:29" s="4" customFormat="1" ht="15" customHeight="1">
      <c r="A309" s="81" t="s">
        <v>2990</v>
      </c>
      <c r="B309" s="319">
        <v>1013194690</v>
      </c>
      <c r="C309" s="91">
        <f>SUM(U309+AA309)</f>
        <v>173.31963000000002</v>
      </c>
      <c r="D309" s="92">
        <v>13065434</v>
      </c>
      <c r="E309" s="90" t="s">
        <v>1142</v>
      </c>
      <c r="F309" s="90" t="s">
        <v>2991</v>
      </c>
      <c r="G309" s="90" t="s">
        <v>1850</v>
      </c>
      <c r="H309" s="93" t="s">
        <v>2978</v>
      </c>
      <c r="I309" s="94">
        <v>0</v>
      </c>
      <c r="J309" s="94">
        <v>0</v>
      </c>
      <c r="K309" s="95">
        <v>1.9970000000000002E-2</v>
      </c>
      <c r="L309" s="96">
        <v>0.08</v>
      </c>
      <c r="M309" s="96">
        <f t="shared" si="289"/>
        <v>0</v>
      </c>
      <c r="N309" s="96">
        <f t="shared" si="290"/>
        <v>0</v>
      </c>
      <c r="O309" s="96" t="s">
        <v>27</v>
      </c>
      <c r="P309" s="318">
        <v>384244</v>
      </c>
      <c r="Q309" s="98">
        <f>VLOOKUP(H309,Devices!$A$2:$C$2077,3,FALSE)</f>
        <v>392923</v>
      </c>
      <c r="R309" s="94">
        <f t="shared" si="291"/>
        <v>8679</v>
      </c>
      <c r="S309" s="94"/>
      <c r="T309" s="94">
        <f t="shared" si="285"/>
        <v>8679</v>
      </c>
      <c r="U309" s="96">
        <f t="shared" si="286"/>
        <v>173.31963000000002</v>
      </c>
      <c r="V309" s="99">
        <v>0</v>
      </c>
      <c r="W309" s="100">
        <f>VLOOKUP(H309,Devices!$A$2:$D$2077,4,FALSE)</f>
        <v>0</v>
      </c>
      <c r="X309" s="94">
        <f t="shared" si="292"/>
        <v>0</v>
      </c>
      <c r="Y309" s="94"/>
      <c r="Z309" s="94" t="str">
        <f t="shared" si="287"/>
        <v>0</v>
      </c>
      <c r="AA309" s="96">
        <f t="shared" si="288"/>
        <v>0</v>
      </c>
      <c r="AB309" s="91">
        <v>173.31963000000002</v>
      </c>
      <c r="AC309" s="91"/>
    </row>
    <row r="310" spans="1:29" s="4" customFormat="1" ht="15" customHeight="1">
      <c r="A310" s="81" t="s">
        <v>3274</v>
      </c>
      <c r="B310" s="90">
        <v>1071512600</v>
      </c>
      <c r="C310" s="91">
        <f>SUM(O310+U310+AA310)</f>
        <v>83</v>
      </c>
      <c r="D310" s="92">
        <v>12356078</v>
      </c>
      <c r="E310" s="90" t="s">
        <v>3275</v>
      </c>
      <c r="F310" s="90" t="s">
        <v>3276</v>
      </c>
      <c r="G310" s="90" t="s">
        <v>2236</v>
      </c>
      <c r="H310" s="93" t="s">
        <v>3277</v>
      </c>
      <c r="I310" s="94">
        <v>4000</v>
      </c>
      <c r="J310" s="94">
        <v>0</v>
      </c>
      <c r="K310" s="95">
        <v>2.0750000000000001E-2</v>
      </c>
      <c r="L310" s="96">
        <v>0.08</v>
      </c>
      <c r="M310" s="96">
        <f t="shared" si="289"/>
        <v>83</v>
      </c>
      <c r="N310" s="96">
        <f t="shared" si="290"/>
        <v>0</v>
      </c>
      <c r="O310" s="96">
        <f>M310+N310</f>
        <v>83</v>
      </c>
      <c r="P310" s="131">
        <v>51201</v>
      </c>
      <c r="Q310" s="98">
        <f>VLOOKUP(H310,Devices!$A$2:$C$2077,3,FALSE)</f>
        <v>53981</v>
      </c>
      <c r="R310" s="94">
        <f t="shared" si="291"/>
        <v>2780</v>
      </c>
      <c r="S310" s="94" t="str">
        <f>IF(R310-I310&gt;0, R310-I310,"0")</f>
        <v>0</v>
      </c>
      <c r="T310" s="94"/>
      <c r="U310" s="96">
        <f>IF(S310&gt;0,S310*K310,"0")</f>
        <v>0</v>
      </c>
      <c r="V310" s="99">
        <v>0</v>
      </c>
      <c r="W310" s="100">
        <v>0</v>
      </c>
      <c r="X310" s="94">
        <f t="shared" si="292"/>
        <v>0</v>
      </c>
      <c r="Y310" s="94" t="str">
        <f>IF(X310-J310&gt;0,X310-J310,"0")</f>
        <v>0</v>
      </c>
      <c r="Z310" s="94"/>
      <c r="AA310" s="96">
        <f>IF(Y310&gt;0,Y310*L310,"0")</f>
        <v>0</v>
      </c>
      <c r="AB310" s="91">
        <v>83</v>
      </c>
      <c r="AC310" s="316"/>
    </row>
    <row r="311" spans="1:29" s="4" customFormat="1" ht="15" customHeight="1">
      <c r="A311" s="81" t="s">
        <v>3654</v>
      </c>
      <c r="B311" s="90">
        <v>1013194380</v>
      </c>
      <c r="C311" s="91">
        <f>SUM(U311+AA311)</f>
        <v>74.336420000000004</v>
      </c>
      <c r="D311" s="92">
        <v>12356143</v>
      </c>
      <c r="E311" s="90" t="s">
        <v>4607</v>
      </c>
      <c r="F311" s="90" t="s">
        <v>2713</v>
      </c>
      <c r="G311" s="90" t="s">
        <v>2362</v>
      </c>
      <c r="H311" s="93" t="s">
        <v>3645</v>
      </c>
      <c r="I311" s="94">
        <v>0</v>
      </c>
      <c r="J311" s="94">
        <v>0</v>
      </c>
      <c r="K311" s="95">
        <v>1.9970000000000002E-2</v>
      </c>
      <c r="L311" s="96">
        <v>0.08</v>
      </c>
      <c r="M311" s="96">
        <f t="shared" si="289"/>
        <v>0</v>
      </c>
      <c r="N311" s="96">
        <f t="shared" si="290"/>
        <v>0</v>
      </c>
      <c r="O311" s="96" t="s">
        <v>27</v>
      </c>
      <c r="P311" s="131">
        <v>15250</v>
      </c>
      <c r="Q311" s="98">
        <f>VLOOKUP(H311,Devices!$A$2:$C$2077,3,FALSE)</f>
        <v>16036</v>
      </c>
      <c r="R311" s="94">
        <f t="shared" si="291"/>
        <v>786</v>
      </c>
      <c r="S311" s="94"/>
      <c r="T311" s="94">
        <f>IF(R311-I311&gt;0, R311-I311,"0")</f>
        <v>786</v>
      </c>
      <c r="U311" s="96">
        <f>IF(T311&gt;0,T311*K311,"0")</f>
        <v>15.696420000000002</v>
      </c>
      <c r="V311" s="99">
        <v>14090</v>
      </c>
      <c r="W311" s="100">
        <f>VLOOKUP(H311,Devices!$A$2:$D$2077,4,FALSE)</f>
        <v>14823</v>
      </c>
      <c r="X311" s="94">
        <f t="shared" si="292"/>
        <v>733</v>
      </c>
      <c r="Y311" s="94"/>
      <c r="Z311" s="94">
        <f>IF(X311-J311&gt;0,X311-J311,"0")</f>
        <v>733</v>
      </c>
      <c r="AA311" s="96">
        <f>IF(Z311&gt;0,Z311*L311,"0")</f>
        <v>58.64</v>
      </c>
      <c r="AB311" s="91">
        <v>74.336420000000004</v>
      </c>
      <c r="AC311" s="91"/>
    </row>
    <row r="312" spans="1:29" s="4" customFormat="1" ht="15" customHeight="1">
      <c r="A312" s="81" t="s">
        <v>3655</v>
      </c>
      <c r="B312" s="90">
        <v>1013194380</v>
      </c>
      <c r="C312" s="91">
        <f>SUM(O312+U312+AA312)</f>
        <v>83</v>
      </c>
      <c r="D312" s="92">
        <v>12356151</v>
      </c>
      <c r="E312" s="90" t="s">
        <v>4608</v>
      </c>
      <c r="F312" s="90" t="s">
        <v>3656</v>
      </c>
      <c r="G312" s="90" t="s">
        <v>2236</v>
      </c>
      <c r="H312" s="93" t="s">
        <v>3657</v>
      </c>
      <c r="I312" s="94">
        <v>4000</v>
      </c>
      <c r="J312" s="94">
        <v>0</v>
      </c>
      <c r="K312" s="95">
        <v>2.0750000000000001E-2</v>
      </c>
      <c r="L312" s="96">
        <v>0.08</v>
      </c>
      <c r="M312" s="96">
        <f t="shared" si="289"/>
        <v>83</v>
      </c>
      <c r="N312" s="96">
        <f t="shared" si="290"/>
        <v>0</v>
      </c>
      <c r="O312" s="96">
        <f>M312+N312</f>
        <v>83</v>
      </c>
      <c r="P312" s="131">
        <v>114400</v>
      </c>
      <c r="Q312" s="98">
        <f>VLOOKUP(H312,Devices!$A$2:$C$2077,3,FALSE)</f>
        <v>118084</v>
      </c>
      <c r="R312" s="94">
        <f t="shared" si="291"/>
        <v>3684</v>
      </c>
      <c r="S312" s="94" t="str">
        <f>IF(R312-I312&gt;0, R312-I312,"0")</f>
        <v>0</v>
      </c>
      <c r="T312" s="94"/>
      <c r="U312" s="96">
        <f>IF(S312&gt;0,S312*K312,"0")</f>
        <v>0</v>
      </c>
      <c r="V312" s="99">
        <v>0</v>
      </c>
      <c r="W312" s="100">
        <v>0</v>
      </c>
      <c r="X312" s="94">
        <f t="shared" si="292"/>
        <v>0</v>
      </c>
      <c r="Y312" s="94" t="str">
        <f>IF(X312-J312&gt;0,X312-J312,"0")</f>
        <v>0</v>
      </c>
      <c r="Z312" s="94"/>
      <c r="AA312" s="96">
        <f>IF(Y312&gt;0,Y312*L312,"0")</f>
        <v>0</v>
      </c>
      <c r="AB312" s="91">
        <v>83</v>
      </c>
      <c r="AC312" s="316"/>
    </row>
    <row r="313" spans="1:29" s="4" customFormat="1" ht="15" customHeight="1">
      <c r="A313" s="81" t="s">
        <v>4186</v>
      </c>
      <c r="B313" s="319">
        <v>1013191210</v>
      </c>
      <c r="C313" s="91">
        <f>SUM(O313+U313+AA313)</f>
        <v>124.5</v>
      </c>
      <c r="D313" s="92">
        <v>12355999</v>
      </c>
      <c r="E313" s="90" t="s">
        <v>4609</v>
      </c>
      <c r="F313" s="90" t="s">
        <v>2389</v>
      </c>
      <c r="G313" s="90" t="s">
        <v>2200</v>
      </c>
      <c r="H313" s="93" t="s">
        <v>4172</v>
      </c>
      <c r="I313" s="94">
        <v>6000</v>
      </c>
      <c r="J313" s="94">
        <v>0</v>
      </c>
      <c r="K313" s="95">
        <v>2.0750000000000001E-2</v>
      </c>
      <c r="L313" s="96">
        <v>0.08</v>
      </c>
      <c r="M313" s="96">
        <f t="shared" si="289"/>
        <v>124.5</v>
      </c>
      <c r="N313" s="96">
        <f t="shared" si="290"/>
        <v>0</v>
      </c>
      <c r="O313" s="96">
        <f>M313+N313</f>
        <v>124.5</v>
      </c>
      <c r="P313" s="131">
        <v>44130</v>
      </c>
      <c r="Q313" s="98">
        <f>VLOOKUP(H313,Devices!$A$2:$C$2077,3,FALSE)</f>
        <v>45164</v>
      </c>
      <c r="R313" s="94">
        <f t="shared" si="291"/>
        <v>1034</v>
      </c>
      <c r="S313" s="94" t="str">
        <f>IF(R313-I313&gt;0, R313-I313,"0")</f>
        <v>0</v>
      </c>
      <c r="T313" s="94"/>
      <c r="U313" s="96">
        <f>IF(S313&gt;0,S313*K313,"0")</f>
        <v>0</v>
      </c>
      <c r="V313" s="99">
        <v>0</v>
      </c>
      <c r="W313" s="100">
        <v>0</v>
      </c>
      <c r="X313" s="94">
        <f t="shared" si="292"/>
        <v>0</v>
      </c>
      <c r="Y313" s="94" t="str">
        <f>IF(X313-J313&gt;0,X313-J313,"0")</f>
        <v>0</v>
      </c>
      <c r="Z313" s="94"/>
      <c r="AA313" s="96">
        <f>IF(Y313&gt;0,Y313*L313,"0")</f>
        <v>0</v>
      </c>
      <c r="AB313" s="91">
        <v>124.5</v>
      </c>
      <c r="AC313" s="316"/>
    </row>
    <row r="314" spans="1:29" s="4" customFormat="1" ht="15" customHeight="1">
      <c r="A314" s="81" t="s">
        <v>4307</v>
      </c>
      <c r="B314" s="90">
        <v>1013194380</v>
      </c>
      <c r="C314" s="91">
        <f>SUM(U314+AA314)</f>
        <v>45.311930000000004</v>
      </c>
      <c r="D314" s="92">
        <v>12356211</v>
      </c>
      <c r="E314" s="90" t="s">
        <v>4607</v>
      </c>
      <c r="F314" s="90" t="s">
        <v>4308</v>
      </c>
      <c r="G314" s="90" t="s">
        <v>2236</v>
      </c>
      <c r="H314" s="93" t="s">
        <v>4266</v>
      </c>
      <c r="I314" s="94">
        <v>0</v>
      </c>
      <c r="J314" s="94">
        <v>0</v>
      </c>
      <c r="K314" s="95">
        <v>1.9970000000000002E-2</v>
      </c>
      <c r="L314" s="96">
        <v>0.08</v>
      </c>
      <c r="M314" s="96">
        <f t="shared" si="289"/>
        <v>0</v>
      </c>
      <c r="N314" s="96">
        <f t="shared" si="290"/>
        <v>0</v>
      </c>
      <c r="O314" s="96" t="s">
        <v>27</v>
      </c>
      <c r="P314" s="131">
        <v>49669</v>
      </c>
      <c r="Q314" s="98">
        <f>VLOOKUP(H314,Devices!$A$2:$C$2077,3,FALSE)</f>
        <v>51938</v>
      </c>
      <c r="R314" s="94">
        <f t="shared" si="291"/>
        <v>2269</v>
      </c>
      <c r="S314" s="94"/>
      <c r="T314" s="94">
        <f>IF(R314-I314&gt;0, R314-I314,"0")</f>
        <v>2269</v>
      </c>
      <c r="U314" s="96">
        <f>IF(T314&gt;0,T314*K314,"0")</f>
        <v>45.311930000000004</v>
      </c>
      <c r="V314" s="99">
        <v>0</v>
      </c>
      <c r="W314" s="100">
        <v>0</v>
      </c>
      <c r="X314" s="94">
        <f t="shared" si="292"/>
        <v>0</v>
      </c>
      <c r="Y314" s="94"/>
      <c r="Z314" s="94" t="str">
        <f>IF(X314-J314&gt;0,X314-J314,"0")</f>
        <v>0</v>
      </c>
      <c r="AA314" s="96">
        <f>IF(Z314&gt;0,Z314*L314,"0")</f>
        <v>0</v>
      </c>
      <c r="AB314" s="91">
        <v>45.311930000000004</v>
      </c>
      <c r="AC314" s="91"/>
    </row>
    <row r="315" spans="1:29" s="4" customFormat="1" ht="15" customHeight="1">
      <c r="A315" s="81" t="s">
        <v>4371</v>
      </c>
      <c r="B315" s="90">
        <v>1013191210</v>
      </c>
      <c r="C315" s="91">
        <f>SUM(U315+AA315)</f>
        <v>43.220740000000006</v>
      </c>
      <c r="D315" s="92">
        <v>12356229</v>
      </c>
      <c r="E315" s="90" t="s">
        <v>4609</v>
      </c>
      <c r="F315" s="90" t="s">
        <v>4372</v>
      </c>
      <c r="G315" s="90" t="s">
        <v>2362</v>
      </c>
      <c r="H315" s="93" t="s">
        <v>4348</v>
      </c>
      <c r="I315" s="94">
        <v>0</v>
      </c>
      <c r="J315" s="94">
        <v>0</v>
      </c>
      <c r="K315" s="95">
        <v>1.9970000000000002E-2</v>
      </c>
      <c r="L315" s="96">
        <v>0.08</v>
      </c>
      <c r="M315" s="96">
        <f t="shared" ref="M315:N317" si="293">I315*K315</f>
        <v>0</v>
      </c>
      <c r="N315" s="96">
        <f t="shared" si="293"/>
        <v>0</v>
      </c>
      <c r="O315" s="96" t="s">
        <v>27</v>
      </c>
      <c r="P315" s="131">
        <v>34859</v>
      </c>
      <c r="Q315" s="98">
        <f>VLOOKUP(H315,Devices!$A$2:$C$2077,3,FALSE)</f>
        <v>35501</v>
      </c>
      <c r="R315" s="94">
        <f>Q315-P315</f>
        <v>642</v>
      </c>
      <c r="S315" s="94"/>
      <c r="T315" s="94">
        <f>IF(R315-I315&gt;0, R315-I315,"0")</f>
        <v>642</v>
      </c>
      <c r="U315" s="96">
        <f>IF(T315&gt;0,T315*K315,"0")</f>
        <v>12.820740000000001</v>
      </c>
      <c r="V315" s="99">
        <v>17211</v>
      </c>
      <c r="W315" s="100">
        <f>VLOOKUP(H315,Devices!$A$2:$D$2077,4,FALSE)</f>
        <v>17591</v>
      </c>
      <c r="X315" s="94">
        <f>W315-V315</f>
        <v>380</v>
      </c>
      <c r="Y315" s="94"/>
      <c r="Z315" s="94">
        <f>IF(X315-J315&gt;0,X315-J315,"0")</f>
        <v>380</v>
      </c>
      <c r="AA315" s="96">
        <f>IF(Z315&gt;0,Z315*L315,"0")</f>
        <v>30.400000000000002</v>
      </c>
      <c r="AB315" s="91">
        <v>43.220740000000006</v>
      </c>
      <c r="AC315" s="91"/>
    </row>
    <row r="316" spans="1:29" s="4" customFormat="1" ht="15" customHeight="1">
      <c r="A316" s="81" t="s">
        <v>4430</v>
      </c>
      <c r="B316" s="319">
        <v>1013194690</v>
      </c>
      <c r="C316" s="91">
        <f>SUM(O316+U316+AA316)</f>
        <v>83</v>
      </c>
      <c r="D316" s="92">
        <v>12356244</v>
      </c>
      <c r="E316" s="90" t="s">
        <v>1142</v>
      </c>
      <c r="F316" s="90" t="s">
        <v>4431</v>
      </c>
      <c r="G316" s="90" t="s">
        <v>2236</v>
      </c>
      <c r="H316" s="93" t="s">
        <v>4432</v>
      </c>
      <c r="I316" s="94">
        <v>4000</v>
      </c>
      <c r="J316" s="94">
        <v>0</v>
      </c>
      <c r="K316" s="95">
        <v>2.0750000000000001E-2</v>
      </c>
      <c r="L316" s="96">
        <v>0.08</v>
      </c>
      <c r="M316" s="96">
        <f t="shared" si="293"/>
        <v>83</v>
      </c>
      <c r="N316" s="96">
        <f t="shared" si="293"/>
        <v>0</v>
      </c>
      <c r="O316" s="96">
        <f>M316+N316</f>
        <v>83</v>
      </c>
      <c r="P316" s="131">
        <v>19238</v>
      </c>
      <c r="Q316" s="98">
        <f>VLOOKUP(H316,Devices!$A$2:$C$2077,3,FALSE)</f>
        <v>20170</v>
      </c>
      <c r="R316" s="94">
        <f>Q316-P316</f>
        <v>932</v>
      </c>
      <c r="S316" s="94" t="str">
        <f>IF(R316-I316&gt;0, R316-I316,"0")</f>
        <v>0</v>
      </c>
      <c r="T316" s="94"/>
      <c r="U316" s="96">
        <f>IF(S316&gt;0,S316*K316,"0")</f>
        <v>0</v>
      </c>
      <c r="V316" s="99">
        <v>0</v>
      </c>
      <c r="W316" s="100">
        <v>0</v>
      </c>
      <c r="X316" s="94">
        <f>W316-V316</f>
        <v>0</v>
      </c>
      <c r="Y316" s="94" t="str">
        <f>IF(X316-J316&gt;0,X316-J316,"0")</f>
        <v>0</v>
      </c>
      <c r="Z316" s="94"/>
      <c r="AA316" s="96">
        <f>IF(Y316&gt;0,Y316*L316,"0")</f>
        <v>0</v>
      </c>
      <c r="AB316" s="91">
        <v>83</v>
      </c>
      <c r="AC316" s="316"/>
    </row>
    <row r="317" spans="1:29" s="4" customFormat="1" ht="15" customHeight="1">
      <c r="A317" s="81" t="s">
        <v>5318</v>
      </c>
      <c r="B317" s="90">
        <v>1013194690</v>
      </c>
      <c r="C317" s="91">
        <f>SUM(U317+AA317)</f>
        <v>37.843150000000001</v>
      </c>
      <c r="D317" s="92">
        <v>12355448</v>
      </c>
      <c r="E317" s="90" t="s">
        <v>1142</v>
      </c>
      <c r="F317" s="90" t="s">
        <v>1998</v>
      </c>
      <c r="G317" s="90" t="s">
        <v>40</v>
      </c>
      <c r="H317" s="93" t="s">
        <v>1672</v>
      </c>
      <c r="I317" s="94">
        <v>0</v>
      </c>
      <c r="J317" s="94">
        <v>0</v>
      </c>
      <c r="K317" s="95">
        <v>1.9970000000000002E-2</v>
      </c>
      <c r="L317" s="96">
        <v>0.08</v>
      </c>
      <c r="M317" s="96">
        <f t="shared" si="293"/>
        <v>0</v>
      </c>
      <c r="N317" s="96">
        <f t="shared" si="293"/>
        <v>0</v>
      </c>
      <c r="O317" s="96" t="s">
        <v>27</v>
      </c>
      <c r="P317" s="318">
        <v>109892</v>
      </c>
      <c r="Q317" s="98">
        <f>VLOOKUP(H317,Devices!$A$2:$C$2077,3,FALSE)</f>
        <v>111787</v>
      </c>
      <c r="R317" s="94">
        <f>Q317-P317</f>
        <v>1895</v>
      </c>
      <c r="S317" s="94"/>
      <c r="T317" s="94">
        <f>IF(R317-I317&gt;0, R317-I317,"0")</f>
        <v>1895</v>
      </c>
      <c r="U317" s="96">
        <f>IF(T317&gt;0,T317*K317,"0")</f>
        <v>37.843150000000001</v>
      </c>
      <c r="V317" s="99">
        <v>0</v>
      </c>
      <c r="W317" s="100">
        <v>0</v>
      </c>
      <c r="X317" s="94">
        <f>W317-V317</f>
        <v>0</v>
      </c>
      <c r="Y317" s="94"/>
      <c r="Z317" s="94" t="str">
        <f>IF(X317-J317&gt;0,X317-J317,"0")</f>
        <v>0</v>
      </c>
      <c r="AA317" s="96">
        <f>IF(Z317&gt;0,Z317*L317,"0")</f>
        <v>0</v>
      </c>
      <c r="AB317" s="91">
        <v>37.843150000000001</v>
      </c>
      <c r="AC317" s="91"/>
    </row>
    <row r="318" spans="1:29" s="4" customFormat="1" ht="15" customHeight="1">
      <c r="A318" s="81" t="s">
        <v>5392</v>
      </c>
      <c r="B318" s="90">
        <v>1013194690</v>
      </c>
      <c r="C318" s="91">
        <f>SUM(U318+AA318)</f>
        <v>216.37495000000001</v>
      </c>
      <c r="D318" s="92">
        <v>12356456</v>
      </c>
      <c r="E318" s="90" t="s">
        <v>1142</v>
      </c>
      <c r="F318" s="90" t="s">
        <v>1412</v>
      </c>
      <c r="G318" s="90" t="s">
        <v>2236</v>
      </c>
      <c r="H318" s="93" t="s">
        <v>5369</v>
      </c>
      <c r="I318" s="94">
        <v>0</v>
      </c>
      <c r="J318" s="94">
        <v>0</v>
      </c>
      <c r="K318" s="95">
        <v>1.9970000000000002E-2</v>
      </c>
      <c r="L318" s="96">
        <v>0.08</v>
      </c>
      <c r="M318" s="96">
        <f>I318*K318</f>
        <v>0</v>
      </c>
      <c r="N318" s="96">
        <f>J318*L318</f>
        <v>0</v>
      </c>
      <c r="O318" s="96" t="s">
        <v>27</v>
      </c>
      <c r="P318" s="131">
        <v>91505</v>
      </c>
      <c r="Q318" s="98">
        <f>VLOOKUP(H318,Devices!$A$2:$C$2077,3,FALSE)</f>
        <v>102340</v>
      </c>
      <c r="R318" s="94">
        <f>Q318-P318</f>
        <v>10835</v>
      </c>
      <c r="S318" s="94"/>
      <c r="T318" s="94">
        <f>IF(R318-I318&gt;0, R318-I318,"0")</f>
        <v>10835</v>
      </c>
      <c r="U318" s="96">
        <f>IF(T318&gt;0,T318*K318,"0")</f>
        <v>216.37495000000001</v>
      </c>
      <c r="V318" s="99">
        <v>0</v>
      </c>
      <c r="W318" s="100">
        <v>0</v>
      </c>
      <c r="X318" s="94">
        <f>W318-V318</f>
        <v>0</v>
      </c>
      <c r="Y318" s="94"/>
      <c r="Z318" s="94" t="str">
        <f>IF(X318-J318&gt;0,X318-J318,"0")</f>
        <v>0</v>
      </c>
      <c r="AA318" s="96">
        <f>IF(Z318&gt;0,Z318*L318,"0")</f>
        <v>0</v>
      </c>
      <c r="AB318" s="91">
        <v>216.37495000000001</v>
      </c>
      <c r="AC318" s="91"/>
    </row>
    <row r="319" spans="1:29" s="3" customFormat="1" ht="15" customHeight="1">
      <c r="A319" s="81" t="s">
        <v>166</v>
      </c>
      <c r="B319" s="90">
        <v>1058725600</v>
      </c>
      <c r="C319" s="91">
        <f>SUM(O319+U319+AA319)</f>
        <v>100.75</v>
      </c>
      <c r="D319" s="92">
        <v>12354742</v>
      </c>
      <c r="E319" s="90" t="s">
        <v>165</v>
      </c>
      <c r="F319" s="90" t="s">
        <v>1128</v>
      </c>
      <c r="G319" s="90" t="s">
        <v>1249</v>
      </c>
      <c r="H319" s="93" t="s">
        <v>167</v>
      </c>
      <c r="I319" s="94">
        <v>1000</v>
      </c>
      <c r="J319" s="94">
        <v>1000</v>
      </c>
      <c r="K319" s="95">
        <v>2.0750000000000001E-2</v>
      </c>
      <c r="L319" s="96">
        <v>0.08</v>
      </c>
      <c r="M319" s="96">
        <f t="shared" si="289"/>
        <v>20.75</v>
      </c>
      <c r="N319" s="96">
        <f t="shared" si="290"/>
        <v>80</v>
      </c>
      <c r="O319" s="96">
        <f t="shared" ref="O319:O325" si="294">M319+N319</f>
        <v>100.75</v>
      </c>
      <c r="P319" s="320">
        <v>14245</v>
      </c>
      <c r="Q319" s="98">
        <f>VLOOKUP(H319,Devices!$A$2:$C$2077,3,FALSE)</f>
        <v>14279</v>
      </c>
      <c r="R319" s="94">
        <f t="shared" si="291"/>
        <v>34</v>
      </c>
      <c r="S319" s="94" t="str">
        <f t="shared" ref="S319:S325" si="295">IF(R319-I319&gt;0, R319-I319,"0")</f>
        <v>0</v>
      </c>
      <c r="T319" s="94"/>
      <c r="U319" s="96">
        <f t="shared" ref="U319:U325" si="296">IF(S319&gt;0,S319*K319,"0")</f>
        <v>0</v>
      </c>
      <c r="V319" s="321">
        <v>13654</v>
      </c>
      <c r="W319" s="100">
        <f>VLOOKUP(H319,Devices!$A$2:$D$2077,4,FALSE)</f>
        <v>13694</v>
      </c>
      <c r="X319" s="94">
        <f t="shared" si="292"/>
        <v>40</v>
      </c>
      <c r="Y319" s="94" t="str">
        <f t="shared" ref="Y319:Y325" si="297">IF(X319-J319&gt;0,X319-J319,"0")</f>
        <v>0</v>
      </c>
      <c r="Z319" s="94"/>
      <c r="AA319" s="96">
        <f t="shared" ref="AA319:AA325" si="298">IF(Y319&gt;0,Y319*L319,"0")</f>
        <v>0</v>
      </c>
      <c r="AB319" s="91">
        <v>100.75</v>
      </c>
      <c r="AC319" s="316"/>
    </row>
    <row r="320" spans="1:29" s="3" customFormat="1" ht="15" customHeight="1">
      <c r="A320" s="81" t="s">
        <v>168</v>
      </c>
      <c r="B320" s="90">
        <v>1058725600</v>
      </c>
      <c r="C320" s="91">
        <f>SUM(O320+U320+AA320)</f>
        <v>168.34</v>
      </c>
      <c r="D320" s="92">
        <v>12355108</v>
      </c>
      <c r="E320" s="90" t="s">
        <v>165</v>
      </c>
      <c r="F320" s="90" t="s">
        <v>1129</v>
      </c>
      <c r="G320" s="90" t="s">
        <v>1170</v>
      </c>
      <c r="H320" s="93" t="s">
        <v>169</v>
      </c>
      <c r="I320" s="94">
        <v>6000</v>
      </c>
      <c r="J320" s="94">
        <v>100</v>
      </c>
      <c r="K320" s="95">
        <v>2.0750000000000001E-2</v>
      </c>
      <c r="L320" s="96">
        <v>0.08</v>
      </c>
      <c r="M320" s="96">
        <f t="shared" si="289"/>
        <v>124.5</v>
      </c>
      <c r="N320" s="96">
        <f t="shared" si="290"/>
        <v>8</v>
      </c>
      <c r="O320" s="96">
        <f t="shared" si="294"/>
        <v>132.5</v>
      </c>
      <c r="P320" s="322">
        <v>104348</v>
      </c>
      <c r="Q320" s="98">
        <f>VLOOKUP(H320,Devices!$A$2:$C$2077,3,FALSE)</f>
        <v>105090</v>
      </c>
      <c r="R320" s="94">
        <f t="shared" si="291"/>
        <v>742</v>
      </c>
      <c r="S320" s="94" t="str">
        <f t="shared" si="295"/>
        <v>0</v>
      </c>
      <c r="T320" s="94"/>
      <c r="U320" s="96">
        <f t="shared" si="296"/>
        <v>0</v>
      </c>
      <c r="V320" s="323">
        <v>59200</v>
      </c>
      <c r="W320" s="100">
        <f>VLOOKUP(H320,Devices!$A$2:$D$2077,4,FALSE)</f>
        <v>59748</v>
      </c>
      <c r="X320" s="94">
        <f t="shared" si="292"/>
        <v>548</v>
      </c>
      <c r="Y320" s="94">
        <f t="shared" si="297"/>
        <v>448</v>
      </c>
      <c r="Z320" s="94"/>
      <c r="AA320" s="96">
        <f t="shared" si="298"/>
        <v>35.840000000000003</v>
      </c>
      <c r="AB320" s="91">
        <v>168.34</v>
      </c>
      <c r="AC320" s="316"/>
    </row>
    <row r="321" spans="1:32" s="3" customFormat="1" ht="15" customHeight="1">
      <c r="A321" s="81" t="s">
        <v>170</v>
      </c>
      <c r="B321" s="90">
        <v>1058725600</v>
      </c>
      <c r="C321" s="91">
        <f>SUM(O321+U321+AA321)</f>
        <v>405.78000000000003</v>
      </c>
      <c r="D321" s="92">
        <v>12355187</v>
      </c>
      <c r="E321" s="90" t="s">
        <v>165</v>
      </c>
      <c r="F321" s="90" t="s">
        <v>1130</v>
      </c>
      <c r="G321" s="90" t="s">
        <v>1170</v>
      </c>
      <c r="H321" s="93" t="s">
        <v>171</v>
      </c>
      <c r="I321" s="94">
        <v>6000</v>
      </c>
      <c r="J321" s="94">
        <v>100</v>
      </c>
      <c r="K321" s="95">
        <v>2.0750000000000001E-2</v>
      </c>
      <c r="L321" s="96">
        <v>0.08</v>
      </c>
      <c r="M321" s="96">
        <f t="shared" si="289"/>
        <v>124.5</v>
      </c>
      <c r="N321" s="96">
        <f t="shared" si="290"/>
        <v>8</v>
      </c>
      <c r="O321" s="96">
        <f t="shared" si="294"/>
        <v>132.5</v>
      </c>
      <c r="P321" s="324">
        <v>245976</v>
      </c>
      <c r="Q321" s="98">
        <f>VLOOKUP(H321,Devices!$A$2:$C$2077,3,FALSE)</f>
        <v>249258</v>
      </c>
      <c r="R321" s="94">
        <f t="shared" si="291"/>
        <v>3282</v>
      </c>
      <c r="S321" s="94" t="str">
        <f t="shared" si="295"/>
        <v>0</v>
      </c>
      <c r="T321" s="94"/>
      <c r="U321" s="96">
        <f t="shared" si="296"/>
        <v>0</v>
      </c>
      <c r="V321" s="325">
        <v>154047</v>
      </c>
      <c r="W321" s="100">
        <f>VLOOKUP(H321,Devices!$A$2:$D$2077,4,FALSE)</f>
        <v>157563</v>
      </c>
      <c r="X321" s="94">
        <f t="shared" si="292"/>
        <v>3516</v>
      </c>
      <c r="Y321" s="94">
        <f t="shared" si="297"/>
        <v>3416</v>
      </c>
      <c r="Z321" s="94"/>
      <c r="AA321" s="96">
        <f t="shared" si="298"/>
        <v>273.28000000000003</v>
      </c>
      <c r="AB321" s="91">
        <v>405.78000000000003</v>
      </c>
      <c r="AC321" s="316"/>
    </row>
    <row r="322" spans="1:32" s="3" customFormat="1" ht="15" customHeight="1">
      <c r="A322" s="81" t="s">
        <v>172</v>
      </c>
      <c r="B322" s="90">
        <v>1058725600</v>
      </c>
      <c r="C322" s="91">
        <f>SUM(O322+U322+AA322)</f>
        <v>83</v>
      </c>
      <c r="D322" s="92">
        <v>12355209</v>
      </c>
      <c r="E322" s="90" t="s">
        <v>165</v>
      </c>
      <c r="F322" s="90" t="s">
        <v>3732</v>
      </c>
      <c r="G322" s="90" t="s">
        <v>1248</v>
      </c>
      <c r="H322" s="93" t="s">
        <v>173</v>
      </c>
      <c r="I322" s="94">
        <v>4000</v>
      </c>
      <c r="J322" s="94">
        <v>0</v>
      </c>
      <c r="K322" s="95">
        <v>2.0750000000000001E-2</v>
      </c>
      <c r="L322" s="96">
        <v>0.08</v>
      </c>
      <c r="M322" s="96">
        <f t="shared" si="289"/>
        <v>83</v>
      </c>
      <c r="N322" s="96">
        <f t="shared" si="290"/>
        <v>0</v>
      </c>
      <c r="O322" s="96">
        <f t="shared" si="294"/>
        <v>83</v>
      </c>
      <c r="P322" s="131">
        <v>165000</v>
      </c>
      <c r="Q322" s="98">
        <v>167000</v>
      </c>
      <c r="R322" s="94">
        <f t="shared" si="291"/>
        <v>2000</v>
      </c>
      <c r="S322" s="94" t="str">
        <f t="shared" si="295"/>
        <v>0</v>
      </c>
      <c r="T322" s="94"/>
      <c r="U322" s="96">
        <f t="shared" si="296"/>
        <v>0</v>
      </c>
      <c r="V322" s="157">
        <v>0</v>
      </c>
      <c r="W322" s="100">
        <v>0</v>
      </c>
      <c r="X322" s="94">
        <f t="shared" si="292"/>
        <v>0</v>
      </c>
      <c r="Y322" s="94" t="str">
        <f t="shared" si="297"/>
        <v>0</v>
      </c>
      <c r="Z322" s="94"/>
      <c r="AA322" s="96">
        <f t="shared" si="298"/>
        <v>0</v>
      </c>
      <c r="AB322" s="91">
        <v>83</v>
      </c>
      <c r="AC322" s="316"/>
    </row>
    <row r="323" spans="1:32" s="3" customFormat="1" ht="15" customHeight="1">
      <c r="A323" s="81" t="s">
        <v>1234</v>
      </c>
      <c r="B323" s="90">
        <v>1058725600</v>
      </c>
      <c r="C323" s="91">
        <f>SUM(O323+U323+AA323)</f>
        <v>336.00475</v>
      </c>
      <c r="D323" s="92">
        <v>12661369</v>
      </c>
      <c r="E323" s="90" t="s">
        <v>165</v>
      </c>
      <c r="F323" s="90" t="s">
        <v>1770</v>
      </c>
      <c r="G323" s="90" t="s">
        <v>1191</v>
      </c>
      <c r="H323" s="93" t="s">
        <v>1235</v>
      </c>
      <c r="I323" s="94">
        <v>14000</v>
      </c>
      <c r="J323" s="94">
        <v>0</v>
      </c>
      <c r="K323" s="95">
        <v>2.0750000000000001E-2</v>
      </c>
      <c r="L323" s="96">
        <v>0.08</v>
      </c>
      <c r="M323" s="96">
        <f t="shared" si="289"/>
        <v>290.5</v>
      </c>
      <c r="N323" s="96">
        <f t="shared" si="290"/>
        <v>0</v>
      </c>
      <c r="O323" s="96">
        <f t="shared" si="294"/>
        <v>290.5</v>
      </c>
      <c r="P323" s="131">
        <v>756451</v>
      </c>
      <c r="Q323" s="98">
        <f>VLOOKUP(H323,[1]Billing!$I$2:$S$2302,11,FALSE)</f>
        <v>772644</v>
      </c>
      <c r="R323" s="94">
        <f t="shared" si="291"/>
        <v>16193</v>
      </c>
      <c r="S323" s="94">
        <f t="shared" si="295"/>
        <v>2193</v>
      </c>
      <c r="T323" s="94"/>
      <c r="U323" s="96">
        <f t="shared" si="296"/>
        <v>45.504750000000001</v>
      </c>
      <c r="V323" s="157">
        <v>0</v>
      </c>
      <c r="W323" s="100">
        <f>VLOOKUP(H323,[1]Billing!$I$2:$Y$2302,17,FALSE)</f>
        <v>0</v>
      </c>
      <c r="X323" s="94">
        <f t="shared" si="292"/>
        <v>0</v>
      </c>
      <c r="Y323" s="94" t="str">
        <f t="shared" si="297"/>
        <v>0</v>
      </c>
      <c r="Z323" s="94"/>
      <c r="AA323" s="96">
        <f t="shared" si="298"/>
        <v>0</v>
      </c>
      <c r="AB323" s="91">
        <v>336.00475</v>
      </c>
      <c r="AC323" s="316"/>
    </row>
    <row r="324" spans="1:32" s="4" customFormat="1" ht="15" customHeight="1">
      <c r="A324" s="81" t="s">
        <v>2992</v>
      </c>
      <c r="B324" s="90">
        <v>1058725600</v>
      </c>
      <c r="C324" s="91">
        <f>SUM(O324+U324+AA324)</f>
        <v>325.52600000000001</v>
      </c>
      <c r="D324" s="92">
        <v>12356014</v>
      </c>
      <c r="E324" s="90" t="s">
        <v>165</v>
      </c>
      <c r="F324" s="90" t="s">
        <v>2993</v>
      </c>
      <c r="G324" s="90" t="s">
        <v>2236</v>
      </c>
      <c r="H324" s="93" t="s">
        <v>2971</v>
      </c>
      <c r="I324" s="94">
        <v>4000</v>
      </c>
      <c r="J324" s="94">
        <v>0</v>
      </c>
      <c r="K324" s="95">
        <v>2.0750000000000001E-2</v>
      </c>
      <c r="L324" s="96">
        <v>0.08</v>
      </c>
      <c r="M324" s="96">
        <f t="shared" si="289"/>
        <v>83</v>
      </c>
      <c r="N324" s="96">
        <f t="shared" si="290"/>
        <v>0</v>
      </c>
      <c r="O324" s="96">
        <f t="shared" si="294"/>
        <v>83</v>
      </c>
      <c r="P324" s="131">
        <v>511381</v>
      </c>
      <c r="Q324" s="98">
        <f>VLOOKUP(H324,Devices!$A$2:$C$2077,3,FALSE)</f>
        <v>527069</v>
      </c>
      <c r="R324" s="94">
        <f t="shared" si="291"/>
        <v>15688</v>
      </c>
      <c r="S324" s="94">
        <f t="shared" si="295"/>
        <v>11688</v>
      </c>
      <c r="T324" s="94"/>
      <c r="U324" s="96">
        <f t="shared" si="296"/>
        <v>242.52600000000001</v>
      </c>
      <c r="V324" s="157">
        <v>0</v>
      </c>
      <c r="W324" s="100">
        <v>0</v>
      </c>
      <c r="X324" s="94">
        <f t="shared" si="292"/>
        <v>0</v>
      </c>
      <c r="Y324" s="94" t="str">
        <f t="shared" si="297"/>
        <v>0</v>
      </c>
      <c r="Z324" s="94"/>
      <c r="AA324" s="96">
        <f t="shared" si="298"/>
        <v>0</v>
      </c>
      <c r="AB324" s="91">
        <v>325.52600000000001</v>
      </c>
      <c r="AC324" s="316"/>
    </row>
    <row r="325" spans="1:32" s="4" customFormat="1" ht="15" customHeight="1">
      <c r="A325" s="81" t="s">
        <v>3354</v>
      </c>
      <c r="B325" s="90">
        <v>1058725600</v>
      </c>
      <c r="C325" s="91">
        <f>SUM(O325+U325+AA325)</f>
        <v>100.75</v>
      </c>
      <c r="D325" s="92">
        <v>12355749</v>
      </c>
      <c r="E325" s="90" t="s">
        <v>165</v>
      </c>
      <c r="F325" s="90" t="s">
        <v>3355</v>
      </c>
      <c r="G325" s="90" t="s">
        <v>2296</v>
      </c>
      <c r="H325" s="93" t="s">
        <v>3356</v>
      </c>
      <c r="I325" s="94">
        <v>1000</v>
      </c>
      <c r="J325" s="94">
        <v>1000</v>
      </c>
      <c r="K325" s="95">
        <v>2.0750000000000001E-2</v>
      </c>
      <c r="L325" s="96">
        <v>0.08</v>
      </c>
      <c r="M325" s="96">
        <f t="shared" si="289"/>
        <v>20.75</v>
      </c>
      <c r="N325" s="96">
        <f t="shared" si="290"/>
        <v>80</v>
      </c>
      <c r="O325" s="96">
        <f t="shared" si="294"/>
        <v>100.75</v>
      </c>
      <c r="P325" s="131">
        <v>48</v>
      </c>
      <c r="Q325" s="98">
        <f>VLOOKUP(H325,Devices!$A$2:$C$2077,3,FALSE)</f>
        <v>48</v>
      </c>
      <c r="R325" s="94">
        <f t="shared" si="291"/>
        <v>0</v>
      </c>
      <c r="S325" s="94" t="str">
        <f t="shared" si="295"/>
        <v>0</v>
      </c>
      <c r="T325" s="94"/>
      <c r="U325" s="96">
        <f t="shared" si="296"/>
        <v>0</v>
      </c>
      <c r="V325" s="157">
        <v>2349</v>
      </c>
      <c r="W325" s="100">
        <f>VLOOKUP(H325,Devices!$A$2:$D$2077,4,FALSE)</f>
        <v>2349</v>
      </c>
      <c r="X325" s="94">
        <f t="shared" si="292"/>
        <v>0</v>
      </c>
      <c r="Y325" s="94" t="str">
        <f t="shared" si="297"/>
        <v>0</v>
      </c>
      <c r="Z325" s="94"/>
      <c r="AA325" s="96">
        <f t="shared" si="298"/>
        <v>0</v>
      </c>
      <c r="AB325" s="91">
        <v>100.75</v>
      </c>
      <c r="AC325" s="316"/>
    </row>
    <row r="326" spans="1:32" s="3" customFormat="1" ht="15" customHeight="1">
      <c r="A326" s="81" t="s">
        <v>4830</v>
      </c>
      <c r="B326" s="90">
        <v>1058725600</v>
      </c>
      <c r="C326" s="91">
        <f>SUM(O326+U326+AA326)</f>
        <v>199.86</v>
      </c>
      <c r="D326" s="92">
        <v>12356326</v>
      </c>
      <c r="E326" s="90" t="s">
        <v>165</v>
      </c>
      <c r="F326" s="90" t="s">
        <v>1415</v>
      </c>
      <c r="G326" s="90" t="s">
        <v>1971</v>
      </c>
      <c r="H326" s="93" t="s">
        <v>4821</v>
      </c>
      <c r="I326" s="94">
        <v>6000</v>
      </c>
      <c r="J326" s="94">
        <v>100</v>
      </c>
      <c r="K326" s="95">
        <v>2.0750000000000001E-2</v>
      </c>
      <c r="L326" s="96">
        <v>0.08</v>
      </c>
      <c r="M326" s="96">
        <f>I326*K326</f>
        <v>124.5</v>
      </c>
      <c r="N326" s="96">
        <f>J326*L326</f>
        <v>8</v>
      </c>
      <c r="O326" s="96">
        <f>M326+N326</f>
        <v>132.5</v>
      </c>
      <c r="P326" s="326">
        <v>30022</v>
      </c>
      <c r="Q326" s="98">
        <f>VLOOKUP(H326,Devices!$A$2:$C$2077,3,FALSE)</f>
        <v>32049</v>
      </c>
      <c r="R326" s="94">
        <f>Q326-P326</f>
        <v>2027</v>
      </c>
      <c r="S326" s="94" t="str">
        <f>IF(R326-I326&gt;0, R326-I326,"0")</f>
        <v>0</v>
      </c>
      <c r="T326" s="94"/>
      <c r="U326" s="96">
        <f>IF(S326&gt;0,S326*K326,"0")</f>
        <v>0</v>
      </c>
      <c r="V326" s="99">
        <v>23833</v>
      </c>
      <c r="W326" s="100">
        <f>VLOOKUP(H326,Devices!$A$2:$D$2077,4,FALSE)</f>
        <v>24775</v>
      </c>
      <c r="X326" s="94">
        <f>W326-V326</f>
        <v>942</v>
      </c>
      <c r="Y326" s="94">
        <f>IF(X326-J326&gt;0,X326-J326,"0")</f>
        <v>842</v>
      </c>
      <c r="Z326" s="94"/>
      <c r="AA326" s="96">
        <f>IF(Y326&gt;0,Y326*L326,"0")</f>
        <v>67.36</v>
      </c>
      <c r="AB326" s="91">
        <v>199.86</v>
      </c>
      <c r="AC326" s="225"/>
    </row>
    <row r="327" spans="1:32" s="4" customFormat="1" ht="15" customHeight="1">
      <c r="A327" s="81" t="s">
        <v>5156</v>
      </c>
      <c r="B327" s="90">
        <v>1058725600</v>
      </c>
      <c r="C327" s="91">
        <f>SUM(O327+U327+AA327)</f>
        <v>175.8</v>
      </c>
      <c r="D327" s="92">
        <v>12356408</v>
      </c>
      <c r="E327" s="90" t="s">
        <v>165</v>
      </c>
      <c r="F327" s="90" t="s">
        <v>5528</v>
      </c>
      <c r="G327" s="90" t="s">
        <v>2362</v>
      </c>
      <c r="H327" s="93" t="s">
        <v>5134</v>
      </c>
      <c r="I327" s="94">
        <v>4000</v>
      </c>
      <c r="J327" s="94">
        <v>100</v>
      </c>
      <c r="K327" s="95">
        <v>2.0750000000000001E-2</v>
      </c>
      <c r="L327" s="96">
        <v>0.08</v>
      </c>
      <c r="M327" s="96">
        <f>I327*K327</f>
        <v>83</v>
      </c>
      <c r="N327" s="96">
        <f>J327*L327</f>
        <v>8</v>
      </c>
      <c r="O327" s="96">
        <f>M327+N327</f>
        <v>91</v>
      </c>
      <c r="P327" s="326">
        <v>7081</v>
      </c>
      <c r="Q327" s="98">
        <f>VLOOKUP(H327,Devices!$A$2:$C$2077,3,FALSE)</f>
        <v>7958</v>
      </c>
      <c r="R327" s="94">
        <f>Q327-P327</f>
        <v>877</v>
      </c>
      <c r="S327" s="94" t="str">
        <f>IF(R327-I327&gt;0, R327-I327,"0")</f>
        <v>0</v>
      </c>
      <c r="T327" s="94"/>
      <c r="U327" s="96">
        <f>IF(S327&gt;0,S327*K327,"0")</f>
        <v>0</v>
      </c>
      <c r="V327" s="99">
        <v>21833</v>
      </c>
      <c r="W327" s="100">
        <f>VLOOKUP(H327,Devices!$A$2:$D$2077,4,FALSE)</f>
        <v>22993</v>
      </c>
      <c r="X327" s="94">
        <f>W327-V327</f>
        <v>1160</v>
      </c>
      <c r="Y327" s="94">
        <f>IF(X327-J327&gt;0,X327-J327,"0")</f>
        <v>1060</v>
      </c>
      <c r="Z327" s="94"/>
      <c r="AA327" s="96">
        <f>IF(Y327&gt;0,Y327*L327,"0")</f>
        <v>84.8</v>
      </c>
      <c r="AB327" s="91">
        <v>175.8</v>
      </c>
      <c r="AC327" s="225"/>
    </row>
    <row r="328" spans="1:32" s="4" customFormat="1" ht="15" customHeight="1">
      <c r="A328" s="81" t="s">
        <v>5055</v>
      </c>
      <c r="B328" s="90">
        <v>1012013690</v>
      </c>
      <c r="C328" s="91">
        <f>SUM(U328+AA328-145.74)</f>
        <v>1.059999999995398E-3</v>
      </c>
      <c r="D328" s="92">
        <v>12183171</v>
      </c>
      <c r="E328" s="90" t="s">
        <v>1141</v>
      </c>
      <c r="F328" s="90" t="s">
        <v>1416</v>
      </c>
      <c r="G328" s="90" t="s">
        <v>1749</v>
      </c>
      <c r="H328" s="93" t="s">
        <v>174</v>
      </c>
      <c r="I328" s="94">
        <v>0</v>
      </c>
      <c r="J328" s="94">
        <v>0</v>
      </c>
      <c r="K328" s="95">
        <v>1.9970000000000002E-2</v>
      </c>
      <c r="L328" s="96">
        <v>0.08</v>
      </c>
      <c r="M328" s="96">
        <f t="shared" ref="M328:M329" si="299">I328*K328</f>
        <v>0</v>
      </c>
      <c r="N328" s="96">
        <f t="shared" ref="N328:N329" si="300">J328*L328</f>
        <v>0</v>
      </c>
      <c r="O328" s="96" t="s">
        <v>27</v>
      </c>
      <c r="P328" s="97">
        <v>134333</v>
      </c>
      <c r="Q328" s="98">
        <f>VLOOKUP(H328,[1]Billing!$I$2:$S$2302,11,FALSE)</f>
        <v>141631</v>
      </c>
      <c r="R328" s="94">
        <f t="shared" ref="R328:R329" si="301">Q328-P328</f>
        <v>7298</v>
      </c>
      <c r="S328" s="90"/>
      <c r="T328" s="94">
        <f t="shared" ref="T328:T329" si="302">IF(R328-I328&gt;0, R328-I328,"0")</f>
        <v>7298</v>
      </c>
      <c r="U328" s="96">
        <f t="shared" ref="U328:U329" si="303">IF(T328&gt;0,T328*K328,"0")</f>
        <v>145.74106</v>
      </c>
      <c r="V328" s="327">
        <v>0</v>
      </c>
      <c r="W328" s="100">
        <f>VLOOKUP(H328,[1]Billing!$I$2:$Y$2302,17,FALSE)</f>
        <v>0</v>
      </c>
      <c r="X328" s="94">
        <f t="shared" ref="X328:X329" si="304">W328-V328</f>
        <v>0</v>
      </c>
      <c r="Y328" s="94"/>
      <c r="Z328" s="94" t="str">
        <f t="shared" ref="Z328:Z329" si="305">IF(X328-J328&gt;0,X328-J328,"0")</f>
        <v>0</v>
      </c>
      <c r="AA328" s="96">
        <f t="shared" ref="AA328:AA329" si="306">IF(Z328&gt;0,Z328*L328,"0")</f>
        <v>0</v>
      </c>
      <c r="AB328" s="91">
        <v>1.059999999995398E-3</v>
      </c>
      <c r="AC328" s="221">
        <v>-145.74</v>
      </c>
    </row>
    <row r="329" spans="1:32" s="4" customFormat="1" ht="15" customHeight="1">
      <c r="A329" s="81" t="s">
        <v>5055</v>
      </c>
      <c r="B329" s="90">
        <v>1012013690</v>
      </c>
      <c r="C329" s="91">
        <f>SUM(U329+AA329-97.37)</f>
        <v>3.7200000000012778E-3</v>
      </c>
      <c r="D329" s="92">
        <v>12183172</v>
      </c>
      <c r="E329" s="90" t="s">
        <v>1141</v>
      </c>
      <c r="F329" s="90" t="s">
        <v>1417</v>
      </c>
      <c r="G329" s="90" t="s">
        <v>1749</v>
      </c>
      <c r="H329" s="93" t="s">
        <v>175</v>
      </c>
      <c r="I329" s="94">
        <v>0</v>
      </c>
      <c r="J329" s="94">
        <v>0</v>
      </c>
      <c r="K329" s="95">
        <v>1.9970000000000002E-2</v>
      </c>
      <c r="L329" s="96">
        <v>0.08</v>
      </c>
      <c r="M329" s="96">
        <f t="shared" si="299"/>
        <v>0</v>
      </c>
      <c r="N329" s="96">
        <f t="shared" si="300"/>
        <v>0</v>
      </c>
      <c r="O329" s="96" t="s">
        <v>27</v>
      </c>
      <c r="P329" s="97">
        <v>144862</v>
      </c>
      <c r="Q329" s="98">
        <f>VLOOKUP(H329,[1]Billing!$I$2:$S$2302,11,FALSE)</f>
        <v>149738</v>
      </c>
      <c r="R329" s="94">
        <f t="shared" si="301"/>
        <v>4876</v>
      </c>
      <c r="S329" s="90"/>
      <c r="T329" s="94">
        <f t="shared" si="302"/>
        <v>4876</v>
      </c>
      <c r="U329" s="96">
        <f t="shared" si="303"/>
        <v>97.373720000000006</v>
      </c>
      <c r="V329" s="327">
        <v>0</v>
      </c>
      <c r="W329" s="100">
        <f>VLOOKUP(H329,[1]Billing!$I$2:$Y$2302,17,FALSE)</f>
        <v>0</v>
      </c>
      <c r="X329" s="94">
        <f t="shared" si="304"/>
        <v>0</v>
      </c>
      <c r="Y329" s="94"/>
      <c r="Z329" s="94" t="str">
        <f t="shared" si="305"/>
        <v>0</v>
      </c>
      <c r="AA329" s="96">
        <f t="shared" si="306"/>
        <v>0</v>
      </c>
      <c r="AB329" s="91">
        <v>3.7200000000012778E-3</v>
      </c>
      <c r="AC329" s="221">
        <v>-97.37</v>
      </c>
    </row>
    <row r="330" spans="1:32" s="4" customFormat="1" ht="15" customHeight="1">
      <c r="A330" s="81" t="s">
        <v>5055</v>
      </c>
      <c r="B330" s="90">
        <v>1012013690</v>
      </c>
      <c r="C330" s="91">
        <f>SUM(U330+AA330-70.37)</f>
        <v>4.2799999999942884E-3</v>
      </c>
      <c r="D330" s="92">
        <v>12308190</v>
      </c>
      <c r="E330" s="90" t="s">
        <v>1141</v>
      </c>
      <c r="F330" s="90" t="s">
        <v>1418</v>
      </c>
      <c r="G330" s="90" t="s">
        <v>1191</v>
      </c>
      <c r="H330" s="93" t="s">
        <v>176</v>
      </c>
      <c r="I330" s="94">
        <v>0</v>
      </c>
      <c r="J330" s="94">
        <v>0</v>
      </c>
      <c r="K330" s="95">
        <v>1.9970000000000002E-2</v>
      </c>
      <c r="L330" s="96">
        <v>0.08</v>
      </c>
      <c r="M330" s="96">
        <f t="shared" ref="M330" si="307">I330*K330</f>
        <v>0</v>
      </c>
      <c r="N330" s="96">
        <f t="shared" ref="N330" si="308">J330*L330</f>
        <v>0</v>
      </c>
      <c r="O330" s="96" t="s">
        <v>27</v>
      </c>
      <c r="P330" s="328">
        <v>305972</v>
      </c>
      <c r="Q330" s="98">
        <f>VLOOKUP(H330,[1]Billing!$I$2:$S$2302,11,FALSE)</f>
        <v>309496</v>
      </c>
      <c r="R330" s="94">
        <f t="shared" ref="R330" si="309">Q330-P330</f>
        <v>3524</v>
      </c>
      <c r="S330" s="90"/>
      <c r="T330" s="94">
        <f t="shared" ref="T330" si="310">IF(R330-I330&gt;0, R330-I330,"0")</f>
        <v>3524</v>
      </c>
      <c r="U330" s="96">
        <f t="shared" ref="U330" si="311">IF(T330&gt;0,T330*K330,"0")</f>
        <v>70.374279999999999</v>
      </c>
      <c r="V330" s="327">
        <v>0</v>
      </c>
      <c r="W330" s="100">
        <f>VLOOKUP(H330,[1]Billing!$I$2:$Y$2302,17,FALSE)</f>
        <v>0</v>
      </c>
      <c r="X330" s="94">
        <f t="shared" ref="X330" si="312">W330-V330</f>
        <v>0</v>
      </c>
      <c r="Y330" s="94"/>
      <c r="Z330" s="94" t="str">
        <f t="shared" ref="Z330" si="313">IF(X330-J330&gt;0,X330-J330,"0")</f>
        <v>0</v>
      </c>
      <c r="AA330" s="96">
        <f t="shared" ref="AA330" si="314">IF(Z330&gt;0,Z330*L330,"0")</f>
        <v>0</v>
      </c>
      <c r="AB330" s="91">
        <v>4.2799999999942884E-3</v>
      </c>
      <c r="AC330" s="221">
        <v>-70.37</v>
      </c>
    </row>
    <row r="331" spans="1:32" s="4" customFormat="1" ht="15" customHeight="1">
      <c r="A331" s="81" t="s">
        <v>5055</v>
      </c>
      <c r="B331" s="90">
        <v>1012077850</v>
      </c>
      <c r="C331" s="91">
        <f>SUM(U331+AA331-87.04)</f>
        <v>8.1999999999027295E-4</v>
      </c>
      <c r="D331" s="92">
        <v>13324798</v>
      </c>
      <c r="E331" s="90" t="s">
        <v>1141</v>
      </c>
      <c r="F331" s="90" t="s">
        <v>4661</v>
      </c>
      <c r="G331" s="90" t="s">
        <v>3511</v>
      </c>
      <c r="H331" s="93" t="s">
        <v>3546</v>
      </c>
      <c r="I331" s="94">
        <v>0</v>
      </c>
      <c r="J331" s="94">
        <v>0</v>
      </c>
      <c r="K331" s="95">
        <v>1.9970000000000002E-2</v>
      </c>
      <c r="L331" s="96">
        <v>0.08</v>
      </c>
      <c r="M331" s="96">
        <f>I331*K331</f>
        <v>0</v>
      </c>
      <c r="N331" s="96">
        <f>J331*L331</f>
        <v>0</v>
      </c>
      <c r="O331" s="96" t="s">
        <v>27</v>
      </c>
      <c r="P331" s="329">
        <v>62505</v>
      </c>
      <c r="Q331" s="98">
        <f>VLOOKUP(H331,Devices!$A$2:$C$2077,3,FALSE)</f>
        <v>63811</v>
      </c>
      <c r="R331" s="94">
        <f>Q331-P331</f>
        <v>1306</v>
      </c>
      <c r="S331" s="90"/>
      <c r="T331" s="94">
        <f>IF(R331-I331&gt;0, R331-I331,"0")</f>
        <v>1306</v>
      </c>
      <c r="U331" s="96">
        <f>IF(T331&gt;0,T331*K331,"0")</f>
        <v>26.080820000000003</v>
      </c>
      <c r="V331" s="330">
        <v>29768</v>
      </c>
      <c r="W331" s="100">
        <f>VLOOKUP(H331,Devices!$A$2:$D$2077,4,FALSE)</f>
        <v>30530</v>
      </c>
      <c r="X331" s="94">
        <f>W331-V331</f>
        <v>762</v>
      </c>
      <c r="Y331" s="94"/>
      <c r="Z331" s="94">
        <f>IF(X331-J331&gt;0,X331-J331,"0")</f>
        <v>762</v>
      </c>
      <c r="AA331" s="96">
        <f>IF(Z331&gt;0,Z331*L331,"0")</f>
        <v>60.96</v>
      </c>
      <c r="AB331" s="91">
        <v>8.1999999999027295E-4</v>
      </c>
      <c r="AC331" s="221">
        <v>-87.04</v>
      </c>
    </row>
    <row r="332" spans="1:32" s="3" customFormat="1" ht="15" customHeight="1">
      <c r="A332" s="81" t="s">
        <v>1725</v>
      </c>
      <c r="B332" s="90">
        <v>1013190080</v>
      </c>
      <c r="C332" s="91">
        <f>SUM(U332+AA332)</f>
        <v>11.802270000000002</v>
      </c>
      <c r="D332" s="137">
        <v>12355438</v>
      </c>
      <c r="E332" s="90" t="s">
        <v>1726</v>
      </c>
      <c r="F332" s="90" t="s">
        <v>1727</v>
      </c>
      <c r="G332" s="90" t="s">
        <v>1281</v>
      </c>
      <c r="H332" s="93" t="s">
        <v>1728</v>
      </c>
      <c r="I332" s="94">
        <v>0</v>
      </c>
      <c r="J332" s="94">
        <v>0</v>
      </c>
      <c r="K332" s="95">
        <v>1.9970000000000002E-2</v>
      </c>
      <c r="L332" s="96">
        <v>0.08</v>
      </c>
      <c r="M332" s="96">
        <f t="shared" si="289"/>
        <v>0</v>
      </c>
      <c r="N332" s="96">
        <f t="shared" si="290"/>
        <v>0</v>
      </c>
      <c r="O332" s="96" t="s">
        <v>27</v>
      </c>
      <c r="P332" s="328">
        <v>72809</v>
      </c>
      <c r="Q332" s="98">
        <f>VLOOKUP(H332,Devices!$A$2:$C$2077,3,FALSE)</f>
        <v>73400</v>
      </c>
      <c r="R332" s="94">
        <f t="shared" si="291"/>
        <v>591</v>
      </c>
      <c r="S332" s="90"/>
      <c r="T332" s="94">
        <f t="shared" ref="T332:T336" si="315">IF(R332-I332&gt;0, R332-I332,"0")</f>
        <v>591</v>
      </c>
      <c r="U332" s="96">
        <f t="shared" ref="U332:U336" si="316">IF(T332&gt;0,T332*K332,"0")</f>
        <v>11.802270000000002</v>
      </c>
      <c r="V332" s="327">
        <v>0</v>
      </c>
      <c r="W332" s="100">
        <v>0</v>
      </c>
      <c r="X332" s="94">
        <f t="shared" si="292"/>
        <v>0</v>
      </c>
      <c r="Y332" s="94"/>
      <c r="Z332" s="94" t="str">
        <f t="shared" ref="Z332:Z336" si="317">IF(X332-J332&gt;0,X332-J332,"0")</f>
        <v>0</v>
      </c>
      <c r="AA332" s="96">
        <f t="shared" ref="AA332:AA336" si="318">IF(Z332&gt;0,Z332*L332,"0")</f>
        <v>0</v>
      </c>
      <c r="AB332" s="91">
        <v>11.802270000000002</v>
      </c>
      <c r="AC332" s="316"/>
    </row>
    <row r="333" spans="1:32" s="3" customFormat="1" ht="15" customHeight="1">
      <c r="A333" s="81" t="s">
        <v>1725</v>
      </c>
      <c r="B333" s="90">
        <v>1013190080</v>
      </c>
      <c r="C333" s="91">
        <f>SUM(U333+AA333)</f>
        <v>6.0908500000000005</v>
      </c>
      <c r="D333" s="137">
        <v>12355433</v>
      </c>
      <c r="E333" s="90" t="s">
        <v>1726</v>
      </c>
      <c r="F333" s="90" t="s">
        <v>1729</v>
      </c>
      <c r="G333" s="90" t="s">
        <v>1730</v>
      </c>
      <c r="H333" s="93" t="s">
        <v>1731</v>
      </c>
      <c r="I333" s="94">
        <v>0</v>
      </c>
      <c r="J333" s="94">
        <v>0</v>
      </c>
      <c r="K333" s="95">
        <v>1.9970000000000002E-2</v>
      </c>
      <c r="L333" s="96">
        <v>0.08</v>
      </c>
      <c r="M333" s="96">
        <f t="shared" si="289"/>
        <v>0</v>
      </c>
      <c r="N333" s="96">
        <f t="shared" si="290"/>
        <v>0</v>
      </c>
      <c r="O333" s="96" t="s">
        <v>27</v>
      </c>
      <c r="P333" s="331">
        <v>56042</v>
      </c>
      <c r="Q333" s="98">
        <f>VLOOKUP(H333,Devices!$A$2:$C$2077,3,FALSE)</f>
        <v>56347</v>
      </c>
      <c r="R333" s="94">
        <f t="shared" si="291"/>
        <v>305</v>
      </c>
      <c r="S333" s="90"/>
      <c r="T333" s="94">
        <f t="shared" si="315"/>
        <v>305</v>
      </c>
      <c r="U333" s="96">
        <f t="shared" si="316"/>
        <v>6.0908500000000005</v>
      </c>
      <c r="V333" s="332">
        <v>0</v>
      </c>
      <c r="W333" s="100">
        <v>0</v>
      </c>
      <c r="X333" s="94">
        <f t="shared" si="292"/>
        <v>0</v>
      </c>
      <c r="Y333" s="94"/>
      <c r="Z333" s="94" t="str">
        <f t="shared" si="317"/>
        <v>0</v>
      </c>
      <c r="AA333" s="96">
        <f t="shared" si="318"/>
        <v>0</v>
      </c>
      <c r="AB333" s="91">
        <v>6.0908500000000005</v>
      </c>
      <c r="AC333" s="316"/>
    </row>
    <row r="334" spans="1:32" s="3" customFormat="1" ht="15" customHeight="1">
      <c r="A334" s="81" t="s">
        <v>1725</v>
      </c>
      <c r="B334" s="90">
        <v>1013190080</v>
      </c>
      <c r="C334" s="91">
        <f>SUM(U334+AA334)</f>
        <v>3.1352900000000004</v>
      </c>
      <c r="D334" s="137">
        <v>12355439</v>
      </c>
      <c r="E334" s="90" t="s">
        <v>1726</v>
      </c>
      <c r="F334" s="90" t="s">
        <v>3043</v>
      </c>
      <c r="G334" s="90" t="s">
        <v>1730</v>
      </c>
      <c r="H334" s="93" t="s">
        <v>1732</v>
      </c>
      <c r="I334" s="94">
        <v>0</v>
      </c>
      <c r="J334" s="94">
        <v>0</v>
      </c>
      <c r="K334" s="95">
        <v>1.9970000000000002E-2</v>
      </c>
      <c r="L334" s="96">
        <v>0.08</v>
      </c>
      <c r="M334" s="96">
        <f t="shared" si="289"/>
        <v>0</v>
      </c>
      <c r="N334" s="96">
        <f t="shared" si="290"/>
        <v>0</v>
      </c>
      <c r="O334" s="96" t="s">
        <v>27</v>
      </c>
      <c r="P334" s="333">
        <v>16555</v>
      </c>
      <c r="Q334" s="98">
        <f>VLOOKUP(H334,Devices!$A$2:$C$2077,3,FALSE)</f>
        <v>16712</v>
      </c>
      <c r="R334" s="94">
        <f t="shared" si="291"/>
        <v>157</v>
      </c>
      <c r="S334" s="90"/>
      <c r="T334" s="94">
        <f t="shared" si="315"/>
        <v>157</v>
      </c>
      <c r="U334" s="96">
        <f t="shared" si="316"/>
        <v>3.1352900000000004</v>
      </c>
      <c r="V334" s="334">
        <v>0</v>
      </c>
      <c r="W334" s="100">
        <v>0</v>
      </c>
      <c r="X334" s="94">
        <f t="shared" si="292"/>
        <v>0</v>
      </c>
      <c r="Y334" s="94"/>
      <c r="Z334" s="94" t="str">
        <f t="shared" si="317"/>
        <v>0</v>
      </c>
      <c r="AA334" s="96">
        <f t="shared" si="318"/>
        <v>0</v>
      </c>
      <c r="AB334" s="91">
        <v>3.1352900000000004</v>
      </c>
      <c r="AC334" s="91"/>
    </row>
    <row r="335" spans="1:32" s="3" customFormat="1" ht="15" customHeight="1">
      <c r="A335" s="81" t="s">
        <v>1725</v>
      </c>
      <c r="B335" s="90">
        <v>1013190080</v>
      </c>
      <c r="C335" s="91">
        <f>SUM(U335+AA335)</f>
        <v>29.955000000000002</v>
      </c>
      <c r="D335" s="137">
        <v>12355434</v>
      </c>
      <c r="E335" s="90" t="s">
        <v>1726</v>
      </c>
      <c r="F335" s="90" t="s">
        <v>3639</v>
      </c>
      <c r="G335" s="90" t="s">
        <v>1227</v>
      </c>
      <c r="H335" s="93" t="s">
        <v>1733</v>
      </c>
      <c r="I335" s="94">
        <v>0</v>
      </c>
      <c r="J335" s="94">
        <v>0</v>
      </c>
      <c r="K335" s="95">
        <v>1.9970000000000002E-2</v>
      </c>
      <c r="L335" s="96">
        <v>0.08</v>
      </c>
      <c r="M335" s="96">
        <f t="shared" si="289"/>
        <v>0</v>
      </c>
      <c r="N335" s="96">
        <f t="shared" si="290"/>
        <v>0</v>
      </c>
      <c r="O335" s="96" t="s">
        <v>27</v>
      </c>
      <c r="P335" s="131">
        <v>41600</v>
      </c>
      <c r="Q335" s="98">
        <v>43100</v>
      </c>
      <c r="R335" s="94">
        <f>Q335-P335</f>
        <v>1500</v>
      </c>
      <c r="S335" s="90"/>
      <c r="T335" s="94">
        <f t="shared" si="315"/>
        <v>1500</v>
      </c>
      <c r="U335" s="96">
        <f t="shared" si="316"/>
        <v>29.955000000000002</v>
      </c>
      <c r="V335" s="99">
        <v>0</v>
      </c>
      <c r="W335" s="100">
        <v>0</v>
      </c>
      <c r="X335" s="94">
        <f t="shared" si="292"/>
        <v>0</v>
      </c>
      <c r="Y335" s="94"/>
      <c r="Z335" s="94" t="str">
        <f t="shared" si="317"/>
        <v>0</v>
      </c>
      <c r="AA335" s="96">
        <f t="shared" si="318"/>
        <v>0</v>
      </c>
      <c r="AB335" s="91">
        <v>29.955000000000002</v>
      </c>
      <c r="AC335" s="91"/>
    </row>
    <row r="336" spans="1:32" s="3" customFormat="1" ht="15" customHeight="1">
      <c r="A336" s="81" t="s">
        <v>1725</v>
      </c>
      <c r="B336" s="90">
        <v>1013190080</v>
      </c>
      <c r="C336" s="91">
        <f>SUM(U336+AA336)</f>
        <v>4.7182000000000004</v>
      </c>
      <c r="D336" s="137">
        <v>12355428</v>
      </c>
      <c r="E336" s="90" t="s">
        <v>1726</v>
      </c>
      <c r="F336" s="90" t="s">
        <v>1734</v>
      </c>
      <c r="G336" s="90" t="s">
        <v>150</v>
      </c>
      <c r="H336" s="93" t="s">
        <v>1735</v>
      </c>
      <c r="I336" s="94">
        <v>0</v>
      </c>
      <c r="J336" s="94">
        <v>0</v>
      </c>
      <c r="K336" s="95">
        <v>1.9970000000000002E-2</v>
      </c>
      <c r="L336" s="96">
        <v>0.08</v>
      </c>
      <c r="M336" s="96">
        <f t="shared" si="289"/>
        <v>0</v>
      </c>
      <c r="N336" s="96">
        <f t="shared" si="290"/>
        <v>0</v>
      </c>
      <c r="O336" s="96" t="s">
        <v>27</v>
      </c>
      <c r="P336" s="335">
        <v>3686</v>
      </c>
      <c r="Q336" s="98">
        <f>VLOOKUP(H336,Devices!$A$2:$C$2077,3,FALSE)</f>
        <v>3746</v>
      </c>
      <c r="R336" s="94">
        <f>Q336-P336</f>
        <v>60</v>
      </c>
      <c r="S336" s="90"/>
      <c r="T336" s="94">
        <f t="shared" si="315"/>
        <v>60</v>
      </c>
      <c r="U336" s="96">
        <f t="shared" si="316"/>
        <v>1.1982000000000002</v>
      </c>
      <c r="V336" s="336">
        <v>6208</v>
      </c>
      <c r="W336" s="100">
        <f>VLOOKUP(H336,Devices!$A$2:$D$2077,4,FALSE)</f>
        <v>6252</v>
      </c>
      <c r="X336" s="94">
        <f>W336-V336</f>
        <v>44</v>
      </c>
      <c r="Y336" s="94"/>
      <c r="Z336" s="94">
        <f t="shared" si="317"/>
        <v>44</v>
      </c>
      <c r="AA336" s="96">
        <f t="shared" si="318"/>
        <v>3.52</v>
      </c>
      <c r="AB336" s="91">
        <v>4.7182000000000004</v>
      </c>
      <c r="AC336" s="91"/>
      <c r="AF336" s="5"/>
    </row>
    <row r="337" spans="1:29" s="3" customFormat="1" ht="15" customHeight="1">
      <c r="A337" s="81" t="s">
        <v>1725</v>
      </c>
      <c r="B337" s="142">
        <v>1013190210</v>
      </c>
      <c r="C337" s="91">
        <f>SUM(U337+AA337)</f>
        <v>54.785960000000003</v>
      </c>
      <c r="D337" s="137">
        <v>12603405</v>
      </c>
      <c r="E337" s="90" t="s">
        <v>1726</v>
      </c>
      <c r="F337" s="90" t="s">
        <v>1737</v>
      </c>
      <c r="G337" s="90" t="s">
        <v>1174</v>
      </c>
      <c r="H337" s="93" t="s">
        <v>1738</v>
      </c>
      <c r="I337" s="94">
        <v>0</v>
      </c>
      <c r="J337" s="94">
        <v>0</v>
      </c>
      <c r="K337" s="95">
        <v>1.9970000000000002E-2</v>
      </c>
      <c r="L337" s="96">
        <v>0.08</v>
      </c>
      <c r="M337" s="96">
        <f>I337*K337</f>
        <v>0</v>
      </c>
      <c r="N337" s="96">
        <f>J337*L337</f>
        <v>0</v>
      </c>
      <c r="O337" s="96" t="s">
        <v>27</v>
      </c>
      <c r="P337" s="131">
        <v>95047</v>
      </c>
      <c r="Q337" s="98">
        <f>VLOOKUP(H337,Devices!$A$2:$C$2077,3,FALSE)</f>
        <v>95515</v>
      </c>
      <c r="R337" s="94">
        <f>Q337-P337</f>
        <v>468</v>
      </c>
      <c r="S337" s="90"/>
      <c r="T337" s="94">
        <f>IF(R337-I337&gt;0, R337-I337,"0")</f>
        <v>468</v>
      </c>
      <c r="U337" s="96">
        <f>IF(T337&gt;0,T337*K337,"0")</f>
        <v>9.3459600000000016</v>
      </c>
      <c r="V337" s="99">
        <v>67766</v>
      </c>
      <c r="W337" s="100">
        <f>VLOOKUP(H337,Devices!$A$2:$D$2077,4,FALSE)</f>
        <v>68334</v>
      </c>
      <c r="X337" s="94">
        <f>W337-V337</f>
        <v>568</v>
      </c>
      <c r="Y337" s="94"/>
      <c r="Z337" s="94">
        <f>IF(X337-J337&gt;0,X337-J337,"0")</f>
        <v>568</v>
      </c>
      <c r="AA337" s="96">
        <f>IF(Z337&gt;0,Z337*L337,"0")</f>
        <v>45.44</v>
      </c>
      <c r="AB337" s="91">
        <v>54.785960000000003</v>
      </c>
      <c r="AC337" s="91"/>
    </row>
    <row r="338" spans="1:29" s="3" customFormat="1" ht="15" customHeight="1">
      <c r="A338" s="81"/>
      <c r="B338" s="90">
        <v>1013190060</v>
      </c>
      <c r="C338" s="91"/>
      <c r="D338" s="137"/>
      <c r="E338" s="90" t="s">
        <v>1726</v>
      </c>
      <c r="F338" s="90"/>
      <c r="G338" s="90"/>
      <c r="H338" s="93"/>
      <c r="I338" s="94"/>
      <c r="J338" s="94"/>
      <c r="K338" s="95"/>
      <c r="L338" s="96"/>
      <c r="M338" s="96"/>
      <c r="N338" s="96"/>
      <c r="O338" s="96"/>
      <c r="P338" s="131"/>
      <c r="Q338" s="98"/>
      <c r="R338" s="94"/>
      <c r="S338" s="90"/>
      <c r="T338" s="94"/>
      <c r="U338" s="96"/>
      <c r="V338" s="99"/>
      <c r="W338" s="100"/>
      <c r="X338" s="94"/>
      <c r="Y338" s="94"/>
      <c r="Z338" s="94"/>
      <c r="AA338" s="96"/>
      <c r="AB338" s="91"/>
      <c r="AC338" s="91"/>
    </row>
    <row r="339" spans="1:29" s="4" customFormat="1" ht="15" customHeight="1">
      <c r="A339" s="81" t="s">
        <v>2413</v>
      </c>
      <c r="B339" s="90">
        <v>1013190210</v>
      </c>
      <c r="C339" s="91">
        <f>SUM(U339+AA339)</f>
        <v>67.366889999999998</v>
      </c>
      <c r="D339" s="92">
        <v>12355699</v>
      </c>
      <c r="E339" s="90" t="s">
        <v>2006</v>
      </c>
      <c r="F339" s="90" t="s">
        <v>2414</v>
      </c>
      <c r="G339" s="90" t="s">
        <v>2296</v>
      </c>
      <c r="H339" s="93" t="s">
        <v>2415</v>
      </c>
      <c r="I339" s="94">
        <v>0</v>
      </c>
      <c r="J339" s="94">
        <v>0</v>
      </c>
      <c r="K339" s="95">
        <v>1.9970000000000002E-2</v>
      </c>
      <c r="L339" s="96">
        <v>0.08</v>
      </c>
      <c r="M339" s="96">
        <f t="shared" ref="M339:M409" si="319">I339*K339</f>
        <v>0</v>
      </c>
      <c r="N339" s="96">
        <f t="shared" ref="N339:N409" si="320">J339*L339</f>
        <v>0</v>
      </c>
      <c r="O339" s="96" t="s">
        <v>27</v>
      </c>
      <c r="P339" s="337">
        <v>74466</v>
      </c>
      <c r="Q339" s="98">
        <f>VLOOKUP(H339,Devices!$A$2:$C$2077,3,FALSE)</f>
        <v>74903</v>
      </c>
      <c r="R339" s="94">
        <f t="shared" ref="R339:R409" si="321">Q339-P339</f>
        <v>437</v>
      </c>
      <c r="S339" s="94"/>
      <c r="T339" s="94">
        <f t="shared" ref="T339:T358" si="322">IF(R339-I339&gt;0, R339-I339,"0")</f>
        <v>437</v>
      </c>
      <c r="U339" s="96">
        <f t="shared" ref="U339:U358" si="323">IF(T339&gt;0,T339*K339,"0")</f>
        <v>8.7268900000000009</v>
      </c>
      <c r="V339" s="338">
        <v>42080</v>
      </c>
      <c r="W339" s="100">
        <f>VLOOKUP(H339,Devices!$A$2:$D$2077,4,FALSE)</f>
        <v>42813</v>
      </c>
      <c r="X339" s="94">
        <f t="shared" ref="X339:X409" si="324">W339-V339</f>
        <v>733</v>
      </c>
      <c r="Y339" s="94"/>
      <c r="Z339" s="94">
        <f t="shared" ref="Z339:Z358" si="325">IF(X339-J339&gt;0,X339-J339,"0")</f>
        <v>733</v>
      </c>
      <c r="AA339" s="96">
        <f t="shared" ref="AA339:AA358" si="326">IF(Z339&gt;0,Z339*L339,"0")</f>
        <v>58.64</v>
      </c>
      <c r="AB339" s="91">
        <v>67.366889999999998</v>
      </c>
      <c r="AC339" s="91"/>
    </row>
    <row r="340" spans="1:29" s="4" customFormat="1" ht="15" customHeight="1">
      <c r="A340" s="81"/>
      <c r="B340" s="90">
        <v>1013190060</v>
      </c>
      <c r="C340" s="91"/>
      <c r="D340" s="92"/>
      <c r="E340" s="90"/>
      <c r="F340" s="90"/>
      <c r="G340" s="90"/>
      <c r="H340" s="93"/>
      <c r="I340" s="94"/>
      <c r="J340" s="94"/>
      <c r="K340" s="95"/>
      <c r="L340" s="96"/>
      <c r="M340" s="96"/>
      <c r="N340" s="96"/>
      <c r="O340" s="96"/>
      <c r="P340" s="337"/>
      <c r="Q340" s="98"/>
      <c r="R340" s="94"/>
      <c r="S340" s="94"/>
      <c r="T340" s="94"/>
      <c r="U340" s="96"/>
      <c r="V340" s="338"/>
      <c r="W340" s="100"/>
      <c r="X340" s="94"/>
      <c r="Y340" s="94"/>
      <c r="Z340" s="94"/>
      <c r="AA340" s="96"/>
      <c r="AB340" s="91"/>
      <c r="AC340" s="91"/>
    </row>
    <row r="341" spans="1:29" s="4" customFormat="1" ht="15" customHeight="1">
      <c r="A341" s="81" t="s">
        <v>3357</v>
      </c>
      <c r="B341" s="90">
        <v>1012129990</v>
      </c>
      <c r="C341" s="91">
        <f>SUM(U341+AA341)</f>
        <v>1.0599700000000001</v>
      </c>
      <c r="D341" s="92">
        <v>12355752</v>
      </c>
      <c r="E341" s="90" t="s">
        <v>2006</v>
      </c>
      <c r="F341" s="90" t="s">
        <v>3358</v>
      </c>
      <c r="G341" s="90" t="s">
        <v>1935</v>
      </c>
      <c r="H341" s="93" t="s">
        <v>3359</v>
      </c>
      <c r="I341" s="94">
        <v>0</v>
      </c>
      <c r="J341" s="94">
        <v>0</v>
      </c>
      <c r="K341" s="95">
        <v>1.9970000000000002E-2</v>
      </c>
      <c r="L341" s="96">
        <v>0.08</v>
      </c>
      <c r="M341" s="96">
        <f t="shared" si="319"/>
        <v>0</v>
      </c>
      <c r="N341" s="96">
        <f t="shared" si="320"/>
        <v>0</v>
      </c>
      <c r="O341" s="96" t="s">
        <v>27</v>
      </c>
      <c r="P341" s="337">
        <v>9683</v>
      </c>
      <c r="Q341" s="98">
        <f>VLOOKUP(H341,Devices!$A$2:$C$2077,3,FALSE)</f>
        <v>9684</v>
      </c>
      <c r="R341" s="94">
        <f t="shared" si="321"/>
        <v>1</v>
      </c>
      <c r="S341" s="94"/>
      <c r="T341" s="94">
        <f t="shared" si="322"/>
        <v>1</v>
      </c>
      <c r="U341" s="96">
        <f t="shared" si="323"/>
        <v>1.9970000000000002E-2</v>
      </c>
      <c r="V341" s="338">
        <v>58236</v>
      </c>
      <c r="W341" s="100">
        <f>VLOOKUP(H341,Devices!$A$2:$D$2077,4,FALSE)</f>
        <v>58249</v>
      </c>
      <c r="X341" s="94">
        <f t="shared" si="324"/>
        <v>13</v>
      </c>
      <c r="Y341" s="94"/>
      <c r="Z341" s="94">
        <f t="shared" si="325"/>
        <v>13</v>
      </c>
      <c r="AA341" s="96">
        <f t="shared" si="326"/>
        <v>1.04</v>
      </c>
      <c r="AB341" s="91">
        <v>1.0599700000000001</v>
      </c>
      <c r="AC341" s="91"/>
    </row>
    <row r="342" spans="1:29" s="3" customFormat="1" ht="15" customHeight="1">
      <c r="A342" s="81" t="s">
        <v>5157</v>
      </c>
      <c r="B342" s="90">
        <v>1013190170</v>
      </c>
      <c r="C342" s="91">
        <f>SUM(U342+AA342)</f>
        <v>62.338700000000003</v>
      </c>
      <c r="D342" s="137">
        <v>12356419</v>
      </c>
      <c r="E342" s="90" t="s">
        <v>1726</v>
      </c>
      <c r="F342" s="90" t="s">
        <v>1736</v>
      </c>
      <c r="G342" s="90" t="s">
        <v>2362</v>
      </c>
      <c r="H342" s="93" t="s">
        <v>5132</v>
      </c>
      <c r="I342" s="94">
        <v>0</v>
      </c>
      <c r="J342" s="94">
        <v>0</v>
      </c>
      <c r="K342" s="95">
        <v>1.9970000000000002E-2</v>
      </c>
      <c r="L342" s="96">
        <v>0.08</v>
      </c>
      <c r="M342" s="96">
        <f>I342*K342</f>
        <v>0</v>
      </c>
      <c r="N342" s="96">
        <f>J342*L342</f>
        <v>0</v>
      </c>
      <c r="O342" s="96" t="s">
        <v>27</v>
      </c>
      <c r="P342" s="131">
        <v>13830</v>
      </c>
      <c r="Q342" s="98">
        <f>VLOOKUP(H342,Devices!$A$2:$C$2077,3,FALSE)</f>
        <v>14540</v>
      </c>
      <c r="R342" s="94">
        <f>Q342-P342</f>
        <v>710</v>
      </c>
      <c r="S342" s="90"/>
      <c r="T342" s="94">
        <f>IF(R342-I342&gt;0, R342-I342,"0")</f>
        <v>710</v>
      </c>
      <c r="U342" s="96">
        <f>IF(T342&gt;0,T342*K342,"0")</f>
        <v>14.178700000000001</v>
      </c>
      <c r="V342" s="99">
        <v>11496</v>
      </c>
      <c r="W342" s="100">
        <f>VLOOKUP(H342,Devices!$A$2:$D$2077,4,FALSE)</f>
        <v>12098</v>
      </c>
      <c r="X342" s="94">
        <f>W342-V342</f>
        <v>602</v>
      </c>
      <c r="Y342" s="94"/>
      <c r="Z342" s="94">
        <f>IF(X342-J342&gt;0,X342-J342,"0")</f>
        <v>602</v>
      </c>
      <c r="AA342" s="96">
        <f>IF(Z342&gt;0,Z342*L342,"0")</f>
        <v>48.160000000000004</v>
      </c>
      <c r="AB342" s="91">
        <v>62.338700000000003</v>
      </c>
      <c r="AC342" s="91"/>
    </row>
    <row r="343" spans="1:29" s="3" customFormat="1" ht="15" customHeight="1">
      <c r="A343" s="81"/>
      <c r="B343" s="90">
        <v>1013190050</v>
      </c>
      <c r="C343" s="91"/>
      <c r="D343" s="137"/>
      <c r="E343" s="90" t="s">
        <v>1726</v>
      </c>
      <c r="F343" s="90"/>
      <c r="G343" s="90"/>
      <c r="H343" s="93"/>
      <c r="I343" s="94"/>
      <c r="J343" s="94"/>
      <c r="K343" s="95"/>
      <c r="L343" s="96"/>
      <c r="M343" s="96"/>
      <c r="N343" s="96"/>
      <c r="O343" s="96"/>
      <c r="P343" s="131"/>
      <c r="Q343" s="98"/>
      <c r="R343" s="94"/>
      <c r="S343" s="90"/>
      <c r="T343" s="94"/>
      <c r="U343" s="96"/>
      <c r="V343" s="99"/>
      <c r="W343" s="100"/>
      <c r="X343" s="94"/>
      <c r="Y343" s="94"/>
      <c r="Z343" s="94"/>
      <c r="AA343" s="96"/>
      <c r="AB343" s="91"/>
      <c r="AC343" s="91"/>
    </row>
    <row r="344" spans="1:29" s="3" customFormat="1" ht="15" customHeight="1">
      <c r="A344" s="81" t="s">
        <v>6645</v>
      </c>
      <c r="B344" s="90">
        <v>1012129990</v>
      </c>
      <c r="C344" s="91">
        <f>SUM(U344+AA344)</f>
        <v>656.16847000000007</v>
      </c>
      <c r="D344" s="92">
        <v>13945643</v>
      </c>
      <c r="E344" s="90" t="s">
        <v>1144</v>
      </c>
      <c r="F344" s="90" t="s">
        <v>1337</v>
      </c>
      <c r="G344" s="90" t="s">
        <v>5460</v>
      </c>
      <c r="H344" s="93" t="s">
        <v>6632</v>
      </c>
      <c r="I344" s="94">
        <v>0</v>
      </c>
      <c r="J344" s="94">
        <v>0</v>
      </c>
      <c r="K344" s="95">
        <v>1.9970000000000002E-2</v>
      </c>
      <c r="L344" s="96">
        <v>0.08</v>
      </c>
      <c r="M344" s="96">
        <f>I344*K344</f>
        <v>0</v>
      </c>
      <c r="N344" s="96">
        <f>J344*L344</f>
        <v>0</v>
      </c>
      <c r="O344" s="96" t="s">
        <v>27</v>
      </c>
      <c r="P344" s="339">
        <v>10648</v>
      </c>
      <c r="Q344" s="98">
        <f>VLOOKUP(H344,Devices!$A$2:$C$2077,3,FALSE)</f>
        <v>17699</v>
      </c>
      <c r="R344" s="94">
        <f>Q344-P344</f>
        <v>7051</v>
      </c>
      <c r="S344" s="90"/>
      <c r="T344" s="94">
        <f>IF(R344-I344&gt;0, R344-I344,"0")</f>
        <v>7051</v>
      </c>
      <c r="U344" s="96">
        <f>IF(T344&gt;0,T344*K344,"0")</f>
        <v>140.80847</v>
      </c>
      <c r="V344" s="340">
        <v>11411</v>
      </c>
      <c r="W344" s="100">
        <f>VLOOKUP(H344,Devices!$A$2:$D$2077,4,FALSE)</f>
        <v>17853</v>
      </c>
      <c r="X344" s="94">
        <f>W344-V344</f>
        <v>6442</v>
      </c>
      <c r="Y344" s="94"/>
      <c r="Z344" s="94">
        <f>IF(X344-J344&gt;0,X344-J344,"0")</f>
        <v>6442</v>
      </c>
      <c r="AA344" s="96">
        <f>IF(Z344&gt;0,Z344*L344,"0")</f>
        <v>515.36</v>
      </c>
      <c r="AB344" s="91">
        <v>656.16847000000007</v>
      </c>
      <c r="AC344" s="91"/>
    </row>
    <row r="345" spans="1:29" s="3" customFormat="1" ht="15" customHeight="1">
      <c r="A345" s="81"/>
      <c r="B345" s="90">
        <v>1058315700</v>
      </c>
      <c r="C345" s="91"/>
      <c r="D345" s="137"/>
      <c r="E345" s="90" t="s">
        <v>1144</v>
      </c>
      <c r="F345" s="90"/>
      <c r="G345" s="90"/>
      <c r="H345" s="93"/>
      <c r="I345" s="94"/>
      <c r="J345" s="94"/>
      <c r="K345" s="95"/>
      <c r="L345" s="96"/>
      <c r="M345" s="96"/>
      <c r="N345" s="96"/>
      <c r="O345" s="96"/>
      <c r="P345" s="131"/>
      <c r="Q345" s="98"/>
      <c r="R345" s="94"/>
      <c r="S345" s="90"/>
      <c r="T345" s="94"/>
      <c r="U345" s="96"/>
      <c r="V345" s="99"/>
      <c r="W345" s="100"/>
      <c r="X345" s="94"/>
      <c r="Y345" s="94"/>
      <c r="Z345" s="94"/>
      <c r="AA345" s="96"/>
      <c r="AB345" s="91"/>
      <c r="AC345" s="91"/>
    </row>
    <row r="346" spans="1:29" s="3" customFormat="1" ht="15" customHeight="1">
      <c r="A346" s="81" t="s">
        <v>1601</v>
      </c>
      <c r="B346" s="90">
        <v>1071970600</v>
      </c>
      <c r="C346" s="91">
        <f>SUM(U346+AA346)</f>
        <v>117.80303000000001</v>
      </c>
      <c r="D346" s="92">
        <v>12186084</v>
      </c>
      <c r="E346" s="90" t="s">
        <v>177</v>
      </c>
      <c r="F346" s="90" t="s">
        <v>4650</v>
      </c>
      <c r="G346" s="90" t="s">
        <v>1749</v>
      </c>
      <c r="H346" s="93" t="s">
        <v>178</v>
      </c>
      <c r="I346" s="94">
        <v>0</v>
      </c>
      <c r="J346" s="94">
        <v>0</v>
      </c>
      <c r="K346" s="95">
        <v>1.9970000000000002E-2</v>
      </c>
      <c r="L346" s="96">
        <v>0.08</v>
      </c>
      <c r="M346" s="96">
        <f t="shared" si="319"/>
        <v>0</v>
      </c>
      <c r="N346" s="96">
        <f t="shared" si="320"/>
        <v>0</v>
      </c>
      <c r="O346" s="96" t="s">
        <v>27</v>
      </c>
      <c r="P346" s="337">
        <v>304802</v>
      </c>
      <c r="Q346" s="98">
        <f>VLOOKUP(H346,Devices!$A$2:$C$2077,3,FALSE)</f>
        <v>310701</v>
      </c>
      <c r="R346" s="94">
        <f t="shared" si="321"/>
        <v>5899</v>
      </c>
      <c r="S346" s="94"/>
      <c r="T346" s="94">
        <f t="shared" si="322"/>
        <v>5899</v>
      </c>
      <c r="U346" s="96">
        <f t="shared" si="323"/>
        <v>117.80303000000001</v>
      </c>
      <c r="V346" s="338">
        <v>0</v>
      </c>
      <c r="W346" s="100">
        <f>VLOOKUP(H346,Devices!$A$2:$D$2077,4,FALSE)</f>
        <v>0</v>
      </c>
      <c r="X346" s="94">
        <f t="shared" si="324"/>
        <v>0</v>
      </c>
      <c r="Y346" s="94"/>
      <c r="Z346" s="94" t="str">
        <f t="shared" si="325"/>
        <v>0</v>
      </c>
      <c r="AA346" s="96">
        <f t="shared" si="326"/>
        <v>0</v>
      </c>
      <c r="AB346" s="91">
        <v>117.80303000000001</v>
      </c>
      <c r="AC346" s="91"/>
    </row>
    <row r="347" spans="1:29" s="3" customFormat="1" ht="15" customHeight="1">
      <c r="A347" s="81" t="s">
        <v>1601</v>
      </c>
      <c r="B347" s="90">
        <v>1071970600</v>
      </c>
      <c r="C347" s="91">
        <f>SUM(U347+AA347)</f>
        <v>4.1138200000000005</v>
      </c>
      <c r="D347" s="92">
        <v>12355335</v>
      </c>
      <c r="E347" s="90" t="s">
        <v>177</v>
      </c>
      <c r="F347" s="90" t="s">
        <v>4653</v>
      </c>
      <c r="G347" s="90" t="s">
        <v>1227</v>
      </c>
      <c r="H347" s="93" t="s">
        <v>1236</v>
      </c>
      <c r="I347" s="94">
        <v>0</v>
      </c>
      <c r="J347" s="94">
        <v>0</v>
      </c>
      <c r="K347" s="95">
        <v>1.9970000000000002E-2</v>
      </c>
      <c r="L347" s="96">
        <v>0.08</v>
      </c>
      <c r="M347" s="96">
        <f t="shared" si="319"/>
        <v>0</v>
      </c>
      <c r="N347" s="96">
        <f t="shared" si="320"/>
        <v>0</v>
      </c>
      <c r="O347" s="96" t="s">
        <v>27</v>
      </c>
      <c r="P347" s="97">
        <v>14608</v>
      </c>
      <c r="Q347" s="98">
        <f>VLOOKUP(H347,Devices!$A$2:$C$2077,3,FALSE)</f>
        <v>14814</v>
      </c>
      <c r="R347" s="94">
        <f t="shared" si="321"/>
        <v>206</v>
      </c>
      <c r="S347" s="94"/>
      <c r="T347" s="94">
        <f t="shared" si="322"/>
        <v>206</v>
      </c>
      <c r="U347" s="96">
        <f t="shared" si="323"/>
        <v>4.1138200000000005</v>
      </c>
      <c r="V347" s="99">
        <v>0</v>
      </c>
      <c r="W347" s="100">
        <v>0</v>
      </c>
      <c r="X347" s="94">
        <f t="shared" si="324"/>
        <v>0</v>
      </c>
      <c r="Y347" s="94"/>
      <c r="Z347" s="94" t="str">
        <f t="shared" si="325"/>
        <v>0</v>
      </c>
      <c r="AA347" s="96">
        <f t="shared" si="326"/>
        <v>0</v>
      </c>
      <c r="AB347" s="91">
        <v>4.1138200000000005</v>
      </c>
      <c r="AC347" s="91"/>
    </row>
    <row r="348" spans="1:29" s="3" customFormat="1" ht="15" customHeight="1">
      <c r="A348" s="81" t="s">
        <v>1601</v>
      </c>
      <c r="B348" s="90">
        <v>1013194060</v>
      </c>
      <c r="C348" s="91">
        <f>SUM(U348+AA348)</f>
        <v>22.765800000000002</v>
      </c>
      <c r="D348" s="92">
        <v>12602647</v>
      </c>
      <c r="E348" s="90" t="s">
        <v>177</v>
      </c>
      <c r="F348" s="90" t="s">
        <v>2995</v>
      </c>
      <c r="G348" s="90" t="s">
        <v>1254</v>
      </c>
      <c r="H348" s="93" t="s">
        <v>1255</v>
      </c>
      <c r="I348" s="94">
        <v>0</v>
      </c>
      <c r="J348" s="94">
        <v>0</v>
      </c>
      <c r="K348" s="95">
        <v>1.9970000000000002E-2</v>
      </c>
      <c r="L348" s="96">
        <v>0.08</v>
      </c>
      <c r="M348" s="96">
        <f t="shared" si="319"/>
        <v>0</v>
      </c>
      <c r="N348" s="96">
        <f t="shared" si="320"/>
        <v>0</v>
      </c>
      <c r="O348" s="96" t="s">
        <v>27</v>
      </c>
      <c r="P348" s="341">
        <v>105803</v>
      </c>
      <c r="Q348" s="98">
        <f>VLOOKUP(H348,Devices!$A$2:$C$2077,3,FALSE)</f>
        <v>106943</v>
      </c>
      <c r="R348" s="94">
        <f t="shared" si="321"/>
        <v>1140</v>
      </c>
      <c r="S348" s="94"/>
      <c r="T348" s="94">
        <f t="shared" si="322"/>
        <v>1140</v>
      </c>
      <c r="U348" s="96">
        <f t="shared" si="323"/>
        <v>22.765800000000002</v>
      </c>
      <c r="V348" s="342">
        <v>0</v>
      </c>
      <c r="W348" s="100">
        <f>VLOOKUP(H348,Devices!$A$2:$D$2077,4,FALSE)</f>
        <v>0</v>
      </c>
      <c r="X348" s="94">
        <f t="shared" si="324"/>
        <v>0</v>
      </c>
      <c r="Y348" s="94"/>
      <c r="Z348" s="94" t="str">
        <f t="shared" si="325"/>
        <v>0</v>
      </c>
      <c r="AA348" s="96">
        <f t="shared" si="326"/>
        <v>0</v>
      </c>
      <c r="AB348" s="91">
        <v>22.765800000000002</v>
      </c>
      <c r="AC348" s="91"/>
    </row>
    <row r="349" spans="1:29" s="3" customFormat="1" ht="15" customHeight="1">
      <c r="A349" s="81" t="s">
        <v>1601</v>
      </c>
      <c r="B349" s="90">
        <v>1013194060</v>
      </c>
      <c r="C349" s="91">
        <f>SUM(U349+AA349)</f>
        <v>2.6160700000000001</v>
      </c>
      <c r="D349" s="92">
        <v>12355348</v>
      </c>
      <c r="E349" s="90" t="s">
        <v>177</v>
      </c>
      <c r="F349" s="90" t="s">
        <v>1604</v>
      </c>
      <c r="G349" s="90" t="s">
        <v>1227</v>
      </c>
      <c r="H349" s="93" t="s">
        <v>1256</v>
      </c>
      <c r="I349" s="94">
        <v>0</v>
      </c>
      <c r="J349" s="94">
        <v>0</v>
      </c>
      <c r="K349" s="95">
        <v>1.9970000000000002E-2</v>
      </c>
      <c r="L349" s="96">
        <v>0.08</v>
      </c>
      <c r="M349" s="96">
        <f t="shared" si="319"/>
        <v>0</v>
      </c>
      <c r="N349" s="96">
        <f t="shared" si="320"/>
        <v>0</v>
      </c>
      <c r="O349" s="96" t="s">
        <v>27</v>
      </c>
      <c r="P349" s="343">
        <v>9347</v>
      </c>
      <c r="Q349" s="98">
        <f>VLOOKUP(H349,Devices!$A$2:$C$2077,3,FALSE)</f>
        <v>9478</v>
      </c>
      <c r="R349" s="94">
        <f t="shared" si="321"/>
        <v>131</v>
      </c>
      <c r="S349" s="94"/>
      <c r="T349" s="94">
        <f t="shared" si="322"/>
        <v>131</v>
      </c>
      <c r="U349" s="96">
        <f t="shared" si="323"/>
        <v>2.6160700000000001</v>
      </c>
      <c r="V349" s="344">
        <v>0</v>
      </c>
      <c r="W349" s="100">
        <v>0</v>
      </c>
      <c r="X349" s="94">
        <f t="shared" si="324"/>
        <v>0</v>
      </c>
      <c r="Y349" s="94"/>
      <c r="Z349" s="94" t="str">
        <f t="shared" si="325"/>
        <v>0</v>
      </c>
      <c r="AA349" s="96">
        <f t="shared" si="326"/>
        <v>0</v>
      </c>
      <c r="AB349" s="91">
        <v>2.6160700000000001</v>
      </c>
      <c r="AC349" s="91"/>
    </row>
    <row r="350" spans="1:29" s="3" customFormat="1" ht="15" customHeight="1">
      <c r="A350" s="81" t="s">
        <v>1601</v>
      </c>
      <c r="B350" s="90">
        <v>1013194060</v>
      </c>
      <c r="C350" s="91">
        <f>SUM(U350+AA350)</f>
        <v>0</v>
      </c>
      <c r="D350" s="92">
        <v>12355347</v>
      </c>
      <c r="E350" s="90" t="s">
        <v>177</v>
      </c>
      <c r="F350" s="90" t="s">
        <v>5864</v>
      </c>
      <c r="G350" s="90" t="s">
        <v>1227</v>
      </c>
      <c r="H350" s="93" t="s">
        <v>1257</v>
      </c>
      <c r="I350" s="94">
        <v>0</v>
      </c>
      <c r="J350" s="94">
        <v>0</v>
      </c>
      <c r="K350" s="95">
        <v>1.9970000000000002E-2</v>
      </c>
      <c r="L350" s="96">
        <v>0.08</v>
      </c>
      <c r="M350" s="96">
        <f t="shared" si="319"/>
        <v>0</v>
      </c>
      <c r="N350" s="96">
        <f t="shared" si="320"/>
        <v>0</v>
      </c>
      <c r="O350" s="96" t="s">
        <v>27</v>
      </c>
      <c r="P350" s="345">
        <v>7751</v>
      </c>
      <c r="Q350" s="98">
        <v>7751</v>
      </c>
      <c r="R350" s="94">
        <f t="shared" si="321"/>
        <v>0</v>
      </c>
      <c r="S350" s="94"/>
      <c r="T350" s="94" t="str">
        <f t="shared" si="322"/>
        <v>0</v>
      </c>
      <c r="U350" s="96">
        <f t="shared" si="323"/>
        <v>0</v>
      </c>
      <c r="V350" s="346">
        <v>0</v>
      </c>
      <c r="W350" s="100">
        <v>0</v>
      </c>
      <c r="X350" s="94">
        <f t="shared" si="324"/>
        <v>0</v>
      </c>
      <c r="Y350" s="94"/>
      <c r="Z350" s="94" t="str">
        <f t="shared" si="325"/>
        <v>0</v>
      </c>
      <c r="AA350" s="96">
        <f t="shared" si="326"/>
        <v>0</v>
      </c>
      <c r="AB350" s="91">
        <v>0</v>
      </c>
      <c r="AC350" s="91"/>
    </row>
    <row r="351" spans="1:29" s="3" customFormat="1" ht="15" customHeight="1">
      <c r="A351" s="81" t="s">
        <v>1601</v>
      </c>
      <c r="B351" s="90">
        <v>1013194060</v>
      </c>
      <c r="C351" s="91">
        <f>SUM(U351+AA351)</f>
        <v>4.1138200000000005</v>
      </c>
      <c r="D351" s="92">
        <v>12355346</v>
      </c>
      <c r="E351" s="90" t="s">
        <v>177</v>
      </c>
      <c r="F351" s="90" t="s">
        <v>1602</v>
      </c>
      <c r="G351" s="90" t="s">
        <v>1227</v>
      </c>
      <c r="H351" s="93" t="s">
        <v>1258</v>
      </c>
      <c r="I351" s="94">
        <v>0</v>
      </c>
      <c r="J351" s="94">
        <v>0</v>
      </c>
      <c r="K351" s="95">
        <v>1.9970000000000002E-2</v>
      </c>
      <c r="L351" s="96">
        <v>0.08</v>
      </c>
      <c r="M351" s="96">
        <f t="shared" si="319"/>
        <v>0</v>
      </c>
      <c r="N351" s="96">
        <f t="shared" si="320"/>
        <v>0</v>
      </c>
      <c r="O351" s="96" t="s">
        <v>27</v>
      </c>
      <c r="P351" s="347">
        <v>5314</v>
      </c>
      <c r="Q351" s="98">
        <f>VLOOKUP(H351,Devices!$A$2:$C$2077,3,FALSE)</f>
        <v>5520</v>
      </c>
      <c r="R351" s="94">
        <f t="shared" si="321"/>
        <v>206</v>
      </c>
      <c r="S351" s="94"/>
      <c r="T351" s="94">
        <f t="shared" si="322"/>
        <v>206</v>
      </c>
      <c r="U351" s="96">
        <f t="shared" si="323"/>
        <v>4.1138200000000005</v>
      </c>
      <c r="V351" s="348">
        <v>0</v>
      </c>
      <c r="W351" s="100">
        <v>0</v>
      </c>
      <c r="X351" s="94">
        <f t="shared" si="324"/>
        <v>0</v>
      </c>
      <c r="Y351" s="94"/>
      <c r="Z351" s="94" t="str">
        <f t="shared" si="325"/>
        <v>0</v>
      </c>
      <c r="AA351" s="96">
        <f t="shared" si="326"/>
        <v>0</v>
      </c>
      <c r="AB351" s="91">
        <v>4.1138200000000005</v>
      </c>
      <c r="AC351" s="91"/>
    </row>
    <row r="352" spans="1:29" s="3" customFormat="1" ht="15" customHeight="1">
      <c r="A352" s="81" t="s">
        <v>1601</v>
      </c>
      <c r="B352" s="90">
        <v>1071970600</v>
      </c>
      <c r="C352" s="91">
        <f>SUM(U352+AA352)</f>
        <v>55.256990000000002</v>
      </c>
      <c r="D352" s="92">
        <v>12662262</v>
      </c>
      <c r="E352" s="90" t="s">
        <v>177</v>
      </c>
      <c r="F352" s="90" t="s">
        <v>4651</v>
      </c>
      <c r="G352" s="90" t="s">
        <v>1254</v>
      </c>
      <c r="H352" s="93" t="s">
        <v>1606</v>
      </c>
      <c r="I352" s="94">
        <v>0</v>
      </c>
      <c r="J352" s="94">
        <v>0</v>
      </c>
      <c r="K352" s="95">
        <v>1.9970000000000002E-2</v>
      </c>
      <c r="L352" s="96">
        <v>0.08</v>
      </c>
      <c r="M352" s="96">
        <f t="shared" si="319"/>
        <v>0</v>
      </c>
      <c r="N352" s="96">
        <f t="shared" si="320"/>
        <v>0</v>
      </c>
      <c r="O352" s="96" t="s">
        <v>27</v>
      </c>
      <c r="P352" s="349">
        <v>295634</v>
      </c>
      <c r="Q352" s="98">
        <f>VLOOKUP(H352,Devices!$A$2:$C$2077,3,FALSE)</f>
        <v>298401</v>
      </c>
      <c r="R352" s="94">
        <f t="shared" si="321"/>
        <v>2767</v>
      </c>
      <c r="S352" s="94"/>
      <c r="T352" s="94">
        <f t="shared" si="322"/>
        <v>2767</v>
      </c>
      <c r="U352" s="96">
        <f t="shared" si="323"/>
        <v>55.256990000000002</v>
      </c>
      <c r="V352" s="350">
        <v>0</v>
      </c>
      <c r="W352" s="100">
        <f>VLOOKUP(H352,Devices!$A$2:$D$2077,4,FALSE)</f>
        <v>0</v>
      </c>
      <c r="X352" s="94">
        <f t="shared" si="324"/>
        <v>0</v>
      </c>
      <c r="Y352" s="94"/>
      <c r="Z352" s="94" t="str">
        <f t="shared" si="325"/>
        <v>0</v>
      </c>
      <c r="AA352" s="96">
        <f t="shared" si="326"/>
        <v>0</v>
      </c>
      <c r="AB352" s="91">
        <v>55.256990000000002</v>
      </c>
      <c r="AC352" s="91"/>
    </row>
    <row r="353" spans="1:29" s="3" customFormat="1" ht="15" customHeight="1">
      <c r="A353" s="81" t="s">
        <v>1601</v>
      </c>
      <c r="B353" s="90">
        <v>1013194060</v>
      </c>
      <c r="C353" s="91">
        <f>SUM(U353+AA353)</f>
        <v>0.29955000000000004</v>
      </c>
      <c r="D353" s="92">
        <v>12355423</v>
      </c>
      <c r="E353" s="90" t="s">
        <v>177</v>
      </c>
      <c r="F353" s="90" t="s">
        <v>1608</v>
      </c>
      <c r="G353" s="90" t="s">
        <v>1248</v>
      </c>
      <c r="H353" s="93" t="s">
        <v>1609</v>
      </c>
      <c r="I353" s="94">
        <v>0</v>
      </c>
      <c r="J353" s="94">
        <v>0</v>
      </c>
      <c r="K353" s="95">
        <v>1.9970000000000002E-2</v>
      </c>
      <c r="L353" s="96">
        <v>0.08</v>
      </c>
      <c r="M353" s="96">
        <f t="shared" si="319"/>
        <v>0</v>
      </c>
      <c r="N353" s="96">
        <f t="shared" si="320"/>
        <v>0</v>
      </c>
      <c r="O353" s="96" t="s">
        <v>27</v>
      </c>
      <c r="P353" s="351">
        <v>9596</v>
      </c>
      <c r="Q353" s="98">
        <f>VLOOKUP(H353,Devices!$A$2:$C$2077,3,FALSE)</f>
        <v>9611</v>
      </c>
      <c r="R353" s="94">
        <f t="shared" si="321"/>
        <v>15</v>
      </c>
      <c r="S353" s="94"/>
      <c r="T353" s="94">
        <f t="shared" si="322"/>
        <v>15</v>
      </c>
      <c r="U353" s="96">
        <f t="shared" si="323"/>
        <v>0.29955000000000004</v>
      </c>
      <c r="V353" s="352">
        <v>0</v>
      </c>
      <c r="W353" s="100">
        <v>0</v>
      </c>
      <c r="X353" s="94">
        <f t="shared" si="324"/>
        <v>0</v>
      </c>
      <c r="Y353" s="94"/>
      <c r="Z353" s="94" t="str">
        <f t="shared" si="325"/>
        <v>0</v>
      </c>
      <c r="AA353" s="96">
        <f t="shared" si="326"/>
        <v>0</v>
      </c>
      <c r="AB353" s="91">
        <v>0.29955000000000004</v>
      </c>
      <c r="AC353" s="91"/>
    </row>
    <row r="354" spans="1:29" s="3" customFormat="1" ht="15" customHeight="1">
      <c r="A354" s="81" t="s">
        <v>1601</v>
      </c>
      <c r="B354" s="90">
        <v>1013194060</v>
      </c>
      <c r="C354" s="91">
        <f>SUM(U354+AA354)</f>
        <v>8.0878500000000013</v>
      </c>
      <c r="D354" s="92">
        <v>12355443</v>
      </c>
      <c r="E354" s="90" t="s">
        <v>177</v>
      </c>
      <c r="F354" s="90" t="s">
        <v>1611</v>
      </c>
      <c r="G354" s="90" t="s">
        <v>1227</v>
      </c>
      <c r="H354" s="93" t="s">
        <v>1612</v>
      </c>
      <c r="I354" s="94">
        <v>0</v>
      </c>
      <c r="J354" s="94">
        <v>0</v>
      </c>
      <c r="K354" s="95">
        <v>1.9970000000000002E-2</v>
      </c>
      <c r="L354" s="96">
        <v>0.08</v>
      </c>
      <c r="M354" s="96">
        <f t="shared" si="319"/>
        <v>0</v>
      </c>
      <c r="N354" s="96">
        <f t="shared" si="320"/>
        <v>0</v>
      </c>
      <c r="O354" s="96" t="s">
        <v>27</v>
      </c>
      <c r="P354" s="353">
        <v>15944</v>
      </c>
      <c r="Q354" s="98">
        <f>VLOOKUP(H354,Devices!$A$2:$C$2077,3,FALSE)</f>
        <v>16349</v>
      </c>
      <c r="R354" s="94">
        <f t="shared" si="321"/>
        <v>405</v>
      </c>
      <c r="S354" s="94"/>
      <c r="T354" s="94">
        <f t="shared" si="322"/>
        <v>405</v>
      </c>
      <c r="U354" s="96">
        <f t="shared" si="323"/>
        <v>8.0878500000000013</v>
      </c>
      <c r="V354" s="354">
        <v>0</v>
      </c>
      <c r="W354" s="100">
        <v>0</v>
      </c>
      <c r="X354" s="94">
        <f t="shared" si="324"/>
        <v>0</v>
      </c>
      <c r="Y354" s="94"/>
      <c r="Z354" s="94" t="str">
        <f t="shared" si="325"/>
        <v>0</v>
      </c>
      <c r="AA354" s="96">
        <f t="shared" si="326"/>
        <v>0</v>
      </c>
      <c r="AB354" s="91">
        <v>8.0878500000000013</v>
      </c>
      <c r="AC354" s="91"/>
    </row>
    <row r="355" spans="1:29" s="4" customFormat="1" ht="15" customHeight="1">
      <c r="A355" s="81" t="s">
        <v>1601</v>
      </c>
      <c r="B355" s="90">
        <v>1013194060</v>
      </c>
      <c r="C355" s="91">
        <f>SUM(U355+AA355)</f>
        <v>1.8771800000000001</v>
      </c>
      <c r="D355" s="92">
        <v>12355444</v>
      </c>
      <c r="E355" s="90" t="s">
        <v>177</v>
      </c>
      <c r="F355" s="90" t="s">
        <v>1613</v>
      </c>
      <c r="G355" s="90" t="s">
        <v>1227</v>
      </c>
      <c r="H355" s="93" t="s">
        <v>1614</v>
      </c>
      <c r="I355" s="94">
        <v>0</v>
      </c>
      <c r="J355" s="94">
        <v>0</v>
      </c>
      <c r="K355" s="95">
        <v>1.9970000000000002E-2</v>
      </c>
      <c r="L355" s="96">
        <v>0.08</v>
      </c>
      <c r="M355" s="96">
        <f t="shared" si="319"/>
        <v>0</v>
      </c>
      <c r="N355" s="96">
        <f t="shared" si="320"/>
        <v>0</v>
      </c>
      <c r="O355" s="96" t="s">
        <v>27</v>
      </c>
      <c r="P355" s="355">
        <v>8550</v>
      </c>
      <c r="Q355" s="98">
        <f>VLOOKUP(H355,Devices!$A$2:$C$2077,3,FALSE)</f>
        <v>8644</v>
      </c>
      <c r="R355" s="94">
        <f t="shared" si="321"/>
        <v>94</v>
      </c>
      <c r="S355" s="94"/>
      <c r="T355" s="94">
        <f t="shared" si="322"/>
        <v>94</v>
      </c>
      <c r="U355" s="96">
        <f t="shared" si="323"/>
        <v>1.8771800000000001</v>
      </c>
      <c r="V355" s="356">
        <v>0</v>
      </c>
      <c r="W355" s="100">
        <v>0</v>
      </c>
      <c r="X355" s="94">
        <f t="shared" si="324"/>
        <v>0</v>
      </c>
      <c r="Y355" s="94"/>
      <c r="Z355" s="94" t="str">
        <f t="shared" si="325"/>
        <v>0</v>
      </c>
      <c r="AA355" s="96">
        <f t="shared" si="326"/>
        <v>0</v>
      </c>
      <c r="AB355" s="91">
        <v>1.8771800000000001</v>
      </c>
      <c r="AC355" s="91"/>
    </row>
    <row r="356" spans="1:29" s="3" customFormat="1" ht="15" customHeight="1">
      <c r="A356" s="81" t="s">
        <v>1601</v>
      </c>
      <c r="B356" s="90">
        <v>1013196970</v>
      </c>
      <c r="C356" s="91">
        <f>SUM(U356+AA356)</f>
        <v>4.9525600000000001</v>
      </c>
      <c r="D356" s="92">
        <v>12355397</v>
      </c>
      <c r="E356" s="90" t="s">
        <v>177</v>
      </c>
      <c r="F356" s="90" t="s">
        <v>1615</v>
      </c>
      <c r="G356" s="90" t="s">
        <v>1248</v>
      </c>
      <c r="H356" s="93" t="s">
        <v>1616</v>
      </c>
      <c r="I356" s="94">
        <v>0</v>
      </c>
      <c r="J356" s="94">
        <v>0</v>
      </c>
      <c r="K356" s="95">
        <v>1.9970000000000002E-2</v>
      </c>
      <c r="L356" s="96">
        <v>0.08</v>
      </c>
      <c r="M356" s="96">
        <f t="shared" si="319"/>
        <v>0</v>
      </c>
      <c r="N356" s="96">
        <f t="shared" si="320"/>
        <v>0</v>
      </c>
      <c r="O356" s="96" t="s">
        <v>27</v>
      </c>
      <c r="P356" s="357">
        <v>14433</v>
      </c>
      <c r="Q356" s="98">
        <f>VLOOKUP(H356,Devices!$A$2:$C$2077,3,FALSE)</f>
        <v>14681</v>
      </c>
      <c r="R356" s="94">
        <f t="shared" si="321"/>
        <v>248</v>
      </c>
      <c r="S356" s="94"/>
      <c r="T356" s="94">
        <f t="shared" si="322"/>
        <v>248</v>
      </c>
      <c r="U356" s="96">
        <f t="shared" si="323"/>
        <v>4.9525600000000001</v>
      </c>
      <c r="V356" s="358">
        <v>0</v>
      </c>
      <c r="W356" s="100">
        <v>0</v>
      </c>
      <c r="X356" s="94">
        <f t="shared" si="324"/>
        <v>0</v>
      </c>
      <c r="Y356" s="94"/>
      <c r="Z356" s="94" t="str">
        <f t="shared" si="325"/>
        <v>0</v>
      </c>
      <c r="AA356" s="96">
        <f t="shared" si="326"/>
        <v>0</v>
      </c>
      <c r="AB356" s="91">
        <v>4.9525600000000001</v>
      </c>
      <c r="AC356" s="91"/>
    </row>
    <row r="357" spans="1:29" s="3" customFormat="1" ht="15" customHeight="1">
      <c r="A357" s="81" t="s">
        <v>1601</v>
      </c>
      <c r="B357" s="90">
        <v>1013194060</v>
      </c>
      <c r="C357" s="91">
        <f>SUM(U357+AA357)</f>
        <v>1.55766</v>
      </c>
      <c r="D357" s="92">
        <v>12355442</v>
      </c>
      <c r="E357" s="90" t="s">
        <v>177</v>
      </c>
      <c r="F357" s="90" t="s">
        <v>1617</v>
      </c>
      <c r="G357" s="90" t="s">
        <v>1227</v>
      </c>
      <c r="H357" s="93" t="s">
        <v>579</v>
      </c>
      <c r="I357" s="94">
        <v>0</v>
      </c>
      <c r="J357" s="94">
        <v>0</v>
      </c>
      <c r="K357" s="95">
        <v>1.9970000000000002E-2</v>
      </c>
      <c r="L357" s="96">
        <v>0.08</v>
      </c>
      <c r="M357" s="96">
        <f t="shared" si="319"/>
        <v>0</v>
      </c>
      <c r="N357" s="96">
        <f t="shared" si="320"/>
        <v>0</v>
      </c>
      <c r="O357" s="96" t="s">
        <v>27</v>
      </c>
      <c r="P357" s="359">
        <v>17419</v>
      </c>
      <c r="Q357" s="98">
        <f>VLOOKUP(H357,Devices!$A$2:$C$2077,3,FALSE)</f>
        <v>17497</v>
      </c>
      <c r="R357" s="94">
        <f t="shared" si="321"/>
        <v>78</v>
      </c>
      <c r="S357" s="94"/>
      <c r="T357" s="94">
        <f t="shared" si="322"/>
        <v>78</v>
      </c>
      <c r="U357" s="96">
        <f>IF(T357&gt;0,T357*K357,"0")</f>
        <v>1.55766</v>
      </c>
      <c r="V357" s="360">
        <v>0</v>
      </c>
      <c r="W357" s="100">
        <v>0</v>
      </c>
      <c r="X357" s="94">
        <f t="shared" si="324"/>
        <v>0</v>
      </c>
      <c r="Y357" s="94"/>
      <c r="Z357" s="94" t="str">
        <f t="shared" si="325"/>
        <v>0</v>
      </c>
      <c r="AA357" s="96">
        <f t="shared" si="326"/>
        <v>0</v>
      </c>
      <c r="AB357" s="91">
        <v>1.55766</v>
      </c>
      <c r="AC357" s="91"/>
    </row>
    <row r="358" spans="1:29" s="4" customFormat="1" ht="15" customHeight="1">
      <c r="A358" s="81" t="s">
        <v>2098</v>
      </c>
      <c r="B358" s="90">
        <v>1071970600</v>
      </c>
      <c r="C358" s="91">
        <f>SUM(U358+AA358)</f>
        <v>13.140260000000001</v>
      </c>
      <c r="D358" s="92">
        <v>12355568</v>
      </c>
      <c r="E358" s="90" t="s">
        <v>177</v>
      </c>
      <c r="F358" s="90" t="s">
        <v>4655</v>
      </c>
      <c r="G358" s="90" t="s">
        <v>40</v>
      </c>
      <c r="H358" s="93" t="s">
        <v>2073</v>
      </c>
      <c r="I358" s="94">
        <v>0</v>
      </c>
      <c r="J358" s="94">
        <v>0</v>
      </c>
      <c r="K358" s="95">
        <v>1.9970000000000002E-2</v>
      </c>
      <c r="L358" s="96">
        <v>0.08</v>
      </c>
      <c r="M358" s="96">
        <f t="shared" si="319"/>
        <v>0</v>
      </c>
      <c r="N358" s="96">
        <f t="shared" si="320"/>
        <v>0</v>
      </c>
      <c r="O358" s="96" t="s">
        <v>27</v>
      </c>
      <c r="P358" s="359">
        <v>98831</v>
      </c>
      <c r="Q358" s="98">
        <f>VLOOKUP(H358,Devices!$A$2:$C$2077,3,FALSE)</f>
        <v>99489</v>
      </c>
      <c r="R358" s="94">
        <f t="shared" si="321"/>
        <v>658</v>
      </c>
      <c r="S358" s="94"/>
      <c r="T358" s="94">
        <f t="shared" si="322"/>
        <v>658</v>
      </c>
      <c r="U358" s="96">
        <f t="shared" si="323"/>
        <v>13.140260000000001</v>
      </c>
      <c r="V358" s="360">
        <v>0</v>
      </c>
      <c r="W358" s="100">
        <v>0</v>
      </c>
      <c r="X358" s="94">
        <f t="shared" si="324"/>
        <v>0</v>
      </c>
      <c r="Y358" s="94"/>
      <c r="Z358" s="94" t="str">
        <f t="shared" si="325"/>
        <v>0</v>
      </c>
      <c r="AA358" s="96">
        <f t="shared" si="326"/>
        <v>0</v>
      </c>
      <c r="AB358" s="91">
        <v>13.140260000000001</v>
      </c>
      <c r="AC358" s="91"/>
    </row>
    <row r="359" spans="1:29" s="4" customFormat="1" ht="15" customHeight="1">
      <c r="A359" s="81" t="s">
        <v>2322</v>
      </c>
      <c r="B359" s="90">
        <v>1071970600</v>
      </c>
      <c r="C359" s="91">
        <f>SUM(O359+U359+AA359)</f>
        <v>41.5</v>
      </c>
      <c r="D359" s="92">
        <v>12355669</v>
      </c>
      <c r="E359" s="90" t="s">
        <v>177</v>
      </c>
      <c r="F359" s="90" t="s">
        <v>4652</v>
      </c>
      <c r="G359" s="90" t="s">
        <v>2302</v>
      </c>
      <c r="H359" s="93" t="s">
        <v>2323</v>
      </c>
      <c r="I359" s="94">
        <v>2000</v>
      </c>
      <c r="J359" s="94">
        <v>0</v>
      </c>
      <c r="K359" s="95">
        <v>2.0750000000000001E-2</v>
      </c>
      <c r="L359" s="96">
        <v>0.08</v>
      </c>
      <c r="M359" s="96">
        <f t="shared" si="319"/>
        <v>41.5</v>
      </c>
      <c r="N359" s="96">
        <f t="shared" si="320"/>
        <v>0</v>
      </c>
      <c r="O359" s="96">
        <f>M359+N359</f>
        <v>41.5</v>
      </c>
      <c r="P359" s="361">
        <v>11220</v>
      </c>
      <c r="Q359" s="98">
        <f>VLOOKUP(H359,Devices!$A$2:$C$2077,3,FALSE)</f>
        <v>11518</v>
      </c>
      <c r="R359" s="94">
        <f t="shared" si="321"/>
        <v>298</v>
      </c>
      <c r="S359" s="94" t="str">
        <f>IF(R359-I359&gt;0, R359-I359,"0")</f>
        <v>0</v>
      </c>
      <c r="T359" s="94"/>
      <c r="U359" s="96">
        <f>IF(S359&gt;0,S359*K359,"0")</f>
        <v>0</v>
      </c>
      <c r="V359" s="362">
        <v>0</v>
      </c>
      <c r="W359" s="100">
        <v>0</v>
      </c>
      <c r="X359" s="94">
        <f t="shared" si="324"/>
        <v>0</v>
      </c>
      <c r="Y359" s="94" t="str">
        <f>IF(X359-J359&gt;0,X359-J359,"0")</f>
        <v>0</v>
      </c>
      <c r="Z359" s="94"/>
      <c r="AA359" s="96">
        <f>IF(Y359&gt;0,Y359*L359,"0")</f>
        <v>0</v>
      </c>
      <c r="AB359" s="91">
        <v>41.5</v>
      </c>
      <c r="AC359" s="91"/>
    </row>
    <row r="360" spans="1:29" s="4" customFormat="1" ht="15" customHeight="1">
      <c r="A360" s="81" t="s">
        <v>2917</v>
      </c>
      <c r="B360" s="90">
        <v>1013196970</v>
      </c>
      <c r="C360" s="91">
        <f>SUM(U360+AA360)</f>
        <v>0.33949000000000001</v>
      </c>
      <c r="D360" s="92">
        <v>12355829</v>
      </c>
      <c r="E360" s="90" t="s">
        <v>177</v>
      </c>
      <c r="F360" s="90" t="s">
        <v>2918</v>
      </c>
      <c r="G360" s="90" t="s">
        <v>2302</v>
      </c>
      <c r="H360" s="93" t="s">
        <v>2919</v>
      </c>
      <c r="I360" s="94">
        <v>0</v>
      </c>
      <c r="J360" s="94">
        <v>0</v>
      </c>
      <c r="K360" s="95">
        <v>1.9970000000000002E-2</v>
      </c>
      <c r="L360" s="96">
        <v>0.08</v>
      </c>
      <c r="M360" s="96">
        <f t="shared" si="319"/>
        <v>0</v>
      </c>
      <c r="N360" s="96">
        <f t="shared" si="320"/>
        <v>0</v>
      </c>
      <c r="O360" s="96" t="s">
        <v>27</v>
      </c>
      <c r="P360" s="359">
        <v>2773</v>
      </c>
      <c r="Q360" s="98">
        <f>VLOOKUP(H360,Devices!$A$2:$C$2077,3,FALSE)</f>
        <v>2790</v>
      </c>
      <c r="R360" s="94">
        <f t="shared" si="321"/>
        <v>17</v>
      </c>
      <c r="S360" s="94"/>
      <c r="T360" s="94">
        <f t="shared" ref="T360:T366" si="327">IF(R360-I360&gt;0, R360-I360,"0")</f>
        <v>17</v>
      </c>
      <c r="U360" s="96">
        <f t="shared" ref="U360:U366" si="328">IF(T360&gt;0,T360*K360,"0")</f>
        <v>0.33949000000000001</v>
      </c>
      <c r="V360" s="360">
        <v>0</v>
      </c>
      <c r="W360" s="100">
        <v>0</v>
      </c>
      <c r="X360" s="94">
        <f t="shared" si="324"/>
        <v>0</v>
      </c>
      <c r="Y360" s="94"/>
      <c r="Z360" s="94" t="str">
        <f t="shared" ref="Z360:Z366" si="329">IF(X360-J360&gt;0,X360-J360,"0")</f>
        <v>0</v>
      </c>
      <c r="AA360" s="96">
        <f t="shared" ref="AA360:AA366" si="330">IF(Z360&gt;0,Z360*L360,"0")</f>
        <v>0</v>
      </c>
      <c r="AB360" s="91">
        <v>0.33949000000000001</v>
      </c>
      <c r="AC360" s="91"/>
    </row>
    <row r="361" spans="1:29" s="4" customFormat="1" ht="15" customHeight="1">
      <c r="A361" s="81" t="s">
        <v>2917</v>
      </c>
      <c r="B361" s="90">
        <v>1013194060</v>
      </c>
      <c r="C361" s="91">
        <f>SUM(U361+AA361)</f>
        <v>6.2106700000000004</v>
      </c>
      <c r="D361" s="92">
        <v>12355830</v>
      </c>
      <c r="E361" s="90" t="s">
        <v>177</v>
      </c>
      <c r="F361" s="90" t="s">
        <v>2920</v>
      </c>
      <c r="G361" s="90" t="s">
        <v>2302</v>
      </c>
      <c r="H361" s="93" t="s">
        <v>2921</v>
      </c>
      <c r="I361" s="94">
        <v>0</v>
      </c>
      <c r="J361" s="94">
        <v>0</v>
      </c>
      <c r="K361" s="95">
        <v>1.9970000000000002E-2</v>
      </c>
      <c r="L361" s="96">
        <v>0.08</v>
      </c>
      <c r="M361" s="96">
        <f t="shared" si="319"/>
        <v>0</v>
      </c>
      <c r="N361" s="96">
        <f t="shared" si="320"/>
        <v>0</v>
      </c>
      <c r="O361" s="96" t="s">
        <v>27</v>
      </c>
      <c r="P361" s="359">
        <v>18544</v>
      </c>
      <c r="Q361" s="98">
        <f>VLOOKUP(H361,Devices!$A$2:$C$2077,3,FALSE)</f>
        <v>18855</v>
      </c>
      <c r="R361" s="94">
        <f t="shared" si="321"/>
        <v>311</v>
      </c>
      <c r="S361" s="94"/>
      <c r="T361" s="94">
        <f t="shared" si="327"/>
        <v>311</v>
      </c>
      <c r="U361" s="96">
        <f t="shared" si="328"/>
        <v>6.2106700000000004</v>
      </c>
      <c r="V361" s="360">
        <v>0</v>
      </c>
      <c r="W361" s="100">
        <v>0</v>
      </c>
      <c r="X361" s="94">
        <f t="shared" si="324"/>
        <v>0</v>
      </c>
      <c r="Y361" s="94"/>
      <c r="Z361" s="94" t="str">
        <f t="shared" si="329"/>
        <v>0</v>
      </c>
      <c r="AA361" s="96">
        <f t="shared" si="330"/>
        <v>0</v>
      </c>
      <c r="AB361" s="91">
        <v>6.2106700000000004</v>
      </c>
      <c r="AC361" s="91"/>
    </row>
    <row r="362" spans="1:29" s="4" customFormat="1" ht="15" customHeight="1">
      <c r="A362" s="81" t="s">
        <v>2922</v>
      </c>
      <c r="B362" s="90">
        <v>1013194060</v>
      </c>
      <c r="C362" s="91">
        <f>SUM(U362+AA362)</f>
        <v>16.99447</v>
      </c>
      <c r="D362" s="92">
        <v>12355834</v>
      </c>
      <c r="E362" s="90" t="s">
        <v>177</v>
      </c>
      <c r="F362" s="90" t="s">
        <v>2923</v>
      </c>
      <c r="G362" s="90" t="s">
        <v>2302</v>
      </c>
      <c r="H362" s="93" t="s">
        <v>2924</v>
      </c>
      <c r="I362" s="94">
        <v>0</v>
      </c>
      <c r="J362" s="94">
        <v>0</v>
      </c>
      <c r="K362" s="95">
        <v>1.9970000000000002E-2</v>
      </c>
      <c r="L362" s="96">
        <v>0.08</v>
      </c>
      <c r="M362" s="96">
        <f t="shared" si="319"/>
        <v>0</v>
      </c>
      <c r="N362" s="96">
        <f t="shared" si="320"/>
        <v>0</v>
      </c>
      <c r="O362" s="96" t="s">
        <v>27</v>
      </c>
      <c r="P362" s="359">
        <v>57775</v>
      </c>
      <c r="Q362" s="98">
        <f>VLOOKUP(H362,Devices!$A$2:$C$2077,3,FALSE)</f>
        <v>58626</v>
      </c>
      <c r="R362" s="94">
        <f t="shared" si="321"/>
        <v>851</v>
      </c>
      <c r="S362" s="94"/>
      <c r="T362" s="94">
        <f t="shared" si="327"/>
        <v>851</v>
      </c>
      <c r="U362" s="96">
        <f t="shared" si="328"/>
        <v>16.99447</v>
      </c>
      <c r="V362" s="360">
        <v>0</v>
      </c>
      <c r="W362" s="100">
        <v>0</v>
      </c>
      <c r="X362" s="94">
        <f t="shared" si="324"/>
        <v>0</v>
      </c>
      <c r="Y362" s="94"/>
      <c r="Z362" s="94" t="str">
        <f t="shared" si="329"/>
        <v>0</v>
      </c>
      <c r="AA362" s="96">
        <f t="shared" si="330"/>
        <v>0</v>
      </c>
      <c r="AB362" s="91">
        <v>16.99447</v>
      </c>
      <c r="AC362" s="91"/>
    </row>
    <row r="363" spans="1:29" s="4" customFormat="1" ht="15" customHeight="1">
      <c r="A363" s="81" t="s">
        <v>2994</v>
      </c>
      <c r="B363" s="90">
        <v>1013194060</v>
      </c>
      <c r="C363" s="91">
        <f>SUM(U363+AA363)</f>
        <v>19.870150000000002</v>
      </c>
      <c r="D363" s="92">
        <v>13065459</v>
      </c>
      <c r="E363" s="90" t="s">
        <v>177</v>
      </c>
      <c r="F363" s="90" t="s">
        <v>1605</v>
      </c>
      <c r="G363" s="90" t="s">
        <v>1753</v>
      </c>
      <c r="H363" s="93" t="s">
        <v>2996</v>
      </c>
      <c r="I363" s="94">
        <v>0</v>
      </c>
      <c r="J363" s="94">
        <v>0</v>
      </c>
      <c r="K363" s="95">
        <v>1.9970000000000002E-2</v>
      </c>
      <c r="L363" s="96">
        <v>0.08</v>
      </c>
      <c r="M363" s="96">
        <f t="shared" si="319"/>
        <v>0</v>
      </c>
      <c r="N363" s="96">
        <f t="shared" si="320"/>
        <v>0</v>
      </c>
      <c r="O363" s="96" t="s">
        <v>27</v>
      </c>
      <c r="P363" s="359">
        <v>40140</v>
      </c>
      <c r="Q363" s="98">
        <f>VLOOKUP(H363,Devices!$A$2:$C$2077,3,FALSE)</f>
        <v>41135</v>
      </c>
      <c r="R363" s="94">
        <f t="shared" si="321"/>
        <v>995</v>
      </c>
      <c r="S363" s="94"/>
      <c r="T363" s="94">
        <f t="shared" si="327"/>
        <v>995</v>
      </c>
      <c r="U363" s="96">
        <f t="shared" si="328"/>
        <v>19.870150000000002</v>
      </c>
      <c r="V363" s="360">
        <v>0</v>
      </c>
      <c r="W363" s="100">
        <f>VLOOKUP(H363,Devices!$A$2:$D$2077,4,FALSE)</f>
        <v>0</v>
      </c>
      <c r="X363" s="94">
        <f t="shared" si="324"/>
        <v>0</v>
      </c>
      <c r="Y363" s="94"/>
      <c r="Z363" s="94" t="str">
        <f t="shared" si="329"/>
        <v>0</v>
      </c>
      <c r="AA363" s="96">
        <f t="shared" si="330"/>
        <v>0</v>
      </c>
      <c r="AB363" s="91">
        <v>19.870150000000002</v>
      </c>
      <c r="AC363" s="91"/>
    </row>
    <row r="364" spans="1:29" s="4" customFormat="1" ht="15" customHeight="1">
      <c r="A364" s="81" t="s">
        <v>2994</v>
      </c>
      <c r="B364" s="90">
        <v>1013194060</v>
      </c>
      <c r="C364" s="91">
        <f>SUM(U364+AA364)</f>
        <v>37.024380000000001</v>
      </c>
      <c r="D364" s="92">
        <v>13065316</v>
      </c>
      <c r="E364" s="90" t="s">
        <v>177</v>
      </c>
      <c r="F364" s="90" t="s">
        <v>2997</v>
      </c>
      <c r="G364" s="90" t="s">
        <v>1157</v>
      </c>
      <c r="H364" s="93" t="s">
        <v>2998</v>
      </c>
      <c r="I364" s="94">
        <v>0</v>
      </c>
      <c r="J364" s="94">
        <v>0</v>
      </c>
      <c r="K364" s="95">
        <v>1.9970000000000002E-2</v>
      </c>
      <c r="L364" s="96">
        <v>0.08</v>
      </c>
      <c r="M364" s="96">
        <f t="shared" si="319"/>
        <v>0</v>
      </c>
      <c r="N364" s="96">
        <f t="shared" si="320"/>
        <v>0</v>
      </c>
      <c r="O364" s="96" t="s">
        <v>27</v>
      </c>
      <c r="P364" s="359">
        <v>83641</v>
      </c>
      <c r="Q364" s="98">
        <f>VLOOKUP(H364,Devices!$A$2:$C$2077,3,FALSE)</f>
        <v>85495</v>
      </c>
      <c r="R364" s="94">
        <f t="shared" si="321"/>
        <v>1854</v>
      </c>
      <c r="S364" s="94"/>
      <c r="T364" s="94">
        <f t="shared" si="327"/>
        <v>1854</v>
      </c>
      <c r="U364" s="96">
        <f t="shared" si="328"/>
        <v>37.024380000000001</v>
      </c>
      <c r="V364" s="360">
        <v>0</v>
      </c>
      <c r="W364" s="100">
        <f>VLOOKUP(H364,Devices!$A$2:$D$2077,4,FALSE)</f>
        <v>0</v>
      </c>
      <c r="X364" s="94">
        <f t="shared" si="324"/>
        <v>0</v>
      </c>
      <c r="Y364" s="94"/>
      <c r="Z364" s="94" t="str">
        <f t="shared" si="329"/>
        <v>0</v>
      </c>
      <c r="AA364" s="96">
        <f t="shared" si="330"/>
        <v>0</v>
      </c>
      <c r="AB364" s="91">
        <v>37.024380000000001</v>
      </c>
      <c r="AC364" s="91"/>
    </row>
    <row r="365" spans="1:29" s="4" customFormat="1" ht="15" customHeight="1">
      <c r="A365" s="81" t="s">
        <v>2994</v>
      </c>
      <c r="B365" s="90">
        <v>1013194060</v>
      </c>
      <c r="C365" s="91">
        <f>SUM(U365+AA365)</f>
        <v>302.66532000000001</v>
      </c>
      <c r="D365" s="92">
        <v>13065012</v>
      </c>
      <c r="E365" s="90" t="s">
        <v>177</v>
      </c>
      <c r="F365" s="90" t="s">
        <v>2999</v>
      </c>
      <c r="G365" s="90" t="s">
        <v>2348</v>
      </c>
      <c r="H365" s="93" t="s">
        <v>3000</v>
      </c>
      <c r="I365" s="94">
        <v>0</v>
      </c>
      <c r="J365" s="94">
        <v>0</v>
      </c>
      <c r="K365" s="95">
        <v>1.9970000000000002E-2</v>
      </c>
      <c r="L365" s="96">
        <v>0.08</v>
      </c>
      <c r="M365" s="96">
        <f t="shared" si="319"/>
        <v>0</v>
      </c>
      <c r="N365" s="96">
        <f t="shared" si="320"/>
        <v>0</v>
      </c>
      <c r="O365" s="96" t="s">
        <v>27</v>
      </c>
      <c r="P365" s="359">
        <v>589783</v>
      </c>
      <c r="Q365" s="98">
        <f>VLOOKUP(H365,Devices!$A$2:$C$2077,3,FALSE)</f>
        <v>604939</v>
      </c>
      <c r="R365" s="94">
        <f t="shared" si="321"/>
        <v>15156</v>
      </c>
      <c r="S365" s="94"/>
      <c r="T365" s="94">
        <f t="shared" si="327"/>
        <v>15156</v>
      </c>
      <c r="U365" s="96">
        <f t="shared" si="328"/>
        <v>302.66532000000001</v>
      </c>
      <c r="V365" s="360">
        <v>0</v>
      </c>
      <c r="W365" s="100">
        <f>VLOOKUP(H365,Devices!$A$2:$D$2077,4,FALSE)</f>
        <v>0</v>
      </c>
      <c r="X365" s="94">
        <f t="shared" si="324"/>
        <v>0</v>
      </c>
      <c r="Y365" s="94"/>
      <c r="Z365" s="94" t="str">
        <f t="shared" si="329"/>
        <v>0</v>
      </c>
      <c r="AA365" s="96">
        <f t="shared" si="330"/>
        <v>0</v>
      </c>
      <c r="AB365" s="91">
        <v>302.66532000000001</v>
      </c>
      <c r="AC365" s="91"/>
    </row>
    <row r="366" spans="1:29" s="4" customFormat="1" ht="15" customHeight="1">
      <c r="A366" s="81" t="s">
        <v>3608</v>
      </c>
      <c r="B366" s="90">
        <v>1013194060</v>
      </c>
      <c r="C366" s="91">
        <f>SUM(U366+AA366)</f>
        <v>3.4348400000000003</v>
      </c>
      <c r="D366" s="92">
        <v>12354815</v>
      </c>
      <c r="E366" s="90" t="s">
        <v>177</v>
      </c>
      <c r="F366" s="90" t="s">
        <v>1603</v>
      </c>
      <c r="G366" s="90" t="s">
        <v>1227</v>
      </c>
      <c r="H366" s="93" t="s">
        <v>3609</v>
      </c>
      <c r="I366" s="94">
        <v>0</v>
      </c>
      <c r="J366" s="94">
        <v>0</v>
      </c>
      <c r="K366" s="95">
        <v>1.9970000000000002E-2</v>
      </c>
      <c r="L366" s="96">
        <v>0.08</v>
      </c>
      <c r="M366" s="96">
        <f t="shared" si="319"/>
        <v>0</v>
      </c>
      <c r="N366" s="96">
        <f t="shared" si="320"/>
        <v>0</v>
      </c>
      <c r="O366" s="96" t="s">
        <v>27</v>
      </c>
      <c r="P366" s="363">
        <v>18913</v>
      </c>
      <c r="Q366" s="98">
        <f>VLOOKUP(H366,Devices!$A$2:$C$2077,3,FALSE)</f>
        <v>19085</v>
      </c>
      <c r="R366" s="94">
        <f t="shared" si="321"/>
        <v>172</v>
      </c>
      <c r="S366" s="94"/>
      <c r="T366" s="94">
        <f t="shared" si="327"/>
        <v>172</v>
      </c>
      <c r="U366" s="96">
        <f t="shared" si="328"/>
        <v>3.4348400000000003</v>
      </c>
      <c r="V366" s="364">
        <v>0</v>
      </c>
      <c r="W366" s="100">
        <v>0</v>
      </c>
      <c r="X366" s="94">
        <f t="shared" si="324"/>
        <v>0</v>
      </c>
      <c r="Y366" s="94"/>
      <c r="Z366" s="94" t="str">
        <f t="shared" si="329"/>
        <v>0</v>
      </c>
      <c r="AA366" s="96">
        <f t="shared" si="330"/>
        <v>0</v>
      </c>
      <c r="AB366" s="91">
        <v>3.4348400000000003</v>
      </c>
      <c r="AC366" s="91"/>
    </row>
    <row r="367" spans="1:29" s="4" customFormat="1" ht="15" customHeight="1">
      <c r="A367" s="81" t="s">
        <v>4662</v>
      </c>
      <c r="B367" s="90">
        <v>1071970600</v>
      </c>
      <c r="C367" s="91">
        <f>SUM(O367+U367+AA367)</f>
        <v>83</v>
      </c>
      <c r="D367" s="92">
        <v>12356292</v>
      </c>
      <c r="E367" s="90" t="s">
        <v>4663</v>
      </c>
      <c r="F367" s="90" t="s">
        <v>4968</v>
      </c>
      <c r="G367" s="90" t="s">
        <v>2236</v>
      </c>
      <c r="H367" s="93" t="s">
        <v>4664</v>
      </c>
      <c r="I367" s="94">
        <v>4000</v>
      </c>
      <c r="J367" s="94">
        <v>0</v>
      </c>
      <c r="K367" s="95">
        <v>2.0750000000000001E-2</v>
      </c>
      <c r="L367" s="96">
        <v>0.08</v>
      </c>
      <c r="M367" s="96">
        <f t="shared" ref="M367:N369" si="331">I367*K367</f>
        <v>83</v>
      </c>
      <c r="N367" s="96">
        <f t="shared" si="331"/>
        <v>0</v>
      </c>
      <c r="O367" s="96">
        <f>M367+N367</f>
        <v>83</v>
      </c>
      <c r="P367" s="361">
        <v>22876</v>
      </c>
      <c r="Q367" s="98">
        <f>VLOOKUP(H367,Devices!$A$2:$C$2077,3,FALSE)</f>
        <v>24244</v>
      </c>
      <c r="R367" s="94">
        <f>Q367-P367</f>
        <v>1368</v>
      </c>
      <c r="S367" s="94" t="str">
        <f>IF(R367-I367&gt;0, R367-I367,"0")</f>
        <v>0</v>
      </c>
      <c r="T367" s="94"/>
      <c r="U367" s="96">
        <f>IF(S367&gt;0,S367*K367,"0")</f>
        <v>0</v>
      </c>
      <c r="V367" s="362">
        <v>0</v>
      </c>
      <c r="W367" s="100">
        <v>0</v>
      </c>
      <c r="X367" s="94">
        <f>W367-V367</f>
        <v>0</v>
      </c>
      <c r="Y367" s="94" t="str">
        <f>IF(X367-J367&gt;0,X367-J367,"0")</f>
        <v>0</v>
      </c>
      <c r="Z367" s="94"/>
      <c r="AA367" s="96">
        <f>IF(Y367&gt;0,Y367*L367,"0")</f>
        <v>0</v>
      </c>
      <c r="AB367" s="91">
        <v>83</v>
      </c>
      <c r="AC367" s="91"/>
    </row>
    <row r="368" spans="1:29" s="3" customFormat="1" ht="15" customHeight="1">
      <c r="A368" s="81" t="s">
        <v>4831</v>
      </c>
      <c r="B368" s="90">
        <v>1013194060</v>
      </c>
      <c r="C368" s="91">
        <f>SUM(U368+AA368)</f>
        <v>618.70069000000001</v>
      </c>
      <c r="D368" s="92">
        <v>13656050</v>
      </c>
      <c r="E368" s="90" t="s">
        <v>177</v>
      </c>
      <c r="F368" s="90" t="s">
        <v>1610</v>
      </c>
      <c r="G368" s="90" t="s">
        <v>3011</v>
      </c>
      <c r="H368" s="93" t="s">
        <v>4822</v>
      </c>
      <c r="I368" s="94">
        <v>0</v>
      </c>
      <c r="J368" s="94">
        <v>0</v>
      </c>
      <c r="K368" s="95">
        <v>1.9970000000000002E-2</v>
      </c>
      <c r="L368" s="96">
        <v>0.08</v>
      </c>
      <c r="M368" s="96">
        <f t="shared" si="331"/>
        <v>0</v>
      </c>
      <c r="N368" s="96">
        <f t="shared" si="331"/>
        <v>0</v>
      </c>
      <c r="O368" s="96" t="s">
        <v>27</v>
      </c>
      <c r="P368" s="365">
        <v>51547</v>
      </c>
      <c r="Q368" s="98">
        <f>VLOOKUP(H368,Devices!$A$2:$C$2077,3,FALSE)</f>
        <v>55524</v>
      </c>
      <c r="R368" s="94">
        <f>Q368-P368</f>
        <v>3977</v>
      </c>
      <c r="S368" s="94"/>
      <c r="T368" s="94">
        <f>IF(R368-I368&gt;0, R368-I368,"0")</f>
        <v>3977</v>
      </c>
      <c r="U368" s="96">
        <f>IF(T368&gt;0,T368*K368,"0")</f>
        <v>79.420690000000008</v>
      </c>
      <c r="V368" s="366">
        <v>86506</v>
      </c>
      <c r="W368" s="100">
        <f>VLOOKUP(H368,Devices!$A$2:$D$2077,4,FALSE)</f>
        <v>93247</v>
      </c>
      <c r="X368" s="94">
        <f>W368-V368</f>
        <v>6741</v>
      </c>
      <c r="Y368" s="94"/>
      <c r="Z368" s="94">
        <f>IF(X368-J368&gt;0,X368-J368,"0")</f>
        <v>6741</v>
      </c>
      <c r="AA368" s="96">
        <f>IF(Z368&gt;0,Z368*L368,"0")</f>
        <v>539.28</v>
      </c>
      <c r="AB368" s="91">
        <v>618.70069000000001</v>
      </c>
      <c r="AC368" s="91"/>
    </row>
    <row r="369" spans="1:29" s="4" customFormat="1" ht="15" customHeight="1">
      <c r="A369" s="81" t="s">
        <v>4874</v>
      </c>
      <c r="B369" s="90">
        <v>1071970600</v>
      </c>
      <c r="C369" s="91">
        <f>SUM(U369+AA369)</f>
        <v>18.919820000000001</v>
      </c>
      <c r="D369" s="92">
        <v>12356336</v>
      </c>
      <c r="E369" s="90" t="s">
        <v>177</v>
      </c>
      <c r="F369" s="90" t="s">
        <v>4651</v>
      </c>
      <c r="G369" s="90" t="s">
        <v>2362</v>
      </c>
      <c r="H369" s="93" t="s">
        <v>4875</v>
      </c>
      <c r="I369" s="94">
        <v>0</v>
      </c>
      <c r="J369" s="94">
        <v>0</v>
      </c>
      <c r="K369" s="95">
        <v>1.9970000000000002E-2</v>
      </c>
      <c r="L369" s="96">
        <v>0.08</v>
      </c>
      <c r="M369" s="96">
        <f t="shared" si="331"/>
        <v>0</v>
      </c>
      <c r="N369" s="96">
        <f t="shared" si="331"/>
        <v>0</v>
      </c>
      <c r="O369" s="96" t="s">
        <v>27</v>
      </c>
      <c r="P369" s="365">
        <v>498</v>
      </c>
      <c r="Q369" s="98">
        <f>VLOOKUP(H369,Devices!$A$2:$C$2077,3,FALSE)</f>
        <v>504</v>
      </c>
      <c r="R369" s="94">
        <f>Q369-P369</f>
        <v>6</v>
      </c>
      <c r="S369" s="94"/>
      <c r="T369" s="94">
        <f>IF(R369-I369&gt;0, R369-I369,"0")</f>
        <v>6</v>
      </c>
      <c r="U369" s="96">
        <f>IF(T369&gt;0,T369*K369,"0")</f>
        <v>0.11982000000000001</v>
      </c>
      <c r="V369" s="366">
        <v>4593</v>
      </c>
      <c r="W369" s="100">
        <f>VLOOKUP(H369,Devices!$A$2:$D$2077,4,FALSE)</f>
        <v>4828</v>
      </c>
      <c r="X369" s="94">
        <f>W369-V369</f>
        <v>235</v>
      </c>
      <c r="Y369" s="94"/>
      <c r="Z369" s="94">
        <f>IF(X369-J369&gt;0,X369-J369,"0")</f>
        <v>235</v>
      </c>
      <c r="AA369" s="96">
        <f>IF(Z369&gt;0,Z369*L369,"0")</f>
        <v>18.8</v>
      </c>
      <c r="AB369" s="91">
        <v>18.919820000000001</v>
      </c>
      <c r="AC369" s="91"/>
    </row>
    <row r="370" spans="1:29" s="3" customFormat="1" ht="15" customHeight="1">
      <c r="A370" s="81" t="s">
        <v>5715</v>
      </c>
      <c r="B370" s="90">
        <v>1058313800</v>
      </c>
      <c r="C370" s="91">
        <f>SUM(U370+AA370)</f>
        <v>164.25337999999999</v>
      </c>
      <c r="D370" s="92">
        <v>17076814</v>
      </c>
      <c r="E370" s="90" t="s">
        <v>177</v>
      </c>
      <c r="F370" s="90" t="s">
        <v>1607</v>
      </c>
      <c r="G370" s="90" t="s">
        <v>1518</v>
      </c>
      <c r="H370" s="93" t="s">
        <v>5708</v>
      </c>
      <c r="I370" s="94">
        <v>0</v>
      </c>
      <c r="J370" s="94">
        <v>0</v>
      </c>
      <c r="K370" s="95">
        <v>1.9970000000000002E-2</v>
      </c>
      <c r="L370" s="96">
        <v>0.08</v>
      </c>
      <c r="M370" s="96">
        <f>I370*K370</f>
        <v>0</v>
      </c>
      <c r="N370" s="96">
        <f>J370*L370</f>
        <v>0</v>
      </c>
      <c r="O370" s="96" t="s">
        <v>27</v>
      </c>
      <c r="P370" s="367">
        <v>73365</v>
      </c>
      <c r="Q370" s="98">
        <f>VLOOKUP(H370,Devices!$A$2:$C$2077,3,FALSE)</f>
        <v>76919</v>
      </c>
      <c r="R370" s="94">
        <f>Q370-P370</f>
        <v>3554</v>
      </c>
      <c r="S370" s="94"/>
      <c r="T370" s="94">
        <f>IF(R370-I370&gt;0, R370-I370,"0")</f>
        <v>3554</v>
      </c>
      <c r="U370" s="96">
        <f>IF(T370&gt;0,T370*K370,"0")</f>
        <v>70.973380000000006</v>
      </c>
      <c r="V370" s="368">
        <v>59354</v>
      </c>
      <c r="W370" s="100">
        <f>VLOOKUP(H370,Devices!$A$2:$D$2077,4,FALSE)</f>
        <v>60520</v>
      </c>
      <c r="X370" s="94">
        <f>W370-V370</f>
        <v>1166</v>
      </c>
      <c r="Y370" s="94"/>
      <c r="Z370" s="94">
        <f>IF(X370-J370&gt;0,X370-J370,"0")</f>
        <v>1166</v>
      </c>
      <c r="AA370" s="96">
        <f>IF(Z370&gt;0,Z370*L370,"0")</f>
        <v>93.28</v>
      </c>
      <c r="AB370" s="91">
        <v>164.25337999999999</v>
      </c>
      <c r="AC370" s="91"/>
    </row>
    <row r="371" spans="1:29" s="3" customFormat="1" ht="15" customHeight="1">
      <c r="A371" s="81">
        <v>61</v>
      </c>
      <c r="B371" s="90">
        <v>1058311200</v>
      </c>
      <c r="C371" s="91">
        <f>SUM(O371+U371+AA371)</f>
        <v>219.32675</v>
      </c>
      <c r="D371" s="92">
        <v>12185801</v>
      </c>
      <c r="E371" s="90" t="s">
        <v>179</v>
      </c>
      <c r="F371" s="90" t="s">
        <v>4326</v>
      </c>
      <c r="G371" s="90" t="s">
        <v>1174</v>
      </c>
      <c r="H371" s="93" t="s">
        <v>180</v>
      </c>
      <c r="I371" s="94">
        <v>4000</v>
      </c>
      <c r="J371" s="94">
        <v>1000</v>
      </c>
      <c r="K371" s="95">
        <v>2.0750000000000001E-2</v>
      </c>
      <c r="L371" s="96">
        <v>0.08</v>
      </c>
      <c r="M371" s="96">
        <f t="shared" si="319"/>
        <v>83</v>
      </c>
      <c r="N371" s="96">
        <f t="shared" si="320"/>
        <v>80</v>
      </c>
      <c r="O371" s="96">
        <f>M371+N371</f>
        <v>163</v>
      </c>
      <c r="P371" s="361">
        <v>449926</v>
      </c>
      <c r="Q371" s="98">
        <f>VLOOKUP(H371,Devices!$A$2:$C$2077,3,FALSE)</f>
        <v>454655</v>
      </c>
      <c r="R371" s="94">
        <f t="shared" si="321"/>
        <v>4729</v>
      </c>
      <c r="S371" s="94">
        <f>IF(R371-I371&gt;0, R371-I371,"0")</f>
        <v>729</v>
      </c>
      <c r="T371" s="94"/>
      <c r="U371" s="96">
        <f>IF(S371&gt;0,S371*K371,"0")</f>
        <v>15.126750000000001</v>
      </c>
      <c r="V371" s="362">
        <v>270717</v>
      </c>
      <c r="W371" s="100">
        <f>VLOOKUP(H371,Devices!$A$2:$D$2077,4,FALSE)</f>
        <v>272232</v>
      </c>
      <c r="X371" s="94">
        <f t="shared" si="324"/>
        <v>1515</v>
      </c>
      <c r="Y371" s="94">
        <f>IF(X371-J371&gt;0,X371-J371,"0")</f>
        <v>515</v>
      </c>
      <c r="Z371" s="94"/>
      <c r="AA371" s="96">
        <f>IF(Y371&gt;0,Y371*L371,"0")</f>
        <v>41.2</v>
      </c>
      <c r="AB371" s="91">
        <v>219.32675</v>
      </c>
      <c r="AC371" s="91"/>
    </row>
    <row r="372" spans="1:29" s="3" customFormat="1" ht="15" customHeight="1">
      <c r="A372" s="81" t="s">
        <v>861</v>
      </c>
      <c r="B372" s="90">
        <v>1012047180</v>
      </c>
      <c r="C372" s="91">
        <f>SUM(U372+AA372)</f>
        <v>669.52709000000004</v>
      </c>
      <c r="D372" s="92">
        <v>12185983</v>
      </c>
      <c r="E372" s="90" t="s">
        <v>181</v>
      </c>
      <c r="F372" s="90" t="s">
        <v>1419</v>
      </c>
      <c r="G372" s="90" t="s">
        <v>1752</v>
      </c>
      <c r="H372" s="93" t="s">
        <v>182</v>
      </c>
      <c r="I372" s="94">
        <v>0</v>
      </c>
      <c r="J372" s="94">
        <v>0</v>
      </c>
      <c r="K372" s="95">
        <v>1.9970000000000002E-2</v>
      </c>
      <c r="L372" s="96">
        <v>0.08</v>
      </c>
      <c r="M372" s="96">
        <f t="shared" si="319"/>
        <v>0</v>
      </c>
      <c r="N372" s="96">
        <f t="shared" si="320"/>
        <v>0</v>
      </c>
      <c r="O372" s="96" t="s">
        <v>27</v>
      </c>
      <c r="P372" s="97">
        <v>359900</v>
      </c>
      <c r="Q372" s="98">
        <f>VLOOKUP(H372,[1]Billing!$I$2:$S$2302,11,FALSE)</f>
        <v>362997</v>
      </c>
      <c r="R372" s="94">
        <f t="shared" si="321"/>
        <v>3097</v>
      </c>
      <c r="S372" s="94"/>
      <c r="T372" s="94">
        <f t="shared" ref="T372:T382" si="332">IF(R372-I372&gt;0, R372-I372,"0")</f>
        <v>3097</v>
      </c>
      <c r="U372" s="96">
        <f t="shared" ref="U372:U382" si="333">IF(T372&gt;0,T372*K372,"0")</f>
        <v>61.847090000000009</v>
      </c>
      <c r="V372" s="99">
        <v>179407</v>
      </c>
      <c r="W372" s="100">
        <f>VLOOKUP(H372,[1]Billing!$I$2:$Y$2302,17,FALSE)</f>
        <v>187003</v>
      </c>
      <c r="X372" s="94">
        <f t="shared" si="324"/>
        <v>7596</v>
      </c>
      <c r="Y372" s="94"/>
      <c r="Z372" s="94">
        <f t="shared" ref="Z372:Z382" si="334">IF(X372-J372&gt;0,X372-J372,"0")</f>
        <v>7596</v>
      </c>
      <c r="AA372" s="96">
        <f t="shared" ref="AA372:AA382" si="335">IF(Z372&gt;0,Z372*L372,"0")</f>
        <v>607.68000000000006</v>
      </c>
      <c r="AB372" s="91">
        <v>669.52709000000004</v>
      </c>
      <c r="AC372" s="91"/>
    </row>
    <row r="373" spans="1:29" s="3" customFormat="1" ht="15" customHeight="1">
      <c r="A373" s="81" t="s">
        <v>861</v>
      </c>
      <c r="B373" s="90">
        <v>1012047180</v>
      </c>
      <c r="C373" s="91">
        <f>SUM(U373+AA373)</f>
        <v>47.628450000000001</v>
      </c>
      <c r="D373" s="92">
        <v>12658618</v>
      </c>
      <c r="E373" s="90" t="s">
        <v>181</v>
      </c>
      <c r="F373" s="90" t="s">
        <v>1420</v>
      </c>
      <c r="G373" s="90" t="s">
        <v>1155</v>
      </c>
      <c r="H373" s="93" t="s">
        <v>862</v>
      </c>
      <c r="I373" s="94">
        <v>0</v>
      </c>
      <c r="J373" s="94">
        <v>0</v>
      </c>
      <c r="K373" s="95">
        <v>1.9970000000000002E-2</v>
      </c>
      <c r="L373" s="96">
        <v>0.08</v>
      </c>
      <c r="M373" s="96">
        <f t="shared" si="319"/>
        <v>0</v>
      </c>
      <c r="N373" s="96">
        <f t="shared" si="320"/>
        <v>0</v>
      </c>
      <c r="O373" s="96" t="s">
        <v>27</v>
      </c>
      <c r="P373" s="97">
        <v>180598</v>
      </c>
      <c r="Q373" s="98">
        <f>VLOOKUP(H373,[1]Billing!$I$2:$S$2302,11,FALSE)</f>
        <v>182983</v>
      </c>
      <c r="R373" s="94">
        <f t="shared" si="321"/>
        <v>2385</v>
      </c>
      <c r="S373" s="94"/>
      <c r="T373" s="94">
        <f t="shared" si="332"/>
        <v>2385</v>
      </c>
      <c r="U373" s="96">
        <f t="shared" si="333"/>
        <v>47.628450000000001</v>
      </c>
      <c r="V373" s="99">
        <v>0</v>
      </c>
      <c r="W373" s="100">
        <f>VLOOKUP(H373,[1]Billing!$I$2:$Y$2302,17,FALSE)</f>
        <v>0</v>
      </c>
      <c r="X373" s="94">
        <f t="shared" si="324"/>
        <v>0</v>
      </c>
      <c r="Y373" s="94"/>
      <c r="Z373" s="94" t="str">
        <f t="shared" si="334"/>
        <v>0</v>
      </c>
      <c r="AA373" s="96">
        <f t="shared" si="335"/>
        <v>0</v>
      </c>
      <c r="AB373" s="91">
        <v>47.628450000000001</v>
      </c>
      <c r="AC373" s="91"/>
    </row>
    <row r="374" spans="1:29" s="3" customFormat="1" ht="15" customHeight="1">
      <c r="A374" s="81" t="s">
        <v>861</v>
      </c>
      <c r="B374" s="90">
        <v>1012047180</v>
      </c>
      <c r="C374" s="91">
        <f>SUM(U374+AA374)</f>
        <v>42.236550000000001</v>
      </c>
      <c r="D374" s="92">
        <v>12661890</v>
      </c>
      <c r="E374" s="90" t="s">
        <v>181</v>
      </c>
      <c r="F374" s="90" t="s">
        <v>1426</v>
      </c>
      <c r="G374" s="90" t="s">
        <v>1753</v>
      </c>
      <c r="H374" s="93" t="s">
        <v>863</v>
      </c>
      <c r="I374" s="94">
        <v>0</v>
      </c>
      <c r="J374" s="94">
        <v>0</v>
      </c>
      <c r="K374" s="95">
        <v>1.9970000000000002E-2</v>
      </c>
      <c r="L374" s="96">
        <v>0.08</v>
      </c>
      <c r="M374" s="96">
        <f t="shared" si="319"/>
        <v>0</v>
      </c>
      <c r="N374" s="96">
        <f t="shared" si="320"/>
        <v>0</v>
      </c>
      <c r="O374" s="96" t="s">
        <v>27</v>
      </c>
      <c r="P374" s="97">
        <v>156250</v>
      </c>
      <c r="Q374" s="98">
        <f>VLOOKUP(H374,[1]Billing!$I$2:$S$2302,11,FALSE)</f>
        <v>158365</v>
      </c>
      <c r="R374" s="94">
        <f t="shared" si="321"/>
        <v>2115</v>
      </c>
      <c r="S374" s="94"/>
      <c r="T374" s="94">
        <f t="shared" si="332"/>
        <v>2115</v>
      </c>
      <c r="U374" s="96">
        <f t="shared" si="333"/>
        <v>42.236550000000001</v>
      </c>
      <c r="V374" s="99">
        <v>0</v>
      </c>
      <c r="W374" s="100">
        <f>VLOOKUP(H374,[1]Billing!$I$2:$Y$2302,17,FALSE)</f>
        <v>0</v>
      </c>
      <c r="X374" s="94">
        <f t="shared" si="324"/>
        <v>0</v>
      </c>
      <c r="Y374" s="94"/>
      <c r="Z374" s="94" t="str">
        <f t="shared" si="334"/>
        <v>0</v>
      </c>
      <c r="AA374" s="96">
        <f t="shared" si="335"/>
        <v>0</v>
      </c>
      <c r="AB374" s="91">
        <v>42.236550000000001</v>
      </c>
      <c r="AC374" s="91"/>
    </row>
    <row r="375" spans="1:29" s="3" customFormat="1" ht="15" customHeight="1">
      <c r="A375" s="81" t="s">
        <v>861</v>
      </c>
      <c r="B375" s="90">
        <v>1012047180</v>
      </c>
      <c r="C375" s="91">
        <f>SUM(U375+AA375)</f>
        <v>0.81877000000000011</v>
      </c>
      <c r="D375" s="92">
        <v>12661935</v>
      </c>
      <c r="E375" s="90" t="s">
        <v>181</v>
      </c>
      <c r="F375" s="90" t="s">
        <v>1427</v>
      </c>
      <c r="G375" s="90" t="s">
        <v>1753</v>
      </c>
      <c r="H375" s="93" t="s">
        <v>864</v>
      </c>
      <c r="I375" s="94">
        <v>0</v>
      </c>
      <c r="J375" s="94">
        <v>0</v>
      </c>
      <c r="K375" s="95">
        <v>1.9970000000000002E-2</v>
      </c>
      <c r="L375" s="96">
        <v>0.08</v>
      </c>
      <c r="M375" s="96">
        <f t="shared" si="319"/>
        <v>0</v>
      </c>
      <c r="N375" s="96">
        <f t="shared" si="320"/>
        <v>0</v>
      </c>
      <c r="O375" s="96" t="s">
        <v>27</v>
      </c>
      <c r="P375" s="97">
        <v>11365</v>
      </c>
      <c r="Q375" s="98">
        <f>VLOOKUP(H375,[1]Billing!$I$2:$S$2302,11,FALSE)</f>
        <v>11406</v>
      </c>
      <c r="R375" s="94">
        <f t="shared" si="321"/>
        <v>41</v>
      </c>
      <c r="S375" s="94"/>
      <c r="T375" s="94">
        <f t="shared" si="332"/>
        <v>41</v>
      </c>
      <c r="U375" s="96">
        <f t="shared" si="333"/>
        <v>0.81877000000000011</v>
      </c>
      <c r="V375" s="99">
        <v>0</v>
      </c>
      <c r="W375" s="100">
        <f>VLOOKUP(H375,[1]Billing!$I$2:$Y$2302,17,FALSE)</f>
        <v>0</v>
      </c>
      <c r="X375" s="94">
        <f t="shared" si="324"/>
        <v>0</v>
      </c>
      <c r="Y375" s="94"/>
      <c r="Z375" s="94" t="str">
        <f t="shared" si="334"/>
        <v>0</v>
      </c>
      <c r="AA375" s="96">
        <f t="shared" si="335"/>
        <v>0</v>
      </c>
      <c r="AB375" s="91">
        <v>0.81877000000000011</v>
      </c>
      <c r="AC375" s="91"/>
    </row>
    <row r="376" spans="1:29" s="3" customFormat="1" ht="15" customHeight="1">
      <c r="A376" s="81" t="s">
        <v>861</v>
      </c>
      <c r="B376" s="90">
        <v>1012047180</v>
      </c>
      <c r="C376" s="91">
        <f>SUM(U376+AA376)</f>
        <v>243.91014000000001</v>
      </c>
      <c r="D376" s="92">
        <v>12662279</v>
      </c>
      <c r="E376" s="90" t="s">
        <v>181</v>
      </c>
      <c r="F376" s="90" t="s">
        <v>1421</v>
      </c>
      <c r="G376" s="90" t="s">
        <v>1481</v>
      </c>
      <c r="H376" s="93" t="s">
        <v>865</v>
      </c>
      <c r="I376" s="94">
        <v>0</v>
      </c>
      <c r="J376" s="94">
        <v>0</v>
      </c>
      <c r="K376" s="95">
        <v>1.9970000000000002E-2</v>
      </c>
      <c r="L376" s="96">
        <v>0.08</v>
      </c>
      <c r="M376" s="96">
        <f t="shared" si="319"/>
        <v>0</v>
      </c>
      <c r="N376" s="96">
        <f t="shared" si="320"/>
        <v>0</v>
      </c>
      <c r="O376" s="96" t="s">
        <v>27</v>
      </c>
      <c r="P376" s="97">
        <v>96312</v>
      </c>
      <c r="Q376" s="98">
        <f>VLOOKUP(H376,[1]Billing!$I$2:$S$2302,11,FALSE)</f>
        <v>97974</v>
      </c>
      <c r="R376" s="94">
        <f t="shared" si="321"/>
        <v>1662</v>
      </c>
      <c r="S376" s="94"/>
      <c r="T376" s="94">
        <f t="shared" si="332"/>
        <v>1662</v>
      </c>
      <c r="U376" s="96">
        <f t="shared" si="333"/>
        <v>33.19014</v>
      </c>
      <c r="V376" s="99">
        <v>50301</v>
      </c>
      <c r="W376" s="100">
        <f>VLOOKUP(H376,[1]Billing!$I$2:$Y$2302,17,FALSE)</f>
        <v>52935</v>
      </c>
      <c r="X376" s="94">
        <f t="shared" si="324"/>
        <v>2634</v>
      </c>
      <c r="Y376" s="94"/>
      <c r="Z376" s="94">
        <f t="shared" si="334"/>
        <v>2634</v>
      </c>
      <c r="AA376" s="96">
        <f t="shared" si="335"/>
        <v>210.72</v>
      </c>
      <c r="AB376" s="91">
        <v>243.91014000000001</v>
      </c>
      <c r="AC376" s="91"/>
    </row>
    <row r="377" spans="1:29" s="4" customFormat="1" ht="15" customHeight="1">
      <c r="A377" s="81" t="s">
        <v>861</v>
      </c>
      <c r="B377" s="90">
        <v>1012047180</v>
      </c>
      <c r="C377" s="91">
        <f>SUM(U377+AA377)</f>
        <v>27.798240000000003</v>
      </c>
      <c r="D377" s="369">
        <v>12917055</v>
      </c>
      <c r="E377" s="90" t="s">
        <v>181</v>
      </c>
      <c r="F377" s="90" t="s">
        <v>1422</v>
      </c>
      <c r="G377" s="90" t="s">
        <v>2459</v>
      </c>
      <c r="H377" s="370" t="s">
        <v>5438</v>
      </c>
      <c r="I377" s="94">
        <v>0</v>
      </c>
      <c r="J377" s="94">
        <v>0</v>
      </c>
      <c r="K377" s="95">
        <v>1.9970000000000002E-2</v>
      </c>
      <c r="L377" s="96">
        <v>0.08</v>
      </c>
      <c r="M377" s="96">
        <f t="shared" ref="M377" si="336">I377*K377</f>
        <v>0</v>
      </c>
      <c r="N377" s="96">
        <f t="shared" ref="N377" si="337">J377*L377</f>
        <v>0</v>
      </c>
      <c r="O377" s="96" t="s">
        <v>27</v>
      </c>
      <c r="P377" s="97">
        <v>372122</v>
      </c>
      <c r="Q377" s="98">
        <f>VLOOKUP(H377,[1]Billing!$I$2:$S$2302,11,FALSE)</f>
        <v>373514</v>
      </c>
      <c r="R377" s="94">
        <f t="shared" ref="R377" si="338">Q377-P377</f>
        <v>1392</v>
      </c>
      <c r="S377" s="94"/>
      <c r="T377" s="94">
        <f t="shared" ref="T377" si="339">IF(R377-I377&gt;0, R377-I377,"0")</f>
        <v>1392</v>
      </c>
      <c r="U377" s="96">
        <f t="shared" ref="U377" si="340">IF(T377&gt;0,T377*K377,"0")</f>
        <v>27.798240000000003</v>
      </c>
      <c r="V377" s="99">
        <v>0</v>
      </c>
      <c r="W377" s="100">
        <f>VLOOKUP(H377,[1]Billing!$I$2:$Y$2302,17,FALSE)</f>
        <v>0</v>
      </c>
      <c r="X377" s="94">
        <f t="shared" ref="X377" si="341">W377-V377</f>
        <v>0</v>
      </c>
      <c r="Y377" s="94"/>
      <c r="Z377" s="94" t="str">
        <f t="shared" ref="Z377" si="342">IF(X377-J377&gt;0,X377-J377,"0")</f>
        <v>0</v>
      </c>
      <c r="AA377" s="96">
        <f t="shared" ref="AA377" si="343">IF(Z377&gt;0,Z377*L377,"0")</f>
        <v>0</v>
      </c>
      <c r="AB377" s="91">
        <v>27.798240000000003</v>
      </c>
      <c r="AC377" s="91"/>
    </row>
    <row r="378" spans="1:29" s="3" customFormat="1" ht="15" customHeight="1">
      <c r="A378" s="81" t="s">
        <v>861</v>
      </c>
      <c r="B378" s="90">
        <v>1012047180</v>
      </c>
      <c r="C378" s="91">
        <f>SUM(U378+AA378)</f>
        <v>116.30721</v>
      </c>
      <c r="D378" s="92">
        <v>12662673</v>
      </c>
      <c r="E378" s="90" t="s">
        <v>181</v>
      </c>
      <c r="F378" s="90" t="s">
        <v>1428</v>
      </c>
      <c r="G378" s="90" t="s">
        <v>1325</v>
      </c>
      <c r="H378" s="93" t="s">
        <v>866</v>
      </c>
      <c r="I378" s="94">
        <v>0</v>
      </c>
      <c r="J378" s="94">
        <v>0</v>
      </c>
      <c r="K378" s="95">
        <v>1.9970000000000002E-2</v>
      </c>
      <c r="L378" s="96">
        <v>0.08</v>
      </c>
      <c r="M378" s="96">
        <f t="shared" si="319"/>
        <v>0</v>
      </c>
      <c r="N378" s="96">
        <f t="shared" si="320"/>
        <v>0</v>
      </c>
      <c r="O378" s="96" t="s">
        <v>27</v>
      </c>
      <c r="P378" s="97">
        <v>124712</v>
      </c>
      <c r="Q378" s="98">
        <f>VLOOKUP(H378,[1]Billing!$I$2:$S$2302,11,FALSE)</f>
        <v>125805</v>
      </c>
      <c r="R378" s="94">
        <f t="shared" si="321"/>
        <v>1093</v>
      </c>
      <c r="S378" s="94"/>
      <c r="T378" s="94">
        <f t="shared" si="332"/>
        <v>1093</v>
      </c>
      <c r="U378" s="96">
        <f t="shared" si="333"/>
        <v>21.827210000000001</v>
      </c>
      <c r="V378" s="99">
        <v>79916</v>
      </c>
      <c r="W378" s="100">
        <f>VLOOKUP(H378,[1]Billing!$I$2:$Y$2302,17,FALSE)</f>
        <v>81097</v>
      </c>
      <c r="X378" s="94">
        <f t="shared" si="324"/>
        <v>1181</v>
      </c>
      <c r="Y378" s="94"/>
      <c r="Z378" s="94">
        <f t="shared" si="334"/>
        <v>1181</v>
      </c>
      <c r="AA378" s="96">
        <f t="shared" si="335"/>
        <v>94.48</v>
      </c>
      <c r="AB378" s="91">
        <v>116.30721</v>
      </c>
      <c r="AC378" s="91"/>
    </row>
    <row r="379" spans="1:29" s="3" customFormat="1" ht="15" customHeight="1">
      <c r="A379" s="81" t="s">
        <v>861</v>
      </c>
      <c r="B379" s="90">
        <v>1012047180</v>
      </c>
      <c r="C379" s="91">
        <f>SUM(U379+AA379)</f>
        <v>39.940000000000005</v>
      </c>
      <c r="D379" s="92">
        <v>12355236</v>
      </c>
      <c r="E379" s="90" t="s">
        <v>181</v>
      </c>
      <c r="F379" s="90" t="s">
        <v>1424</v>
      </c>
      <c r="G379" s="90" t="s">
        <v>360</v>
      </c>
      <c r="H379" s="93" t="s">
        <v>867</v>
      </c>
      <c r="I379" s="94">
        <v>0</v>
      </c>
      <c r="J379" s="94">
        <v>0</v>
      </c>
      <c r="K379" s="95">
        <v>1.9970000000000002E-2</v>
      </c>
      <c r="L379" s="96">
        <v>0.08</v>
      </c>
      <c r="M379" s="96">
        <f t="shared" si="319"/>
        <v>0</v>
      </c>
      <c r="N379" s="96">
        <f t="shared" si="320"/>
        <v>0</v>
      </c>
      <c r="O379" s="96" t="s">
        <v>27</v>
      </c>
      <c r="P379" s="97">
        <v>121150</v>
      </c>
      <c r="Q379" s="98">
        <v>123150</v>
      </c>
      <c r="R379" s="94">
        <f t="shared" si="321"/>
        <v>2000</v>
      </c>
      <c r="S379" s="94"/>
      <c r="T379" s="94">
        <f t="shared" si="332"/>
        <v>2000</v>
      </c>
      <c r="U379" s="96">
        <f t="shared" si="333"/>
        <v>39.940000000000005</v>
      </c>
      <c r="V379" s="99">
        <v>0</v>
      </c>
      <c r="W379" s="100">
        <v>0</v>
      </c>
      <c r="X379" s="94">
        <f t="shared" si="324"/>
        <v>0</v>
      </c>
      <c r="Y379" s="94"/>
      <c r="Z379" s="94" t="str">
        <f t="shared" si="334"/>
        <v>0</v>
      </c>
      <c r="AA379" s="96">
        <f t="shared" si="335"/>
        <v>0</v>
      </c>
      <c r="AB379" s="91">
        <v>39.940000000000005</v>
      </c>
      <c r="AC379" s="91"/>
    </row>
    <row r="380" spans="1:29" s="3" customFormat="1" ht="15" customHeight="1">
      <c r="A380" s="81" t="s">
        <v>861</v>
      </c>
      <c r="B380" s="90">
        <v>1012047180</v>
      </c>
      <c r="C380" s="91">
        <f>SUM(U380+AA380)</f>
        <v>1.9970000000000001</v>
      </c>
      <c r="D380" s="92">
        <v>12355234</v>
      </c>
      <c r="E380" s="90" t="s">
        <v>181</v>
      </c>
      <c r="F380" s="90" t="s">
        <v>1425</v>
      </c>
      <c r="G380" s="90" t="s">
        <v>868</v>
      </c>
      <c r="H380" s="93" t="s">
        <v>4399</v>
      </c>
      <c r="I380" s="94">
        <v>0</v>
      </c>
      <c r="J380" s="94">
        <v>0</v>
      </c>
      <c r="K380" s="95">
        <v>1.9970000000000002E-2</v>
      </c>
      <c r="L380" s="96">
        <v>0.08</v>
      </c>
      <c r="M380" s="96">
        <f t="shared" si="319"/>
        <v>0</v>
      </c>
      <c r="N380" s="96">
        <f t="shared" si="320"/>
        <v>0</v>
      </c>
      <c r="O380" s="96" t="s">
        <v>27</v>
      </c>
      <c r="P380" s="97">
        <v>101020</v>
      </c>
      <c r="Q380" s="98">
        <f>VLOOKUP(H380,[1]Billing!$I$2:$S$2302,11,FALSE)</f>
        <v>101120</v>
      </c>
      <c r="R380" s="94">
        <f t="shared" si="321"/>
        <v>100</v>
      </c>
      <c r="S380" s="94"/>
      <c r="T380" s="94">
        <f t="shared" si="332"/>
        <v>100</v>
      </c>
      <c r="U380" s="96">
        <f t="shared" si="333"/>
        <v>1.9970000000000001</v>
      </c>
      <c r="V380" s="99">
        <v>0</v>
      </c>
      <c r="W380" s="100">
        <f>VLOOKUP(H380,[1]Billing!$I$2:$Y$2302,17,FALSE)</f>
        <v>0</v>
      </c>
      <c r="X380" s="94">
        <f t="shared" si="324"/>
        <v>0</v>
      </c>
      <c r="Y380" s="94"/>
      <c r="Z380" s="94" t="str">
        <f t="shared" si="334"/>
        <v>0</v>
      </c>
      <c r="AA380" s="96">
        <f t="shared" si="335"/>
        <v>0</v>
      </c>
      <c r="AB380" s="91">
        <v>1.9970000000000001</v>
      </c>
      <c r="AC380" s="91"/>
    </row>
    <row r="381" spans="1:29" s="4" customFormat="1" ht="15" customHeight="1">
      <c r="A381" s="81" t="s">
        <v>861</v>
      </c>
      <c r="B381" s="90">
        <v>1012047180</v>
      </c>
      <c r="C381" s="91">
        <f>SUM(U381+AA381)</f>
        <v>1.2181700000000002</v>
      </c>
      <c r="D381" s="92">
        <v>12355235</v>
      </c>
      <c r="E381" s="90" t="s">
        <v>181</v>
      </c>
      <c r="F381" s="90" t="s">
        <v>1429</v>
      </c>
      <c r="G381" s="90" t="s">
        <v>868</v>
      </c>
      <c r="H381" s="93" t="s">
        <v>869</v>
      </c>
      <c r="I381" s="94">
        <v>0</v>
      </c>
      <c r="J381" s="94">
        <v>0</v>
      </c>
      <c r="K381" s="95">
        <v>1.9970000000000002E-2</v>
      </c>
      <c r="L381" s="96">
        <v>0.08</v>
      </c>
      <c r="M381" s="96">
        <f t="shared" si="319"/>
        <v>0</v>
      </c>
      <c r="N381" s="96">
        <f t="shared" si="320"/>
        <v>0</v>
      </c>
      <c r="O381" s="96" t="s">
        <v>27</v>
      </c>
      <c r="P381" s="97">
        <v>69310</v>
      </c>
      <c r="Q381" s="98">
        <f>VLOOKUP(H381,[1]Billing!$I$2:$S$2302,11,FALSE)</f>
        <v>69371</v>
      </c>
      <c r="R381" s="94">
        <f t="shared" si="321"/>
        <v>61</v>
      </c>
      <c r="S381" s="94"/>
      <c r="T381" s="94">
        <f t="shared" si="332"/>
        <v>61</v>
      </c>
      <c r="U381" s="96">
        <f t="shared" si="333"/>
        <v>1.2181700000000002</v>
      </c>
      <c r="V381" s="99">
        <v>0</v>
      </c>
      <c r="W381" s="100">
        <f>VLOOKUP(H381,[1]Billing!$I$2:$Y$2302,17,FALSE)</f>
        <v>0</v>
      </c>
      <c r="X381" s="94">
        <f t="shared" si="324"/>
        <v>0</v>
      </c>
      <c r="Y381" s="94"/>
      <c r="Z381" s="94" t="str">
        <f t="shared" si="334"/>
        <v>0</v>
      </c>
      <c r="AA381" s="96">
        <f t="shared" si="335"/>
        <v>0</v>
      </c>
      <c r="AB381" s="91">
        <v>1.2181700000000002</v>
      </c>
      <c r="AC381" s="91"/>
    </row>
    <row r="382" spans="1:29" s="3" customFormat="1" ht="15" customHeight="1">
      <c r="A382" s="81" t="s">
        <v>1237</v>
      </c>
      <c r="B382" s="90">
        <v>1012047180</v>
      </c>
      <c r="C382" s="91">
        <f>SUM(U382+AA382)</f>
        <v>92.081670000000003</v>
      </c>
      <c r="D382" s="92">
        <v>12601321</v>
      </c>
      <c r="E382" s="90" t="s">
        <v>181</v>
      </c>
      <c r="F382" s="90" t="s">
        <v>1430</v>
      </c>
      <c r="G382" s="90" t="s">
        <v>1155</v>
      </c>
      <c r="H382" s="93" t="s">
        <v>1238</v>
      </c>
      <c r="I382" s="94">
        <v>0</v>
      </c>
      <c r="J382" s="94">
        <v>0</v>
      </c>
      <c r="K382" s="95">
        <v>1.9970000000000002E-2</v>
      </c>
      <c r="L382" s="96">
        <v>0.08</v>
      </c>
      <c r="M382" s="96">
        <f t="shared" si="319"/>
        <v>0</v>
      </c>
      <c r="N382" s="96">
        <f t="shared" si="320"/>
        <v>0</v>
      </c>
      <c r="O382" s="96" t="s">
        <v>27</v>
      </c>
      <c r="P382" s="97">
        <v>148897</v>
      </c>
      <c r="Q382" s="98">
        <f>VLOOKUP(H382,[1]Billing!$I$2:$S$2302,11,FALSE)</f>
        <v>153508</v>
      </c>
      <c r="R382" s="94">
        <f t="shared" si="321"/>
        <v>4611</v>
      </c>
      <c r="S382" s="94"/>
      <c r="T382" s="94">
        <f t="shared" si="332"/>
        <v>4611</v>
      </c>
      <c r="U382" s="96">
        <f t="shared" si="333"/>
        <v>92.081670000000003</v>
      </c>
      <c r="V382" s="99">
        <v>0</v>
      </c>
      <c r="W382" s="100">
        <f>VLOOKUP(H382,[1]Billing!$I$2:$Y$2302,17,FALSE)</f>
        <v>0</v>
      </c>
      <c r="X382" s="94">
        <f t="shared" si="324"/>
        <v>0</v>
      </c>
      <c r="Y382" s="94"/>
      <c r="Z382" s="94" t="str">
        <f t="shared" si="334"/>
        <v>0</v>
      </c>
      <c r="AA382" s="96">
        <f t="shared" si="335"/>
        <v>0</v>
      </c>
      <c r="AB382" s="91">
        <v>92.081670000000003</v>
      </c>
      <c r="AC382" s="91"/>
    </row>
    <row r="383" spans="1:29" s="3" customFormat="1" ht="15" customHeight="1">
      <c r="A383" s="81" t="s">
        <v>6646</v>
      </c>
      <c r="B383" s="90">
        <v>1012047180</v>
      </c>
      <c r="C383" s="91">
        <f>SUM(U383+AA383)</f>
        <v>488.99223999999998</v>
      </c>
      <c r="D383" s="92">
        <v>13586854</v>
      </c>
      <c r="E383" s="90" t="s">
        <v>181</v>
      </c>
      <c r="F383" s="90" t="s">
        <v>1423</v>
      </c>
      <c r="G383" s="90" t="s">
        <v>5638</v>
      </c>
      <c r="H383" s="93" t="s">
        <v>6647</v>
      </c>
      <c r="I383" s="94">
        <v>0</v>
      </c>
      <c r="J383" s="94">
        <v>0</v>
      </c>
      <c r="K383" s="95">
        <v>1.9970000000000002E-2</v>
      </c>
      <c r="L383" s="96">
        <v>0.08</v>
      </c>
      <c r="M383" s="96">
        <f>I383*K383</f>
        <v>0</v>
      </c>
      <c r="N383" s="96">
        <f>J383*L383</f>
        <v>0</v>
      </c>
      <c r="O383" s="96" t="s">
        <v>27</v>
      </c>
      <c r="P383" s="97">
        <v>1919</v>
      </c>
      <c r="Q383" s="98">
        <f>VLOOKUP(H383,[1]Billing!$I$2:$S$2302,11,FALSE)</f>
        <v>3511</v>
      </c>
      <c r="R383" s="94">
        <f>Q383-P383</f>
        <v>1592</v>
      </c>
      <c r="S383" s="94"/>
      <c r="T383" s="94">
        <f t="shared" ref="T383" si="344">IF(R383-I383&gt;0, R383-I383,"0")</f>
        <v>1592</v>
      </c>
      <c r="U383" s="96">
        <f t="shared" ref="U383" si="345">IF(T383&gt;0,T383*K383,"0")</f>
        <v>31.792240000000003</v>
      </c>
      <c r="V383" s="99">
        <v>6049</v>
      </c>
      <c r="W383" s="100">
        <f>VLOOKUP(H383,[1]Billing!$I$2:$Y$2302,17,FALSE)</f>
        <v>11764</v>
      </c>
      <c r="X383" s="94">
        <f>W383-V383</f>
        <v>5715</v>
      </c>
      <c r="Y383" s="94"/>
      <c r="Z383" s="94">
        <f t="shared" ref="Z383" si="346">IF(X383-J383&gt;0,X383-J383,"0")</f>
        <v>5715</v>
      </c>
      <c r="AA383" s="96">
        <f t="shared" ref="AA383" si="347">IF(Z383&gt;0,Z383*L383,"0")</f>
        <v>457.2</v>
      </c>
      <c r="AB383" s="91">
        <v>488.99223999999998</v>
      </c>
      <c r="AC383" s="91"/>
    </row>
    <row r="384" spans="1:29" s="4" customFormat="1" ht="15" customHeight="1">
      <c r="A384" s="81" t="s">
        <v>5900</v>
      </c>
      <c r="B384" s="90">
        <v>1012004360</v>
      </c>
      <c r="C384" s="91">
        <f>SUM(U384+AA384)</f>
        <v>442.90480000000002</v>
      </c>
      <c r="D384" s="92">
        <v>13715802</v>
      </c>
      <c r="E384" s="90" t="s">
        <v>183</v>
      </c>
      <c r="F384" s="90" t="s">
        <v>4511</v>
      </c>
      <c r="G384" s="90" t="s">
        <v>5408</v>
      </c>
      <c r="H384" s="93" t="s">
        <v>5901</v>
      </c>
      <c r="I384" s="94">
        <v>0</v>
      </c>
      <c r="J384" s="94">
        <v>0</v>
      </c>
      <c r="K384" s="95">
        <v>1.9970000000000002E-2</v>
      </c>
      <c r="L384" s="96">
        <v>0.08</v>
      </c>
      <c r="M384" s="96">
        <f t="shared" ref="M384" si="348">I384*K384</f>
        <v>0</v>
      </c>
      <c r="N384" s="96">
        <f t="shared" ref="N384" si="349">J384*L384</f>
        <v>0</v>
      </c>
      <c r="O384" s="96" t="s">
        <v>27</v>
      </c>
      <c r="P384" s="97">
        <v>28558</v>
      </c>
      <c r="Q384" s="98">
        <f>VLOOKUP(H384,Devices!$A$2:$C$2077,3,FALSE)</f>
        <v>46398</v>
      </c>
      <c r="R384" s="94">
        <f t="shared" ref="R384" si="350">Q384-P384</f>
        <v>17840</v>
      </c>
      <c r="S384" s="94"/>
      <c r="T384" s="94">
        <f t="shared" ref="T384" si="351">IF(R384-I384&gt;0, R384-I384,"0")</f>
        <v>17840</v>
      </c>
      <c r="U384" s="96">
        <f t="shared" ref="U384" si="352">IF(T384&gt;0,T384*K384,"0")</f>
        <v>356.26480000000004</v>
      </c>
      <c r="V384" s="99">
        <v>2833</v>
      </c>
      <c r="W384" s="100">
        <f>VLOOKUP(H384,Devices!$A$2:$D$2077,4,FALSE)</f>
        <v>3916</v>
      </c>
      <c r="X384" s="94">
        <f t="shared" ref="X384" si="353">W384-V384</f>
        <v>1083</v>
      </c>
      <c r="Y384" s="94"/>
      <c r="Z384" s="94">
        <f t="shared" ref="Z384" si="354">IF(X384-J384&gt;0,X384-J384,"0")</f>
        <v>1083</v>
      </c>
      <c r="AA384" s="96">
        <f t="shared" ref="AA384" si="355">IF(Z384&gt;0,Z384*L384,"0")</f>
        <v>86.64</v>
      </c>
      <c r="AB384" s="91">
        <v>442.90480000000002</v>
      </c>
      <c r="AC384" s="91"/>
    </row>
    <row r="385" spans="1:29" s="3" customFormat="1" ht="15" customHeight="1">
      <c r="A385" s="81">
        <v>64</v>
      </c>
      <c r="B385" s="90">
        <v>1012013190</v>
      </c>
      <c r="C385" s="91">
        <f>SUM(O385+U385+AA385)</f>
        <v>369.6</v>
      </c>
      <c r="D385" s="92">
        <v>12308273</v>
      </c>
      <c r="E385" s="90" t="s">
        <v>184</v>
      </c>
      <c r="F385" s="90" t="s">
        <v>5363</v>
      </c>
      <c r="G385" s="90" t="s">
        <v>1754</v>
      </c>
      <c r="H385" s="93" t="s">
        <v>185</v>
      </c>
      <c r="I385" s="94">
        <v>8000</v>
      </c>
      <c r="J385" s="94">
        <v>1500</v>
      </c>
      <c r="K385" s="95">
        <v>2.0750000000000001E-2</v>
      </c>
      <c r="L385" s="96">
        <v>0.08</v>
      </c>
      <c r="M385" s="96">
        <f t="shared" si="319"/>
        <v>166</v>
      </c>
      <c r="N385" s="96">
        <f t="shared" si="320"/>
        <v>120</v>
      </c>
      <c r="O385" s="96">
        <f t="shared" ref="O385:O388" si="356">M385+N385</f>
        <v>286</v>
      </c>
      <c r="P385" s="371">
        <v>117601</v>
      </c>
      <c r="Q385" s="98">
        <f>VLOOKUP(H385,Devices!$A$2:$C$2077,3,FALSE)</f>
        <v>119305</v>
      </c>
      <c r="R385" s="94">
        <f t="shared" si="321"/>
        <v>1704</v>
      </c>
      <c r="S385" s="94" t="str">
        <f t="shared" ref="S385:S388" si="357">IF(R385-I385&gt;0, R385-I385,"0")</f>
        <v>0</v>
      </c>
      <c r="T385" s="94"/>
      <c r="U385" s="96">
        <f t="shared" ref="U385:U388" si="358">IF(S385&gt;0,S385*K385,"0")</f>
        <v>0</v>
      </c>
      <c r="V385" s="372">
        <v>134313</v>
      </c>
      <c r="W385" s="100">
        <f>VLOOKUP(H385,Devices!$A$2:$D$2077,4,FALSE)</f>
        <v>136858</v>
      </c>
      <c r="X385" s="94">
        <f t="shared" si="324"/>
        <v>2545</v>
      </c>
      <c r="Y385" s="94">
        <f t="shared" ref="Y385:Y388" si="359">IF(X385-J385&gt;0,X385-J385,"0")</f>
        <v>1045</v>
      </c>
      <c r="Z385" s="94"/>
      <c r="AA385" s="96">
        <f t="shared" ref="AA385:AA388" si="360">IF(Y385&gt;0,Y385*L385,"0")</f>
        <v>83.600000000000009</v>
      </c>
      <c r="AB385" s="91">
        <v>369.6</v>
      </c>
      <c r="AC385" s="91"/>
    </row>
    <row r="386" spans="1:29" s="3" customFormat="1" ht="15" customHeight="1">
      <c r="A386" s="81">
        <v>64</v>
      </c>
      <c r="B386" s="90">
        <v>1012013190</v>
      </c>
      <c r="C386" s="91">
        <f>SUM(O386+U386+AA386)</f>
        <v>143.75</v>
      </c>
      <c r="D386" s="92">
        <v>12185664</v>
      </c>
      <c r="E386" s="90" t="s">
        <v>184</v>
      </c>
      <c r="F386" s="90" t="s">
        <v>5362</v>
      </c>
      <c r="G386" s="90" t="s">
        <v>1754</v>
      </c>
      <c r="H386" s="93" t="s">
        <v>186</v>
      </c>
      <c r="I386" s="94">
        <v>5000</v>
      </c>
      <c r="J386" s="94">
        <v>500</v>
      </c>
      <c r="K386" s="95">
        <v>2.0750000000000001E-2</v>
      </c>
      <c r="L386" s="96">
        <v>0.08</v>
      </c>
      <c r="M386" s="96">
        <f t="shared" si="319"/>
        <v>103.75</v>
      </c>
      <c r="N386" s="96">
        <f t="shared" si="320"/>
        <v>40</v>
      </c>
      <c r="O386" s="96">
        <f t="shared" si="356"/>
        <v>143.75</v>
      </c>
      <c r="P386" s="373">
        <v>52498</v>
      </c>
      <c r="Q386" s="98">
        <f>VLOOKUP(H386,Devices!$A$2:$C$2077,3,FALSE)</f>
        <v>52535</v>
      </c>
      <c r="R386" s="94">
        <f t="shared" si="321"/>
        <v>37</v>
      </c>
      <c r="S386" s="94" t="str">
        <f t="shared" si="357"/>
        <v>0</v>
      </c>
      <c r="T386" s="94"/>
      <c r="U386" s="96">
        <f t="shared" si="358"/>
        <v>0</v>
      </c>
      <c r="V386" s="374">
        <v>67008</v>
      </c>
      <c r="W386" s="100">
        <f>VLOOKUP(H386,Devices!$A$2:$D$2077,4,FALSE)</f>
        <v>67106</v>
      </c>
      <c r="X386" s="94">
        <f t="shared" si="324"/>
        <v>98</v>
      </c>
      <c r="Y386" s="94" t="str">
        <f t="shared" si="359"/>
        <v>0</v>
      </c>
      <c r="Z386" s="94"/>
      <c r="AA386" s="96">
        <f t="shared" si="360"/>
        <v>0</v>
      </c>
      <c r="AB386" s="91">
        <v>143.75</v>
      </c>
      <c r="AC386" s="91"/>
    </row>
    <row r="387" spans="1:29" s="3" customFormat="1" ht="15" customHeight="1">
      <c r="A387" s="81" t="s">
        <v>189</v>
      </c>
      <c r="B387" s="90">
        <v>1054251880</v>
      </c>
      <c r="C387" s="91">
        <f>SUM(O387+U387+AA387)</f>
        <v>124.5</v>
      </c>
      <c r="D387" s="92">
        <v>12354693</v>
      </c>
      <c r="E387" s="90" t="s">
        <v>188</v>
      </c>
      <c r="F387" s="90" t="s">
        <v>3341</v>
      </c>
      <c r="G387" s="90" t="s">
        <v>851</v>
      </c>
      <c r="H387" s="93" t="s">
        <v>190</v>
      </c>
      <c r="I387" s="94">
        <v>6000</v>
      </c>
      <c r="J387" s="94">
        <v>0</v>
      </c>
      <c r="K387" s="95">
        <v>2.0750000000000001E-2</v>
      </c>
      <c r="L387" s="96">
        <v>0.08</v>
      </c>
      <c r="M387" s="96">
        <f t="shared" si="319"/>
        <v>124.5</v>
      </c>
      <c r="N387" s="96">
        <f t="shared" si="320"/>
        <v>0</v>
      </c>
      <c r="O387" s="96">
        <f t="shared" si="356"/>
        <v>124.5</v>
      </c>
      <c r="P387" s="375">
        <v>54611</v>
      </c>
      <c r="Q387" s="98">
        <f>VLOOKUP(H387,Devices!$A$2:$C$2077,3,FALSE)</f>
        <v>55137</v>
      </c>
      <c r="R387" s="94">
        <f t="shared" si="321"/>
        <v>526</v>
      </c>
      <c r="S387" s="94" t="str">
        <f t="shared" si="357"/>
        <v>0</v>
      </c>
      <c r="T387" s="94"/>
      <c r="U387" s="96">
        <f t="shared" si="358"/>
        <v>0</v>
      </c>
      <c r="V387" s="376">
        <v>0</v>
      </c>
      <c r="W387" s="100">
        <v>0</v>
      </c>
      <c r="X387" s="94">
        <f t="shared" si="324"/>
        <v>0</v>
      </c>
      <c r="Y387" s="94" t="str">
        <f t="shared" si="359"/>
        <v>0</v>
      </c>
      <c r="Z387" s="94"/>
      <c r="AA387" s="96">
        <f t="shared" si="360"/>
        <v>0</v>
      </c>
      <c r="AB387" s="91">
        <v>124.5</v>
      </c>
      <c r="AC387" s="91"/>
    </row>
    <row r="388" spans="1:29" s="3" customFormat="1" ht="15" customHeight="1">
      <c r="A388" s="81" t="s">
        <v>1514</v>
      </c>
      <c r="B388" s="90">
        <v>1054251880</v>
      </c>
      <c r="C388" s="91">
        <f>SUM(O388+U388+AA388)</f>
        <v>353.78</v>
      </c>
      <c r="D388" s="92">
        <v>12355416</v>
      </c>
      <c r="E388" s="90" t="s">
        <v>188</v>
      </c>
      <c r="F388" s="90" t="s">
        <v>1515</v>
      </c>
      <c r="G388" s="90" t="s">
        <v>1170</v>
      </c>
      <c r="H388" s="120" t="s">
        <v>645</v>
      </c>
      <c r="I388" s="94">
        <v>6000</v>
      </c>
      <c r="J388" s="94">
        <v>100</v>
      </c>
      <c r="K388" s="95">
        <v>2.0750000000000001E-2</v>
      </c>
      <c r="L388" s="96">
        <v>0.08</v>
      </c>
      <c r="M388" s="96">
        <f t="shared" si="319"/>
        <v>124.5</v>
      </c>
      <c r="N388" s="96">
        <f t="shared" si="320"/>
        <v>8</v>
      </c>
      <c r="O388" s="96">
        <f t="shared" si="356"/>
        <v>132.5</v>
      </c>
      <c r="P388" s="377">
        <v>73097</v>
      </c>
      <c r="Q388" s="98">
        <f>VLOOKUP(H388,Devices!$A$2:$C$2077,3,FALSE)</f>
        <v>74383</v>
      </c>
      <c r="R388" s="94">
        <f t="shared" si="321"/>
        <v>1286</v>
      </c>
      <c r="S388" s="94" t="str">
        <f t="shared" si="357"/>
        <v>0</v>
      </c>
      <c r="T388" s="94"/>
      <c r="U388" s="96">
        <f t="shared" si="358"/>
        <v>0</v>
      </c>
      <c r="V388" s="378">
        <v>83445</v>
      </c>
      <c r="W388" s="100">
        <f>VLOOKUP(H388,Devices!$A$2:$D$2077,4,FALSE)</f>
        <v>86311</v>
      </c>
      <c r="X388" s="94">
        <f t="shared" si="324"/>
        <v>2866</v>
      </c>
      <c r="Y388" s="94">
        <f t="shared" si="359"/>
        <v>2766</v>
      </c>
      <c r="Z388" s="94"/>
      <c r="AA388" s="96">
        <f t="shared" si="360"/>
        <v>221.28</v>
      </c>
      <c r="AB388" s="91">
        <v>353.78</v>
      </c>
      <c r="AC388" s="91"/>
    </row>
    <row r="389" spans="1:29" s="3" customFormat="1" ht="15" customHeight="1">
      <c r="A389" s="81" t="s">
        <v>5637</v>
      </c>
      <c r="B389" s="90">
        <v>1054251880</v>
      </c>
      <c r="C389" s="91">
        <f>SUM(O389+U389+AA389)</f>
        <v>317.70000000000005</v>
      </c>
      <c r="D389" s="92">
        <v>12356490</v>
      </c>
      <c r="E389" s="90" t="s">
        <v>188</v>
      </c>
      <c r="F389" s="90" t="s">
        <v>1431</v>
      </c>
      <c r="G389" s="90" t="s">
        <v>5638</v>
      </c>
      <c r="H389" s="120" t="s">
        <v>5622</v>
      </c>
      <c r="I389" s="94">
        <v>6000</v>
      </c>
      <c r="J389" s="94">
        <v>100</v>
      </c>
      <c r="K389" s="95">
        <v>2.0750000000000001E-2</v>
      </c>
      <c r="L389" s="96">
        <v>0.08</v>
      </c>
      <c r="M389" s="96">
        <f>I389*K389</f>
        <v>124.5</v>
      </c>
      <c r="N389" s="96">
        <f>J389*L389</f>
        <v>8</v>
      </c>
      <c r="O389" s="96">
        <f>M389+N389</f>
        <v>132.5</v>
      </c>
      <c r="P389" s="379">
        <v>7791</v>
      </c>
      <c r="Q389" s="98">
        <f>VLOOKUP(H389,Devices!$A$2:$C$2077,3,FALSE)</f>
        <v>9274</v>
      </c>
      <c r="R389" s="94">
        <f>Q389-P389</f>
        <v>1483</v>
      </c>
      <c r="S389" s="94" t="str">
        <f>IF(R389-I389&gt;0, R389-I389,"0")</f>
        <v>0</v>
      </c>
      <c r="T389" s="94"/>
      <c r="U389" s="96">
        <f>IF(S389&gt;0,S389*K389,"0")</f>
        <v>0</v>
      </c>
      <c r="V389" s="380">
        <v>17713</v>
      </c>
      <c r="W389" s="100">
        <f>VLOOKUP(H389,Devices!$A$2:$D$2077,4,FALSE)</f>
        <v>20128</v>
      </c>
      <c r="X389" s="94">
        <f>W389-V389</f>
        <v>2415</v>
      </c>
      <c r="Y389" s="94">
        <f>IF(X389-J389&gt;0,X389-J389,"0")</f>
        <v>2315</v>
      </c>
      <c r="Z389" s="94"/>
      <c r="AA389" s="96">
        <f>IF(Y389&gt;0,Y389*L389,"0")</f>
        <v>185.20000000000002</v>
      </c>
      <c r="AB389" s="91">
        <v>317.70000000000005</v>
      </c>
      <c r="AC389" s="91"/>
    </row>
    <row r="390" spans="1:29" s="4" customFormat="1" ht="15" customHeight="1">
      <c r="A390" s="81" t="s">
        <v>4545</v>
      </c>
      <c r="B390" s="90">
        <v>1013171630</v>
      </c>
      <c r="C390" s="91">
        <f>SUM(U390+AA390)</f>
        <v>73.658140000000003</v>
      </c>
      <c r="D390" s="92">
        <v>12308478</v>
      </c>
      <c r="E390" s="90" t="s">
        <v>54</v>
      </c>
      <c r="F390" s="90" t="s">
        <v>4546</v>
      </c>
      <c r="G390" s="90" t="s">
        <v>1325</v>
      </c>
      <c r="H390" s="93" t="s">
        <v>191</v>
      </c>
      <c r="I390" s="94">
        <v>0</v>
      </c>
      <c r="J390" s="94">
        <v>0</v>
      </c>
      <c r="K390" s="95">
        <v>1.9970000000000002E-2</v>
      </c>
      <c r="L390" s="96">
        <v>0.08</v>
      </c>
      <c r="M390" s="96">
        <f t="shared" ref="M390:M402" si="361">I390*K390</f>
        <v>0</v>
      </c>
      <c r="N390" s="96">
        <f t="shared" si="320"/>
        <v>0</v>
      </c>
      <c r="O390" s="96" t="s">
        <v>27</v>
      </c>
      <c r="P390" s="97">
        <v>142701</v>
      </c>
      <c r="Q390" s="98">
        <f>VLOOKUP(H390,Devices!$A$2:$C$2077,3,FALSE)</f>
        <v>144763</v>
      </c>
      <c r="R390" s="94">
        <f t="shared" ref="R390:R402" si="362">Q390-P390</f>
        <v>2062</v>
      </c>
      <c r="S390" s="90"/>
      <c r="T390" s="94">
        <f t="shared" ref="T390:T402" si="363">IF(R390-I390&gt;0, R390-I390,"0")</f>
        <v>2062</v>
      </c>
      <c r="U390" s="96">
        <f t="shared" ref="U390:U402" si="364">IF(T390&gt;0,T390*K390,"0")</f>
        <v>41.178140000000006</v>
      </c>
      <c r="V390" s="99">
        <v>80641</v>
      </c>
      <c r="W390" s="100">
        <f>VLOOKUP(H390,Devices!$A$2:$D$2077,4,FALSE)</f>
        <v>81047</v>
      </c>
      <c r="X390" s="94">
        <f t="shared" ref="X390:X402" si="365">W390-V390</f>
        <v>406</v>
      </c>
      <c r="Y390" s="94"/>
      <c r="Z390" s="94">
        <f t="shared" ref="Z390:Z402" si="366">IF(X390-J390&gt;0,X390-J390,"0")</f>
        <v>406</v>
      </c>
      <c r="AA390" s="96">
        <f t="shared" ref="AA390:AA402" si="367">IF(Z390&gt;0,Z390*L390,"0")</f>
        <v>32.480000000000004</v>
      </c>
      <c r="AB390" s="91">
        <v>73.658140000000003</v>
      </c>
      <c r="AC390" s="91"/>
    </row>
    <row r="391" spans="1:29" s="4" customFormat="1" ht="15" customHeight="1">
      <c r="A391" s="81" t="s">
        <v>4545</v>
      </c>
      <c r="B391" s="90">
        <v>1012121190</v>
      </c>
      <c r="C391" s="91">
        <f>SUM(U391+AA391)</f>
        <v>275.95122000000003</v>
      </c>
      <c r="D391" s="92">
        <v>12183492</v>
      </c>
      <c r="E391" s="90" t="s">
        <v>54</v>
      </c>
      <c r="F391" s="90" t="s">
        <v>1432</v>
      </c>
      <c r="G391" s="90" t="s">
        <v>1325</v>
      </c>
      <c r="H391" s="93" t="s">
        <v>192</v>
      </c>
      <c r="I391" s="94">
        <v>0</v>
      </c>
      <c r="J391" s="94">
        <v>0</v>
      </c>
      <c r="K391" s="95">
        <v>1.9970000000000002E-2</v>
      </c>
      <c r="L391" s="96">
        <v>0.08</v>
      </c>
      <c r="M391" s="96">
        <f t="shared" si="361"/>
        <v>0</v>
      </c>
      <c r="N391" s="96">
        <f t="shared" si="320"/>
        <v>0</v>
      </c>
      <c r="O391" s="96" t="s">
        <v>27</v>
      </c>
      <c r="P391" s="381">
        <v>595287</v>
      </c>
      <c r="Q391" s="98">
        <f>VLOOKUP(H391,Devices!$A$2:$C$2077,3,FALSE)</f>
        <v>600913</v>
      </c>
      <c r="R391" s="94">
        <f t="shared" si="362"/>
        <v>5626</v>
      </c>
      <c r="S391" s="90"/>
      <c r="T391" s="94">
        <f t="shared" si="363"/>
        <v>5626</v>
      </c>
      <c r="U391" s="96">
        <f t="shared" si="364"/>
        <v>112.35122000000001</v>
      </c>
      <c r="V391" s="382">
        <v>164337</v>
      </c>
      <c r="W391" s="100">
        <f>VLOOKUP(H391,Devices!$A$2:$D$2077,4,FALSE)</f>
        <v>166382</v>
      </c>
      <c r="X391" s="94">
        <f t="shared" si="365"/>
        <v>2045</v>
      </c>
      <c r="Y391" s="94"/>
      <c r="Z391" s="94">
        <f t="shared" si="366"/>
        <v>2045</v>
      </c>
      <c r="AA391" s="96">
        <f t="shared" si="367"/>
        <v>163.6</v>
      </c>
      <c r="AB391" s="91">
        <v>275.95122000000003</v>
      </c>
      <c r="AC391" s="91"/>
    </row>
    <row r="392" spans="1:29" s="4" customFormat="1" ht="15" customHeight="1">
      <c r="A392" s="81" t="s">
        <v>4545</v>
      </c>
      <c r="B392" s="90">
        <v>1012121200</v>
      </c>
      <c r="C392" s="91">
        <f>SUM(U392+AA392)</f>
        <v>272.78243000000003</v>
      </c>
      <c r="D392" s="92">
        <v>12199925</v>
      </c>
      <c r="E392" s="90" t="s">
        <v>155</v>
      </c>
      <c r="F392" s="90" t="s">
        <v>4341</v>
      </c>
      <c r="G392" s="90" t="s">
        <v>1325</v>
      </c>
      <c r="H392" s="93" t="s">
        <v>156</v>
      </c>
      <c r="I392" s="94">
        <v>0</v>
      </c>
      <c r="J392" s="94">
        <v>0</v>
      </c>
      <c r="K392" s="95">
        <v>1.9970000000000002E-2</v>
      </c>
      <c r="L392" s="96">
        <v>0.08</v>
      </c>
      <c r="M392" s="96">
        <f t="shared" si="361"/>
        <v>0</v>
      </c>
      <c r="N392" s="96">
        <f t="shared" si="320"/>
        <v>0</v>
      </c>
      <c r="O392" s="96" t="s">
        <v>27</v>
      </c>
      <c r="P392" s="383">
        <v>602160</v>
      </c>
      <c r="Q392" s="98">
        <f>VLOOKUP(H392,Devices!$A$2:$C$2077,3,FALSE)</f>
        <v>610079</v>
      </c>
      <c r="R392" s="94">
        <f t="shared" si="362"/>
        <v>7919</v>
      </c>
      <c r="S392" s="90"/>
      <c r="T392" s="94">
        <f t="shared" si="363"/>
        <v>7919</v>
      </c>
      <c r="U392" s="96">
        <f t="shared" si="364"/>
        <v>158.14243000000002</v>
      </c>
      <c r="V392" s="384">
        <v>167472</v>
      </c>
      <c r="W392" s="100">
        <f>VLOOKUP(H392,Devices!$A$2:$D$2077,4,FALSE)</f>
        <v>168905</v>
      </c>
      <c r="X392" s="94">
        <f t="shared" si="365"/>
        <v>1433</v>
      </c>
      <c r="Y392" s="94"/>
      <c r="Z392" s="94">
        <f t="shared" si="366"/>
        <v>1433</v>
      </c>
      <c r="AA392" s="96">
        <f t="shared" si="367"/>
        <v>114.64</v>
      </c>
      <c r="AB392" s="91">
        <v>272.78243000000003</v>
      </c>
      <c r="AC392" s="91"/>
    </row>
    <row r="393" spans="1:29" s="4" customFormat="1" ht="15" customHeight="1">
      <c r="A393" s="81" t="s">
        <v>4545</v>
      </c>
      <c r="B393" s="90">
        <v>1012121250</v>
      </c>
      <c r="C393" s="91">
        <f>SUM(U393+AA393)</f>
        <v>75.194870000000009</v>
      </c>
      <c r="D393" s="92">
        <v>12186034</v>
      </c>
      <c r="E393" s="90" t="s">
        <v>54</v>
      </c>
      <c r="F393" s="90" t="s">
        <v>1406</v>
      </c>
      <c r="G393" s="90" t="s">
        <v>1325</v>
      </c>
      <c r="H393" s="93" t="s">
        <v>154</v>
      </c>
      <c r="I393" s="94">
        <v>0</v>
      </c>
      <c r="J393" s="94">
        <v>0</v>
      </c>
      <c r="K393" s="95">
        <v>1.9970000000000002E-2</v>
      </c>
      <c r="L393" s="96">
        <v>0.08</v>
      </c>
      <c r="M393" s="96">
        <f t="shared" si="361"/>
        <v>0</v>
      </c>
      <c r="N393" s="96">
        <f t="shared" si="320"/>
        <v>0</v>
      </c>
      <c r="O393" s="96" t="s">
        <v>27</v>
      </c>
      <c r="P393" s="385">
        <v>255602</v>
      </c>
      <c r="Q393" s="98">
        <f>VLOOKUP(H393,Devices!$A$2:$C$2077,3,FALSE)</f>
        <v>257773</v>
      </c>
      <c r="R393" s="94">
        <f t="shared" si="362"/>
        <v>2171</v>
      </c>
      <c r="S393" s="90"/>
      <c r="T393" s="94">
        <f t="shared" si="363"/>
        <v>2171</v>
      </c>
      <c r="U393" s="96">
        <f t="shared" si="364"/>
        <v>43.354870000000005</v>
      </c>
      <c r="V393" s="386">
        <v>30828</v>
      </c>
      <c r="W393" s="100">
        <f>VLOOKUP(H393,Devices!$A$2:$D$2077,4,FALSE)</f>
        <v>31226</v>
      </c>
      <c r="X393" s="94">
        <f t="shared" si="365"/>
        <v>398</v>
      </c>
      <c r="Y393" s="94"/>
      <c r="Z393" s="94">
        <f t="shared" si="366"/>
        <v>398</v>
      </c>
      <c r="AA393" s="96">
        <f t="shared" si="367"/>
        <v>31.84</v>
      </c>
      <c r="AB393" s="91">
        <v>75.194870000000009</v>
      </c>
      <c r="AC393" s="91"/>
    </row>
    <row r="394" spans="1:29" s="4" customFormat="1" ht="15" customHeight="1">
      <c r="A394" s="81" t="s">
        <v>4545</v>
      </c>
      <c r="B394" s="90">
        <v>1013171620</v>
      </c>
      <c r="C394" s="91">
        <f>SUM(U394+AA394)</f>
        <v>476.33558000000005</v>
      </c>
      <c r="D394" s="92">
        <v>12186422</v>
      </c>
      <c r="E394" s="90" t="s">
        <v>54</v>
      </c>
      <c r="F394" s="90" t="s">
        <v>1405</v>
      </c>
      <c r="G394" s="90" t="s">
        <v>1325</v>
      </c>
      <c r="H394" s="93" t="s">
        <v>153</v>
      </c>
      <c r="I394" s="94">
        <v>0</v>
      </c>
      <c r="J394" s="94">
        <v>0</v>
      </c>
      <c r="K394" s="95">
        <v>1.9970000000000002E-2</v>
      </c>
      <c r="L394" s="96">
        <v>0.08</v>
      </c>
      <c r="M394" s="96">
        <f t="shared" si="361"/>
        <v>0</v>
      </c>
      <c r="N394" s="96">
        <f t="shared" si="320"/>
        <v>0</v>
      </c>
      <c r="O394" s="96" t="s">
        <v>27</v>
      </c>
      <c r="P394" s="97">
        <v>411375</v>
      </c>
      <c r="Q394" s="98">
        <f>VLOOKUP(H394,Devices!$A$2:$C$2077,3,FALSE)</f>
        <v>420189</v>
      </c>
      <c r="R394" s="94">
        <f t="shared" si="362"/>
        <v>8814</v>
      </c>
      <c r="S394" s="90"/>
      <c r="T394" s="94">
        <f t="shared" si="363"/>
        <v>8814</v>
      </c>
      <c r="U394" s="96">
        <f t="shared" si="364"/>
        <v>176.01558000000003</v>
      </c>
      <c r="V394" s="99">
        <v>308681</v>
      </c>
      <c r="W394" s="100">
        <f>VLOOKUP(H394,Devices!$A$2:$D$2077,4,FALSE)</f>
        <v>312435</v>
      </c>
      <c r="X394" s="94">
        <f t="shared" si="365"/>
        <v>3754</v>
      </c>
      <c r="Y394" s="94"/>
      <c r="Z394" s="94">
        <f t="shared" si="366"/>
        <v>3754</v>
      </c>
      <c r="AA394" s="96">
        <f t="shared" si="367"/>
        <v>300.32</v>
      </c>
      <c r="AB394" s="91">
        <v>476.33558000000005</v>
      </c>
      <c r="AC394" s="91"/>
    </row>
    <row r="395" spans="1:29" s="4" customFormat="1" ht="15" customHeight="1">
      <c r="A395" s="81" t="s">
        <v>4545</v>
      </c>
      <c r="B395" s="90">
        <v>1012121180</v>
      </c>
      <c r="C395" s="91">
        <f>SUM(U395+AA395)</f>
        <v>321.16528000000005</v>
      </c>
      <c r="D395" s="92">
        <v>12601340</v>
      </c>
      <c r="E395" s="90" t="s">
        <v>1239</v>
      </c>
      <c r="F395" s="90" t="s">
        <v>5383</v>
      </c>
      <c r="G395" s="90" t="s">
        <v>1240</v>
      </c>
      <c r="H395" s="93" t="s">
        <v>1241</v>
      </c>
      <c r="I395" s="94">
        <v>0</v>
      </c>
      <c r="J395" s="94">
        <v>0</v>
      </c>
      <c r="K395" s="95">
        <v>1.9970000000000002E-2</v>
      </c>
      <c r="L395" s="96">
        <v>0.08</v>
      </c>
      <c r="M395" s="96">
        <f t="shared" si="361"/>
        <v>0</v>
      </c>
      <c r="N395" s="96">
        <f t="shared" si="320"/>
        <v>0</v>
      </c>
      <c r="O395" s="96" t="s">
        <v>27</v>
      </c>
      <c r="P395" s="387">
        <v>255020</v>
      </c>
      <c r="Q395" s="98">
        <f>VLOOKUP(H395,Devices!$A$2:$C$2077,3,FALSE)</f>
        <v>258844</v>
      </c>
      <c r="R395" s="94">
        <f t="shared" si="362"/>
        <v>3824</v>
      </c>
      <c r="S395" s="90"/>
      <c r="T395" s="94">
        <f t="shared" si="363"/>
        <v>3824</v>
      </c>
      <c r="U395" s="96">
        <f t="shared" si="364"/>
        <v>76.365280000000013</v>
      </c>
      <c r="V395" s="388">
        <v>44843</v>
      </c>
      <c r="W395" s="100">
        <f>VLOOKUP(H395,Devices!$A$2:$D$2077,4,FALSE)</f>
        <v>47903</v>
      </c>
      <c r="X395" s="94">
        <f t="shared" si="365"/>
        <v>3060</v>
      </c>
      <c r="Y395" s="94"/>
      <c r="Z395" s="94">
        <f t="shared" si="366"/>
        <v>3060</v>
      </c>
      <c r="AA395" s="96">
        <f t="shared" si="367"/>
        <v>244.8</v>
      </c>
      <c r="AB395" s="91">
        <v>321.16528000000005</v>
      </c>
      <c r="AC395" s="91"/>
    </row>
    <row r="396" spans="1:29" s="4" customFormat="1" ht="15" customHeight="1">
      <c r="A396" s="81" t="s">
        <v>4545</v>
      </c>
      <c r="B396" s="90">
        <v>1012121280</v>
      </c>
      <c r="C396" s="91">
        <f>SUM(U396+AA396)</f>
        <v>338.85332000000005</v>
      </c>
      <c r="D396" s="92">
        <v>12510208</v>
      </c>
      <c r="E396" s="90" t="s">
        <v>54</v>
      </c>
      <c r="F396" s="90" t="s">
        <v>936</v>
      </c>
      <c r="G396" s="90" t="s">
        <v>1325</v>
      </c>
      <c r="H396" s="93" t="s">
        <v>195</v>
      </c>
      <c r="I396" s="94">
        <v>0</v>
      </c>
      <c r="J396" s="94">
        <v>0</v>
      </c>
      <c r="K396" s="95">
        <v>1.9970000000000002E-2</v>
      </c>
      <c r="L396" s="96">
        <v>0.08</v>
      </c>
      <c r="M396" s="96">
        <f t="shared" si="361"/>
        <v>0</v>
      </c>
      <c r="N396" s="96">
        <f t="shared" si="320"/>
        <v>0</v>
      </c>
      <c r="O396" s="96" t="s">
        <v>27</v>
      </c>
      <c r="P396" s="97">
        <v>251525</v>
      </c>
      <c r="Q396" s="98">
        <f>VLOOKUP(H396,Devices!$A$2:$C$2077,3,FALSE)</f>
        <v>255081</v>
      </c>
      <c r="R396" s="94">
        <f t="shared" si="362"/>
        <v>3556</v>
      </c>
      <c r="S396" s="90"/>
      <c r="T396" s="94">
        <f t="shared" si="363"/>
        <v>3556</v>
      </c>
      <c r="U396" s="96">
        <f t="shared" si="364"/>
        <v>71.013320000000007</v>
      </c>
      <c r="V396" s="99">
        <v>135389</v>
      </c>
      <c r="W396" s="100">
        <f>VLOOKUP(H396,Devices!$A$2:$D$2077,4,FALSE)</f>
        <v>138737</v>
      </c>
      <c r="X396" s="94">
        <f t="shared" si="365"/>
        <v>3348</v>
      </c>
      <c r="Y396" s="94"/>
      <c r="Z396" s="94">
        <f t="shared" si="366"/>
        <v>3348</v>
      </c>
      <c r="AA396" s="96">
        <f t="shared" si="367"/>
        <v>267.84000000000003</v>
      </c>
      <c r="AB396" s="91">
        <v>338.85332000000005</v>
      </c>
      <c r="AC396" s="91"/>
    </row>
    <row r="397" spans="1:29" s="4" customFormat="1" ht="15" customHeight="1">
      <c r="A397" s="81" t="s">
        <v>4545</v>
      </c>
      <c r="B397" s="90">
        <v>1013173920</v>
      </c>
      <c r="C397" s="91">
        <f>SUM(U397+AA397)</f>
        <v>109.90366</v>
      </c>
      <c r="D397" s="92">
        <v>12319307</v>
      </c>
      <c r="E397" s="90" t="s">
        <v>54</v>
      </c>
      <c r="F397" s="90" t="s">
        <v>5604</v>
      </c>
      <c r="G397" s="90" t="s">
        <v>1325</v>
      </c>
      <c r="H397" s="93" t="s">
        <v>196</v>
      </c>
      <c r="I397" s="94">
        <v>0</v>
      </c>
      <c r="J397" s="94">
        <v>0</v>
      </c>
      <c r="K397" s="95">
        <v>1.9970000000000002E-2</v>
      </c>
      <c r="L397" s="96">
        <v>0.08</v>
      </c>
      <c r="M397" s="96">
        <f t="shared" si="361"/>
        <v>0</v>
      </c>
      <c r="N397" s="96">
        <f t="shared" si="320"/>
        <v>0</v>
      </c>
      <c r="O397" s="96" t="s">
        <v>27</v>
      </c>
      <c r="P397" s="97">
        <v>178154</v>
      </c>
      <c r="Q397" s="98">
        <f>VLOOKUP(H397,Devices!$A$2:$C$2077,3,FALSE)</f>
        <v>180032</v>
      </c>
      <c r="R397" s="94">
        <f t="shared" si="362"/>
        <v>1878</v>
      </c>
      <c r="S397" s="90"/>
      <c r="T397" s="94">
        <f t="shared" si="363"/>
        <v>1878</v>
      </c>
      <c r="U397" s="96">
        <f t="shared" si="364"/>
        <v>37.503660000000004</v>
      </c>
      <c r="V397" s="99">
        <v>113067</v>
      </c>
      <c r="W397" s="100">
        <f>VLOOKUP(H397,Devices!$A$2:$D$2077,4,FALSE)</f>
        <v>113972</v>
      </c>
      <c r="X397" s="94">
        <f t="shared" si="365"/>
        <v>905</v>
      </c>
      <c r="Y397" s="94"/>
      <c r="Z397" s="94">
        <f t="shared" si="366"/>
        <v>905</v>
      </c>
      <c r="AA397" s="96">
        <f t="shared" si="367"/>
        <v>72.400000000000006</v>
      </c>
      <c r="AB397" s="91">
        <v>109.90366</v>
      </c>
      <c r="AC397" s="91"/>
    </row>
    <row r="398" spans="1:29" s="4" customFormat="1" ht="15" customHeight="1">
      <c r="A398" s="81" t="s">
        <v>4545</v>
      </c>
      <c r="B398" s="90">
        <v>1012086490</v>
      </c>
      <c r="C398" s="91">
        <f>SUM(U398+AA398)</f>
        <v>80.316810000000004</v>
      </c>
      <c r="D398" s="92">
        <v>12533190</v>
      </c>
      <c r="E398" s="90" t="s">
        <v>54</v>
      </c>
      <c r="F398" s="90" t="s">
        <v>937</v>
      </c>
      <c r="G398" s="90" t="s">
        <v>1325</v>
      </c>
      <c r="H398" s="93" t="s">
        <v>197</v>
      </c>
      <c r="I398" s="94">
        <v>0</v>
      </c>
      <c r="J398" s="94">
        <v>0</v>
      </c>
      <c r="K398" s="95">
        <v>1.9970000000000002E-2</v>
      </c>
      <c r="L398" s="96">
        <v>0.08</v>
      </c>
      <c r="M398" s="96">
        <f t="shared" si="361"/>
        <v>0</v>
      </c>
      <c r="N398" s="96">
        <f t="shared" si="320"/>
        <v>0</v>
      </c>
      <c r="O398" s="96" t="s">
        <v>27</v>
      </c>
      <c r="P398" s="97">
        <v>102243</v>
      </c>
      <c r="Q398" s="98">
        <f>VLOOKUP(H398,Devices!$A$2:$C$2077,3,FALSE)</f>
        <v>103016</v>
      </c>
      <c r="R398" s="94">
        <f t="shared" si="362"/>
        <v>773</v>
      </c>
      <c r="S398" s="90"/>
      <c r="T398" s="94">
        <f t="shared" si="363"/>
        <v>773</v>
      </c>
      <c r="U398" s="96">
        <f t="shared" si="364"/>
        <v>15.436810000000001</v>
      </c>
      <c r="V398" s="99">
        <v>57380</v>
      </c>
      <c r="W398" s="100">
        <f>VLOOKUP(H398,Devices!$A$2:$D$2077,4,FALSE)</f>
        <v>58191</v>
      </c>
      <c r="X398" s="94">
        <f t="shared" si="365"/>
        <v>811</v>
      </c>
      <c r="Y398" s="94"/>
      <c r="Z398" s="94">
        <f t="shared" si="366"/>
        <v>811</v>
      </c>
      <c r="AA398" s="96">
        <f t="shared" si="367"/>
        <v>64.88</v>
      </c>
      <c r="AB398" s="91">
        <v>80.316810000000004</v>
      </c>
      <c r="AC398" s="91"/>
    </row>
    <row r="399" spans="1:29" s="4" customFormat="1" ht="15" customHeight="1">
      <c r="A399" s="81" t="s">
        <v>4545</v>
      </c>
      <c r="B399" s="90">
        <v>1012121270</v>
      </c>
      <c r="C399" s="91">
        <f>SUM(U399+AA399)</f>
        <v>64.993800000000007</v>
      </c>
      <c r="D399" s="132">
        <v>12187441</v>
      </c>
      <c r="E399" s="90" t="s">
        <v>52</v>
      </c>
      <c r="F399" s="90" t="s">
        <v>1360</v>
      </c>
      <c r="G399" s="90" t="s">
        <v>1325</v>
      </c>
      <c r="H399" s="93" t="s">
        <v>53</v>
      </c>
      <c r="I399" s="94">
        <v>0</v>
      </c>
      <c r="J399" s="94">
        <v>0</v>
      </c>
      <c r="K399" s="95">
        <v>1.9970000000000002E-2</v>
      </c>
      <c r="L399" s="96">
        <v>0.08</v>
      </c>
      <c r="M399" s="96">
        <f t="shared" si="361"/>
        <v>0</v>
      </c>
      <c r="N399" s="96">
        <f t="shared" si="320"/>
        <v>0</v>
      </c>
      <c r="O399" s="96" t="s">
        <v>27</v>
      </c>
      <c r="P399" s="389">
        <v>173924</v>
      </c>
      <c r="Q399" s="98">
        <f>VLOOKUP(H399,Devices!$A$2:$C$2077,3,FALSE)</f>
        <v>175464</v>
      </c>
      <c r="R399" s="94">
        <f t="shared" si="362"/>
        <v>1540</v>
      </c>
      <c r="S399" s="90"/>
      <c r="T399" s="94">
        <f t="shared" si="363"/>
        <v>1540</v>
      </c>
      <c r="U399" s="96">
        <f t="shared" si="364"/>
        <v>30.753800000000002</v>
      </c>
      <c r="V399" s="390">
        <v>127224</v>
      </c>
      <c r="W399" s="100">
        <f>VLOOKUP(H399,Devices!$A$2:$D$2077,4,FALSE)</f>
        <v>127652</v>
      </c>
      <c r="X399" s="94">
        <f t="shared" si="365"/>
        <v>428</v>
      </c>
      <c r="Y399" s="94"/>
      <c r="Z399" s="94">
        <f t="shared" si="366"/>
        <v>428</v>
      </c>
      <c r="AA399" s="96">
        <f t="shared" si="367"/>
        <v>34.24</v>
      </c>
      <c r="AB399" s="91">
        <v>64.993800000000007</v>
      </c>
      <c r="AC399" s="91"/>
    </row>
    <row r="400" spans="1:29" s="4" customFormat="1" ht="15" customHeight="1">
      <c r="A400" s="81" t="s">
        <v>4545</v>
      </c>
      <c r="B400" s="90">
        <v>1012121210</v>
      </c>
      <c r="C400" s="91">
        <f>SUM(U400+AA400)</f>
        <v>210.19302000000002</v>
      </c>
      <c r="D400" s="92">
        <v>12317336</v>
      </c>
      <c r="E400" s="90" t="s">
        <v>54</v>
      </c>
      <c r="F400" s="90" t="s">
        <v>934</v>
      </c>
      <c r="G400" s="90" t="s">
        <v>1325</v>
      </c>
      <c r="H400" s="93" t="s">
        <v>193</v>
      </c>
      <c r="I400" s="94">
        <v>0</v>
      </c>
      <c r="J400" s="94">
        <v>0</v>
      </c>
      <c r="K400" s="95">
        <v>1.9970000000000002E-2</v>
      </c>
      <c r="L400" s="96">
        <v>0.08</v>
      </c>
      <c r="M400" s="96">
        <f t="shared" si="361"/>
        <v>0</v>
      </c>
      <c r="N400" s="96">
        <f t="shared" si="320"/>
        <v>0</v>
      </c>
      <c r="O400" s="96" t="s">
        <v>27</v>
      </c>
      <c r="P400" s="97">
        <v>391418</v>
      </c>
      <c r="Q400" s="98">
        <f>VLOOKUP(H400,Devices!$A$2:$C$2077,3,FALSE)</f>
        <v>396984</v>
      </c>
      <c r="R400" s="94">
        <f t="shared" si="362"/>
        <v>5566</v>
      </c>
      <c r="S400" s="90"/>
      <c r="T400" s="94">
        <f t="shared" si="363"/>
        <v>5566</v>
      </c>
      <c r="U400" s="96">
        <f t="shared" si="364"/>
        <v>111.15302000000001</v>
      </c>
      <c r="V400" s="99">
        <v>105544</v>
      </c>
      <c r="W400" s="100">
        <f>VLOOKUP(H400,Devices!$A$2:$D$2077,4,FALSE)</f>
        <v>106782</v>
      </c>
      <c r="X400" s="94">
        <f t="shared" si="365"/>
        <v>1238</v>
      </c>
      <c r="Y400" s="94"/>
      <c r="Z400" s="94">
        <f t="shared" si="366"/>
        <v>1238</v>
      </c>
      <c r="AA400" s="96">
        <f t="shared" si="367"/>
        <v>99.04</v>
      </c>
      <c r="AB400" s="91">
        <v>210.19302000000002</v>
      </c>
      <c r="AC400" s="91"/>
    </row>
    <row r="401" spans="1:29" s="4" customFormat="1" ht="15" customHeight="1">
      <c r="A401" s="81" t="s">
        <v>4545</v>
      </c>
      <c r="B401" s="90">
        <v>1012121240</v>
      </c>
      <c r="C401" s="91">
        <f>SUM(U401+AA401)</f>
        <v>141.98801</v>
      </c>
      <c r="D401" s="92">
        <v>12662662</v>
      </c>
      <c r="E401" s="90" t="s">
        <v>54</v>
      </c>
      <c r="F401" s="90" t="s">
        <v>938</v>
      </c>
      <c r="G401" s="90" t="s">
        <v>1325</v>
      </c>
      <c r="H401" s="93" t="s">
        <v>815</v>
      </c>
      <c r="I401" s="94">
        <v>0</v>
      </c>
      <c r="J401" s="94">
        <v>0</v>
      </c>
      <c r="K401" s="95">
        <v>1.9970000000000002E-2</v>
      </c>
      <c r="L401" s="96">
        <v>0.08</v>
      </c>
      <c r="M401" s="96">
        <f t="shared" si="361"/>
        <v>0</v>
      </c>
      <c r="N401" s="96">
        <f t="shared" si="320"/>
        <v>0</v>
      </c>
      <c r="O401" s="96" t="s">
        <v>27</v>
      </c>
      <c r="P401" s="97">
        <v>195535</v>
      </c>
      <c r="Q401" s="98">
        <f>VLOOKUP(H401,Devices!$A$2:$C$2077,3,FALSE)</f>
        <v>199268</v>
      </c>
      <c r="R401" s="94">
        <f t="shared" si="362"/>
        <v>3733</v>
      </c>
      <c r="S401" s="90"/>
      <c r="T401" s="94">
        <f t="shared" si="363"/>
        <v>3733</v>
      </c>
      <c r="U401" s="96">
        <f t="shared" si="364"/>
        <v>74.548010000000005</v>
      </c>
      <c r="V401" s="99">
        <v>79458</v>
      </c>
      <c r="W401" s="100">
        <f>VLOOKUP(H401,Devices!$A$2:$D$2077,4,FALSE)</f>
        <v>80301</v>
      </c>
      <c r="X401" s="94">
        <f t="shared" si="365"/>
        <v>843</v>
      </c>
      <c r="Y401" s="94"/>
      <c r="Z401" s="94">
        <f t="shared" si="366"/>
        <v>843</v>
      </c>
      <c r="AA401" s="96">
        <f t="shared" si="367"/>
        <v>67.44</v>
      </c>
      <c r="AB401" s="91">
        <v>141.98801</v>
      </c>
      <c r="AC401" s="91"/>
    </row>
    <row r="402" spans="1:29" s="4" customFormat="1" ht="15" customHeight="1">
      <c r="A402" s="81" t="s">
        <v>4545</v>
      </c>
      <c r="B402" s="90">
        <v>1012147100</v>
      </c>
      <c r="C402" s="91">
        <f>SUM(U402+AA402)</f>
        <v>241.35889</v>
      </c>
      <c r="D402" s="92">
        <v>12661340</v>
      </c>
      <c r="E402" s="90" t="s">
        <v>1171</v>
      </c>
      <c r="F402" s="90" t="s">
        <v>4391</v>
      </c>
      <c r="G402" s="90" t="s">
        <v>1240</v>
      </c>
      <c r="H402" s="93" t="s">
        <v>1172</v>
      </c>
      <c r="I402" s="94">
        <v>0</v>
      </c>
      <c r="J402" s="94">
        <v>0</v>
      </c>
      <c r="K402" s="95">
        <v>1.9970000000000002E-2</v>
      </c>
      <c r="L402" s="96">
        <v>0.08</v>
      </c>
      <c r="M402" s="96">
        <f t="shared" si="361"/>
        <v>0</v>
      </c>
      <c r="N402" s="96">
        <f t="shared" si="320"/>
        <v>0</v>
      </c>
      <c r="O402" s="96" t="s">
        <v>27</v>
      </c>
      <c r="P402" s="97">
        <v>390383</v>
      </c>
      <c r="Q402" s="98">
        <f>VLOOKUP(H402,Devices!$A$2:$C$2077,3,FALSE)</f>
        <v>396420</v>
      </c>
      <c r="R402" s="94">
        <f t="shared" si="362"/>
        <v>6037</v>
      </c>
      <c r="S402" s="90"/>
      <c r="T402" s="94">
        <f t="shared" si="363"/>
        <v>6037</v>
      </c>
      <c r="U402" s="96">
        <f t="shared" si="364"/>
        <v>120.55889000000001</v>
      </c>
      <c r="V402" s="99">
        <v>118631</v>
      </c>
      <c r="W402" s="100">
        <f>VLOOKUP(H402,Devices!$A$2:$D$2077,4,FALSE)</f>
        <v>120141</v>
      </c>
      <c r="X402" s="94">
        <f t="shared" si="365"/>
        <v>1510</v>
      </c>
      <c r="Y402" s="94"/>
      <c r="Z402" s="94">
        <f t="shared" si="366"/>
        <v>1510</v>
      </c>
      <c r="AA402" s="96">
        <f t="shared" si="367"/>
        <v>120.8</v>
      </c>
      <c r="AB402" s="91">
        <v>241.35889</v>
      </c>
      <c r="AC402" s="91"/>
    </row>
    <row r="403" spans="1:29" s="4" customFormat="1" ht="15" customHeight="1">
      <c r="A403" s="81" t="s">
        <v>4745</v>
      </c>
      <c r="B403" s="90">
        <v>1012147100</v>
      </c>
      <c r="C403" s="91">
        <f>SUM(U403+AA403)</f>
        <v>55.077260000000003</v>
      </c>
      <c r="D403" s="92">
        <v>12356275</v>
      </c>
      <c r="E403" s="90" t="s">
        <v>1239</v>
      </c>
      <c r="F403" s="90" t="s">
        <v>4746</v>
      </c>
      <c r="G403" s="90" t="s">
        <v>4009</v>
      </c>
      <c r="H403" s="93" t="s">
        <v>4597</v>
      </c>
      <c r="I403" s="94">
        <v>0</v>
      </c>
      <c r="J403" s="94">
        <v>0</v>
      </c>
      <c r="K403" s="95">
        <v>1.9970000000000002E-2</v>
      </c>
      <c r="L403" s="96">
        <v>0.08</v>
      </c>
      <c r="M403" s="96">
        <f t="shared" ref="M403" si="368">I403*K403</f>
        <v>0</v>
      </c>
      <c r="N403" s="96">
        <f t="shared" ref="N403" si="369">J403*L403</f>
        <v>0</v>
      </c>
      <c r="O403" s="96" t="s">
        <v>27</v>
      </c>
      <c r="P403" s="97">
        <v>18182</v>
      </c>
      <c r="Q403" s="98">
        <f>VLOOKUP(H403,Devices!$A$2:$C$2077,3,FALSE)</f>
        <v>20940</v>
      </c>
      <c r="R403" s="94">
        <f t="shared" ref="R403" si="370">Q403-P403</f>
        <v>2758</v>
      </c>
      <c r="S403" s="90"/>
      <c r="T403" s="94">
        <f t="shared" ref="T403" si="371">IF(R403-I403&gt;0, R403-I403,"0")</f>
        <v>2758</v>
      </c>
      <c r="U403" s="96">
        <f t="shared" ref="U403" si="372">IF(T403&gt;0,T403*K403,"0")</f>
        <v>55.077260000000003</v>
      </c>
      <c r="V403" s="99">
        <v>0</v>
      </c>
      <c r="W403" s="100">
        <v>0</v>
      </c>
      <c r="X403" s="94">
        <f t="shared" ref="X403" si="373">W403-V403</f>
        <v>0</v>
      </c>
      <c r="Y403" s="94"/>
      <c r="Z403" s="94" t="str">
        <f t="shared" ref="Z403" si="374">IF(X403-J403&gt;0,X403-J403,"0")</f>
        <v>0</v>
      </c>
      <c r="AA403" s="96">
        <f t="shared" ref="AA403" si="375">IF(Z403&gt;0,Z403*L403,"0")</f>
        <v>0</v>
      </c>
      <c r="AB403" s="91">
        <v>55.077260000000003</v>
      </c>
      <c r="AC403" s="91"/>
    </row>
    <row r="404" spans="1:29" s="4" customFormat="1" ht="15" customHeight="1">
      <c r="A404" s="81" t="s">
        <v>5447</v>
      </c>
      <c r="B404" s="90">
        <v>1012121200</v>
      </c>
      <c r="C404" s="91">
        <f>SUM(U404+AA404)</f>
        <v>15.616540000000001</v>
      </c>
      <c r="D404" s="92">
        <v>12355515</v>
      </c>
      <c r="E404" s="90" t="s">
        <v>1239</v>
      </c>
      <c r="F404" s="90" t="s">
        <v>5448</v>
      </c>
      <c r="G404" s="90" t="s">
        <v>1248</v>
      </c>
      <c r="H404" s="93" t="s">
        <v>5449</v>
      </c>
      <c r="I404" s="94">
        <v>0</v>
      </c>
      <c r="J404" s="94">
        <v>0</v>
      </c>
      <c r="K404" s="95">
        <v>1.9970000000000002E-2</v>
      </c>
      <c r="L404" s="96">
        <v>0.08</v>
      </c>
      <c r="M404" s="96">
        <f t="shared" ref="M404:M405" si="376">I404*K404</f>
        <v>0</v>
      </c>
      <c r="N404" s="96">
        <f t="shared" ref="N404:N405" si="377">J404*L404</f>
        <v>0</v>
      </c>
      <c r="O404" s="96" t="s">
        <v>27</v>
      </c>
      <c r="P404" s="97">
        <v>51510</v>
      </c>
      <c r="Q404" s="98">
        <f>VLOOKUP(H404,Devices!$A$2:$C$2077,3,FALSE)</f>
        <v>52292</v>
      </c>
      <c r="R404" s="94">
        <f t="shared" ref="R404:R405" si="378">Q404-P404</f>
        <v>782</v>
      </c>
      <c r="S404" s="90"/>
      <c r="T404" s="94">
        <f t="shared" ref="T404:T405" si="379">IF(R404-I404&gt;0, R404-I404,"0")</f>
        <v>782</v>
      </c>
      <c r="U404" s="96">
        <f t="shared" ref="U404:U405" si="380">IF(T404&gt;0,T404*K404,"0")</f>
        <v>15.616540000000001</v>
      </c>
      <c r="V404" s="99">
        <v>0</v>
      </c>
      <c r="W404" s="100">
        <v>0</v>
      </c>
      <c r="X404" s="94">
        <f t="shared" ref="X404:X405" si="381">W404-V404</f>
        <v>0</v>
      </c>
      <c r="Y404" s="94"/>
      <c r="Z404" s="94" t="str">
        <f t="shared" ref="Z404:Z405" si="382">IF(X404-J404&gt;0,X404-J404,"0")</f>
        <v>0</v>
      </c>
      <c r="AA404" s="96">
        <f t="shared" ref="AA404:AA405" si="383">IF(Z404&gt;0,Z404*L404,"0")</f>
        <v>0</v>
      </c>
      <c r="AB404" s="91">
        <v>15.616540000000001</v>
      </c>
      <c r="AC404" s="91"/>
    </row>
    <row r="405" spans="1:29" s="4" customFormat="1" ht="15" customHeight="1">
      <c r="A405" s="81" t="s">
        <v>5450</v>
      </c>
      <c r="B405" s="90">
        <v>1013168940</v>
      </c>
      <c r="C405" s="91">
        <f>SUM(U405+AA405)</f>
        <v>524.52982999999995</v>
      </c>
      <c r="D405" s="92">
        <v>13986227</v>
      </c>
      <c r="E405" s="90" t="s">
        <v>5778</v>
      </c>
      <c r="F405" s="90" t="s">
        <v>5779</v>
      </c>
      <c r="G405" s="90" t="s">
        <v>5342</v>
      </c>
      <c r="H405" s="93" t="s">
        <v>5436</v>
      </c>
      <c r="I405" s="94">
        <v>0</v>
      </c>
      <c r="J405" s="94">
        <v>0</v>
      </c>
      <c r="K405" s="95">
        <v>1.9970000000000002E-2</v>
      </c>
      <c r="L405" s="96">
        <v>0.08</v>
      </c>
      <c r="M405" s="96">
        <f t="shared" si="376"/>
        <v>0</v>
      </c>
      <c r="N405" s="96">
        <f t="shared" si="377"/>
        <v>0</v>
      </c>
      <c r="O405" s="96" t="s">
        <v>27</v>
      </c>
      <c r="P405" s="97">
        <v>54570</v>
      </c>
      <c r="Q405" s="98">
        <f>VLOOKUP(H405,Devices!$A$2:$C$2077,3,FALSE)</f>
        <v>62909</v>
      </c>
      <c r="R405" s="94">
        <f t="shared" si="378"/>
        <v>8339</v>
      </c>
      <c r="S405" s="90"/>
      <c r="T405" s="94">
        <f t="shared" si="379"/>
        <v>8339</v>
      </c>
      <c r="U405" s="96">
        <f t="shared" si="380"/>
        <v>166.52983</v>
      </c>
      <c r="V405" s="99">
        <v>14500</v>
      </c>
      <c r="W405" s="100">
        <f>VLOOKUP(H405,Devices!$A$2:$D$2077,4,FALSE)</f>
        <v>18975</v>
      </c>
      <c r="X405" s="94">
        <f t="shared" si="381"/>
        <v>4475</v>
      </c>
      <c r="Y405" s="94"/>
      <c r="Z405" s="94">
        <f t="shared" si="382"/>
        <v>4475</v>
      </c>
      <c r="AA405" s="96">
        <f t="shared" si="383"/>
        <v>358</v>
      </c>
      <c r="AB405" s="91">
        <v>524.52982999999995</v>
      </c>
      <c r="AC405" s="91"/>
    </row>
    <row r="406" spans="1:29" s="3" customFormat="1" ht="15" customHeight="1">
      <c r="A406" s="81">
        <v>68</v>
      </c>
      <c r="B406" s="90">
        <v>1012008700</v>
      </c>
      <c r="C406" s="91">
        <f>SUM(U406+AA406)</f>
        <v>103.47526999999999</v>
      </c>
      <c r="D406" s="92">
        <v>10907541</v>
      </c>
      <c r="E406" s="90" t="s">
        <v>1100</v>
      </c>
      <c r="F406" s="90" t="s">
        <v>1556</v>
      </c>
      <c r="G406" s="90" t="s">
        <v>1139</v>
      </c>
      <c r="H406" s="93" t="s">
        <v>198</v>
      </c>
      <c r="I406" s="94">
        <v>0</v>
      </c>
      <c r="J406" s="94">
        <v>0</v>
      </c>
      <c r="K406" s="95">
        <v>1.9970000000000002E-2</v>
      </c>
      <c r="L406" s="96">
        <v>0.08</v>
      </c>
      <c r="M406" s="96">
        <f t="shared" si="319"/>
        <v>0</v>
      </c>
      <c r="N406" s="96">
        <f t="shared" si="320"/>
        <v>0</v>
      </c>
      <c r="O406" s="96" t="s">
        <v>27</v>
      </c>
      <c r="P406" s="391">
        <v>154161</v>
      </c>
      <c r="Q406" s="98">
        <f>VLOOKUP(H406,Devices!$A$2:$C$2077,3,FALSE)</f>
        <v>157652</v>
      </c>
      <c r="R406" s="94">
        <f t="shared" si="321"/>
        <v>3491</v>
      </c>
      <c r="S406" s="90"/>
      <c r="T406" s="94">
        <f t="shared" ref="T406:T430" si="384">IF(R406-I406&gt;0, R406-I406,"0")</f>
        <v>3491</v>
      </c>
      <c r="U406" s="96">
        <f t="shared" ref="U406:U430" si="385">IF(T406&gt;0,T406*K406,"0")</f>
        <v>69.715270000000004</v>
      </c>
      <c r="V406" s="392">
        <v>54446</v>
      </c>
      <c r="W406" s="100">
        <f>VLOOKUP(H406,Devices!$A$2:$D$2077,4,FALSE)</f>
        <v>54868</v>
      </c>
      <c r="X406" s="94">
        <f t="shared" si="324"/>
        <v>422</v>
      </c>
      <c r="Y406" s="94"/>
      <c r="Z406" s="94">
        <f t="shared" ref="Z406:Z430" si="386">IF(X406-J406&gt;0,X406-J406,"0")</f>
        <v>422</v>
      </c>
      <c r="AA406" s="96">
        <f t="shared" ref="AA406:AA430" si="387">IF(Z406&gt;0,Z406*L406,"0")</f>
        <v>33.76</v>
      </c>
      <c r="AB406" s="91">
        <v>103.47526999999999</v>
      </c>
      <c r="AC406" s="91"/>
    </row>
    <row r="407" spans="1:29" s="3" customFormat="1" ht="15" customHeight="1">
      <c r="A407" s="81">
        <v>68</v>
      </c>
      <c r="B407" s="90">
        <v>1012008700</v>
      </c>
      <c r="C407" s="91">
        <f>SUM(U407+AA407)</f>
        <v>47.605020000000003</v>
      </c>
      <c r="D407" s="92">
        <v>10907548</v>
      </c>
      <c r="E407" s="90" t="s">
        <v>1100</v>
      </c>
      <c r="F407" s="90" t="s">
        <v>939</v>
      </c>
      <c r="G407" s="90" t="s">
        <v>1139</v>
      </c>
      <c r="H407" s="93" t="s">
        <v>199</v>
      </c>
      <c r="I407" s="94">
        <v>0</v>
      </c>
      <c r="J407" s="94">
        <v>0</v>
      </c>
      <c r="K407" s="95">
        <v>1.9970000000000002E-2</v>
      </c>
      <c r="L407" s="96">
        <v>0.08</v>
      </c>
      <c r="M407" s="96">
        <f t="shared" si="319"/>
        <v>0</v>
      </c>
      <c r="N407" s="96">
        <f t="shared" si="320"/>
        <v>0</v>
      </c>
      <c r="O407" s="96" t="s">
        <v>27</v>
      </c>
      <c r="P407" s="393">
        <v>83761</v>
      </c>
      <c r="Q407" s="98">
        <f>VLOOKUP(H407,Devices!$A$2:$C$2077,3,FALSE)</f>
        <v>84927</v>
      </c>
      <c r="R407" s="94">
        <f t="shared" si="321"/>
        <v>1166</v>
      </c>
      <c r="S407" s="90"/>
      <c r="T407" s="94">
        <f t="shared" si="384"/>
        <v>1166</v>
      </c>
      <c r="U407" s="96">
        <f t="shared" si="385"/>
        <v>23.285020000000003</v>
      </c>
      <c r="V407" s="394">
        <v>16362</v>
      </c>
      <c r="W407" s="100">
        <f>VLOOKUP(H407,Devices!$A$2:$D$2077,4,FALSE)</f>
        <v>16666</v>
      </c>
      <c r="X407" s="94">
        <f t="shared" si="324"/>
        <v>304</v>
      </c>
      <c r="Y407" s="94"/>
      <c r="Z407" s="94">
        <f t="shared" si="386"/>
        <v>304</v>
      </c>
      <c r="AA407" s="96">
        <f t="shared" si="387"/>
        <v>24.32</v>
      </c>
      <c r="AB407" s="91">
        <v>47.605020000000003</v>
      </c>
      <c r="AC407" s="91"/>
    </row>
    <row r="408" spans="1:29" s="3" customFormat="1" ht="15" customHeight="1">
      <c r="A408" s="81">
        <v>68</v>
      </c>
      <c r="B408" s="90">
        <v>1012008700</v>
      </c>
      <c r="C408" s="91">
        <f>SUM(U408+AA408)</f>
        <v>13.16023</v>
      </c>
      <c r="D408" s="92">
        <v>10907547</v>
      </c>
      <c r="E408" s="90" t="s">
        <v>1100</v>
      </c>
      <c r="F408" s="90" t="s">
        <v>940</v>
      </c>
      <c r="G408" s="90" t="s">
        <v>1139</v>
      </c>
      <c r="H408" s="93" t="s">
        <v>200</v>
      </c>
      <c r="I408" s="94">
        <v>0</v>
      </c>
      <c r="J408" s="94">
        <v>0</v>
      </c>
      <c r="K408" s="95">
        <v>1.9970000000000002E-2</v>
      </c>
      <c r="L408" s="96">
        <v>0.08</v>
      </c>
      <c r="M408" s="96">
        <f t="shared" si="319"/>
        <v>0</v>
      </c>
      <c r="N408" s="96">
        <f t="shared" si="320"/>
        <v>0</v>
      </c>
      <c r="O408" s="96" t="s">
        <v>27</v>
      </c>
      <c r="P408" s="395">
        <v>78807</v>
      </c>
      <c r="Q408" s="98">
        <f>VLOOKUP(H408,Devices!$A$2:$C$2077,3,FALSE)</f>
        <v>79466</v>
      </c>
      <c r="R408" s="94">
        <f t="shared" si="321"/>
        <v>659</v>
      </c>
      <c r="S408" s="90"/>
      <c r="T408" s="94">
        <f t="shared" si="384"/>
        <v>659</v>
      </c>
      <c r="U408" s="96">
        <f t="shared" si="385"/>
        <v>13.16023</v>
      </c>
      <c r="V408" s="396">
        <v>279</v>
      </c>
      <c r="W408" s="100">
        <f>VLOOKUP(H408,Devices!$A$2:$D$2077,4,FALSE)</f>
        <v>279</v>
      </c>
      <c r="X408" s="94">
        <f t="shared" si="324"/>
        <v>0</v>
      </c>
      <c r="Y408" s="94"/>
      <c r="Z408" s="94" t="str">
        <f t="shared" si="386"/>
        <v>0</v>
      </c>
      <c r="AA408" s="96">
        <f t="shared" si="387"/>
        <v>0</v>
      </c>
      <c r="AB408" s="91">
        <v>13.16023</v>
      </c>
      <c r="AC408" s="91"/>
    </row>
    <row r="409" spans="1:29" s="3" customFormat="1" ht="15" customHeight="1">
      <c r="A409" s="81">
        <v>68</v>
      </c>
      <c r="B409" s="90">
        <v>1012008700</v>
      </c>
      <c r="C409" s="91">
        <f>SUM(U409+AA409)</f>
        <v>47.615920000000003</v>
      </c>
      <c r="D409" s="92">
        <v>10907555</v>
      </c>
      <c r="E409" s="90" t="s">
        <v>1100</v>
      </c>
      <c r="F409" s="90" t="s">
        <v>941</v>
      </c>
      <c r="G409" s="90" t="s">
        <v>1139</v>
      </c>
      <c r="H409" s="93" t="s">
        <v>201</v>
      </c>
      <c r="I409" s="94">
        <v>0</v>
      </c>
      <c r="J409" s="94">
        <v>0</v>
      </c>
      <c r="K409" s="95">
        <v>1.9970000000000002E-2</v>
      </c>
      <c r="L409" s="96">
        <v>0.08</v>
      </c>
      <c r="M409" s="96">
        <f t="shared" si="319"/>
        <v>0</v>
      </c>
      <c r="N409" s="96">
        <f t="shared" si="320"/>
        <v>0</v>
      </c>
      <c r="O409" s="96" t="s">
        <v>27</v>
      </c>
      <c r="P409" s="397">
        <v>63109</v>
      </c>
      <c r="Q409" s="98">
        <f>VLOOKUP(H409,Devices!$A$2:$C$2077,3,FALSE)</f>
        <v>65245</v>
      </c>
      <c r="R409" s="94">
        <f t="shared" si="321"/>
        <v>2136</v>
      </c>
      <c r="S409" s="90"/>
      <c r="T409" s="94">
        <f t="shared" si="384"/>
        <v>2136</v>
      </c>
      <c r="U409" s="96">
        <f t="shared" si="385"/>
        <v>42.655920000000002</v>
      </c>
      <c r="V409" s="398">
        <v>12098</v>
      </c>
      <c r="W409" s="100">
        <f>VLOOKUP(H409,Devices!$A$2:$D$2077,4,FALSE)</f>
        <v>12160</v>
      </c>
      <c r="X409" s="94">
        <f t="shared" si="324"/>
        <v>62</v>
      </c>
      <c r="Y409" s="94"/>
      <c r="Z409" s="94">
        <f t="shared" si="386"/>
        <v>62</v>
      </c>
      <c r="AA409" s="96">
        <f t="shared" si="387"/>
        <v>4.96</v>
      </c>
      <c r="AB409" s="91">
        <v>47.615920000000003</v>
      </c>
      <c r="AC409" s="91"/>
    </row>
    <row r="410" spans="1:29" s="3" customFormat="1" ht="15" customHeight="1">
      <c r="A410" s="81">
        <v>68</v>
      </c>
      <c r="B410" s="90">
        <v>1012008700</v>
      </c>
      <c r="C410" s="91">
        <f>SUM(U410+AA410)</f>
        <v>8.5706100000000003</v>
      </c>
      <c r="D410" s="92">
        <v>10907546</v>
      </c>
      <c r="E410" s="90" t="s">
        <v>1100</v>
      </c>
      <c r="F410" s="90" t="s">
        <v>942</v>
      </c>
      <c r="G410" s="90" t="s">
        <v>1139</v>
      </c>
      <c r="H410" s="93" t="s">
        <v>202</v>
      </c>
      <c r="I410" s="94">
        <v>0</v>
      </c>
      <c r="J410" s="94">
        <v>0</v>
      </c>
      <c r="K410" s="95">
        <v>1.9970000000000002E-2</v>
      </c>
      <c r="L410" s="96">
        <v>0.08</v>
      </c>
      <c r="M410" s="96">
        <f t="shared" ref="M410:M478" si="388">I410*K410</f>
        <v>0</v>
      </c>
      <c r="N410" s="96">
        <f t="shared" ref="N410:N478" si="389">J410*L410</f>
        <v>0</v>
      </c>
      <c r="O410" s="96" t="s">
        <v>27</v>
      </c>
      <c r="P410" s="399">
        <v>44069</v>
      </c>
      <c r="Q410" s="98">
        <f>VLOOKUP(H410,Devices!$A$2:$C$2077,3,FALSE)</f>
        <v>44382</v>
      </c>
      <c r="R410" s="94">
        <f t="shared" ref="R410:R478" si="390">Q410-P410</f>
        <v>313</v>
      </c>
      <c r="S410" s="90"/>
      <c r="T410" s="94">
        <f t="shared" si="384"/>
        <v>313</v>
      </c>
      <c r="U410" s="96">
        <f t="shared" si="385"/>
        <v>6.2506100000000009</v>
      </c>
      <c r="V410" s="400">
        <v>3970</v>
      </c>
      <c r="W410" s="100">
        <f>VLOOKUP(H410,Devices!$A$2:$D$2077,4,FALSE)</f>
        <v>3999</v>
      </c>
      <c r="X410" s="94">
        <f t="shared" ref="X410:X478" si="391">W410-V410</f>
        <v>29</v>
      </c>
      <c r="Y410" s="94"/>
      <c r="Z410" s="94">
        <f t="shared" si="386"/>
        <v>29</v>
      </c>
      <c r="AA410" s="96">
        <f t="shared" si="387"/>
        <v>2.3199999999999998</v>
      </c>
      <c r="AB410" s="91">
        <v>8.5706100000000003</v>
      </c>
      <c r="AC410" s="91"/>
    </row>
    <row r="411" spans="1:29" s="3" customFormat="1" ht="15" customHeight="1">
      <c r="A411" s="81">
        <v>68</v>
      </c>
      <c r="B411" s="90">
        <v>1012008700</v>
      </c>
      <c r="C411" s="91">
        <f>SUM(U411+AA411)</f>
        <v>16.919630000000002</v>
      </c>
      <c r="D411" s="92">
        <v>10907556</v>
      </c>
      <c r="E411" s="90" t="s">
        <v>1100</v>
      </c>
      <c r="F411" s="90" t="s">
        <v>4825</v>
      </c>
      <c r="G411" s="90" t="s">
        <v>1139</v>
      </c>
      <c r="H411" s="93" t="s">
        <v>203</v>
      </c>
      <c r="I411" s="94">
        <v>0</v>
      </c>
      <c r="J411" s="94">
        <v>0</v>
      </c>
      <c r="K411" s="95">
        <v>1.9970000000000002E-2</v>
      </c>
      <c r="L411" s="96">
        <v>0.08</v>
      </c>
      <c r="M411" s="96">
        <f t="shared" si="388"/>
        <v>0</v>
      </c>
      <c r="N411" s="96">
        <f t="shared" si="389"/>
        <v>0</v>
      </c>
      <c r="O411" s="96" t="s">
        <v>27</v>
      </c>
      <c r="P411" s="401">
        <v>94368</v>
      </c>
      <c r="Q411" s="98">
        <f>VLOOKUP(H411,Devices!$A$2:$C$2077,3,FALSE)</f>
        <v>95047</v>
      </c>
      <c r="R411" s="94">
        <f t="shared" si="390"/>
        <v>679</v>
      </c>
      <c r="S411" s="90"/>
      <c r="T411" s="94">
        <f t="shared" si="384"/>
        <v>679</v>
      </c>
      <c r="U411" s="96">
        <f t="shared" si="385"/>
        <v>13.55963</v>
      </c>
      <c r="V411" s="402">
        <v>12790</v>
      </c>
      <c r="W411" s="100">
        <f>VLOOKUP(H411,Devices!$A$2:$D$2077,4,FALSE)</f>
        <v>12832</v>
      </c>
      <c r="X411" s="94">
        <f t="shared" si="391"/>
        <v>42</v>
      </c>
      <c r="Y411" s="94"/>
      <c r="Z411" s="94">
        <f t="shared" si="386"/>
        <v>42</v>
      </c>
      <c r="AA411" s="96">
        <f t="shared" si="387"/>
        <v>3.36</v>
      </c>
      <c r="AB411" s="91">
        <v>16.919630000000002</v>
      </c>
      <c r="AC411" s="91"/>
    </row>
    <row r="412" spans="1:29" s="3" customFormat="1" ht="15" customHeight="1">
      <c r="A412" s="81">
        <v>68</v>
      </c>
      <c r="B412" s="90">
        <v>1012008700</v>
      </c>
      <c r="C412" s="91">
        <f>SUM(U412+AA412)</f>
        <v>33.034770000000002</v>
      </c>
      <c r="D412" s="92">
        <v>10907542</v>
      </c>
      <c r="E412" s="90" t="s">
        <v>1100</v>
      </c>
      <c r="F412" s="90" t="s">
        <v>943</v>
      </c>
      <c r="G412" s="90" t="s">
        <v>1139</v>
      </c>
      <c r="H412" s="93" t="s">
        <v>204</v>
      </c>
      <c r="I412" s="94">
        <v>0</v>
      </c>
      <c r="J412" s="94">
        <v>0</v>
      </c>
      <c r="K412" s="95">
        <v>1.9970000000000002E-2</v>
      </c>
      <c r="L412" s="96">
        <v>0.08</v>
      </c>
      <c r="M412" s="96">
        <f t="shared" si="388"/>
        <v>0</v>
      </c>
      <c r="N412" s="96">
        <f t="shared" si="389"/>
        <v>0</v>
      </c>
      <c r="O412" s="96" t="s">
        <v>27</v>
      </c>
      <c r="P412" s="403">
        <v>99505</v>
      </c>
      <c r="Q412" s="98">
        <f>VLOOKUP(H412,Devices!$A$2:$C$2077,3,FALSE)</f>
        <v>100346</v>
      </c>
      <c r="R412" s="94">
        <f t="shared" si="390"/>
        <v>841</v>
      </c>
      <c r="S412" s="90"/>
      <c r="T412" s="94">
        <f t="shared" si="384"/>
        <v>841</v>
      </c>
      <c r="U412" s="96">
        <f t="shared" si="385"/>
        <v>16.79477</v>
      </c>
      <c r="V412" s="404">
        <v>20018</v>
      </c>
      <c r="W412" s="100">
        <f>VLOOKUP(H412,Devices!$A$2:$D$2077,4,FALSE)</f>
        <v>20221</v>
      </c>
      <c r="X412" s="94">
        <f t="shared" si="391"/>
        <v>203</v>
      </c>
      <c r="Y412" s="94"/>
      <c r="Z412" s="94">
        <f t="shared" si="386"/>
        <v>203</v>
      </c>
      <c r="AA412" s="96">
        <f t="shared" si="387"/>
        <v>16.240000000000002</v>
      </c>
      <c r="AB412" s="91">
        <v>33.034770000000002</v>
      </c>
      <c r="AC412" s="91"/>
    </row>
    <row r="413" spans="1:29" s="3" customFormat="1" ht="15" customHeight="1">
      <c r="A413" s="81">
        <v>68</v>
      </c>
      <c r="B413" s="90">
        <v>1012008700</v>
      </c>
      <c r="C413" s="91">
        <f>SUM(U413+AA413)</f>
        <v>16.47561</v>
      </c>
      <c r="D413" s="92">
        <v>10907554</v>
      </c>
      <c r="E413" s="90" t="s">
        <v>1100</v>
      </c>
      <c r="F413" s="90" t="s">
        <v>944</v>
      </c>
      <c r="G413" s="90" t="s">
        <v>1139</v>
      </c>
      <c r="H413" s="93" t="s">
        <v>205</v>
      </c>
      <c r="I413" s="94">
        <v>0</v>
      </c>
      <c r="J413" s="94">
        <v>0</v>
      </c>
      <c r="K413" s="95">
        <v>1.9970000000000002E-2</v>
      </c>
      <c r="L413" s="96">
        <v>0.08</v>
      </c>
      <c r="M413" s="96">
        <f t="shared" si="388"/>
        <v>0</v>
      </c>
      <c r="N413" s="96">
        <f t="shared" si="389"/>
        <v>0</v>
      </c>
      <c r="O413" s="96" t="s">
        <v>27</v>
      </c>
      <c r="P413" s="405">
        <v>51743</v>
      </c>
      <c r="Q413" s="98">
        <f>VLOOKUP(H413,Devices!$A$2:$C$2077,3,FALSE)</f>
        <v>52556</v>
      </c>
      <c r="R413" s="94">
        <f t="shared" si="390"/>
        <v>813</v>
      </c>
      <c r="S413" s="90"/>
      <c r="T413" s="94">
        <f t="shared" si="384"/>
        <v>813</v>
      </c>
      <c r="U413" s="96">
        <f t="shared" si="385"/>
        <v>16.235610000000001</v>
      </c>
      <c r="V413" s="406">
        <v>4588</v>
      </c>
      <c r="W413" s="100">
        <f>VLOOKUP(H413,Devices!$A$2:$D$2077,4,FALSE)</f>
        <v>4591</v>
      </c>
      <c r="X413" s="94">
        <f t="shared" si="391"/>
        <v>3</v>
      </c>
      <c r="Y413" s="94"/>
      <c r="Z413" s="94">
        <f t="shared" si="386"/>
        <v>3</v>
      </c>
      <c r="AA413" s="96">
        <f t="shared" si="387"/>
        <v>0.24</v>
      </c>
      <c r="AB413" s="91">
        <v>16.47561</v>
      </c>
      <c r="AC413" s="91"/>
    </row>
    <row r="414" spans="1:29" s="3" customFormat="1" ht="15" customHeight="1">
      <c r="A414" s="81">
        <v>68</v>
      </c>
      <c r="B414" s="90">
        <v>1012008700</v>
      </c>
      <c r="C414" s="91">
        <f>SUM(U414+AA414)</f>
        <v>45.414200000000008</v>
      </c>
      <c r="D414" s="92">
        <v>10907560</v>
      </c>
      <c r="E414" s="90" t="s">
        <v>1100</v>
      </c>
      <c r="F414" s="90" t="s">
        <v>945</v>
      </c>
      <c r="G414" s="90" t="s">
        <v>1139</v>
      </c>
      <c r="H414" s="93" t="s">
        <v>206</v>
      </c>
      <c r="I414" s="94">
        <v>0</v>
      </c>
      <c r="J414" s="94">
        <v>0</v>
      </c>
      <c r="K414" s="95">
        <v>1.9970000000000002E-2</v>
      </c>
      <c r="L414" s="96">
        <v>0.08</v>
      </c>
      <c r="M414" s="96">
        <f t="shared" si="388"/>
        <v>0</v>
      </c>
      <c r="N414" s="96">
        <f t="shared" si="389"/>
        <v>0</v>
      </c>
      <c r="O414" s="96" t="s">
        <v>27</v>
      </c>
      <c r="P414" s="407">
        <v>97690</v>
      </c>
      <c r="Q414" s="98">
        <f>VLOOKUP(H414,Devices!$A$2:$C$2077,3,FALSE)</f>
        <v>98550</v>
      </c>
      <c r="R414" s="94">
        <f t="shared" si="390"/>
        <v>860</v>
      </c>
      <c r="S414" s="90"/>
      <c r="T414" s="94">
        <f t="shared" si="384"/>
        <v>860</v>
      </c>
      <c r="U414" s="96">
        <f t="shared" si="385"/>
        <v>17.174200000000003</v>
      </c>
      <c r="V414" s="408">
        <v>33251</v>
      </c>
      <c r="W414" s="100">
        <f>VLOOKUP(H414,Devices!$A$2:$D$2077,4,FALSE)</f>
        <v>33604</v>
      </c>
      <c r="X414" s="94">
        <f t="shared" si="391"/>
        <v>353</v>
      </c>
      <c r="Y414" s="94"/>
      <c r="Z414" s="94">
        <f t="shared" si="386"/>
        <v>353</v>
      </c>
      <c r="AA414" s="96">
        <f t="shared" si="387"/>
        <v>28.240000000000002</v>
      </c>
      <c r="AB414" s="91">
        <v>45.414200000000008</v>
      </c>
      <c r="AC414" s="91"/>
    </row>
    <row r="415" spans="1:29" s="3" customFormat="1" ht="15" customHeight="1">
      <c r="A415" s="81">
        <v>68</v>
      </c>
      <c r="B415" s="90">
        <v>1012008700</v>
      </c>
      <c r="C415" s="91">
        <f>SUM(U415+AA415)</f>
        <v>57.884100000000004</v>
      </c>
      <c r="D415" s="92">
        <v>10907562</v>
      </c>
      <c r="E415" s="90" t="s">
        <v>1100</v>
      </c>
      <c r="F415" s="90" t="s">
        <v>3707</v>
      </c>
      <c r="G415" s="90" t="s">
        <v>1139</v>
      </c>
      <c r="H415" s="93" t="s">
        <v>207</v>
      </c>
      <c r="I415" s="94">
        <v>0</v>
      </c>
      <c r="J415" s="94">
        <v>0</v>
      </c>
      <c r="K415" s="95">
        <v>1.9970000000000002E-2</v>
      </c>
      <c r="L415" s="96">
        <v>0.08</v>
      </c>
      <c r="M415" s="96">
        <f t="shared" si="388"/>
        <v>0</v>
      </c>
      <c r="N415" s="96">
        <f t="shared" si="389"/>
        <v>0</v>
      </c>
      <c r="O415" s="96" t="s">
        <v>27</v>
      </c>
      <c r="P415" s="409">
        <v>216143</v>
      </c>
      <c r="Q415" s="98">
        <f>VLOOKUP(H415,Devices!$A$2:$C$2077,3,FALSE)</f>
        <v>218673</v>
      </c>
      <c r="R415" s="94">
        <f t="shared" si="390"/>
        <v>2530</v>
      </c>
      <c r="S415" s="90"/>
      <c r="T415" s="94">
        <f t="shared" si="384"/>
        <v>2530</v>
      </c>
      <c r="U415" s="96">
        <f t="shared" si="385"/>
        <v>50.524100000000004</v>
      </c>
      <c r="V415" s="410">
        <v>35268</v>
      </c>
      <c r="W415" s="100">
        <f>VLOOKUP(H415,Devices!$A$2:$D$2077,4,FALSE)</f>
        <v>35360</v>
      </c>
      <c r="X415" s="94">
        <f t="shared" si="391"/>
        <v>92</v>
      </c>
      <c r="Y415" s="94"/>
      <c r="Z415" s="94">
        <f t="shared" si="386"/>
        <v>92</v>
      </c>
      <c r="AA415" s="96">
        <f t="shared" si="387"/>
        <v>7.36</v>
      </c>
      <c r="AB415" s="91">
        <v>57.884100000000004</v>
      </c>
      <c r="AC415" s="91"/>
    </row>
    <row r="416" spans="1:29" s="3" customFormat="1" ht="15" customHeight="1">
      <c r="A416" s="81">
        <v>68</v>
      </c>
      <c r="B416" s="90">
        <v>1012008700</v>
      </c>
      <c r="C416" s="91">
        <f>SUM(U416+AA416)</f>
        <v>67.837100000000007</v>
      </c>
      <c r="D416" s="92">
        <v>10907552</v>
      </c>
      <c r="E416" s="90" t="s">
        <v>1100</v>
      </c>
      <c r="F416" s="90" t="s">
        <v>946</v>
      </c>
      <c r="G416" s="90" t="s">
        <v>1139</v>
      </c>
      <c r="H416" s="93" t="s">
        <v>208</v>
      </c>
      <c r="I416" s="94">
        <v>0</v>
      </c>
      <c r="J416" s="94">
        <v>0</v>
      </c>
      <c r="K416" s="95">
        <v>1.9970000000000002E-2</v>
      </c>
      <c r="L416" s="96">
        <v>0.08</v>
      </c>
      <c r="M416" s="96">
        <f t="shared" si="388"/>
        <v>0</v>
      </c>
      <c r="N416" s="96">
        <f t="shared" si="389"/>
        <v>0</v>
      </c>
      <c r="O416" s="96" t="s">
        <v>27</v>
      </c>
      <c r="P416" s="411">
        <v>198938</v>
      </c>
      <c r="Q416" s="98">
        <f>VLOOKUP(H416,Devices!$A$2:$C$2077,3,FALSE)</f>
        <v>200368</v>
      </c>
      <c r="R416" s="94">
        <f t="shared" si="390"/>
        <v>1430</v>
      </c>
      <c r="S416" s="90"/>
      <c r="T416" s="94">
        <f t="shared" si="384"/>
        <v>1430</v>
      </c>
      <c r="U416" s="96">
        <f t="shared" si="385"/>
        <v>28.557100000000002</v>
      </c>
      <c r="V416" s="412">
        <v>32717</v>
      </c>
      <c r="W416" s="100">
        <f>VLOOKUP(H416,Devices!$A$2:$D$2077,4,FALSE)</f>
        <v>33208</v>
      </c>
      <c r="X416" s="94">
        <f t="shared" si="391"/>
        <v>491</v>
      </c>
      <c r="Y416" s="94"/>
      <c r="Z416" s="94">
        <f t="shared" si="386"/>
        <v>491</v>
      </c>
      <c r="AA416" s="96">
        <f t="shared" si="387"/>
        <v>39.28</v>
      </c>
      <c r="AB416" s="91">
        <v>67.837100000000007</v>
      </c>
      <c r="AC416" s="91"/>
    </row>
    <row r="417" spans="1:29" s="3" customFormat="1" ht="15" customHeight="1">
      <c r="A417" s="81">
        <v>68</v>
      </c>
      <c r="B417" s="90">
        <v>1012008700</v>
      </c>
      <c r="C417" s="91">
        <f>SUM(U417+AA417)</f>
        <v>2.8956500000000003</v>
      </c>
      <c r="D417" s="92">
        <v>10907557</v>
      </c>
      <c r="E417" s="90" t="s">
        <v>1100</v>
      </c>
      <c r="F417" s="90" t="s">
        <v>948</v>
      </c>
      <c r="G417" s="90" t="s">
        <v>1139</v>
      </c>
      <c r="H417" s="93" t="s">
        <v>209</v>
      </c>
      <c r="I417" s="94">
        <v>0</v>
      </c>
      <c r="J417" s="94">
        <v>0</v>
      </c>
      <c r="K417" s="95">
        <v>1.9970000000000002E-2</v>
      </c>
      <c r="L417" s="96">
        <v>0.08</v>
      </c>
      <c r="M417" s="96">
        <f t="shared" si="388"/>
        <v>0</v>
      </c>
      <c r="N417" s="96">
        <f t="shared" si="389"/>
        <v>0</v>
      </c>
      <c r="O417" s="96" t="s">
        <v>27</v>
      </c>
      <c r="P417" s="413">
        <v>39065</v>
      </c>
      <c r="Q417" s="98">
        <f>VLOOKUP(H417,Devices!$A$2:$C$2077,3,FALSE)</f>
        <v>39210</v>
      </c>
      <c r="R417" s="94">
        <f t="shared" si="390"/>
        <v>145</v>
      </c>
      <c r="S417" s="90"/>
      <c r="T417" s="94">
        <f t="shared" si="384"/>
        <v>145</v>
      </c>
      <c r="U417" s="96">
        <f t="shared" si="385"/>
        <v>2.8956500000000003</v>
      </c>
      <c r="V417" s="414">
        <v>1825</v>
      </c>
      <c r="W417" s="100">
        <f>VLOOKUP(H417,Devices!$A$2:$D$2077,4,FALSE)</f>
        <v>1825</v>
      </c>
      <c r="X417" s="94">
        <f t="shared" si="391"/>
        <v>0</v>
      </c>
      <c r="Y417" s="94"/>
      <c r="Z417" s="94" t="str">
        <f t="shared" si="386"/>
        <v>0</v>
      </c>
      <c r="AA417" s="96">
        <f t="shared" si="387"/>
        <v>0</v>
      </c>
      <c r="AB417" s="91">
        <v>2.8956500000000003</v>
      </c>
      <c r="AC417" s="91"/>
    </row>
    <row r="418" spans="1:29" s="3" customFormat="1" ht="15" customHeight="1">
      <c r="A418" s="81">
        <v>68</v>
      </c>
      <c r="B418" s="90">
        <v>1012008700</v>
      </c>
      <c r="C418" s="91">
        <f>SUM(U418+AA418)</f>
        <v>29.191890000000001</v>
      </c>
      <c r="D418" s="92">
        <v>10907558</v>
      </c>
      <c r="E418" s="90" t="s">
        <v>1100</v>
      </c>
      <c r="F418" s="90" t="s">
        <v>5581</v>
      </c>
      <c r="G418" s="90" t="s">
        <v>1139</v>
      </c>
      <c r="H418" s="93" t="s">
        <v>210</v>
      </c>
      <c r="I418" s="94">
        <v>0</v>
      </c>
      <c r="J418" s="94">
        <v>0</v>
      </c>
      <c r="K418" s="95">
        <v>1.9970000000000002E-2</v>
      </c>
      <c r="L418" s="96">
        <v>0.08</v>
      </c>
      <c r="M418" s="96">
        <f t="shared" si="388"/>
        <v>0</v>
      </c>
      <c r="N418" s="96">
        <f t="shared" si="389"/>
        <v>0</v>
      </c>
      <c r="O418" s="96" t="s">
        <v>27</v>
      </c>
      <c r="P418" s="415">
        <v>238175</v>
      </c>
      <c r="Q418" s="98">
        <f>VLOOKUP(H418,[1]Billing!$I$2:$S$2302,11,FALSE)</f>
        <v>239112</v>
      </c>
      <c r="R418" s="94">
        <f t="shared" si="390"/>
        <v>937</v>
      </c>
      <c r="S418" s="90"/>
      <c r="T418" s="94">
        <f t="shared" si="384"/>
        <v>937</v>
      </c>
      <c r="U418" s="96">
        <f t="shared" si="385"/>
        <v>18.71189</v>
      </c>
      <c r="V418" s="416">
        <v>69150</v>
      </c>
      <c r="W418" s="100">
        <f>VLOOKUP(H418,[1]Billing!$I$2:$Y$2302,17,FALSE)</f>
        <v>69281</v>
      </c>
      <c r="X418" s="94">
        <f t="shared" si="391"/>
        <v>131</v>
      </c>
      <c r="Y418" s="94"/>
      <c r="Z418" s="94">
        <f t="shared" si="386"/>
        <v>131</v>
      </c>
      <c r="AA418" s="96">
        <f t="shared" si="387"/>
        <v>10.48</v>
      </c>
      <c r="AB418" s="91">
        <v>29.191890000000001</v>
      </c>
      <c r="AC418" s="91"/>
    </row>
    <row r="419" spans="1:29" s="3" customFormat="1" ht="15" customHeight="1">
      <c r="A419" s="81">
        <v>68</v>
      </c>
      <c r="B419" s="90">
        <v>1012008700</v>
      </c>
      <c r="C419" s="91">
        <f>SUM(U419+AA419)</f>
        <v>72.987870000000001</v>
      </c>
      <c r="D419" s="138">
        <v>10907559</v>
      </c>
      <c r="E419" s="90" t="s">
        <v>1100</v>
      </c>
      <c r="F419" s="90" t="s">
        <v>949</v>
      </c>
      <c r="G419" s="90" t="s">
        <v>1139</v>
      </c>
      <c r="H419" s="93" t="s">
        <v>211</v>
      </c>
      <c r="I419" s="94">
        <v>0</v>
      </c>
      <c r="J419" s="94">
        <v>0</v>
      </c>
      <c r="K419" s="95">
        <v>1.9970000000000002E-2</v>
      </c>
      <c r="L419" s="96">
        <v>0.08</v>
      </c>
      <c r="M419" s="96">
        <f t="shared" si="388"/>
        <v>0</v>
      </c>
      <c r="N419" s="96">
        <f t="shared" si="389"/>
        <v>0</v>
      </c>
      <c r="O419" s="96" t="s">
        <v>27</v>
      </c>
      <c r="P419" s="417">
        <v>60210</v>
      </c>
      <c r="Q419" s="98">
        <f>VLOOKUP(H419,Devices!$A$2:$C$2077,3,FALSE)</f>
        <v>61281</v>
      </c>
      <c r="R419" s="94">
        <f t="shared" si="390"/>
        <v>1071</v>
      </c>
      <c r="S419" s="90"/>
      <c r="T419" s="94">
        <f t="shared" si="384"/>
        <v>1071</v>
      </c>
      <c r="U419" s="96">
        <f t="shared" si="385"/>
        <v>21.387870000000003</v>
      </c>
      <c r="V419" s="418">
        <v>14986</v>
      </c>
      <c r="W419" s="100">
        <f>VLOOKUP(H419,Devices!$A$2:$D$2077,4,FALSE)</f>
        <v>15631</v>
      </c>
      <c r="X419" s="94">
        <f t="shared" si="391"/>
        <v>645</v>
      </c>
      <c r="Y419" s="94"/>
      <c r="Z419" s="94">
        <f t="shared" si="386"/>
        <v>645</v>
      </c>
      <c r="AA419" s="96">
        <f t="shared" si="387"/>
        <v>51.6</v>
      </c>
      <c r="AB419" s="91">
        <v>72.987870000000001</v>
      </c>
      <c r="AC419" s="91"/>
    </row>
    <row r="420" spans="1:29" s="3" customFormat="1" ht="15" customHeight="1">
      <c r="A420" s="81">
        <v>68</v>
      </c>
      <c r="B420" s="90">
        <v>1012008700</v>
      </c>
      <c r="C420" s="91">
        <f>SUM(U420+AA420)</f>
        <v>208.1</v>
      </c>
      <c r="D420" s="92">
        <v>12185735</v>
      </c>
      <c r="E420" s="90" t="s">
        <v>1100</v>
      </c>
      <c r="F420" s="90" t="s">
        <v>2403</v>
      </c>
      <c r="G420" s="90" t="s">
        <v>1325</v>
      </c>
      <c r="H420" s="93" t="s">
        <v>212</v>
      </c>
      <c r="I420" s="94">
        <v>0</v>
      </c>
      <c r="J420" s="94">
        <v>0</v>
      </c>
      <c r="K420" s="95">
        <v>1.9970000000000002E-2</v>
      </c>
      <c r="L420" s="96">
        <v>0.08</v>
      </c>
      <c r="M420" s="96">
        <f t="shared" si="388"/>
        <v>0</v>
      </c>
      <c r="N420" s="96">
        <f t="shared" si="389"/>
        <v>0</v>
      </c>
      <c r="O420" s="96" t="s">
        <v>27</v>
      </c>
      <c r="P420" s="419">
        <v>241852</v>
      </c>
      <c r="Q420" s="98">
        <f>VLOOKUP(H420,Devices!$A$2:$C$2077,3,FALSE)</f>
        <v>243852</v>
      </c>
      <c r="R420" s="94">
        <f t="shared" si="390"/>
        <v>2000</v>
      </c>
      <c r="S420" s="90"/>
      <c r="T420" s="94">
        <f t="shared" si="384"/>
        <v>2000</v>
      </c>
      <c r="U420" s="96">
        <f t="shared" si="385"/>
        <v>39.940000000000005</v>
      </c>
      <c r="V420" s="420">
        <v>68843</v>
      </c>
      <c r="W420" s="100">
        <f>VLOOKUP(H420,Devices!$A$2:$D$2077,4,FALSE)</f>
        <v>70945</v>
      </c>
      <c r="X420" s="94">
        <f t="shared" si="391"/>
        <v>2102</v>
      </c>
      <c r="Y420" s="94"/>
      <c r="Z420" s="94">
        <f t="shared" si="386"/>
        <v>2102</v>
      </c>
      <c r="AA420" s="96">
        <f t="shared" si="387"/>
        <v>168.16</v>
      </c>
      <c r="AB420" s="91">
        <v>208.1</v>
      </c>
      <c r="AC420" s="91"/>
    </row>
    <row r="421" spans="1:29" s="3" customFormat="1" ht="15" customHeight="1">
      <c r="A421" s="81">
        <v>68</v>
      </c>
      <c r="B421" s="90">
        <v>1012008700</v>
      </c>
      <c r="C421" s="91">
        <f>SUM(U421+AA421)</f>
        <v>137.06043</v>
      </c>
      <c r="D421" s="92">
        <v>12183133</v>
      </c>
      <c r="E421" s="90" t="s">
        <v>1100</v>
      </c>
      <c r="F421" s="90" t="s">
        <v>3143</v>
      </c>
      <c r="G421" s="90" t="s">
        <v>1754</v>
      </c>
      <c r="H421" s="93" t="s">
        <v>213</v>
      </c>
      <c r="I421" s="94">
        <v>0</v>
      </c>
      <c r="J421" s="94">
        <v>0</v>
      </c>
      <c r="K421" s="95">
        <v>1.9970000000000002E-2</v>
      </c>
      <c r="L421" s="96">
        <v>0.08</v>
      </c>
      <c r="M421" s="96">
        <f t="shared" si="388"/>
        <v>0</v>
      </c>
      <c r="N421" s="96">
        <f t="shared" si="389"/>
        <v>0</v>
      </c>
      <c r="O421" s="96" t="s">
        <v>27</v>
      </c>
      <c r="P421" s="421">
        <v>178235</v>
      </c>
      <c r="Q421" s="98">
        <f>VLOOKUP(H421,Devices!$A$2:$C$2077,3,FALSE)</f>
        <v>179554</v>
      </c>
      <c r="R421" s="94">
        <f t="shared" si="390"/>
        <v>1319</v>
      </c>
      <c r="S421" s="90"/>
      <c r="T421" s="94">
        <f t="shared" si="384"/>
        <v>1319</v>
      </c>
      <c r="U421" s="96">
        <f t="shared" si="385"/>
        <v>26.340430000000001</v>
      </c>
      <c r="V421" s="422">
        <v>111772</v>
      </c>
      <c r="W421" s="100">
        <f>VLOOKUP(H421,Devices!$A$2:$D$2077,4,FALSE)</f>
        <v>113156</v>
      </c>
      <c r="X421" s="94">
        <f t="shared" si="391"/>
        <v>1384</v>
      </c>
      <c r="Y421" s="94"/>
      <c r="Z421" s="94">
        <f t="shared" si="386"/>
        <v>1384</v>
      </c>
      <c r="AA421" s="96">
        <f t="shared" si="387"/>
        <v>110.72</v>
      </c>
      <c r="AB421" s="91">
        <v>137.06043</v>
      </c>
      <c r="AC421" s="91"/>
    </row>
    <row r="422" spans="1:29" s="3" customFormat="1" ht="15" customHeight="1">
      <c r="A422" s="81">
        <v>68</v>
      </c>
      <c r="B422" s="90">
        <v>1012008700</v>
      </c>
      <c r="C422" s="91">
        <f>SUM(U422+AA422)</f>
        <v>195.52104000000003</v>
      </c>
      <c r="D422" s="92">
        <v>12186262</v>
      </c>
      <c r="E422" s="90" t="s">
        <v>1100</v>
      </c>
      <c r="F422" s="90" t="s">
        <v>950</v>
      </c>
      <c r="G422" s="90" t="s">
        <v>1754</v>
      </c>
      <c r="H422" s="93" t="s">
        <v>214</v>
      </c>
      <c r="I422" s="94">
        <v>0</v>
      </c>
      <c r="J422" s="94">
        <v>0</v>
      </c>
      <c r="K422" s="95">
        <v>1.9970000000000002E-2</v>
      </c>
      <c r="L422" s="96">
        <v>0.08</v>
      </c>
      <c r="M422" s="96">
        <f t="shared" si="388"/>
        <v>0</v>
      </c>
      <c r="N422" s="96">
        <f t="shared" si="389"/>
        <v>0</v>
      </c>
      <c r="O422" s="96" t="s">
        <v>27</v>
      </c>
      <c r="P422" s="423">
        <v>256342</v>
      </c>
      <c r="Q422" s="98">
        <f>VLOOKUP(H422,Devices!$A$2:$C$2077,3,FALSE)</f>
        <v>258974</v>
      </c>
      <c r="R422" s="94">
        <f t="shared" si="390"/>
        <v>2632</v>
      </c>
      <c r="S422" s="90"/>
      <c r="T422" s="94">
        <f t="shared" si="384"/>
        <v>2632</v>
      </c>
      <c r="U422" s="96">
        <f t="shared" si="385"/>
        <v>52.561040000000006</v>
      </c>
      <c r="V422" s="424">
        <v>151020</v>
      </c>
      <c r="W422" s="100">
        <f>VLOOKUP(H422,Devices!$A$2:$D$2077,4,FALSE)</f>
        <v>152807</v>
      </c>
      <c r="X422" s="94">
        <f t="shared" si="391"/>
        <v>1787</v>
      </c>
      <c r="Y422" s="94"/>
      <c r="Z422" s="94">
        <f t="shared" si="386"/>
        <v>1787</v>
      </c>
      <c r="AA422" s="96">
        <f t="shared" si="387"/>
        <v>142.96</v>
      </c>
      <c r="AB422" s="91">
        <v>195.52104000000003</v>
      </c>
      <c r="AC422" s="91"/>
    </row>
    <row r="423" spans="1:29" s="3" customFormat="1" ht="15" customHeight="1">
      <c r="A423" s="81">
        <v>68</v>
      </c>
      <c r="B423" s="90">
        <v>1012008700</v>
      </c>
      <c r="C423" s="91">
        <f>SUM(U423+AA423)</f>
        <v>247.38293000000002</v>
      </c>
      <c r="D423" s="92">
        <v>12183163</v>
      </c>
      <c r="E423" s="90" t="s">
        <v>1100</v>
      </c>
      <c r="F423" s="90" t="s">
        <v>946</v>
      </c>
      <c r="G423" s="90" t="s">
        <v>137</v>
      </c>
      <c r="H423" s="93" t="s">
        <v>215</v>
      </c>
      <c r="I423" s="94">
        <v>0</v>
      </c>
      <c r="J423" s="94">
        <v>0</v>
      </c>
      <c r="K423" s="95">
        <v>1.9970000000000002E-2</v>
      </c>
      <c r="L423" s="96">
        <v>0.08</v>
      </c>
      <c r="M423" s="96">
        <f t="shared" si="388"/>
        <v>0</v>
      </c>
      <c r="N423" s="96">
        <f t="shared" si="389"/>
        <v>0</v>
      </c>
      <c r="O423" s="96" t="s">
        <v>27</v>
      </c>
      <c r="P423" s="425">
        <v>273392</v>
      </c>
      <c r="Q423" s="98">
        <f>VLOOKUP(H423,Devices!$A$2:$C$2077,3,FALSE)</f>
        <v>275961</v>
      </c>
      <c r="R423" s="94">
        <f t="shared" si="390"/>
        <v>2569</v>
      </c>
      <c r="S423" s="90"/>
      <c r="T423" s="94">
        <f t="shared" si="384"/>
        <v>2569</v>
      </c>
      <c r="U423" s="96">
        <f t="shared" si="385"/>
        <v>51.302930000000003</v>
      </c>
      <c r="V423" s="426">
        <v>175421</v>
      </c>
      <c r="W423" s="100">
        <f>VLOOKUP(H423,Devices!$A$2:$D$2077,4,FALSE)</f>
        <v>177872</v>
      </c>
      <c r="X423" s="94">
        <f t="shared" si="391"/>
        <v>2451</v>
      </c>
      <c r="Y423" s="94"/>
      <c r="Z423" s="94">
        <f t="shared" si="386"/>
        <v>2451</v>
      </c>
      <c r="AA423" s="96">
        <f t="shared" si="387"/>
        <v>196.08</v>
      </c>
      <c r="AB423" s="91">
        <v>247.38293000000002</v>
      </c>
      <c r="AC423" s="91"/>
    </row>
    <row r="424" spans="1:29" s="3" customFormat="1" ht="15" customHeight="1">
      <c r="A424" s="81">
        <v>68</v>
      </c>
      <c r="B424" s="90">
        <v>1012008700</v>
      </c>
      <c r="C424" s="91">
        <f>SUM(U424+AA424)</f>
        <v>152.39100000000002</v>
      </c>
      <c r="D424" s="92">
        <v>12186492</v>
      </c>
      <c r="E424" s="90" t="s">
        <v>1100</v>
      </c>
      <c r="F424" s="90" t="s">
        <v>946</v>
      </c>
      <c r="G424" s="90" t="s">
        <v>1752</v>
      </c>
      <c r="H424" s="93" t="s">
        <v>216</v>
      </c>
      <c r="I424" s="94">
        <v>0</v>
      </c>
      <c r="J424" s="94">
        <v>0</v>
      </c>
      <c r="K424" s="95">
        <v>1.9970000000000002E-2</v>
      </c>
      <c r="L424" s="96">
        <v>0.08</v>
      </c>
      <c r="M424" s="96">
        <f t="shared" si="388"/>
        <v>0</v>
      </c>
      <c r="N424" s="96">
        <f t="shared" si="389"/>
        <v>0</v>
      </c>
      <c r="O424" s="96" t="s">
        <v>27</v>
      </c>
      <c r="P424" s="427">
        <v>218883</v>
      </c>
      <c r="Q424" s="98">
        <f>VLOOKUP(H424,Devices!$A$2:$C$2077,3,FALSE)</f>
        <v>219183</v>
      </c>
      <c r="R424" s="94">
        <f t="shared" si="390"/>
        <v>300</v>
      </c>
      <c r="S424" s="90"/>
      <c r="T424" s="94">
        <f t="shared" si="384"/>
        <v>300</v>
      </c>
      <c r="U424" s="96">
        <f t="shared" si="385"/>
        <v>5.9910000000000005</v>
      </c>
      <c r="V424" s="428">
        <v>109546</v>
      </c>
      <c r="W424" s="100">
        <f>VLOOKUP(H424,Devices!$A$2:$D$2077,4,FALSE)</f>
        <v>111376</v>
      </c>
      <c r="X424" s="94">
        <f t="shared" si="391"/>
        <v>1830</v>
      </c>
      <c r="Y424" s="94"/>
      <c r="Z424" s="94">
        <f t="shared" si="386"/>
        <v>1830</v>
      </c>
      <c r="AA424" s="96">
        <f t="shared" si="387"/>
        <v>146.4</v>
      </c>
      <c r="AB424" s="91">
        <v>152.39100000000002</v>
      </c>
      <c r="AC424" s="91"/>
    </row>
    <row r="425" spans="1:29" s="3" customFormat="1" ht="15" customHeight="1">
      <c r="A425" s="81">
        <v>68</v>
      </c>
      <c r="B425" s="90">
        <v>1012008700</v>
      </c>
      <c r="C425" s="91">
        <f>SUM(U425+AA425)</f>
        <v>39.00141</v>
      </c>
      <c r="D425" s="132">
        <v>12354620</v>
      </c>
      <c r="E425" s="90" t="s">
        <v>1100</v>
      </c>
      <c r="F425" s="90" t="s">
        <v>1433</v>
      </c>
      <c r="G425" s="90" t="s">
        <v>217</v>
      </c>
      <c r="H425" s="93" t="s">
        <v>218</v>
      </c>
      <c r="I425" s="94">
        <v>0</v>
      </c>
      <c r="J425" s="94">
        <v>0</v>
      </c>
      <c r="K425" s="95">
        <v>1.9970000000000002E-2</v>
      </c>
      <c r="L425" s="96">
        <v>0.08</v>
      </c>
      <c r="M425" s="96">
        <f t="shared" si="388"/>
        <v>0</v>
      </c>
      <c r="N425" s="96">
        <f t="shared" si="389"/>
        <v>0</v>
      </c>
      <c r="O425" s="96" t="s">
        <v>27</v>
      </c>
      <c r="P425" s="429">
        <v>181408</v>
      </c>
      <c r="Q425" s="98">
        <f>VLOOKUP(H425,Devices!$A$2:$C$2077,3,FALSE)</f>
        <v>183361</v>
      </c>
      <c r="R425" s="94">
        <f t="shared" si="390"/>
        <v>1953</v>
      </c>
      <c r="S425" s="90"/>
      <c r="T425" s="94">
        <f t="shared" si="384"/>
        <v>1953</v>
      </c>
      <c r="U425" s="96">
        <f t="shared" si="385"/>
        <v>39.00141</v>
      </c>
      <c r="V425" s="430">
        <v>0</v>
      </c>
      <c r="W425" s="100">
        <v>0</v>
      </c>
      <c r="X425" s="94">
        <f t="shared" si="391"/>
        <v>0</v>
      </c>
      <c r="Y425" s="94"/>
      <c r="Z425" s="94" t="str">
        <f t="shared" si="386"/>
        <v>0</v>
      </c>
      <c r="AA425" s="96">
        <f t="shared" si="387"/>
        <v>0</v>
      </c>
      <c r="AB425" s="91">
        <v>39.00141</v>
      </c>
      <c r="AC425" s="91"/>
    </row>
    <row r="426" spans="1:29" s="3" customFormat="1" ht="15" customHeight="1">
      <c r="A426" s="81">
        <v>68</v>
      </c>
      <c r="B426" s="90">
        <v>1012008700</v>
      </c>
      <c r="C426" s="91">
        <f>SUM(U426+AA426)</f>
        <v>27.318960000000001</v>
      </c>
      <c r="D426" s="132">
        <v>12354624</v>
      </c>
      <c r="E426" s="90" t="s">
        <v>1100</v>
      </c>
      <c r="F426" s="90" t="s">
        <v>951</v>
      </c>
      <c r="G426" s="90" t="s">
        <v>217</v>
      </c>
      <c r="H426" s="93" t="s">
        <v>220</v>
      </c>
      <c r="I426" s="94">
        <v>0</v>
      </c>
      <c r="J426" s="94">
        <v>0</v>
      </c>
      <c r="K426" s="95">
        <v>1.9970000000000002E-2</v>
      </c>
      <c r="L426" s="96">
        <v>0.08</v>
      </c>
      <c r="M426" s="96">
        <f t="shared" si="388"/>
        <v>0</v>
      </c>
      <c r="N426" s="96">
        <f t="shared" si="389"/>
        <v>0</v>
      </c>
      <c r="O426" s="96" t="s">
        <v>27</v>
      </c>
      <c r="P426" s="431">
        <v>141424</v>
      </c>
      <c r="Q426" s="98">
        <f>VLOOKUP(H426,Devices!$A$2:$C$2077,3,FALSE)</f>
        <v>142792</v>
      </c>
      <c r="R426" s="94">
        <f t="shared" si="390"/>
        <v>1368</v>
      </c>
      <c r="S426" s="90"/>
      <c r="T426" s="94">
        <f t="shared" si="384"/>
        <v>1368</v>
      </c>
      <c r="U426" s="96">
        <f t="shared" si="385"/>
        <v>27.318960000000001</v>
      </c>
      <c r="V426" s="432">
        <v>0</v>
      </c>
      <c r="W426" s="100">
        <v>0</v>
      </c>
      <c r="X426" s="94">
        <f t="shared" si="391"/>
        <v>0</v>
      </c>
      <c r="Y426" s="94"/>
      <c r="Z426" s="94" t="str">
        <f t="shared" si="386"/>
        <v>0</v>
      </c>
      <c r="AA426" s="96">
        <f t="shared" si="387"/>
        <v>0</v>
      </c>
      <c r="AB426" s="91">
        <v>27.318960000000001</v>
      </c>
      <c r="AC426" s="91"/>
    </row>
    <row r="427" spans="1:29" s="3" customFormat="1" ht="15" customHeight="1">
      <c r="A427" s="81" t="s">
        <v>1618</v>
      </c>
      <c r="B427" s="90">
        <v>1012008700</v>
      </c>
      <c r="C427" s="91">
        <f>SUM(U427+AA427)</f>
        <v>205.87711000000002</v>
      </c>
      <c r="D427" s="92">
        <v>12355426</v>
      </c>
      <c r="E427" s="90" t="s">
        <v>1100</v>
      </c>
      <c r="F427" s="90" t="s">
        <v>2079</v>
      </c>
      <c r="G427" s="90" t="s">
        <v>1139</v>
      </c>
      <c r="H427" s="93" t="s">
        <v>1619</v>
      </c>
      <c r="I427" s="94">
        <v>0</v>
      </c>
      <c r="J427" s="94">
        <v>0</v>
      </c>
      <c r="K427" s="95">
        <v>1.9970000000000002E-2</v>
      </c>
      <c r="L427" s="96">
        <v>0.08</v>
      </c>
      <c r="M427" s="96">
        <f t="shared" si="388"/>
        <v>0</v>
      </c>
      <c r="N427" s="96">
        <f t="shared" si="389"/>
        <v>0</v>
      </c>
      <c r="O427" s="96" t="s">
        <v>27</v>
      </c>
      <c r="P427" s="131">
        <v>51757</v>
      </c>
      <c r="Q427" s="98">
        <f>VLOOKUP(H427,[1]Billing!$I$2:$S$2302,11,FALSE)</f>
        <v>52520</v>
      </c>
      <c r="R427" s="94">
        <f t="shared" si="390"/>
        <v>763</v>
      </c>
      <c r="S427" s="90"/>
      <c r="T427" s="94">
        <f t="shared" si="384"/>
        <v>763</v>
      </c>
      <c r="U427" s="96">
        <f t="shared" si="385"/>
        <v>15.237110000000001</v>
      </c>
      <c r="V427" s="296">
        <v>50689</v>
      </c>
      <c r="W427" s="100">
        <f>VLOOKUP(H427,[1]Billing!$I$2:$Y$2302,17,FALSE)</f>
        <v>53072</v>
      </c>
      <c r="X427" s="94">
        <f t="shared" si="391"/>
        <v>2383</v>
      </c>
      <c r="Y427" s="94"/>
      <c r="Z427" s="94">
        <f t="shared" si="386"/>
        <v>2383</v>
      </c>
      <c r="AA427" s="96">
        <f t="shared" si="387"/>
        <v>190.64000000000001</v>
      </c>
      <c r="AB427" s="91">
        <v>205.87711000000002</v>
      </c>
      <c r="AC427" s="91"/>
    </row>
    <row r="428" spans="1:29" s="4" customFormat="1" ht="15" customHeight="1">
      <c r="A428" s="81" t="s">
        <v>3069</v>
      </c>
      <c r="B428" s="90">
        <v>1012008700</v>
      </c>
      <c r="C428" s="91">
        <f>SUM(U428+AA428)</f>
        <v>38.97383</v>
      </c>
      <c r="D428" s="92">
        <v>12356028</v>
      </c>
      <c r="E428" s="90" t="s">
        <v>1100</v>
      </c>
      <c r="F428" s="90" t="s">
        <v>3070</v>
      </c>
      <c r="G428" s="90" t="s">
        <v>2296</v>
      </c>
      <c r="H428" s="93" t="s">
        <v>3063</v>
      </c>
      <c r="I428" s="94">
        <v>0</v>
      </c>
      <c r="J428" s="94">
        <v>0</v>
      </c>
      <c r="K428" s="95">
        <v>1.9970000000000002E-2</v>
      </c>
      <c r="L428" s="96">
        <v>0.08</v>
      </c>
      <c r="M428" s="96">
        <f t="shared" si="388"/>
        <v>0</v>
      </c>
      <c r="N428" s="96">
        <f t="shared" si="389"/>
        <v>0</v>
      </c>
      <c r="O428" s="96" t="s">
        <v>27</v>
      </c>
      <c r="P428" s="131">
        <v>66613</v>
      </c>
      <c r="Q428" s="98">
        <f>VLOOKUP(H428,Devices!$A$2:$C$2077,3,FALSE)</f>
        <v>68152</v>
      </c>
      <c r="R428" s="94">
        <f t="shared" si="390"/>
        <v>1539</v>
      </c>
      <c r="S428" s="90"/>
      <c r="T428" s="94">
        <f t="shared" si="384"/>
        <v>1539</v>
      </c>
      <c r="U428" s="96">
        <f t="shared" si="385"/>
        <v>30.733830000000001</v>
      </c>
      <c r="V428" s="296">
        <v>8763</v>
      </c>
      <c r="W428" s="100">
        <f>VLOOKUP(H428,Devices!$A$2:$D$2077,4,FALSE)</f>
        <v>8866</v>
      </c>
      <c r="X428" s="94">
        <f t="shared" si="391"/>
        <v>103</v>
      </c>
      <c r="Y428" s="94"/>
      <c r="Z428" s="94">
        <f t="shared" si="386"/>
        <v>103</v>
      </c>
      <c r="AA428" s="96">
        <f t="shared" si="387"/>
        <v>8.24</v>
      </c>
      <c r="AB428" s="91">
        <v>38.97383</v>
      </c>
      <c r="AC428" s="91"/>
    </row>
    <row r="429" spans="1:29" s="4" customFormat="1" ht="15" customHeight="1">
      <c r="A429" s="81" t="s">
        <v>3736</v>
      </c>
      <c r="B429" s="90">
        <v>1012008700</v>
      </c>
      <c r="C429" s="91">
        <f>SUM(U429+AA429)</f>
        <v>2.3165200000000001</v>
      </c>
      <c r="D429" s="92">
        <v>12908562</v>
      </c>
      <c r="E429" s="90" t="s">
        <v>1100</v>
      </c>
      <c r="F429" s="90" t="s">
        <v>3737</v>
      </c>
      <c r="G429" s="90" t="s">
        <v>3521</v>
      </c>
      <c r="H429" s="93" t="s">
        <v>3604</v>
      </c>
      <c r="I429" s="94">
        <v>0</v>
      </c>
      <c r="J429" s="94">
        <v>0</v>
      </c>
      <c r="K429" s="95">
        <v>1.9970000000000002E-2</v>
      </c>
      <c r="L429" s="96">
        <v>0.08</v>
      </c>
      <c r="M429" s="96">
        <f t="shared" si="388"/>
        <v>0</v>
      </c>
      <c r="N429" s="96">
        <f t="shared" si="389"/>
        <v>0</v>
      </c>
      <c r="O429" s="96" t="s">
        <v>27</v>
      </c>
      <c r="P429" s="131">
        <v>7526</v>
      </c>
      <c r="Q429" s="98">
        <f>VLOOKUP(H429,Devices!$A$2:$C$2077,3,FALSE)</f>
        <v>7642</v>
      </c>
      <c r="R429" s="94">
        <f t="shared" si="390"/>
        <v>116</v>
      </c>
      <c r="S429" s="90"/>
      <c r="T429" s="94">
        <f t="shared" si="384"/>
        <v>116</v>
      </c>
      <c r="U429" s="96">
        <f t="shared" si="385"/>
        <v>2.3165200000000001</v>
      </c>
      <c r="V429" s="296">
        <v>0</v>
      </c>
      <c r="W429" s="100">
        <f>VLOOKUP(H429,Devices!$A$2:$D$2077,4,FALSE)</f>
        <v>0</v>
      </c>
      <c r="X429" s="94">
        <f t="shared" si="391"/>
        <v>0</v>
      </c>
      <c r="Y429" s="94"/>
      <c r="Z429" s="94" t="str">
        <f t="shared" si="386"/>
        <v>0</v>
      </c>
      <c r="AA429" s="96">
        <f t="shared" si="387"/>
        <v>0</v>
      </c>
      <c r="AB429" s="91">
        <v>2.3165200000000001</v>
      </c>
      <c r="AC429" s="91"/>
    </row>
    <row r="430" spans="1:29" s="3" customFormat="1" ht="15" customHeight="1">
      <c r="A430" s="81" t="s">
        <v>3738</v>
      </c>
      <c r="B430" s="90">
        <v>1012008700</v>
      </c>
      <c r="C430" s="91">
        <f>SUM(U430+AA430)</f>
        <v>662.26736999999991</v>
      </c>
      <c r="D430" s="92">
        <v>12661360</v>
      </c>
      <c r="E430" s="90" t="s">
        <v>1100</v>
      </c>
      <c r="F430" s="90" t="s">
        <v>947</v>
      </c>
      <c r="G430" s="90" t="s">
        <v>1240</v>
      </c>
      <c r="H430" s="93" t="s">
        <v>1250</v>
      </c>
      <c r="I430" s="94">
        <v>0</v>
      </c>
      <c r="J430" s="94">
        <v>0</v>
      </c>
      <c r="K430" s="95">
        <v>1.9970000000000002E-2</v>
      </c>
      <c r="L430" s="96">
        <v>0.08</v>
      </c>
      <c r="M430" s="96">
        <f t="shared" si="388"/>
        <v>0</v>
      </c>
      <c r="N430" s="96">
        <f t="shared" si="389"/>
        <v>0</v>
      </c>
      <c r="O430" s="96" t="s">
        <v>27</v>
      </c>
      <c r="P430" s="433">
        <v>119612</v>
      </c>
      <c r="Q430" s="98">
        <f>VLOOKUP(H430,Devices!$A$2:$C$2077,3,FALSE)</f>
        <v>122033</v>
      </c>
      <c r="R430" s="94">
        <f t="shared" si="390"/>
        <v>2421</v>
      </c>
      <c r="S430" s="90"/>
      <c r="T430" s="94">
        <f t="shared" si="384"/>
        <v>2421</v>
      </c>
      <c r="U430" s="96">
        <f t="shared" si="385"/>
        <v>48.347370000000005</v>
      </c>
      <c r="V430" s="434">
        <v>121397</v>
      </c>
      <c r="W430" s="100">
        <f>VLOOKUP(H430,Devices!$A$2:$D$2077,4,FALSE)</f>
        <v>129071</v>
      </c>
      <c r="X430" s="94">
        <f t="shared" si="391"/>
        <v>7674</v>
      </c>
      <c r="Y430" s="94"/>
      <c r="Z430" s="94">
        <f t="shared" si="386"/>
        <v>7674</v>
      </c>
      <c r="AA430" s="96">
        <f t="shared" si="387"/>
        <v>613.91999999999996</v>
      </c>
      <c r="AB430" s="91">
        <v>662.26736999999991</v>
      </c>
      <c r="AC430" s="91"/>
    </row>
    <row r="431" spans="1:29" s="3" customFormat="1" ht="15" customHeight="1">
      <c r="A431" s="81" t="s">
        <v>4463</v>
      </c>
      <c r="B431" s="90">
        <v>1012008700</v>
      </c>
      <c r="C431" s="91">
        <f>SUM(U431+AA431)</f>
        <v>5.9310900000000002</v>
      </c>
      <c r="D431" s="132">
        <v>12355561</v>
      </c>
      <c r="E431" s="90" t="s">
        <v>1100</v>
      </c>
      <c r="F431" s="90" t="s">
        <v>4464</v>
      </c>
      <c r="G431" s="90" t="s">
        <v>40</v>
      </c>
      <c r="H431" s="93" t="s">
        <v>4445</v>
      </c>
      <c r="I431" s="94">
        <v>0</v>
      </c>
      <c r="J431" s="94">
        <v>0</v>
      </c>
      <c r="K431" s="95">
        <v>1.9970000000000002E-2</v>
      </c>
      <c r="L431" s="96">
        <v>0.08</v>
      </c>
      <c r="M431" s="96">
        <f t="shared" ref="M431:N434" si="392">I431*K431</f>
        <v>0</v>
      </c>
      <c r="N431" s="96">
        <f t="shared" si="392"/>
        <v>0</v>
      </c>
      <c r="O431" s="96" t="s">
        <v>27</v>
      </c>
      <c r="P431" s="435">
        <v>10191</v>
      </c>
      <c r="Q431" s="98">
        <f>VLOOKUP(H431,Devices!$A$2:$C$2077,3,FALSE)</f>
        <v>10488</v>
      </c>
      <c r="R431" s="94">
        <f t="shared" ref="R431:R436" si="393">Q431-P431</f>
        <v>297</v>
      </c>
      <c r="S431" s="90"/>
      <c r="T431" s="94">
        <f>IF(R431-I431&gt;0, R431-I431,"0")</f>
        <v>297</v>
      </c>
      <c r="U431" s="96">
        <f>IF(T431&gt;0,T431*K431,"0")</f>
        <v>5.9310900000000002</v>
      </c>
      <c r="V431" s="436">
        <v>0</v>
      </c>
      <c r="W431" s="100">
        <v>0</v>
      </c>
      <c r="X431" s="94">
        <f t="shared" ref="X431:X436" si="394">W431-V431</f>
        <v>0</v>
      </c>
      <c r="Y431" s="94"/>
      <c r="Z431" s="94" t="str">
        <f>IF(X431-J431&gt;0,X431-J431,"0")</f>
        <v>0</v>
      </c>
      <c r="AA431" s="96">
        <f>IF(Z431&gt;0,Z431*L431,"0")</f>
        <v>0</v>
      </c>
      <c r="AB431" s="91">
        <v>5.9310900000000002</v>
      </c>
      <c r="AC431" s="91"/>
    </row>
    <row r="432" spans="1:29" s="4" customFormat="1" ht="15" customHeight="1">
      <c r="A432" s="81" t="s">
        <v>4491</v>
      </c>
      <c r="B432" s="90">
        <v>1012087960</v>
      </c>
      <c r="C432" s="91">
        <f>SUM(O432+U432+AA432)</f>
        <v>251.875</v>
      </c>
      <c r="D432" s="294">
        <v>13691362</v>
      </c>
      <c r="E432" s="90" t="s">
        <v>4492</v>
      </c>
      <c r="F432" s="90" t="s">
        <v>4400</v>
      </c>
      <c r="G432" s="90" t="s">
        <v>3466</v>
      </c>
      <c r="H432" s="93" t="s">
        <v>4493</v>
      </c>
      <c r="I432" s="94">
        <v>2500</v>
      </c>
      <c r="J432" s="94">
        <v>2500</v>
      </c>
      <c r="K432" s="95">
        <v>2.0750000000000001E-2</v>
      </c>
      <c r="L432" s="96">
        <v>0.08</v>
      </c>
      <c r="M432" s="96">
        <f t="shared" si="392"/>
        <v>51.875</v>
      </c>
      <c r="N432" s="96">
        <f t="shared" si="392"/>
        <v>200</v>
      </c>
      <c r="O432" s="96">
        <f>M432+N432</f>
        <v>251.875</v>
      </c>
      <c r="P432" s="437">
        <v>50343</v>
      </c>
      <c r="Q432" s="98">
        <f>VLOOKUP(H432,Devices!$A$2:$C$2077,3,FALSE)</f>
        <v>52829</v>
      </c>
      <c r="R432" s="94">
        <f t="shared" si="393"/>
        <v>2486</v>
      </c>
      <c r="S432" s="94" t="str">
        <f>IF(R432-I432&gt;0, R432-I432,"0")</f>
        <v>0</v>
      </c>
      <c r="T432" s="94"/>
      <c r="U432" s="96">
        <f>IF(S432&gt;0,S432*K432,"0")</f>
        <v>0</v>
      </c>
      <c r="V432" s="438">
        <v>57213</v>
      </c>
      <c r="W432" s="100">
        <f>VLOOKUP(H432,Devices!$A$2:$D$2077,4,FALSE)</f>
        <v>58513</v>
      </c>
      <c r="X432" s="94">
        <f t="shared" si="394"/>
        <v>1300</v>
      </c>
      <c r="Y432" s="94" t="str">
        <f>IF(X432-J432&gt;0,X432-J432,"0")</f>
        <v>0</v>
      </c>
      <c r="Z432" s="94"/>
      <c r="AA432" s="96">
        <f>IF(Y432&gt;0,Y432*L432,"0")</f>
        <v>0</v>
      </c>
      <c r="AB432" s="91">
        <v>251.875</v>
      </c>
      <c r="AC432" s="221"/>
    </row>
    <row r="433" spans="1:34" s="4" customFormat="1" ht="15" customHeight="1">
      <c r="A433" s="81"/>
      <c r="B433" s="90">
        <v>1012136640</v>
      </c>
      <c r="C433" s="91"/>
      <c r="D433" s="294"/>
      <c r="E433" s="90"/>
      <c r="F433" s="90"/>
      <c r="G433" s="90"/>
      <c r="H433" s="93"/>
      <c r="I433" s="94"/>
      <c r="J433" s="94"/>
      <c r="K433" s="95"/>
      <c r="L433" s="96"/>
      <c r="M433" s="96"/>
      <c r="N433" s="96"/>
      <c r="O433" s="96"/>
      <c r="P433" s="437"/>
      <c r="Q433" s="98"/>
      <c r="R433" s="94"/>
      <c r="S433" s="94"/>
      <c r="T433" s="94"/>
      <c r="U433" s="96"/>
      <c r="V433" s="438"/>
      <c r="W433" s="100"/>
      <c r="X433" s="94"/>
      <c r="Y433" s="94"/>
      <c r="Z433" s="94"/>
      <c r="AA433" s="96"/>
      <c r="AB433" s="91"/>
      <c r="AC433" s="221"/>
    </row>
    <row r="434" spans="1:34" s="3" customFormat="1" ht="15" customHeight="1">
      <c r="A434" s="81" t="s">
        <v>4665</v>
      </c>
      <c r="B434" s="90">
        <v>1012008700</v>
      </c>
      <c r="C434" s="91">
        <f>SUM(U434+AA434)</f>
        <v>33.968970000000006</v>
      </c>
      <c r="D434" s="132">
        <v>12356293</v>
      </c>
      <c r="E434" s="90" t="s">
        <v>1100</v>
      </c>
      <c r="F434" s="90" t="s">
        <v>4666</v>
      </c>
      <c r="G434" s="90" t="s">
        <v>2236</v>
      </c>
      <c r="H434" s="93" t="s">
        <v>4629</v>
      </c>
      <c r="I434" s="94">
        <v>0</v>
      </c>
      <c r="J434" s="94">
        <v>0</v>
      </c>
      <c r="K434" s="95">
        <v>1.9970000000000002E-2</v>
      </c>
      <c r="L434" s="96">
        <v>0.08</v>
      </c>
      <c r="M434" s="96">
        <f t="shared" si="392"/>
        <v>0</v>
      </c>
      <c r="N434" s="96">
        <f t="shared" si="392"/>
        <v>0</v>
      </c>
      <c r="O434" s="96" t="s">
        <v>27</v>
      </c>
      <c r="P434" s="439">
        <v>34207</v>
      </c>
      <c r="Q434" s="98">
        <f>VLOOKUP(H434,Devices!$A$2:$C$2077,3,FALSE)</f>
        <v>35908</v>
      </c>
      <c r="R434" s="94">
        <f t="shared" si="393"/>
        <v>1701</v>
      </c>
      <c r="S434" s="90"/>
      <c r="T434" s="94">
        <f>IF(R434-I434&gt;0, R434-I434,"0")</f>
        <v>1701</v>
      </c>
      <c r="U434" s="96">
        <f>IF(T434&gt;0,T434*K434,"0")</f>
        <v>33.968970000000006</v>
      </c>
      <c r="V434" s="440">
        <v>0</v>
      </c>
      <c r="W434" s="100">
        <v>0</v>
      </c>
      <c r="X434" s="94">
        <f t="shared" si="394"/>
        <v>0</v>
      </c>
      <c r="Y434" s="94"/>
      <c r="Z434" s="94" t="str">
        <f>IF(X434-J434&gt;0,X434-J434,"0")</f>
        <v>0</v>
      </c>
      <c r="AA434" s="96">
        <f>IF(Z434&gt;0,Z434*L434,"0")</f>
        <v>0</v>
      </c>
      <c r="AB434" s="91">
        <v>33.968970000000006</v>
      </c>
      <c r="AC434" s="91"/>
    </row>
    <row r="435" spans="1:34" s="3" customFormat="1" ht="15" customHeight="1">
      <c r="A435" s="81" t="s">
        <v>4876</v>
      </c>
      <c r="B435" s="90">
        <v>1012008700</v>
      </c>
      <c r="C435" s="91">
        <f>SUM(U435+AA435)</f>
        <v>65.742360000000005</v>
      </c>
      <c r="D435" s="143">
        <v>12356317</v>
      </c>
      <c r="E435" s="90" t="s">
        <v>1100</v>
      </c>
      <c r="F435" s="90" t="s">
        <v>1186</v>
      </c>
      <c r="G435" s="90" t="s">
        <v>2362</v>
      </c>
      <c r="H435" s="93" t="s">
        <v>4877</v>
      </c>
      <c r="I435" s="94">
        <v>0</v>
      </c>
      <c r="J435" s="94">
        <v>0</v>
      </c>
      <c r="K435" s="95">
        <v>1.9970000000000002E-2</v>
      </c>
      <c r="L435" s="96">
        <v>0.08</v>
      </c>
      <c r="M435" s="96">
        <f t="shared" ref="M435:N436" si="395">I435*K435</f>
        <v>0</v>
      </c>
      <c r="N435" s="96">
        <f t="shared" si="395"/>
        <v>0</v>
      </c>
      <c r="O435" s="96" t="s">
        <v>27</v>
      </c>
      <c r="P435" s="441">
        <v>5530</v>
      </c>
      <c r="Q435" s="98">
        <f>VLOOKUP(H435,Devices!$A$2:$C$2077,3,FALSE)</f>
        <v>6118</v>
      </c>
      <c r="R435" s="94">
        <f t="shared" si="393"/>
        <v>588</v>
      </c>
      <c r="S435" s="90"/>
      <c r="T435" s="94">
        <f>IF(R435-I435&gt;0, R435-I435,"0")</f>
        <v>588</v>
      </c>
      <c r="U435" s="96">
        <f>IF(T435&gt;0,T435*K435,"0")</f>
        <v>11.742360000000001</v>
      </c>
      <c r="V435" s="442">
        <v>8040</v>
      </c>
      <c r="W435" s="100">
        <f>VLOOKUP(H435,Devices!$A$2:$D$2077,4,FALSE)</f>
        <v>8715</v>
      </c>
      <c r="X435" s="94">
        <f t="shared" si="394"/>
        <v>675</v>
      </c>
      <c r="Y435" s="94"/>
      <c r="Z435" s="94">
        <f>IF(X435-J435&gt;0,X435-J435,"0")</f>
        <v>675</v>
      </c>
      <c r="AA435" s="96">
        <f>IF(Z435&gt;0,Z435*L435,"0")</f>
        <v>54</v>
      </c>
      <c r="AB435" s="91">
        <v>65.742360000000005</v>
      </c>
      <c r="AC435" s="91"/>
    </row>
    <row r="436" spans="1:34" s="4" customFormat="1" ht="15" customHeight="1">
      <c r="A436" s="81" t="s">
        <v>5018</v>
      </c>
      <c r="B436" s="90">
        <v>1012141510</v>
      </c>
      <c r="C436" s="91">
        <f>SUM(U436+AA436)</f>
        <v>118.15453000000001</v>
      </c>
      <c r="D436" s="143">
        <v>12602944</v>
      </c>
      <c r="E436" s="90" t="s">
        <v>4492</v>
      </c>
      <c r="F436" s="90" t="s">
        <v>5885</v>
      </c>
      <c r="G436" s="90" t="s">
        <v>1174</v>
      </c>
      <c r="H436" s="93" t="s">
        <v>5019</v>
      </c>
      <c r="I436" s="94">
        <v>0</v>
      </c>
      <c r="J436" s="94">
        <v>0</v>
      </c>
      <c r="K436" s="95">
        <v>1.9970000000000002E-2</v>
      </c>
      <c r="L436" s="96">
        <v>0.08</v>
      </c>
      <c r="M436" s="96">
        <f t="shared" si="395"/>
        <v>0</v>
      </c>
      <c r="N436" s="96">
        <f t="shared" si="395"/>
        <v>0</v>
      </c>
      <c r="O436" s="96" t="s">
        <v>27</v>
      </c>
      <c r="P436" s="441">
        <v>89990</v>
      </c>
      <c r="Q436" s="98">
        <f>VLOOKUP(H436,Devices!$A$2:$C$2077,3,FALSE)</f>
        <v>90839</v>
      </c>
      <c r="R436" s="94">
        <f t="shared" si="393"/>
        <v>849</v>
      </c>
      <c r="S436" s="90"/>
      <c r="T436" s="94">
        <f>IF(R436-I436&gt;0, R436-I436,"0")</f>
        <v>849</v>
      </c>
      <c r="U436" s="96">
        <f>IF(T436&gt;0,T436*K436,"0")</f>
        <v>16.954530000000002</v>
      </c>
      <c r="V436" s="442">
        <v>23011</v>
      </c>
      <c r="W436" s="100">
        <f>VLOOKUP(H436,Devices!$A$2:$D$2077,4,FALSE)</f>
        <v>24276</v>
      </c>
      <c r="X436" s="94">
        <f t="shared" si="394"/>
        <v>1265</v>
      </c>
      <c r="Y436" s="94"/>
      <c r="Z436" s="94">
        <f>IF(X436-J436&gt;0,X436-J436,"0")</f>
        <v>1265</v>
      </c>
      <c r="AA436" s="96">
        <f>IF(Z436&gt;0,Z436*L436,"0")</f>
        <v>101.2</v>
      </c>
      <c r="AB436" s="91">
        <v>118.15453000000001</v>
      </c>
      <c r="AC436" s="91"/>
    </row>
    <row r="437" spans="1:34" s="4" customFormat="1" ht="15" customHeight="1">
      <c r="A437" s="81" t="s">
        <v>5077</v>
      </c>
      <c r="B437" s="90">
        <v>1012087910</v>
      </c>
      <c r="C437" s="91">
        <f>SUM(U437+AA437)</f>
        <v>358.22546</v>
      </c>
      <c r="D437" s="294">
        <v>13038447</v>
      </c>
      <c r="E437" s="90" t="s">
        <v>4492</v>
      </c>
      <c r="F437" s="90" t="s">
        <v>5422</v>
      </c>
      <c r="G437" s="90" t="s">
        <v>1208</v>
      </c>
      <c r="H437" s="93" t="s">
        <v>5078</v>
      </c>
      <c r="I437" s="94">
        <v>0</v>
      </c>
      <c r="J437" s="94">
        <v>0</v>
      </c>
      <c r="K437" s="95">
        <v>1.9970000000000002E-2</v>
      </c>
      <c r="L437" s="96">
        <v>0.08</v>
      </c>
      <c r="M437" s="96">
        <f t="shared" ref="M437:M438" si="396">I437*K437</f>
        <v>0</v>
      </c>
      <c r="N437" s="96">
        <f t="shared" ref="N437:N438" si="397">J437*L437</f>
        <v>0</v>
      </c>
      <c r="O437" s="96" t="s">
        <v>27</v>
      </c>
      <c r="P437" s="443">
        <v>176945</v>
      </c>
      <c r="Q437" s="98">
        <f>VLOOKUP(H437,[1]Billing!$I$2:$S$2302,11,FALSE)</f>
        <v>178763</v>
      </c>
      <c r="R437" s="94">
        <f t="shared" ref="R437:R438" si="398">Q437-P437</f>
        <v>1818</v>
      </c>
      <c r="S437" s="90"/>
      <c r="T437" s="94">
        <f>IF(R437-I437&gt;0, R437-I437,"0")</f>
        <v>1818</v>
      </c>
      <c r="U437" s="96">
        <f>IF(T437&gt;0,T437*K437,"0")</f>
        <v>36.305460000000004</v>
      </c>
      <c r="V437" s="99">
        <v>186368</v>
      </c>
      <c r="W437" s="100">
        <f>VLOOKUP(H437,[1]Billing!$I$2:$Y$2302,17,FALSE)</f>
        <v>190392</v>
      </c>
      <c r="X437" s="94">
        <f t="shared" ref="X437:X438" si="399">W437-V437</f>
        <v>4024</v>
      </c>
      <c r="Y437" s="94"/>
      <c r="Z437" s="94">
        <f>IF(X437-J437&gt;0,X437-J437,"0")</f>
        <v>4024</v>
      </c>
      <c r="AA437" s="96">
        <f>IF(Z437&gt;0,Z437*L437,"0")</f>
        <v>321.92</v>
      </c>
      <c r="AB437" s="91">
        <v>358.22546</v>
      </c>
      <c r="AC437" s="221"/>
    </row>
    <row r="438" spans="1:34" s="4" customFormat="1" ht="15" customHeight="1">
      <c r="A438" s="81" t="s">
        <v>5158</v>
      </c>
      <c r="B438" s="90">
        <v>1012008700</v>
      </c>
      <c r="C438" s="91">
        <f>SUM(O438+U438+AA438)</f>
        <v>41.5</v>
      </c>
      <c r="D438" s="294">
        <v>12356396</v>
      </c>
      <c r="E438" s="90" t="s">
        <v>1100</v>
      </c>
      <c r="F438" s="90" t="s">
        <v>5159</v>
      </c>
      <c r="G438" s="90" t="s">
        <v>4009</v>
      </c>
      <c r="H438" s="93" t="s">
        <v>5127</v>
      </c>
      <c r="I438" s="94">
        <v>2000</v>
      </c>
      <c r="J438" s="94">
        <v>0</v>
      </c>
      <c r="K438" s="95">
        <v>2.0750000000000001E-2</v>
      </c>
      <c r="L438" s="96">
        <v>0.08</v>
      </c>
      <c r="M438" s="96">
        <f t="shared" si="396"/>
        <v>41.5</v>
      </c>
      <c r="N438" s="96">
        <f t="shared" si="397"/>
        <v>0</v>
      </c>
      <c r="O438" s="96">
        <f>M438+N438</f>
        <v>41.5</v>
      </c>
      <c r="P438" s="437">
        <v>5354</v>
      </c>
      <c r="Q438" s="98">
        <f>VLOOKUP(H438,Devices!$A$2:$C$2077,3,FALSE)</f>
        <v>5356</v>
      </c>
      <c r="R438" s="94">
        <f t="shared" si="398"/>
        <v>2</v>
      </c>
      <c r="S438" s="94" t="str">
        <f>IF(R438-I438&gt;0, R438-I438,"0")</f>
        <v>0</v>
      </c>
      <c r="T438" s="94"/>
      <c r="U438" s="96">
        <f>IF(S438&gt;0,S438*K438,"0")</f>
        <v>0</v>
      </c>
      <c r="V438" s="438">
        <v>0</v>
      </c>
      <c r="W438" s="100">
        <v>0</v>
      </c>
      <c r="X438" s="94">
        <f t="shared" si="399"/>
        <v>0</v>
      </c>
      <c r="Y438" s="94" t="str">
        <f>IF(X438-J438&gt;0,X438-J438,"0")</f>
        <v>0</v>
      </c>
      <c r="Z438" s="94"/>
      <c r="AA438" s="96">
        <f>IF(Y438&gt;0,Y438*L438,"0")</f>
        <v>0</v>
      </c>
      <c r="AB438" s="91">
        <v>41.5</v>
      </c>
      <c r="AC438" s="91"/>
    </row>
    <row r="439" spans="1:34" s="3" customFormat="1" ht="15" customHeight="1">
      <c r="A439" s="81" t="s">
        <v>5451</v>
      </c>
      <c r="B439" s="90">
        <v>1012008700</v>
      </c>
      <c r="C439" s="91">
        <f>SUM(U439+AA439)</f>
        <v>42.084969999999998</v>
      </c>
      <c r="D439" s="92">
        <v>10907545</v>
      </c>
      <c r="E439" s="90" t="s">
        <v>1100</v>
      </c>
      <c r="F439" s="90" t="s">
        <v>5452</v>
      </c>
      <c r="G439" s="90" t="s">
        <v>1139</v>
      </c>
      <c r="H439" s="93" t="s">
        <v>5453</v>
      </c>
      <c r="I439" s="94">
        <v>0</v>
      </c>
      <c r="J439" s="94">
        <v>0</v>
      </c>
      <c r="K439" s="95">
        <v>1.9970000000000002E-2</v>
      </c>
      <c r="L439" s="96">
        <v>0.08</v>
      </c>
      <c r="M439" s="96">
        <f>I439*K439</f>
        <v>0</v>
      </c>
      <c r="N439" s="96">
        <f>J439*L439</f>
        <v>0</v>
      </c>
      <c r="O439" s="96" t="s">
        <v>27</v>
      </c>
      <c r="P439" s="444">
        <v>11192</v>
      </c>
      <c r="Q439" s="98">
        <f>VLOOKUP(H439,[1]Billing!$I$2:$S$2302,11,FALSE)</f>
        <v>11693</v>
      </c>
      <c r="R439" s="94">
        <f>Q439-P439</f>
        <v>501</v>
      </c>
      <c r="S439" s="90"/>
      <c r="T439" s="94">
        <f>IF(R439-I439&gt;0, R439-I439,"0")</f>
        <v>501</v>
      </c>
      <c r="U439" s="96">
        <f>IF(T439&gt;0,T439*K439,"0")</f>
        <v>10.00497</v>
      </c>
      <c r="V439" s="445">
        <v>3214</v>
      </c>
      <c r="W439" s="100">
        <f>VLOOKUP(H439,[1]Billing!$I$2:$Y$2302,17,FALSE)</f>
        <v>3615</v>
      </c>
      <c r="X439" s="94">
        <f>W439-V439</f>
        <v>401</v>
      </c>
      <c r="Y439" s="94"/>
      <c r="Z439" s="94">
        <f>IF(X439-J439&gt;0,X439-J439,"0")</f>
        <v>401</v>
      </c>
      <c r="AA439" s="96">
        <f>IF(Z439&gt;0,Z439*L439,"0")</f>
        <v>32.08</v>
      </c>
      <c r="AB439" s="91">
        <v>42.084969999999998</v>
      </c>
      <c r="AC439" s="91"/>
    </row>
    <row r="440" spans="1:34" s="4" customFormat="1" ht="15" customHeight="1">
      <c r="A440" s="81" t="s">
        <v>5809</v>
      </c>
      <c r="B440" s="90">
        <v>1012008700</v>
      </c>
      <c r="C440" s="91">
        <f>SUM(O440+U440+AA440)</f>
        <v>343.75</v>
      </c>
      <c r="D440" s="294">
        <v>13901705</v>
      </c>
      <c r="E440" s="90" t="s">
        <v>1100</v>
      </c>
      <c r="F440" s="90" t="s">
        <v>5810</v>
      </c>
      <c r="G440" s="90" t="s">
        <v>5811</v>
      </c>
      <c r="H440" s="93" t="s">
        <v>5812</v>
      </c>
      <c r="I440" s="94">
        <v>5000</v>
      </c>
      <c r="J440" s="94">
        <v>3000</v>
      </c>
      <c r="K440" s="95">
        <v>2.0750000000000001E-2</v>
      </c>
      <c r="L440" s="96">
        <v>0.08</v>
      </c>
      <c r="M440" s="96">
        <f t="shared" ref="M440" si="400">I440*K440</f>
        <v>103.75</v>
      </c>
      <c r="N440" s="96">
        <f t="shared" ref="N440" si="401">J440*L440</f>
        <v>240</v>
      </c>
      <c r="O440" s="96">
        <f>M440+N440</f>
        <v>343.75</v>
      </c>
      <c r="P440" s="437">
        <v>576</v>
      </c>
      <c r="Q440" s="98">
        <f>VLOOKUP(H440,Devices!$A$2:$C$2077,3,FALSE)</f>
        <v>1090</v>
      </c>
      <c r="R440" s="94">
        <f t="shared" ref="R440" si="402">Q440-P440</f>
        <v>514</v>
      </c>
      <c r="S440" s="94" t="str">
        <f>IF(R440-I440&gt;0, R440-I440,"0")</f>
        <v>0</v>
      </c>
      <c r="T440" s="94"/>
      <c r="U440" s="96">
        <f>IF(S440&gt;0,S440*K440,"0")</f>
        <v>0</v>
      </c>
      <c r="V440" s="438">
        <v>1671</v>
      </c>
      <c r="W440" s="100">
        <f>VLOOKUP(H440,Devices!$A$2:$D$2077,4,FALSE)</f>
        <v>2376</v>
      </c>
      <c r="X440" s="94">
        <f t="shared" ref="X440" si="403">W440-V440</f>
        <v>705</v>
      </c>
      <c r="Y440" s="94" t="str">
        <f>IF(X440-J440&gt;0,X440-J440,"0")</f>
        <v>0</v>
      </c>
      <c r="Z440" s="94"/>
      <c r="AA440" s="96">
        <f>IF(Y440&gt;0,Y440*L440,"0")</f>
        <v>0</v>
      </c>
      <c r="AB440" s="91">
        <v>343.75</v>
      </c>
      <c r="AC440" s="91"/>
    </row>
    <row r="441" spans="1:34" s="3" customFormat="1" ht="15" customHeight="1">
      <c r="A441" s="81">
        <v>70</v>
      </c>
      <c r="B441" s="90">
        <v>1043800040</v>
      </c>
      <c r="C441" s="91">
        <f>SUM(U441+AA441)</f>
        <v>6.5501600000000009</v>
      </c>
      <c r="D441" s="92">
        <v>10907639</v>
      </c>
      <c r="E441" s="119" t="s">
        <v>1098</v>
      </c>
      <c r="F441" s="119" t="s">
        <v>952</v>
      </c>
      <c r="G441" s="90" t="s">
        <v>1140</v>
      </c>
      <c r="H441" s="93" t="s">
        <v>222</v>
      </c>
      <c r="I441" s="94">
        <v>0</v>
      </c>
      <c r="J441" s="94">
        <v>0</v>
      </c>
      <c r="K441" s="95">
        <v>1.9970000000000002E-2</v>
      </c>
      <c r="L441" s="96">
        <v>0.08</v>
      </c>
      <c r="M441" s="96">
        <f t="shared" si="388"/>
        <v>0</v>
      </c>
      <c r="N441" s="96">
        <f t="shared" si="389"/>
        <v>0</v>
      </c>
      <c r="O441" s="96" t="s">
        <v>27</v>
      </c>
      <c r="P441" s="446">
        <v>51277</v>
      </c>
      <c r="Q441" s="98">
        <f>VLOOKUP(H441,Devices!$A$2:$C$2077,3,FALSE)</f>
        <v>51605</v>
      </c>
      <c r="R441" s="94">
        <f t="shared" si="390"/>
        <v>328</v>
      </c>
      <c r="S441" s="90"/>
      <c r="T441" s="94">
        <f t="shared" ref="T441:T467" si="404">IF(R441-I441&gt;0, R441-I441,"0")</f>
        <v>328</v>
      </c>
      <c r="U441" s="96">
        <f t="shared" ref="U441:U467" si="405">IF(T441&gt;0,T441*K441,"0")</f>
        <v>6.5501600000000009</v>
      </c>
      <c r="V441" s="447">
        <v>0</v>
      </c>
      <c r="W441" s="100">
        <v>0</v>
      </c>
      <c r="X441" s="94">
        <f t="shared" si="391"/>
        <v>0</v>
      </c>
      <c r="Y441" s="94"/>
      <c r="Z441" s="94" t="str">
        <f t="shared" ref="Z441:Z467" si="406">IF(X441-J441&gt;0,X441-J441,"0")</f>
        <v>0</v>
      </c>
      <c r="AA441" s="96">
        <f t="shared" ref="AA441:AA467" si="407">IF(Z441&gt;0,Z441*L441,"0")</f>
        <v>0</v>
      </c>
      <c r="AB441" s="91">
        <v>6.5501600000000009</v>
      </c>
      <c r="AC441" s="91"/>
    </row>
    <row r="442" spans="1:34" s="3" customFormat="1" ht="15" customHeight="1">
      <c r="A442" s="81">
        <v>70</v>
      </c>
      <c r="B442" s="90">
        <v>1012037060</v>
      </c>
      <c r="C442" s="91">
        <f>SUM(U442+AA442)</f>
        <v>0.24</v>
      </c>
      <c r="D442" s="92">
        <v>12308486</v>
      </c>
      <c r="E442" s="119" t="s">
        <v>1098</v>
      </c>
      <c r="F442" s="90" t="s">
        <v>953</v>
      </c>
      <c r="G442" s="90" t="s">
        <v>1174</v>
      </c>
      <c r="H442" s="93" t="s">
        <v>224</v>
      </c>
      <c r="I442" s="94">
        <v>0</v>
      </c>
      <c r="J442" s="94">
        <v>0</v>
      </c>
      <c r="K442" s="95">
        <v>1.9970000000000002E-2</v>
      </c>
      <c r="L442" s="96">
        <v>0.08</v>
      </c>
      <c r="M442" s="96">
        <f t="shared" si="388"/>
        <v>0</v>
      </c>
      <c r="N442" s="96">
        <f t="shared" si="389"/>
        <v>0</v>
      </c>
      <c r="O442" s="96" t="s">
        <v>27</v>
      </c>
      <c r="P442" s="448">
        <v>18909</v>
      </c>
      <c r="Q442" s="98">
        <f>VLOOKUP(H442,Devices!$A$2:$C$2077,3,FALSE)</f>
        <v>18909</v>
      </c>
      <c r="R442" s="94">
        <f t="shared" si="390"/>
        <v>0</v>
      </c>
      <c r="S442" s="90"/>
      <c r="T442" s="94" t="str">
        <f t="shared" si="404"/>
        <v>0</v>
      </c>
      <c r="U442" s="96">
        <f t="shared" si="405"/>
        <v>0</v>
      </c>
      <c r="V442" s="449">
        <v>21783</v>
      </c>
      <c r="W442" s="100">
        <f>VLOOKUP(H442,Devices!$A$2:$D$2077,4,FALSE)</f>
        <v>21786</v>
      </c>
      <c r="X442" s="94">
        <f t="shared" si="391"/>
        <v>3</v>
      </c>
      <c r="Y442" s="94"/>
      <c r="Z442" s="94">
        <f t="shared" si="406"/>
        <v>3</v>
      </c>
      <c r="AA442" s="96">
        <f t="shared" si="407"/>
        <v>0.24</v>
      </c>
      <c r="AB442" s="91">
        <v>0.24</v>
      </c>
      <c r="AC442" s="91"/>
    </row>
    <row r="443" spans="1:34" s="3" customFormat="1" ht="15" customHeight="1">
      <c r="A443" s="81">
        <v>70</v>
      </c>
      <c r="B443" s="90">
        <v>1012037060</v>
      </c>
      <c r="C443" s="91">
        <f>SUM(U443+AA443)</f>
        <v>65.231300000000005</v>
      </c>
      <c r="D443" s="92">
        <v>12308485</v>
      </c>
      <c r="E443" s="119" t="s">
        <v>1098</v>
      </c>
      <c r="F443" s="90" t="s">
        <v>1434</v>
      </c>
      <c r="G443" s="90" t="s">
        <v>1174</v>
      </c>
      <c r="H443" s="93" t="s">
        <v>225</v>
      </c>
      <c r="I443" s="94">
        <v>0</v>
      </c>
      <c r="J443" s="94">
        <v>0</v>
      </c>
      <c r="K443" s="95">
        <v>1.9970000000000002E-2</v>
      </c>
      <c r="L443" s="96">
        <v>0.08</v>
      </c>
      <c r="M443" s="96">
        <f t="shared" si="388"/>
        <v>0</v>
      </c>
      <c r="N443" s="96">
        <f t="shared" si="389"/>
        <v>0</v>
      </c>
      <c r="O443" s="96" t="s">
        <v>27</v>
      </c>
      <c r="P443" s="450">
        <v>48761</v>
      </c>
      <c r="Q443" s="98">
        <f>VLOOKUP(H443,Devices!$A$2:$C$2077,3,FALSE)</f>
        <v>49051</v>
      </c>
      <c r="R443" s="94">
        <f t="shared" si="390"/>
        <v>290</v>
      </c>
      <c r="S443" s="90"/>
      <c r="T443" s="94">
        <f t="shared" si="404"/>
        <v>290</v>
      </c>
      <c r="U443" s="96">
        <f t="shared" si="405"/>
        <v>5.7913000000000006</v>
      </c>
      <c r="V443" s="451">
        <v>75560</v>
      </c>
      <c r="W443" s="100">
        <f>VLOOKUP(H443,Devices!$A$2:$D$2077,4,FALSE)</f>
        <v>76303</v>
      </c>
      <c r="X443" s="94">
        <f t="shared" si="391"/>
        <v>743</v>
      </c>
      <c r="Y443" s="94"/>
      <c r="Z443" s="94">
        <f t="shared" si="406"/>
        <v>743</v>
      </c>
      <c r="AA443" s="96">
        <f t="shared" si="407"/>
        <v>59.44</v>
      </c>
      <c r="AB443" s="91">
        <v>65.231300000000005</v>
      </c>
      <c r="AC443" s="91"/>
      <c r="AH443" s="6"/>
    </row>
    <row r="444" spans="1:34" s="3" customFormat="1" ht="15" customHeight="1">
      <c r="A444" s="81">
        <v>70</v>
      </c>
      <c r="B444" s="90">
        <v>1012037060</v>
      </c>
      <c r="C444" s="91">
        <f>SUM(U444+AA444)</f>
        <v>8.2675800000000006</v>
      </c>
      <c r="D444" s="92">
        <v>10907643</v>
      </c>
      <c r="E444" s="119" t="s">
        <v>1098</v>
      </c>
      <c r="F444" s="90" t="s">
        <v>1856</v>
      </c>
      <c r="G444" s="90" t="s">
        <v>1140</v>
      </c>
      <c r="H444" s="120" t="s">
        <v>226</v>
      </c>
      <c r="I444" s="94">
        <v>0</v>
      </c>
      <c r="J444" s="94">
        <v>0</v>
      </c>
      <c r="K444" s="95">
        <v>1.9970000000000002E-2</v>
      </c>
      <c r="L444" s="96">
        <v>0.08</v>
      </c>
      <c r="M444" s="96">
        <f t="shared" si="388"/>
        <v>0</v>
      </c>
      <c r="N444" s="96">
        <f t="shared" si="389"/>
        <v>0</v>
      </c>
      <c r="O444" s="96" t="s">
        <v>27</v>
      </c>
      <c r="P444" s="452">
        <v>89367</v>
      </c>
      <c r="Q444" s="98">
        <f>VLOOKUP(H444,Devices!$A$2:$C$2077,3,FALSE)</f>
        <v>89781</v>
      </c>
      <c r="R444" s="94">
        <f t="shared" si="390"/>
        <v>414</v>
      </c>
      <c r="S444" s="90"/>
      <c r="T444" s="94">
        <f t="shared" si="404"/>
        <v>414</v>
      </c>
      <c r="U444" s="96">
        <f t="shared" si="405"/>
        <v>8.2675800000000006</v>
      </c>
      <c r="V444" s="453">
        <v>0</v>
      </c>
      <c r="W444" s="100">
        <v>0</v>
      </c>
      <c r="X444" s="94">
        <f t="shared" si="391"/>
        <v>0</v>
      </c>
      <c r="Y444" s="94"/>
      <c r="Z444" s="94" t="str">
        <f t="shared" si="406"/>
        <v>0</v>
      </c>
      <c r="AA444" s="96">
        <f t="shared" si="407"/>
        <v>0</v>
      </c>
      <c r="AB444" s="91">
        <v>8.2675800000000006</v>
      </c>
      <c r="AC444" s="91"/>
      <c r="AF444" s="8"/>
    </row>
    <row r="445" spans="1:34" s="3" customFormat="1" ht="15" customHeight="1">
      <c r="A445" s="81">
        <v>70</v>
      </c>
      <c r="B445" s="90">
        <v>1012037060</v>
      </c>
      <c r="C445" s="91">
        <f>SUM(U445+AA445)</f>
        <v>17.274050000000003</v>
      </c>
      <c r="D445" s="92">
        <v>10907644</v>
      </c>
      <c r="E445" s="119" t="s">
        <v>1098</v>
      </c>
      <c r="F445" s="90" t="s">
        <v>1435</v>
      </c>
      <c r="G445" s="90" t="s">
        <v>1140</v>
      </c>
      <c r="H445" s="120" t="s">
        <v>227</v>
      </c>
      <c r="I445" s="94">
        <v>0</v>
      </c>
      <c r="J445" s="94">
        <v>0</v>
      </c>
      <c r="K445" s="95">
        <v>1.9970000000000002E-2</v>
      </c>
      <c r="L445" s="96">
        <v>0.08</v>
      </c>
      <c r="M445" s="96">
        <f t="shared" si="388"/>
        <v>0</v>
      </c>
      <c r="N445" s="96">
        <f t="shared" si="389"/>
        <v>0</v>
      </c>
      <c r="O445" s="96" t="s">
        <v>27</v>
      </c>
      <c r="P445" s="454">
        <v>58830</v>
      </c>
      <c r="Q445" s="98">
        <f>VLOOKUP(H445,Devices!$A$2:$C$2077,3,FALSE)</f>
        <v>59695</v>
      </c>
      <c r="R445" s="94">
        <f t="shared" si="390"/>
        <v>865</v>
      </c>
      <c r="S445" s="90"/>
      <c r="T445" s="94">
        <f t="shared" si="404"/>
        <v>865</v>
      </c>
      <c r="U445" s="96">
        <f t="shared" si="405"/>
        <v>17.274050000000003</v>
      </c>
      <c r="V445" s="455">
        <v>0</v>
      </c>
      <c r="W445" s="100">
        <v>0</v>
      </c>
      <c r="X445" s="94">
        <f t="shared" si="391"/>
        <v>0</v>
      </c>
      <c r="Y445" s="94"/>
      <c r="Z445" s="94" t="str">
        <f t="shared" si="406"/>
        <v>0</v>
      </c>
      <c r="AA445" s="96">
        <f t="shared" si="407"/>
        <v>0</v>
      </c>
      <c r="AB445" s="91">
        <v>17.274050000000003</v>
      </c>
      <c r="AC445" s="91"/>
    </row>
    <row r="446" spans="1:34" s="11" customFormat="1" ht="15" customHeight="1">
      <c r="A446" s="456">
        <v>70</v>
      </c>
      <c r="B446" s="457">
        <v>1012037060</v>
      </c>
      <c r="C446" s="458">
        <f>SUM(U446+AA446)</f>
        <v>1.9970000000000001</v>
      </c>
      <c r="D446" s="369">
        <v>12354735</v>
      </c>
      <c r="E446" s="459" t="s">
        <v>1098</v>
      </c>
      <c r="F446" s="457" t="s">
        <v>4725</v>
      </c>
      <c r="G446" s="457" t="s">
        <v>219</v>
      </c>
      <c r="H446" s="460" t="s">
        <v>228</v>
      </c>
      <c r="I446" s="461">
        <v>0</v>
      </c>
      <c r="J446" s="461">
        <v>0</v>
      </c>
      <c r="K446" s="95">
        <v>1.9970000000000002E-2</v>
      </c>
      <c r="L446" s="462">
        <v>0.08</v>
      </c>
      <c r="M446" s="462">
        <f t="shared" si="388"/>
        <v>0</v>
      </c>
      <c r="N446" s="462">
        <f t="shared" si="389"/>
        <v>0</v>
      </c>
      <c r="O446" s="462" t="s">
        <v>27</v>
      </c>
      <c r="P446" s="463">
        <v>26684</v>
      </c>
      <c r="Q446" s="98">
        <v>26784</v>
      </c>
      <c r="R446" s="461">
        <f t="shared" si="390"/>
        <v>100</v>
      </c>
      <c r="S446" s="457"/>
      <c r="T446" s="461">
        <f t="shared" si="404"/>
        <v>100</v>
      </c>
      <c r="U446" s="462">
        <f t="shared" si="405"/>
        <v>1.9970000000000001</v>
      </c>
      <c r="V446" s="464">
        <v>0</v>
      </c>
      <c r="W446" s="100">
        <v>0</v>
      </c>
      <c r="X446" s="461">
        <f t="shared" si="391"/>
        <v>0</v>
      </c>
      <c r="Y446" s="461"/>
      <c r="Z446" s="461" t="str">
        <f t="shared" si="406"/>
        <v>0</v>
      </c>
      <c r="AA446" s="462">
        <f t="shared" si="407"/>
        <v>0</v>
      </c>
      <c r="AB446" s="458">
        <v>1.9970000000000001</v>
      </c>
      <c r="AC446" s="458"/>
      <c r="AF446" s="3"/>
      <c r="AH446" s="3"/>
    </row>
    <row r="447" spans="1:34" s="3" customFormat="1" ht="15" customHeight="1">
      <c r="A447" s="81">
        <v>70</v>
      </c>
      <c r="B447" s="90">
        <v>1012037060</v>
      </c>
      <c r="C447" s="91">
        <f>SUM(U447+AA447)</f>
        <v>39.940000000000005</v>
      </c>
      <c r="D447" s="92">
        <v>12354833</v>
      </c>
      <c r="E447" s="119" t="s">
        <v>1098</v>
      </c>
      <c r="F447" s="90" t="s">
        <v>4135</v>
      </c>
      <c r="G447" s="90" t="s">
        <v>219</v>
      </c>
      <c r="H447" s="120" t="s">
        <v>229</v>
      </c>
      <c r="I447" s="94">
        <v>0</v>
      </c>
      <c r="J447" s="94">
        <v>0</v>
      </c>
      <c r="K447" s="95">
        <v>1.9970000000000002E-2</v>
      </c>
      <c r="L447" s="96">
        <v>0.08</v>
      </c>
      <c r="M447" s="96">
        <f t="shared" si="388"/>
        <v>0</v>
      </c>
      <c r="N447" s="96">
        <f t="shared" si="389"/>
        <v>0</v>
      </c>
      <c r="O447" s="96" t="s">
        <v>27</v>
      </c>
      <c r="P447" s="465">
        <v>304280</v>
      </c>
      <c r="Q447" s="98">
        <v>306280</v>
      </c>
      <c r="R447" s="94">
        <f t="shared" si="390"/>
        <v>2000</v>
      </c>
      <c r="S447" s="90"/>
      <c r="T447" s="94">
        <f t="shared" si="404"/>
        <v>2000</v>
      </c>
      <c r="U447" s="96">
        <f t="shared" si="405"/>
        <v>39.940000000000005</v>
      </c>
      <c r="V447" s="466">
        <v>0</v>
      </c>
      <c r="W447" s="100">
        <v>0</v>
      </c>
      <c r="X447" s="94">
        <f t="shared" si="391"/>
        <v>0</v>
      </c>
      <c r="Y447" s="94"/>
      <c r="Z447" s="94" t="str">
        <f t="shared" si="406"/>
        <v>0</v>
      </c>
      <c r="AA447" s="96">
        <f t="shared" si="407"/>
        <v>0</v>
      </c>
      <c r="AB447" s="91">
        <v>39.940000000000005</v>
      </c>
      <c r="AC447" s="91"/>
      <c r="AF447" s="11"/>
      <c r="AH447" s="11"/>
    </row>
    <row r="448" spans="1:34" s="3" customFormat="1" ht="15" customHeight="1">
      <c r="A448" s="81">
        <v>70</v>
      </c>
      <c r="B448" s="90">
        <v>1012037060</v>
      </c>
      <c r="C448" s="91">
        <f>SUM(U448+AA448)</f>
        <v>7.8482100000000008</v>
      </c>
      <c r="D448" s="92">
        <v>12354834</v>
      </c>
      <c r="E448" s="119" t="s">
        <v>1098</v>
      </c>
      <c r="F448" s="90" t="s">
        <v>954</v>
      </c>
      <c r="G448" s="90" t="s">
        <v>219</v>
      </c>
      <c r="H448" s="120" t="s">
        <v>230</v>
      </c>
      <c r="I448" s="94">
        <v>0</v>
      </c>
      <c r="J448" s="94">
        <v>0</v>
      </c>
      <c r="K448" s="95">
        <v>1.9970000000000002E-2</v>
      </c>
      <c r="L448" s="96">
        <v>0.08</v>
      </c>
      <c r="M448" s="96">
        <f t="shared" si="388"/>
        <v>0</v>
      </c>
      <c r="N448" s="96">
        <f t="shared" si="389"/>
        <v>0</v>
      </c>
      <c r="O448" s="96" t="s">
        <v>27</v>
      </c>
      <c r="P448" s="467">
        <v>566485</v>
      </c>
      <c r="Q448" s="98">
        <f>VLOOKUP(H448,Devices!$A$2:$C$2077,3,FALSE)</f>
        <v>566878</v>
      </c>
      <c r="R448" s="94">
        <f t="shared" si="390"/>
        <v>393</v>
      </c>
      <c r="S448" s="90"/>
      <c r="T448" s="94">
        <f t="shared" si="404"/>
        <v>393</v>
      </c>
      <c r="U448" s="96">
        <f t="shared" si="405"/>
        <v>7.8482100000000008</v>
      </c>
      <c r="V448" s="468">
        <v>0</v>
      </c>
      <c r="W448" s="100">
        <v>0</v>
      </c>
      <c r="X448" s="94">
        <f t="shared" si="391"/>
        <v>0</v>
      </c>
      <c r="Y448" s="94"/>
      <c r="Z448" s="94" t="str">
        <f t="shared" si="406"/>
        <v>0</v>
      </c>
      <c r="AA448" s="96">
        <f t="shared" si="407"/>
        <v>0</v>
      </c>
      <c r="AB448" s="91">
        <v>7.8482100000000008</v>
      </c>
      <c r="AC448" s="91"/>
    </row>
    <row r="449" spans="1:34" s="3" customFormat="1" ht="15" customHeight="1">
      <c r="A449" s="81">
        <v>70</v>
      </c>
      <c r="B449" s="90">
        <v>1012037060</v>
      </c>
      <c r="C449" s="91">
        <f>SUM(U449+AA449)</f>
        <v>2.6959500000000003</v>
      </c>
      <c r="D449" s="92">
        <v>12354835</v>
      </c>
      <c r="E449" s="119" t="s">
        <v>1098</v>
      </c>
      <c r="F449" s="90" t="s">
        <v>955</v>
      </c>
      <c r="G449" s="90" t="s">
        <v>219</v>
      </c>
      <c r="H449" s="120" t="s">
        <v>231</v>
      </c>
      <c r="I449" s="94">
        <v>0</v>
      </c>
      <c r="J449" s="94">
        <v>0</v>
      </c>
      <c r="K449" s="95">
        <v>1.9970000000000002E-2</v>
      </c>
      <c r="L449" s="96">
        <v>0.08</v>
      </c>
      <c r="M449" s="96">
        <f t="shared" si="388"/>
        <v>0</v>
      </c>
      <c r="N449" s="96">
        <f t="shared" si="389"/>
        <v>0</v>
      </c>
      <c r="O449" s="96" t="s">
        <v>27</v>
      </c>
      <c r="P449" s="469">
        <v>173637</v>
      </c>
      <c r="Q449" s="98">
        <f>VLOOKUP(H449,Devices!$A$2:$C$2077,3,FALSE)</f>
        <v>173772</v>
      </c>
      <c r="R449" s="94">
        <f t="shared" si="390"/>
        <v>135</v>
      </c>
      <c r="S449" s="90"/>
      <c r="T449" s="94">
        <f t="shared" si="404"/>
        <v>135</v>
      </c>
      <c r="U449" s="96">
        <f t="shared" si="405"/>
        <v>2.6959500000000003</v>
      </c>
      <c r="V449" s="470">
        <v>0</v>
      </c>
      <c r="W449" s="100">
        <v>0</v>
      </c>
      <c r="X449" s="94">
        <f t="shared" si="391"/>
        <v>0</v>
      </c>
      <c r="Y449" s="94"/>
      <c r="Z449" s="94" t="str">
        <f t="shared" si="406"/>
        <v>0</v>
      </c>
      <c r="AA449" s="96">
        <f t="shared" si="407"/>
        <v>0</v>
      </c>
      <c r="AB449" s="91">
        <v>2.6959500000000003</v>
      </c>
      <c r="AC449" s="91"/>
    </row>
    <row r="450" spans="1:34" s="3" customFormat="1" ht="15" customHeight="1">
      <c r="A450" s="81">
        <v>70</v>
      </c>
      <c r="B450" s="90">
        <v>1012037060</v>
      </c>
      <c r="C450" s="91">
        <f>SUM(U450+AA450)</f>
        <v>1.8572100000000002</v>
      </c>
      <c r="D450" s="92">
        <v>12354832</v>
      </c>
      <c r="E450" s="119" t="s">
        <v>1098</v>
      </c>
      <c r="F450" s="90" t="s">
        <v>955</v>
      </c>
      <c r="G450" s="90" t="s">
        <v>219</v>
      </c>
      <c r="H450" s="120" t="s">
        <v>232</v>
      </c>
      <c r="I450" s="94">
        <v>0</v>
      </c>
      <c r="J450" s="94">
        <v>0</v>
      </c>
      <c r="K450" s="95">
        <v>1.9970000000000002E-2</v>
      </c>
      <c r="L450" s="96">
        <v>0.08</v>
      </c>
      <c r="M450" s="96">
        <f t="shared" si="388"/>
        <v>0</v>
      </c>
      <c r="N450" s="96">
        <f t="shared" si="389"/>
        <v>0</v>
      </c>
      <c r="O450" s="96" t="s">
        <v>27</v>
      </c>
      <c r="P450" s="471">
        <v>173155</v>
      </c>
      <c r="Q450" s="98">
        <f>VLOOKUP(H450,Devices!$A$2:$C$2077,3,FALSE)</f>
        <v>173248</v>
      </c>
      <c r="R450" s="94">
        <f t="shared" si="390"/>
        <v>93</v>
      </c>
      <c r="S450" s="90"/>
      <c r="T450" s="94">
        <f t="shared" si="404"/>
        <v>93</v>
      </c>
      <c r="U450" s="96">
        <f t="shared" si="405"/>
        <v>1.8572100000000002</v>
      </c>
      <c r="V450" s="472">
        <v>0</v>
      </c>
      <c r="W450" s="100">
        <v>0</v>
      </c>
      <c r="X450" s="94">
        <f t="shared" si="391"/>
        <v>0</v>
      </c>
      <c r="Y450" s="94"/>
      <c r="Z450" s="94" t="str">
        <f t="shared" si="406"/>
        <v>0</v>
      </c>
      <c r="AA450" s="96">
        <f t="shared" si="407"/>
        <v>0</v>
      </c>
      <c r="AB450" s="91">
        <v>1.8572100000000002</v>
      </c>
      <c r="AC450" s="91"/>
    </row>
    <row r="451" spans="1:34" s="3" customFormat="1" ht="15" customHeight="1">
      <c r="A451" s="81">
        <v>70</v>
      </c>
      <c r="B451" s="90">
        <v>1012037060</v>
      </c>
      <c r="C451" s="91">
        <f>SUM(U451+AA451)</f>
        <v>0</v>
      </c>
      <c r="D451" s="92">
        <v>12354642</v>
      </c>
      <c r="E451" s="119" t="s">
        <v>1098</v>
      </c>
      <c r="F451" s="90" t="s">
        <v>1437</v>
      </c>
      <c r="G451" s="90" t="s">
        <v>904</v>
      </c>
      <c r="H451" s="120" t="s">
        <v>233</v>
      </c>
      <c r="I451" s="94">
        <v>0</v>
      </c>
      <c r="J451" s="94">
        <v>0</v>
      </c>
      <c r="K451" s="95">
        <v>1.9970000000000002E-2</v>
      </c>
      <c r="L451" s="96">
        <v>0.08</v>
      </c>
      <c r="M451" s="96">
        <f t="shared" si="388"/>
        <v>0</v>
      </c>
      <c r="N451" s="96">
        <f t="shared" si="389"/>
        <v>0</v>
      </c>
      <c r="O451" s="96" t="s">
        <v>27</v>
      </c>
      <c r="P451" s="473">
        <v>29548</v>
      </c>
      <c r="Q451" s="98">
        <v>29548</v>
      </c>
      <c r="R451" s="94">
        <f t="shared" si="390"/>
        <v>0</v>
      </c>
      <c r="S451" s="90"/>
      <c r="T451" s="94" t="str">
        <f t="shared" si="404"/>
        <v>0</v>
      </c>
      <c r="U451" s="96">
        <f t="shared" si="405"/>
        <v>0</v>
      </c>
      <c r="V451" s="474">
        <v>0</v>
      </c>
      <c r="W451" s="100">
        <v>0</v>
      </c>
      <c r="X451" s="94">
        <f t="shared" si="391"/>
        <v>0</v>
      </c>
      <c r="Y451" s="94"/>
      <c r="Z451" s="94" t="str">
        <f t="shared" si="406"/>
        <v>0</v>
      </c>
      <c r="AA451" s="96">
        <f t="shared" si="407"/>
        <v>0</v>
      </c>
      <c r="AB451" s="91">
        <v>0</v>
      </c>
      <c r="AC451" s="91"/>
    </row>
    <row r="452" spans="1:34" s="3" customFormat="1" ht="15" customHeight="1">
      <c r="A452" s="81">
        <v>70</v>
      </c>
      <c r="B452" s="90">
        <v>1012037060</v>
      </c>
      <c r="C452" s="91">
        <f>SUM(U452+AA452)</f>
        <v>0.11982000000000001</v>
      </c>
      <c r="D452" s="92">
        <v>12354828</v>
      </c>
      <c r="E452" s="119" t="s">
        <v>1098</v>
      </c>
      <c r="F452" s="90" t="s">
        <v>1436</v>
      </c>
      <c r="G452" s="90" t="s">
        <v>234</v>
      </c>
      <c r="H452" s="120" t="s">
        <v>235</v>
      </c>
      <c r="I452" s="94">
        <v>0</v>
      </c>
      <c r="J452" s="94">
        <v>0</v>
      </c>
      <c r="K452" s="95">
        <v>1.9970000000000002E-2</v>
      </c>
      <c r="L452" s="96">
        <v>0.08</v>
      </c>
      <c r="M452" s="96">
        <f t="shared" si="388"/>
        <v>0</v>
      </c>
      <c r="N452" s="96">
        <f t="shared" si="389"/>
        <v>0</v>
      </c>
      <c r="O452" s="96" t="s">
        <v>27</v>
      </c>
      <c r="P452" s="475">
        <v>50070</v>
      </c>
      <c r="Q452" s="98">
        <f>VLOOKUP(H452,Devices!$A$2:$C$2077,3,FALSE)</f>
        <v>50076</v>
      </c>
      <c r="R452" s="94">
        <f t="shared" si="390"/>
        <v>6</v>
      </c>
      <c r="S452" s="90"/>
      <c r="T452" s="94">
        <f t="shared" si="404"/>
        <v>6</v>
      </c>
      <c r="U452" s="96">
        <f t="shared" si="405"/>
        <v>0.11982000000000001</v>
      </c>
      <c r="V452" s="476">
        <v>0</v>
      </c>
      <c r="W452" s="100">
        <v>0</v>
      </c>
      <c r="X452" s="94">
        <f t="shared" si="391"/>
        <v>0</v>
      </c>
      <c r="Y452" s="94"/>
      <c r="Z452" s="94" t="str">
        <f t="shared" si="406"/>
        <v>0</v>
      </c>
      <c r="AA452" s="96">
        <f t="shared" si="407"/>
        <v>0</v>
      </c>
      <c r="AB452" s="91">
        <v>0.11982000000000001</v>
      </c>
      <c r="AC452" s="91"/>
    </row>
    <row r="453" spans="1:34" s="3" customFormat="1" ht="15" customHeight="1">
      <c r="A453" s="81">
        <v>70</v>
      </c>
      <c r="B453" s="90">
        <v>1012037060</v>
      </c>
      <c r="C453" s="91">
        <f>SUM(U453+AA453)</f>
        <v>0</v>
      </c>
      <c r="D453" s="92">
        <v>12354827</v>
      </c>
      <c r="E453" s="119" t="s">
        <v>1098</v>
      </c>
      <c r="F453" s="90" t="s">
        <v>4036</v>
      </c>
      <c r="G453" s="90" t="s">
        <v>81</v>
      </c>
      <c r="H453" s="93" t="s">
        <v>236</v>
      </c>
      <c r="I453" s="94">
        <v>0</v>
      </c>
      <c r="J453" s="94">
        <v>0</v>
      </c>
      <c r="K453" s="95">
        <v>1.9970000000000002E-2</v>
      </c>
      <c r="L453" s="96">
        <v>0.08</v>
      </c>
      <c r="M453" s="96">
        <f t="shared" si="388"/>
        <v>0</v>
      </c>
      <c r="N453" s="96">
        <f t="shared" si="389"/>
        <v>0</v>
      </c>
      <c r="O453" s="96" t="s">
        <v>27</v>
      </c>
      <c r="P453" s="477">
        <v>9217</v>
      </c>
      <c r="Q453" s="98">
        <v>9217</v>
      </c>
      <c r="R453" s="94">
        <f t="shared" si="390"/>
        <v>0</v>
      </c>
      <c r="S453" s="90"/>
      <c r="T453" s="94" t="str">
        <f t="shared" si="404"/>
        <v>0</v>
      </c>
      <c r="U453" s="96">
        <f t="shared" si="405"/>
        <v>0</v>
      </c>
      <c r="V453" s="478">
        <v>0</v>
      </c>
      <c r="W453" s="100">
        <v>0</v>
      </c>
      <c r="X453" s="94">
        <f t="shared" si="391"/>
        <v>0</v>
      </c>
      <c r="Y453" s="94"/>
      <c r="Z453" s="94" t="str">
        <f t="shared" si="406"/>
        <v>0</v>
      </c>
      <c r="AA453" s="96">
        <f t="shared" si="407"/>
        <v>0</v>
      </c>
      <c r="AB453" s="91">
        <v>0</v>
      </c>
      <c r="AC453" s="91"/>
    </row>
    <row r="454" spans="1:34" s="3" customFormat="1" ht="15" customHeight="1">
      <c r="A454" s="81">
        <v>70</v>
      </c>
      <c r="B454" s="90">
        <v>1012037060</v>
      </c>
      <c r="C454" s="91">
        <f>SUM(U454+AA454)</f>
        <v>0</v>
      </c>
      <c r="D454" s="92">
        <v>12354826</v>
      </c>
      <c r="E454" s="119" t="s">
        <v>1098</v>
      </c>
      <c r="F454" s="90" t="s">
        <v>3067</v>
      </c>
      <c r="G454" s="90" t="s">
        <v>1757</v>
      </c>
      <c r="H454" s="93">
        <v>927168033</v>
      </c>
      <c r="I454" s="94">
        <v>0</v>
      </c>
      <c r="J454" s="94">
        <v>0</v>
      </c>
      <c r="K454" s="95">
        <v>1.9970000000000002E-2</v>
      </c>
      <c r="L454" s="96">
        <v>0.08</v>
      </c>
      <c r="M454" s="96">
        <f t="shared" si="388"/>
        <v>0</v>
      </c>
      <c r="N454" s="96">
        <f t="shared" si="389"/>
        <v>0</v>
      </c>
      <c r="O454" s="96" t="s">
        <v>27</v>
      </c>
      <c r="P454" s="479">
        <v>8512</v>
      </c>
      <c r="Q454" s="98">
        <v>8512</v>
      </c>
      <c r="R454" s="94">
        <f t="shared" si="390"/>
        <v>0</v>
      </c>
      <c r="S454" s="90"/>
      <c r="T454" s="94" t="str">
        <f t="shared" si="404"/>
        <v>0</v>
      </c>
      <c r="U454" s="96">
        <f t="shared" si="405"/>
        <v>0</v>
      </c>
      <c r="V454" s="480">
        <v>8951</v>
      </c>
      <c r="W454" s="100">
        <v>8951</v>
      </c>
      <c r="X454" s="94">
        <f t="shared" si="391"/>
        <v>0</v>
      </c>
      <c r="Y454" s="94"/>
      <c r="Z454" s="94" t="str">
        <f t="shared" si="406"/>
        <v>0</v>
      </c>
      <c r="AA454" s="96">
        <f t="shared" si="407"/>
        <v>0</v>
      </c>
      <c r="AB454" s="91">
        <v>0</v>
      </c>
      <c r="AC454" s="91"/>
    </row>
    <row r="455" spans="1:34" s="3" customFormat="1" ht="15" customHeight="1">
      <c r="A455" s="81">
        <v>70</v>
      </c>
      <c r="B455" s="90">
        <v>1012037060</v>
      </c>
      <c r="C455" s="91">
        <f>SUM(U455+AA455)</f>
        <v>19.870150000000002</v>
      </c>
      <c r="D455" s="92">
        <v>10907638</v>
      </c>
      <c r="E455" s="119" t="s">
        <v>1098</v>
      </c>
      <c r="F455" s="90" t="s">
        <v>1439</v>
      </c>
      <c r="G455" s="90" t="s">
        <v>1140</v>
      </c>
      <c r="H455" s="93" t="s">
        <v>237</v>
      </c>
      <c r="I455" s="94">
        <v>0</v>
      </c>
      <c r="J455" s="94">
        <v>0</v>
      </c>
      <c r="K455" s="95">
        <v>1.9970000000000002E-2</v>
      </c>
      <c r="L455" s="96">
        <v>0.08</v>
      </c>
      <c r="M455" s="96">
        <f t="shared" si="388"/>
        <v>0</v>
      </c>
      <c r="N455" s="96">
        <f t="shared" si="389"/>
        <v>0</v>
      </c>
      <c r="O455" s="96" t="s">
        <v>27</v>
      </c>
      <c r="P455" s="481">
        <v>44859</v>
      </c>
      <c r="Q455" s="98">
        <f>VLOOKUP(H455,Devices!$A$2:$C$2077,3,FALSE)</f>
        <v>45854</v>
      </c>
      <c r="R455" s="94">
        <f t="shared" si="390"/>
        <v>995</v>
      </c>
      <c r="S455" s="90"/>
      <c r="T455" s="94">
        <f t="shared" si="404"/>
        <v>995</v>
      </c>
      <c r="U455" s="96">
        <f t="shared" si="405"/>
        <v>19.870150000000002</v>
      </c>
      <c r="V455" s="482">
        <v>0</v>
      </c>
      <c r="W455" s="100">
        <v>0</v>
      </c>
      <c r="X455" s="94">
        <f t="shared" si="391"/>
        <v>0</v>
      </c>
      <c r="Y455" s="94"/>
      <c r="Z455" s="94" t="str">
        <f t="shared" si="406"/>
        <v>0</v>
      </c>
      <c r="AA455" s="96">
        <f t="shared" si="407"/>
        <v>0</v>
      </c>
      <c r="AB455" s="91">
        <v>19.870150000000002</v>
      </c>
      <c r="AC455" s="91"/>
    </row>
    <row r="456" spans="1:34" s="3" customFormat="1" ht="15" customHeight="1">
      <c r="A456" s="81">
        <v>70</v>
      </c>
      <c r="B456" s="90">
        <v>1012121290</v>
      </c>
      <c r="C456" s="91">
        <f>SUM(U456+AA456)</f>
        <v>188.71043</v>
      </c>
      <c r="D456" s="92">
        <v>12308428</v>
      </c>
      <c r="E456" s="119" t="s">
        <v>1098</v>
      </c>
      <c r="F456" s="90" t="s">
        <v>1440</v>
      </c>
      <c r="G456" s="90" t="s">
        <v>1752</v>
      </c>
      <c r="H456" s="93" t="s">
        <v>238</v>
      </c>
      <c r="I456" s="94">
        <v>0</v>
      </c>
      <c r="J456" s="94">
        <v>0</v>
      </c>
      <c r="K456" s="95">
        <v>1.9970000000000002E-2</v>
      </c>
      <c r="L456" s="96">
        <v>0.08</v>
      </c>
      <c r="M456" s="96">
        <f t="shared" si="388"/>
        <v>0</v>
      </c>
      <c r="N456" s="96">
        <f t="shared" si="389"/>
        <v>0</v>
      </c>
      <c r="O456" s="96" t="s">
        <v>27</v>
      </c>
      <c r="P456" s="483">
        <v>362203</v>
      </c>
      <c r="Q456" s="98">
        <f>VLOOKUP(H456,Devices!$A$2:$C$2077,3,FALSE)</f>
        <v>364522</v>
      </c>
      <c r="R456" s="94">
        <f t="shared" si="390"/>
        <v>2319</v>
      </c>
      <c r="S456" s="90"/>
      <c r="T456" s="94">
        <f t="shared" si="404"/>
        <v>2319</v>
      </c>
      <c r="U456" s="96">
        <f t="shared" si="405"/>
        <v>46.310430000000004</v>
      </c>
      <c r="V456" s="484">
        <v>121868</v>
      </c>
      <c r="W456" s="100">
        <f>VLOOKUP(H456,Devices!$A$2:$D$2077,4,FALSE)</f>
        <v>123648</v>
      </c>
      <c r="X456" s="94">
        <f t="shared" si="391"/>
        <v>1780</v>
      </c>
      <c r="Y456" s="94"/>
      <c r="Z456" s="94">
        <f t="shared" si="406"/>
        <v>1780</v>
      </c>
      <c r="AA456" s="96">
        <f t="shared" si="407"/>
        <v>142.4</v>
      </c>
      <c r="AB456" s="91">
        <v>188.71043</v>
      </c>
      <c r="AC456" s="91"/>
    </row>
    <row r="457" spans="1:34" s="3" customFormat="1" ht="15" customHeight="1">
      <c r="A457" s="81">
        <v>70</v>
      </c>
      <c r="B457" s="90">
        <v>1012121290</v>
      </c>
      <c r="C457" s="91">
        <f>SUM(U457+AA457)</f>
        <v>2.1967000000000003</v>
      </c>
      <c r="D457" s="92">
        <v>12354867</v>
      </c>
      <c r="E457" s="119" t="s">
        <v>1098</v>
      </c>
      <c r="F457" s="90" t="s">
        <v>1441</v>
      </c>
      <c r="G457" s="90" t="s">
        <v>81</v>
      </c>
      <c r="H457" s="93" t="s">
        <v>239</v>
      </c>
      <c r="I457" s="94">
        <v>0</v>
      </c>
      <c r="J457" s="94">
        <v>0</v>
      </c>
      <c r="K457" s="95">
        <v>1.9970000000000002E-2</v>
      </c>
      <c r="L457" s="96">
        <v>0.08</v>
      </c>
      <c r="M457" s="96">
        <f t="shared" si="388"/>
        <v>0</v>
      </c>
      <c r="N457" s="96">
        <f t="shared" si="389"/>
        <v>0</v>
      </c>
      <c r="O457" s="96" t="s">
        <v>27</v>
      </c>
      <c r="P457" s="485">
        <v>72600</v>
      </c>
      <c r="Q457" s="98">
        <f>VLOOKUP(H457,Devices!$A$2:$C$2077,3,FALSE)</f>
        <v>72710</v>
      </c>
      <c r="R457" s="94">
        <f t="shared" si="390"/>
        <v>110</v>
      </c>
      <c r="S457" s="90"/>
      <c r="T457" s="94">
        <f t="shared" si="404"/>
        <v>110</v>
      </c>
      <c r="U457" s="96">
        <f t="shared" si="405"/>
        <v>2.1967000000000003</v>
      </c>
      <c r="V457" s="486">
        <v>0</v>
      </c>
      <c r="W457" s="100">
        <v>0</v>
      </c>
      <c r="X457" s="94">
        <f t="shared" si="391"/>
        <v>0</v>
      </c>
      <c r="Y457" s="94"/>
      <c r="Z457" s="94" t="str">
        <f t="shared" si="406"/>
        <v>0</v>
      </c>
      <c r="AA457" s="96">
        <f t="shared" si="407"/>
        <v>0</v>
      </c>
      <c r="AB457" s="91">
        <v>2.1967000000000003</v>
      </c>
      <c r="AC457" s="91"/>
    </row>
    <row r="458" spans="1:34" s="3" customFormat="1" ht="15" customHeight="1">
      <c r="A458" s="81">
        <v>70</v>
      </c>
      <c r="B458" s="90">
        <v>1012037060</v>
      </c>
      <c r="C458" s="91">
        <f>SUM(U458+AA458)</f>
        <v>435.39421000000004</v>
      </c>
      <c r="D458" s="92">
        <v>12199876</v>
      </c>
      <c r="E458" s="90" t="s">
        <v>1099</v>
      </c>
      <c r="F458" s="90" t="s">
        <v>1442</v>
      </c>
      <c r="G458" s="90" t="s">
        <v>1325</v>
      </c>
      <c r="H458" s="120" t="s">
        <v>240</v>
      </c>
      <c r="I458" s="94">
        <v>0</v>
      </c>
      <c r="J458" s="94">
        <v>0</v>
      </c>
      <c r="K458" s="95">
        <v>1.9970000000000002E-2</v>
      </c>
      <c r="L458" s="96">
        <v>0.08</v>
      </c>
      <c r="M458" s="96">
        <f t="shared" si="388"/>
        <v>0</v>
      </c>
      <c r="N458" s="96">
        <f t="shared" si="389"/>
        <v>0</v>
      </c>
      <c r="O458" s="96" t="s">
        <v>27</v>
      </c>
      <c r="P458" s="487">
        <v>209121</v>
      </c>
      <c r="Q458" s="98">
        <f>VLOOKUP(H458,Devices!$A$2:$C$2077,3,FALSE)</f>
        <v>211314</v>
      </c>
      <c r="R458" s="94">
        <f t="shared" si="390"/>
        <v>2193</v>
      </c>
      <c r="S458" s="90"/>
      <c r="T458" s="94">
        <f t="shared" si="404"/>
        <v>2193</v>
      </c>
      <c r="U458" s="96">
        <f t="shared" si="405"/>
        <v>43.794210000000007</v>
      </c>
      <c r="V458" s="488">
        <v>262831</v>
      </c>
      <c r="W458" s="100">
        <f>VLOOKUP(H458,Devices!$A$2:$D$2077,4,FALSE)</f>
        <v>267726</v>
      </c>
      <c r="X458" s="94">
        <f t="shared" si="391"/>
        <v>4895</v>
      </c>
      <c r="Y458" s="94"/>
      <c r="Z458" s="94">
        <f t="shared" si="406"/>
        <v>4895</v>
      </c>
      <c r="AA458" s="96">
        <f t="shared" si="407"/>
        <v>391.6</v>
      </c>
      <c r="AB458" s="91">
        <v>435.39421000000004</v>
      </c>
      <c r="AC458" s="91"/>
    </row>
    <row r="459" spans="1:34" s="3" customFormat="1" ht="15" customHeight="1">
      <c r="A459" s="81" t="s">
        <v>241</v>
      </c>
      <c r="B459" s="90">
        <v>1012037060</v>
      </c>
      <c r="C459" s="91">
        <f>SUM(U459+AA459)</f>
        <v>3.9940000000000002</v>
      </c>
      <c r="D459" s="92">
        <v>12355057</v>
      </c>
      <c r="E459" s="90" t="s">
        <v>958</v>
      </c>
      <c r="F459" s="90" t="s">
        <v>1443</v>
      </c>
      <c r="G459" s="90" t="s">
        <v>1248</v>
      </c>
      <c r="H459" s="93" t="s">
        <v>242</v>
      </c>
      <c r="I459" s="94">
        <v>0</v>
      </c>
      <c r="J459" s="94">
        <v>0</v>
      </c>
      <c r="K459" s="95">
        <v>1.9970000000000002E-2</v>
      </c>
      <c r="L459" s="96">
        <v>0.08</v>
      </c>
      <c r="M459" s="96">
        <f t="shared" si="388"/>
        <v>0</v>
      </c>
      <c r="N459" s="96">
        <f t="shared" si="389"/>
        <v>0</v>
      </c>
      <c r="O459" s="96" t="s">
        <v>27</v>
      </c>
      <c r="P459" s="489">
        <v>8720</v>
      </c>
      <c r="Q459" s="98">
        <v>8920</v>
      </c>
      <c r="R459" s="94">
        <f t="shared" si="390"/>
        <v>200</v>
      </c>
      <c r="S459" s="90"/>
      <c r="T459" s="94">
        <f t="shared" si="404"/>
        <v>200</v>
      </c>
      <c r="U459" s="96">
        <f t="shared" si="405"/>
        <v>3.9940000000000002</v>
      </c>
      <c r="V459" s="490">
        <v>0</v>
      </c>
      <c r="W459" s="100">
        <v>0</v>
      </c>
      <c r="X459" s="94">
        <f t="shared" si="391"/>
        <v>0</v>
      </c>
      <c r="Y459" s="94"/>
      <c r="Z459" s="94" t="str">
        <f t="shared" si="406"/>
        <v>0</v>
      </c>
      <c r="AA459" s="96">
        <f t="shared" si="407"/>
        <v>0</v>
      </c>
      <c r="AB459" s="91">
        <v>3.9940000000000002</v>
      </c>
      <c r="AC459" s="91"/>
    </row>
    <row r="460" spans="1:34" s="3" customFormat="1" ht="15" customHeight="1">
      <c r="A460" s="81" t="s">
        <v>243</v>
      </c>
      <c r="B460" s="90">
        <v>1012037060</v>
      </c>
      <c r="C460" s="91">
        <f>SUM(U460+AA460)</f>
        <v>5.5117200000000004</v>
      </c>
      <c r="D460" s="92">
        <v>12355099</v>
      </c>
      <c r="E460" s="90" t="s">
        <v>958</v>
      </c>
      <c r="F460" s="90" t="s">
        <v>1444</v>
      </c>
      <c r="G460" s="90" t="s">
        <v>1248</v>
      </c>
      <c r="H460" s="93" t="s">
        <v>244</v>
      </c>
      <c r="I460" s="94">
        <v>0</v>
      </c>
      <c r="J460" s="94">
        <v>0</v>
      </c>
      <c r="K460" s="95">
        <v>1.9970000000000002E-2</v>
      </c>
      <c r="L460" s="96">
        <v>0.08</v>
      </c>
      <c r="M460" s="96">
        <f t="shared" si="388"/>
        <v>0</v>
      </c>
      <c r="N460" s="96">
        <f t="shared" si="389"/>
        <v>0</v>
      </c>
      <c r="O460" s="96" t="s">
        <v>27</v>
      </c>
      <c r="P460" s="491">
        <v>19910</v>
      </c>
      <c r="Q460" s="98">
        <f>VLOOKUP(H460,Devices!$A$2:$C$2077,3,FALSE)</f>
        <v>20186</v>
      </c>
      <c r="R460" s="94">
        <f t="shared" si="390"/>
        <v>276</v>
      </c>
      <c r="S460" s="90"/>
      <c r="T460" s="94">
        <f t="shared" si="404"/>
        <v>276</v>
      </c>
      <c r="U460" s="96">
        <f t="shared" si="405"/>
        <v>5.5117200000000004</v>
      </c>
      <c r="V460" s="492">
        <v>0</v>
      </c>
      <c r="W460" s="100">
        <v>0</v>
      </c>
      <c r="X460" s="94">
        <f t="shared" si="391"/>
        <v>0</v>
      </c>
      <c r="Y460" s="94"/>
      <c r="Z460" s="94" t="str">
        <f t="shared" si="406"/>
        <v>0</v>
      </c>
      <c r="AA460" s="96">
        <f t="shared" si="407"/>
        <v>0</v>
      </c>
      <c r="AB460" s="91">
        <v>5.5117200000000004</v>
      </c>
      <c r="AC460" s="91"/>
    </row>
    <row r="461" spans="1:34" s="3" customFormat="1" ht="15" customHeight="1">
      <c r="A461" s="81" t="s">
        <v>243</v>
      </c>
      <c r="B461" s="90">
        <v>1012037060</v>
      </c>
      <c r="C461" s="91">
        <f>SUM(U461+AA461)</f>
        <v>0</v>
      </c>
      <c r="D461" s="92">
        <v>12355100</v>
      </c>
      <c r="E461" s="90" t="s">
        <v>959</v>
      </c>
      <c r="F461" s="90" t="s">
        <v>957</v>
      </c>
      <c r="G461" s="90" t="s">
        <v>1248</v>
      </c>
      <c r="H461" s="93" t="s">
        <v>245</v>
      </c>
      <c r="I461" s="94">
        <v>0</v>
      </c>
      <c r="J461" s="94">
        <v>0</v>
      </c>
      <c r="K461" s="95">
        <v>1.9970000000000002E-2</v>
      </c>
      <c r="L461" s="96">
        <v>0.08</v>
      </c>
      <c r="M461" s="96">
        <f t="shared" si="388"/>
        <v>0</v>
      </c>
      <c r="N461" s="96">
        <f t="shared" si="389"/>
        <v>0</v>
      </c>
      <c r="O461" s="96" t="s">
        <v>27</v>
      </c>
      <c r="P461" s="493">
        <v>22125</v>
      </c>
      <c r="Q461" s="98">
        <v>22125</v>
      </c>
      <c r="R461" s="94">
        <f t="shared" si="390"/>
        <v>0</v>
      </c>
      <c r="S461" s="90"/>
      <c r="T461" s="94" t="str">
        <f t="shared" si="404"/>
        <v>0</v>
      </c>
      <c r="U461" s="96">
        <f t="shared" si="405"/>
        <v>0</v>
      </c>
      <c r="V461" s="494">
        <v>0</v>
      </c>
      <c r="W461" s="100">
        <v>0</v>
      </c>
      <c r="X461" s="94">
        <f t="shared" si="391"/>
        <v>0</v>
      </c>
      <c r="Y461" s="94"/>
      <c r="Z461" s="94" t="str">
        <f t="shared" si="406"/>
        <v>0</v>
      </c>
      <c r="AA461" s="96">
        <f t="shared" si="407"/>
        <v>0</v>
      </c>
      <c r="AB461" s="91">
        <v>0</v>
      </c>
      <c r="AC461" s="91"/>
    </row>
    <row r="462" spans="1:34" s="3" customFormat="1" ht="15" customHeight="1">
      <c r="A462" s="81" t="s">
        <v>1529</v>
      </c>
      <c r="B462" s="90">
        <v>1012121290</v>
      </c>
      <c r="C462" s="91">
        <f>SUM(U462+AA462)</f>
        <v>35.985940000000006</v>
      </c>
      <c r="D462" s="92">
        <v>12602849</v>
      </c>
      <c r="E462" s="119" t="s">
        <v>1098</v>
      </c>
      <c r="F462" s="90" t="s">
        <v>1530</v>
      </c>
      <c r="G462" s="90" t="s">
        <v>1484</v>
      </c>
      <c r="H462" s="93" t="s">
        <v>1531</v>
      </c>
      <c r="I462" s="94">
        <v>0</v>
      </c>
      <c r="J462" s="94">
        <v>0</v>
      </c>
      <c r="K462" s="95">
        <v>1.9970000000000002E-2</v>
      </c>
      <c r="L462" s="96">
        <v>0.08</v>
      </c>
      <c r="M462" s="96">
        <f t="shared" si="388"/>
        <v>0</v>
      </c>
      <c r="N462" s="96">
        <f t="shared" si="389"/>
        <v>0</v>
      </c>
      <c r="O462" s="96" t="s">
        <v>27</v>
      </c>
      <c r="P462" s="290">
        <v>77252</v>
      </c>
      <c r="Q462" s="98">
        <f>VLOOKUP(H462,Devices!$A$2:$C$2077,3,FALSE)</f>
        <v>79054</v>
      </c>
      <c r="R462" s="94">
        <f t="shared" si="390"/>
        <v>1802</v>
      </c>
      <c r="S462" s="90"/>
      <c r="T462" s="94">
        <f t="shared" si="404"/>
        <v>1802</v>
      </c>
      <c r="U462" s="96">
        <f t="shared" si="405"/>
        <v>35.985940000000006</v>
      </c>
      <c r="V462" s="157">
        <v>0</v>
      </c>
      <c r="W462" s="100">
        <f>VLOOKUP(H462,Devices!$A$2:$D$2077,4,FALSE)</f>
        <v>0</v>
      </c>
      <c r="X462" s="94">
        <f t="shared" si="391"/>
        <v>0</v>
      </c>
      <c r="Y462" s="94"/>
      <c r="Z462" s="94" t="str">
        <f t="shared" si="406"/>
        <v>0</v>
      </c>
      <c r="AA462" s="96">
        <f t="shared" si="407"/>
        <v>0</v>
      </c>
      <c r="AB462" s="91">
        <v>35.985940000000006</v>
      </c>
      <c r="AC462" s="91"/>
    </row>
    <row r="463" spans="1:34" s="4" customFormat="1" ht="15" customHeight="1">
      <c r="A463" s="81" t="s">
        <v>2189</v>
      </c>
      <c r="B463" s="90">
        <v>1043800040</v>
      </c>
      <c r="C463" s="91">
        <f>SUM(U463+AA463)</f>
        <v>12.940560000000001</v>
      </c>
      <c r="D463" s="92">
        <v>12354857</v>
      </c>
      <c r="E463" s="119" t="s">
        <v>1098</v>
      </c>
      <c r="F463" s="90" t="s">
        <v>2191</v>
      </c>
      <c r="G463" s="90" t="s">
        <v>1140</v>
      </c>
      <c r="H463" s="93" t="s">
        <v>223</v>
      </c>
      <c r="I463" s="94">
        <v>0</v>
      </c>
      <c r="J463" s="94">
        <v>0</v>
      </c>
      <c r="K463" s="95">
        <v>1.9970000000000002E-2</v>
      </c>
      <c r="L463" s="96">
        <v>0.08</v>
      </c>
      <c r="M463" s="96">
        <f t="shared" si="388"/>
        <v>0</v>
      </c>
      <c r="N463" s="96">
        <f t="shared" si="389"/>
        <v>0</v>
      </c>
      <c r="O463" s="96" t="s">
        <v>27</v>
      </c>
      <c r="P463" s="495">
        <v>59224</v>
      </c>
      <c r="Q463" s="98">
        <f>VLOOKUP(H463,Devices!$A$2:$C$2077,3,FALSE)</f>
        <v>59872</v>
      </c>
      <c r="R463" s="94">
        <f t="shared" si="390"/>
        <v>648</v>
      </c>
      <c r="S463" s="90"/>
      <c r="T463" s="94">
        <f t="shared" si="404"/>
        <v>648</v>
      </c>
      <c r="U463" s="96">
        <f t="shared" si="405"/>
        <v>12.940560000000001</v>
      </c>
      <c r="V463" s="496">
        <v>0</v>
      </c>
      <c r="W463" s="100">
        <v>0</v>
      </c>
      <c r="X463" s="94">
        <f t="shared" si="391"/>
        <v>0</v>
      </c>
      <c r="Y463" s="94"/>
      <c r="Z463" s="94" t="str">
        <f t="shared" si="406"/>
        <v>0</v>
      </c>
      <c r="AA463" s="96">
        <f t="shared" si="407"/>
        <v>0</v>
      </c>
      <c r="AB463" s="91">
        <v>12.940560000000001</v>
      </c>
      <c r="AC463" s="91"/>
      <c r="AF463" s="3"/>
      <c r="AH463" s="3"/>
    </row>
    <row r="464" spans="1:34" s="4" customFormat="1" ht="15" customHeight="1">
      <c r="A464" s="81" t="s">
        <v>2568</v>
      </c>
      <c r="B464" s="90">
        <v>1012037060</v>
      </c>
      <c r="C464" s="91">
        <f>SUM(U464+AA464)</f>
        <v>197.5779</v>
      </c>
      <c r="D464" s="92">
        <v>12907943</v>
      </c>
      <c r="E464" s="119" t="s">
        <v>1098</v>
      </c>
      <c r="F464" s="90" t="s">
        <v>2569</v>
      </c>
      <c r="G464" s="90" t="s">
        <v>2570</v>
      </c>
      <c r="H464" s="93" t="s">
        <v>2571</v>
      </c>
      <c r="I464" s="94">
        <v>0</v>
      </c>
      <c r="J464" s="94">
        <v>0</v>
      </c>
      <c r="K464" s="95">
        <v>1.9970000000000002E-2</v>
      </c>
      <c r="L464" s="96">
        <v>0.08</v>
      </c>
      <c r="M464" s="96">
        <f t="shared" si="388"/>
        <v>0</v>
      </c>
      <c r="N464" s="96">
        <f t="shared" si="389"/>
        <v>0</v>
      </c>
      <c r="O464" s="96" t="s">
        <v>27</v>
      </c>
      <c r="P464" s="495">
        <v>89698</v>
      </c>
      <c r="Q464" s="98">
        <f>VLOOKUP(H464,Devices!$A$2:$C$2077,3,FALSE)</f>
        <v>91768</v>
      </c>
      <c r="R464" s="94">
        <f t="shared" si="390"/>
        <v>2070</v>
      </c>
      <c r="S464" s="90"/>
      <c r="T464" s="94">
        <f t="shared" si="404"/>
        <v>2070</v>
      </c>
      <c r="U464" s="96">
        <f t="shared" si="405"/>
        <v>41.337900000000005</v>
      </c>
      <c r="V464" s="496">
        <v>127883</v>
      </c>
      <c r="W464" s="100">
        <f>VLOOKUP(H464,Devices!$A$2:$D$2077,4,FALSE)</f>
        <v>129836</v>
      </c>
      <c r="X464" s="94">
        <f t="shared" si="391"/>
        <v>1953</v>
      </c>
      <c r="Y464" s="94"/>
      <c r="Z464" s="94">
        <f t="shared" si="406"/>
        <v>1953</v>
      </c>
      <c r="AA464" s="96">
        <f t="shared" si="407"/>
        <v>156.24</v>
      </c>
      <c r="AB464" s="91">
        <v>197.5779</v>
      </c>
      <c r="AC464" s="91"/>
    </row>
    <row r="465" spans="1:34" s="4" customFormat="1" ht="15" customHeight="1">
      <c r="A465" s="81" t="s">
        <v>2572</v>
      </c>
      <c r="B465" s="90">
        <v>1043800040</v>
      </c>
      <c r="C465" s="91">
        <f>SUM(U465+AA465)</f>
        <v>287.28478000000001</v>
      </c>
      <c r="D465" s="92">
        <v>12908857</v>
      </c>
      <c r="E465" s="119" t="s">
        <v>1098</v>
      </c>
      <c r="F465" s="90" t="s">
        <v>2573</v>
      </c>
      <c r="G465" s="90" t="s">
        <v>1181</v>
      </c>
      <c r="H465" s="93" t="s">
        <v>2574</v>
      </c>
      <c r="I465" s="94">
        <v>0</v>
      </c>
      <c r="J465" s="94">
        <v>0</v>
      </c>
      <c r="K465" s="95">
        <v>1.9970000000000002E-2</v>
      </c>
      <c r="L465" s="96">
        <v>0.08</v>
      </c>
      <c r="M465" s="96">
        <f t="shared" si="388"/>
        <v>0</v>
      </c>
      <c r="N465" s="96">
        <f t="shared" si="389"/>
        <v>0</v>
      </c>
      <c r="O465" s="96" t="s">
        <v>27</v>
      </c>
      <c r="P465" s="495">
        <v>67493</v>
      </c>
      <c r="Q465" s="98">
        <f>VLOOKUP(H465,Devices!$A$2:$C$2077,3,FALSE)</f>
        <v>68667</v>
      </c>
      <c r="R465" s="94">
        <f t="shared" si="390"/>
        <v>1174</v>
      </c>
      <c r="S465" s="90"/>
      <c r="T465" s="94">
        <f t="shared" si="404"/>
        <v>1174</v>
      </c>
      <c r="U465" s="96">
        <f t="shared" si="405"/>
        <v>23.444780000000002</v>
      </c>
      <c r="V465" s="496">
        <v>94628</v>
      </c>
      <c r="W465" s="100">
        <f>VLOOKUP(H465,Devices!$A$2:$D$2077,4,FALSE)</f>
        <v>97926</v>
      </c>
      <c r="X465" s="94">
        <f t="shared" si="391"/>
        <v>3298</v>
      </c>
      <c r="Y465" s="94"/>
      <c r="Z465" s="94">
        <f t="shared" si="406"/>
        <v>3298</v>
      </c>
      <c r="AA465" s="96">
        <f t="shared" si="407"/>
        <v>263.84000000000003</v>
      </c>
      <c r="AB465" s="91">
        <v>287.28478000000001</v>
      </c>
      <c r="AC465" s="91"/>
    </row>
    <row r="466" spans="1:34" s="4" customFormat="1" ht="15" customHeight="1">
      <c r="A466" s="81" t="s">
        <v>2721</v>
      </c>
      <c r="B466" s="90">
        <v>1012037060</v>
      </c>
      <c r="C466" s="91">
        <f>SUM(U466+AA466)</f>
        <v>5.55166</v>
      </c>
      <c r="D466" s="92">
        <v>12355787</v>
      </c>
      <c r="E466" s="119" t="s">
        <v>1098</v>
      </c>
      <c r="F466" s="90" t="s">
        <v>1438</v>
      </c>
      <c r="G466" s="90" t="s">
        <v>851</v>
      </c>
      <c r="H466" s="93" t="s">
        <v>2716</v>
      </c>
      <c r="I466" s="94">
        <v>0</v>
      </c>
      <c r="J466" s="94">
        <v>0</v>
      </c>
      <c r="K466" s="95">
        <v>1.9970000000000002E-2</v>
      </c>
      <c r="L466" s="96">
        <v>0.08</v>
      </c>
      <c r="M466" s="96">
        <f t="shared" si="388"/>
        <v>0</v>
      </c>
      <c r="N466" s="96">
        <f t="shared" si="389"/>
        <v>0</v>
      </c>
      <c r="O466" s="96" t="s">
        <v>27</v>
      </c>
      <c r="P466" s="131">
        <v>12439</v>
      </c>
      <c r="Q466" s="98">
        <f>VLOOKUP(H466,Devices!$A$2:$C$2077,3,FALSE)</f>
        <v>12717</v>
      </c>
      <c r="R466" s="94">
        <f t="shared" si="390"/>
        <v>278</v>
      </c>
      <c r="S466" s="90"/>
      <c r="T466" s="94">
        <f t="shared" si="404"/>
        <v>278</v>
      </c>
      <c r="U466" s="96">
        <f t="shared" si="405"/>
        <v>5.55166</v>
      </c>
      <c r="V466" s="99">
        <v>0</v>
      </c>
      <c r="W466" s="100">
        <v>0</v>
      </c>
      <c r="X466" s="94">
        <f t="shared" si="391"/>
        <v>0</v>
      </c>
      <c r="Y466" s="94"/>
      <c r="Z466" s="94" t="str">
        <f t="shared" si="406"/>
        <v>0</v>
      </c>
      <c r="AA466" s="96">
        <f t="shared" si="407"/>
        <v>0</v>
      </c>
      <c r="AB466" s="91">
        <v>5.55166</v>
      </c>
      <c r="AC466" s="91"/>
    </row>
    <row r="467" spans="1:34" s="4" customFormat="1" ht="15" customHeight="1">
      <c r="A467" s="81" t="s">
        <v>2722</v>
      </c>
      <c r="B467" s="90">
        <v>1012037060</v>
      </c>
      <c r="C467" s="91">
        <f>SUM(U467+AA467)</f>
        <v>1.8771800000000001</v>
      </c>
      <c r="D467" s="92">
        <v>12355791</v>
      </c>
      <c r="E467" s="119" t="s">
        <v>1098</v>
      </c>
      <c r="F467" s="90" t="s">
        <v>2048</v>
      </c>
      <c r="G467" s="90" t="s">
        <v>2494</v>
      </c>
      <c r="H467" s="93" t="s">
        <v>2723</v>
      </c>
      <c r="I467" s="94">
        <v>0</v>
      </c>
      <c r="J467" s="94">
        <v>0</v>
      </c>
      <c r="K467" s="95">
        <v>1.9970000000000002E-2</v>
      </c>
      <c r="L467" s="96">
        <v>0.08</v>
      </c>
      <c r="M467" s="96">
        <f t="shared" si="388"/>
        <v>0</v>
      </c>
      <c r="N467" s="96">
        <f t="shared" si="389"/>
        <v>0</v>
      </c>
      <c r="O467" s="96" t="s">
        <v>27</v>
      </c>
      <c r="P467" s="131">
        <v>4321</v>
      </c>
      <c r="Q467" s="98">
        <f>VLOOKUP(H467,[1]Billing!$I$2:$S$2302,11,FALSE)</f>
        <v>4415</v>
      </c>
      <c r="R467" s="94">
        <f t="shared" si="390"/>
        <v>94</v>
      </c>
      <c r="S467" s="90"/>
      <c r="T467" s="94">
        <f t="shared" si="404"/>
        <v>94</v>
      </c>
      <c r="U467" s="96">
        <f t="shared" si="405"/>
        <v>1.8771800000000001</v>
      </c>
      <c r="V467" s="99">
        <v>0</v>
      </c>
      <c r="W467" s="100">
        <f>VLOOKUP(H467,[1]Billing!$I$2:$Y$2302,17,FALSE)</f>
        <v>0</v>
      </c>
      <c r="X467" s="94">
        <f t="shared" si="391"/>
        <v>0</v>
      </c>
      <c r="Y467" s="94"/>
      <c r="Z467" s="94" t="str">
        <f t="shared" si="406"/>
        <v>0</v>
      </c>
      <c r="AA467" s="96">
        <f t="shared" si="407"/>
        <v>0</v>
      </c>
      <c r="AB467" s="91">
        <v>1.8771800000000001</v>
      </c>
      <c r="AC467" s="91"/>
    </row>
    <row r="468" spans="1:34" s="3" customFormat="1" ht="15" customHeight="1">
      <c r="A468" s="81" t="s">
        <v>5534</v>
      </c>
      <c r="B468" s="90">
        <v>1012037060</v>
      </c>
      <c r="C468" s="91">
        <f>SUM(U468+AA468)</f>
        <v>28.696890000000003</v>
      </c>
      <c r="D468" s="92">
        <v>12356493</v>
      </c>
      <c r="E468" s="119" t="s">
        <v>1098</v>
      </c>
      <c r="F468" s="90" t="s">
        <v>956</v>
      </c>
      <c r="G468" s="90" t="s">
        <v>2280</v>
      </c>
      <c r="H468" s="93" t="s">
        <v>5521</v>
      </c>
      <c r="I468" s="94">
        <v>0</v>
      </c>
      <c r="J468" s="94">
        <v>0</v>
      </c>
      <c r="K468" s="95">
        <v>1.9970000000000002E-2</v>
      </c>
      <c r="L468" s="96">
        <v>0.08</v>
      </c>
      <c r="M468" s="96">
        <f>I468*K468</f>
        <v>0</v>
      </c>
      <c r="N468" s="96">
        <f>J468*L468</f>
        <v>0</v>
      </c>
      <c r="O468" s="96" t="s">
        <v>27</v>
      </c>
      <c r="P468" s="497">
        <v>6358</v>
      </c>
      <c r="Q468" s="98">
        <f>VLOOKUP(H468,Devices!$A$2:$C$2077,3,FALSE)</f>
        <v>7795</v>
      </c>
      <c r="R468" s="94">
        <f>Q468-P468</f>
        <v>1437</v>
      </c>
      <c r="S468" s="90"/>
      <c r="T468" s="94">
        <f>IF(R468-I468&gt;0, R468-I468,"0")</f>
        <v>1437</v>
      </c>
      <c r="U468" s="96">
        <f>IF(T468&gt;0,T468*K468,"0")</f>
        <v>28.696890000000003</v>
      </c>
      <c r="V468" s="498">
        <v>0</v>
      </c>
      <c r="W468" s="100">
        <v>0</v>
      </c>
      <c r="X468" s="94">
        <f>W468-V468</f>
        <v>0</v>
      </c>
      <c r="Y468" s="94"/>
      <c r="Z468" s="94" t="str">
        <f>IF(X468-J468&gt;0,X468-J468,"0")</f>
        <v>0</v>
      </c>
      <c r="AA468" s="96">
        <f>IF(Z468&gt;0,Z468*L468,"0")</f>
        <v>0</v>
      </c>
      <c r="AB468" s="91">
        <v>28.696890000000003</v>
      </c>
      <c r="AC468" s="91"/>
    </row>
    <row r="469" spans="1:34" s="3" customFormat="1" ht="15" customHeight="1">
      <c r="A469" s="81">
        <v>71</v>
      </c>
      <c r="B469" s="90">
        <v>1058714600</v>
      </c>
      <c r="C469" s="91">
        <f>SUM(O469+U469+AA469)</f>
        <v>170.19149999999999</v>
      </c>
      <c r="D469" s="294">
        <v>12317569</v>
      </c>
      <c r="E469" s="90" t="s">
        <v>246</v>
      </c>
      <c r="F469" s="90" t="s">
        <v>1445</v>
      </c>
      <c r="G469" s="90" t="s">
        <v>1750</v>
      </c>
      <c r="H469" s="93" t="s">
        <v>247</v>
      </c>
      <c r="I469" s="94">
        <v>8000</v>
      </c>
      <c r="J469" s="94">
        <v>0</v>
      </c>
      <c r="K469" s="95">
        <v>2.0750000000000001E-2</v>
      </c>
      <c r="L469" s="96">
        <v>0.08</v>
      </c>
      <c r="M469" s="96">
        <f t="shared" si="388"/>
        <v>166</v>
      </c>
      <c r="N469" s="96">
        <f t="shared" si="389"/>
        <v>0</v>
      </c>
      <c r="O469" s="96">
        <f>M469+N469</f>
        <v>166</v>
      </c>
      <c r="P469" s="437">
        <v>495663</v>
      </c>
      <c r="Q469" s="98">
        <f>VLOOKUP(H469,Devices!$A$2:$C$2077,3,FALSE)</f>
        <v>503865</v>
      </c>
      <c r="R469" s="94">
        <f t="shared" si="390"/>
        <v>8202</v>
      </c>
      <c r="S469" s="94">
        <f>IF(R469-I469&gt;0, R469-I469,"0")</f>
        <v>202</v>
      </c>
      <c r="T469" s="94"/>
      <c r="U469" s="96">
        <f>IF(S469&gt;0,S469*K469,"0")</f>
        <v>4.1915000000000004</v>
      </c>
      <c r="V469" s="438">
        <v>0</v>
      </c>
      <c r="W469" s="100">
        <f>VLOOKUP(H469,Devices!$A$2:$D$2077,4,FALSE)</f>
        <v>0</v>
      </c>
      <c r="X469" s="94">
        <f t="shared" si="391"/>
        <v>0</v>
      </c>
      <c r="Y469" s="94" t="str">
        <f>IF(X469-J469&gt;0,X469-J469,"0")</f>
        <v>0</v>
      </c>
      <c r="Z469" s="94"/>
      <c r="AA469" s="96">
        <f>IF(Y469&gt;0,Y469*L469,"0")</f>
        <v>0</v>
      </c>
      <c r="AB469" s="91">
        <v>170.19149999999999</v>
      </c>
      <c r="AC469" s="91"/>
      <c r="AF469" s="4"/>
      <c r="AH469" s="4"/>
    </row>
    <row r="470" spans="1:34" s="4" customFormat="1" ht="15" customHeight="1">
      <c r="A470" s="81" t="s">
        <v>2032</v>
      </c>
      <c r="B470" s="90">
        <v>1058714470</v>
      </c>
      <c r="C470" s="91">
        <f>SUM(U470+AA470)</f>
        <v>160.43898000000002</v>
      </c>
      <c r="D470" s="92">
        <v>12355566</v>
      </c>
      <c r="E470" s="90" t="s">
        <v>2033</v>
      </c>
      <c r="F470" s="90" t="s">
        <v>2035</v>
      </c>
      <c r="G470" s="90" t="s">
        <v>40</v>
      </c>
      <c r="H470" s="120" t="s">
        <v>2036</v>
      </c>
      <c r="I470" s="94">
        <v>0</v>
      </c>
      <c r="J470" s="94">
        <v>0</v>
      </c>
      <c r="K470" s="95">
        <v>1.9970000000000002E-2</v>
      </c>
      <c r="L470" s="96">
        <v>0.08</v>
      </c>
      <c r="M470" s="96">
        <f t="shared" si="388"/>
        <v>0</v>
      </c>
      <c r="N470" s="96">
        <f t="shared" si="389"/>
        <v>0</v>
      </c>
      <c r="O470" s="96" t="s">
        <v>27</v>
      </c>
      <c r="P470" s="487">
        <v>378631</v>
      </c>
      <c r="Q470" s="98">
        <f>VLOOKUP(H470,Devices!$A$2:$C$2077,3,FALSE)</f>
        <v>386665</v>
      </c>
      <c r="R470" s="94">
        <f t="shared" si="390"/>
        <v>8034</v>
      </c>
      <c r="S470" s="90"/>
      <c r="T470" s="94">
        <f>IF(R470-I470&gt;0, R470-I470,"0")</f>
        <v>8034</v>
      </c>
      <c r="U470" s="96">
        <f>IF(T470&gt;0,T470*K470,"0")</f>
        <v>160.43898000000002</v>
      </c>
      <c r="V470" s="488">
        <v>0</v>
      </c>
      <c r="W470" s="100">
        <v>0</v>
      </c>
      <c r="X470" s="94">
        <f t="shared" si="391"/>
        <v>0</v>
      </c>
      <c r="Y470" s="94"/>
      <c r="Z470" s="94" t="str">
        <f>IF(X470-J470&gt;0,X470-J470,"0")</f>
        <v>0</v>
      </c>
      <c r="AA470" s="96">
        <f>IF(Z470&gt;0,Z470*L470,"0")</f>
        <v>0</v>
      </c>
      <c r="AB470" s="91">
        <v>160.43898000000002</v>
      </c>
      <c r="AC470" s="91"/>
    </row>
    <row r="471" spans="1:34" s="4" customFormat="1" ht="15" customHeight="1">
      <c r="A471" s="81" t="s">
        <v>2925</v>
      </c>
      <c r="B471" s="90">
        <v>1058314100</v>
      </c>
      <c r="C471" s="91">
        <f>SUM(O471+U471+AA471)</f>
        <v>83</v>
      </c>
      <c r="D471" s="294">
        <v>12355835</v>
      </c>
      <c r="E471" s="90" t="s">
        <v>2926</v>
      </c>
      <c r="F471" s="90" t="s">
        <v>5891</v>
      </c>
      <c r="G471" s="90" t="s">
        <v>2236</v>
      </c>
      <c r="H471" s="93" t="s">
        <v>2927</v>
      </c>
      <c r="I471" s="94">
        <v>4000</v>
      </c>
      <c r="J471" s="94">
        <v>0</v>
      </c>
      <c r="K471" s="95">
        <v>2.0750000000000001E-2</v>
      </c>
      <c r="L471" s="96">
        <v>0.08</v>
      </c>
      <c r="M471" s="96">
        <f t="shared" si="388"/>
        <v>83</v>
      </c>
      <c r="N471" s="96">
        <f t="shared" si="389"/>
        <v>0</v>
      </c>
      <c r="O471" s="96">
        <f>M471+N471</f>
        <v>83</v>
      </c>
      <c r="P471" s="437">
        <v>95010</v>
      </c>
      <c r="Q471" s="98">
        <f>VLOOKUP(H471,Devices!$A$2:$C$2077,3,FALSE)</f>
        <v>97384</v>
      </c>
      <c r="R471" s="94">
        <f t="shared" si="390"/>
        <v>2374</v>
      </c>
      <c r="S471" s="94" t="str">
        <f>IF(R471-I471&gt;0, R471-I471,"0")</f>
        <v>0</v>
      </c>
      <c r="T471" s="94"/>
      <c r="U471" s="96">
        <f>IF(S471&gt;0,S471*K471,"0")</f>
        <v>0</v>
      </c>
      <c r="V471" s="438">
        <v>0</v>
      </c>
      <c r="W471" s="100">
        <v>0</v>
      </c>
      <c r="X471" s="94">
        <f t="shared" si="391"/>
        <v>0</v>
      </c>
      <c r="Y471" s="94" t="str">
        <f>IF(X471-J471&gt;0,X471-J471,"0")</f>
        <v>0</v>
      </c>
      <c r="Z471" s="94"/>
      <c r="AA471" s="96">
        <f>IF(Y471&gt;0,Y471*L471,"0")</f>
        <v>0</v>
      </c>
      <c r="AB471" s="91">
        <v>83</v>
      </c>
      <c r="AC471" s="91"/>
    </row>
    <row r="472" spans="1:34" s="4" customFormat="1" ht="15" customHeight="1">
      <c r="A472" s="81" t="s">
        <v>3221</v>
      </c>
      <c r="B472" s="90">
        <v>1058312100</v>
      </c>
      <c r="C472" s="91">
        <f>SUM(O472+U472+AA472)</f>
        <v>83</v>
      </c>
      <c r="D472" s="294">
        <v>12356044</v>
      </c>
      <c r="E472" s="90" t="s">
        <v>2926</v>
      </c>
      <c r="F472" s="90" t="s">
        <v>3222</v>
      </c>
      <c r="G472" s="90" t="s">
        <v>2236</v>
      </c>
      <c r="H472" s="93" t="s">
        <v>3209</v>
      </c>
      <c r="I472" s="94">
        <v>4000</v>
      </c>
      <c r="J472" s="94">
        <v>0</v>
      </c>
      <c r="K472" s="95">
        <v>2.0750000000000001E-2</v>
      </c>
      <c r="L472" s="96">
        <v>0.08</v>
      </c>
      <c r="M472" s="96">
        <f t="shared" si="388"/>
        <v>83</v>
      </c>
      <c r="N472" s="96">
        <f t="shared" si="389"/>
        <v>0</v>
      </c>
      <c r="O472" s="96">
        <f>M472+N472</f>
        <v>83</v>
      </c>
      <c r="P472" s="437">
        <v>65590</v>
      </c>
      <c r="Q472" s="98">
        <f>VLOOKUP(H472,Devices!$A$2:$C$2077,3,FALSE)</f>
        <v>68076</v>
      </c>
      <c r="R472" s="94">
        <f t="shared" si="390"/>
        <v>2486</v>
      </c>
      <c r="S472" s="94" t="str">
        <f>IF(R472-I472&gt;0, R472-I472,"0")</f>
        <v>0</v>
      </c>
      <c r="T472" s="94"/>
      <c r="U472" s="96">
        <f>IF(S472&gt;0,S472*K472,"0")</f>
        <v>0</v>
      </c>
      <c r="V472" s="438">
        <v>0</v>
      </c>
      <c r="W472" s="100">
        <v>0</v>
      </c>
      <c r="X472" s="94">
        <f t="shared" si="391"/>
        <v>0</v>
      </c>
      <c r="Y472" s="94" t="str">
        <f>IF(X472-J472&gt;0,X472-J472,"0")</f>
        <v>0</v>
      </c>
      <c r="Z472" s="94"/>
      <c r="AA472" s="96">
        <f>IF(Y472&gt;0,Y472*L472,"0")</f>
        <v>0</v>
      </c>
      <c r="AB472" s="91">
        <v>83</v>
      </c>
      <c r="AC472" s="91"/>
    </row>
    <row r="473" spans="1:34" s="4" customFormat="1" ht="15" customHeight="1">
      <c r="A473" s="81" t="s">
        <v>3223</v>
      </c>
      <c r="B473" s="90">
        <v>1058314100</v>
      </c>
      <c r="C473" s="91">
        <f>SUM(U473+AA473)</f>
        <v>174.09846000000002</v>
      </c>
      <c r="D473" s="92">
        <v>12356056</v>
      </c>
      <c r="E473" s="90" t="s">
        <v>2033</v>
      </c>
      <c r="F473" s="90" t="s">
        <v>3224</v>
      </c>
      <c r="G473" s="90" t="s">
        <v>2236</v>
      </c>
      <c r="H473" s="120" t="s">
        <v>3225</v>
      </c>
      <c r="I473" s="94">
        <v>0</v>
      </c>
      <c r="J473" s="94">
        <v>0</v>
      </c>
      <c r="K473" s="95">
        <v>1.9970000000000002E-2</v>
      </c>
      <c r="L473" s="96">
        <v>0.08</v>
      </c>
      <c r="M473" s="96">
        <f t="shared" si="388"/>
        <v>0</v>
      </c>
      <c r="N473" s="96">
        <f t="shared" si="389"/>
        <v>0</v>
      </c>
      <c r="O473" s="96" t="s">
        <v>27</v>
      </c>
      <c r="P473" s="487">
        <v>239241</v>
      </c>
      <c r="Q473" s="98">
        <f>VLOOKUP(H473,Devices!$A$2:$C$2077,3,FALSE)</f>
        <v>247959</v>
      </c>
      <c r="R473" s="94">
        <f t="shared" si="390"/>
        <v>8718</v>
      </c>
      <c r="S473" s="90"/>
      <c r="T473" s="94">
        <f>IF(R473-I473&gt;0, R473-I473,"0")</f>
        <v>8718</v>
      </c>
      <c r="U473" s="96">
        <f>IF(T473&gt;0,T473*K473,"0")</f>
        <v>174.09846000000002</v>
      </c>
      <c r="V473" s="488">
        <v>0</v>
      </c>
      <c r="W473" s="100">
        <v>0</v>
      </c>
      <c r="X473" s="94">
        <f t="shared" si="391"/>
        <v>0</v>
      </c>
      <c r="Y473" s="94"/>
      <c r="Z473" s="94" t="str">
        <f>IF(X473-J473&gt;0,X473-J473,"0")</f>
        <v>0</v>
      </c>
      <c r="AA473" s="96">
        <f>IF(Z473&gt;0,Z473*L473,"0")</f>
        <v>0</v>
      </c>
      <c r="AB473" s="91">
        <v>174.09846000000002</v>
      </c>
      <c r="AC473" s="91"/>
    </row>
    <row r="474" spans="1:34" s="4" customFormat="1" ht="15" customHeight="1">
      <c r="A474" s="81" t="s">
        <v>3278</v>
      </c>
      <c r="B474" s="90">
        <v>1058714600</v>
      </c>
      <c r="C474" s="91">
        <f>SUM(O474+U474+AA474)</f>
        <v>83</v>
      </c>
      <c r="D474" s="294">
        <v>12354668</v>
      </c>
      <c r="E474" s="90" t="s">
        <v>2926</v>
      </c>
      <c r="F474" s="90" t="s">
        <v>3279</v>
      </c>
      <c r="G474" s="90" t="s">
        <v>40</v>
      </c>
      <c r="H474" s="93" t="s">
        <v>3263</v>
      </c>
      <c r="I474" s="94">
        <v>4000</v>
      </c>
      <c r="J474" s="94">
        <v>0</v>
      </c>
      <c r="K474" s="95">
        <v>2.0750000000000001E-2</v>
      </c>
      <c r="L474" s="96">
        <v>0.08</v>
      </c>
      <c r="M474" s="96">
        <f t="shared" si="388"/>
        <v>83</v>
      </c>
      <c r="N474" s="96">
        <f t="shared" si="389"/>
        <v>0</v>
      </c>
      <c r="O474" s="96">
        <f>M474+N474</f>
        <v>83</v>
      </c>
      <c r="P474" s="437">
        <v>248557</v>
      </c>
      <c r="Q474" s="98">
        <f>VLOOKUP(H474,Devices!$A$2:$C$2077,3,FALSE)</f>
        <v>252027</v>
      </c>
      <c r="R474" s="94">
        <f t="shared" si="390"/>
        <v>3470</v>
      </c>
      <c r="S474" s="94" t="str">
        <f>IF(R474-I474&gt;0, R474-I474,"0")</f>
        <v>0</v>
      </c>
      <c r="T474" s="94"/>
      <c r="U474" s="96">
        <f>IF(S474&gt;0,S474*K474,"0")</f>
        <v>0</v>
      </c>
      <c r="V474" s="438">
        <v>0</v>
      </c>
      <c r="W474" s="100">
        <v>0</v>
      </c>
      <c r="X474" s="94">
        <f t="shared" si="391"/>
        <v>0</v>
      </c>
      <c r="Y474" s="94" t="str">
        <f>IF(X474-J474&gt;0,X474-J474,"0")</f>
        <v>0</v>
      </c>
      <c r="Z474" s="94"/>
      <c r="AA474" s="96">
        <f>IF(Y474&gt;0,Y474*L474,"0")</f>
        <v>0</v>
      </c>
      <c r="AB474" s="91">
        <v>83</v>
      </c>
      <c r="AC474" s="91"/>
    </row>
    <row r="475" spans="1:34" s="4" customFormat="1" ht="15" customHeight="1">
      <c r="A475" s="81" t="s">
        <v>3400</v>
      </c>
      <c r="B475" s="90">
        <v>1058314100</v>
      </c>
      <c r="C475" s="91">
        <f>SUM(O475+U475+AA475)</f>
        <v>154.297</v>
      </c>
      <c r="D475" s="294">
        <v>12356094</v>
      </c>
      <c r="E475" s="90" t="s">
        <v>2926</v>
      </c>
      <c r="F475" s="90" t="s">
        <v>3401</v>
      </c>
      <c r="G475" s="90" t="s">
        <v>2236</v>
      </c>
      <c r="H475" s="93" t="s">
        <v>3396</v>
      </c>
      <c r="I475" s="94">
        <v>4000</v>
      </c>
      <c r="J475" s="94">
        <v>0</v>
      </c>
      <c r="K475" s="95">
        <v>2.0750000000000001E-2</v>
      </c>
      <c r="L475" s="96">
        <v>0.08</v>
      </c>
      <c r="M475" s="96">
        <f t="shared" si="388"/>
        <v>83</v>
      </c>
      <c r="N475" s="96">
        <f t="shared" si="389"/>
        <v>0</v>
      </c>
      <c r="O475" s="96">
        <f>M475+N475</f>
        <v>83</v>
      </c>
      <c r="P475" s="437">
        <v>189171</v>
      </c>
      <c r="Q475" s="98">
        <f>VLOOKUP(H475,Devices!$A$2:$C$2077,3,FALSE)</f>
        <v>196607</v>
      </c>
      <c r="R475" s="94">
        <f t="shared" si="390"/>
        <v>7436</v>
      </c>
      <c r="S475" s="94">
        <f>IF(R475-I475&gt;0, R475-I475,"0")</f>
        <v>3436</v>
      </c>
      <c r="T475" s="94"/>
      <c r="U475" s="96">
        <f>IF(S475&gt;0,S475*K475,"0")</f>
        <v>71.296999999999997</v>
      </c>
      <c r="V475" s="438">
        <v>0</v>
      </c>
      <c r="W475" s="100">
        <v>0</v>
      </c>
      <c r="X475" s="94">
        <f t="shared" si="391"/>
        <v>0</v>
      </c>
      <c r="Y475" s="94" t="str">
        <f>IF(X475-J475&gt;0,X475-J475,"0")</f>
        <v>0</v>
      </c>
      <c r="Z475" s="94"/>
      <c r="AA475" s="96">
        <f>IF(Y475&gt;0,Y475*L475,"0")</f>
        <v>0</v>
      </c>
      <c r="AB475" s="91">
        <v>154.297</v>
      </c>
      <c r="AC475" s="91"/>
    </row>
    <row r="476" spans="1:34" s="4" customFormat="1" ht="15" customHeight="1">
      <c r="A476" s="81" t="s">
        <v>5902</v>
      </c>
      <c r="B476" s="90">
        <v>1058714500</v>
      </c>
      <c r="C476" s="91">
        <f>SUM(U476+AA476)</f>
        <v>148.17740000000001</v>
      </c>
      <c r="D476" s="92">
        <v>13586878</v>
      </c>
      <c r="E476" s="90" t="s">
        <v>2033</v>
      </c>
      <c r="F476" s="90" t="s">
        <v>2034</v>
      </c>
      <c r="G476" s="90" t="s">
        <v>2200</v>
      </c>
      <c r="H476" s="120" t="s">
        <v>5871</v>
      </c>
      <c r="I476" s="94">
        <v>0</v>
      </c>
      <c r="J476" s="94">
        <v>0</v>
      </c>
      <c r="K476" s="95">
        <v>1.9970000000000002E-2</v>
      </c>
      <c r="L476" s="96">
        <v>0.08</v>
      </c>
      <c r="M476" s="96">
        <f>I476*K476</f>
        <v>0</v>
      </c>
      <c r="N476" s="96">
        <f>J476*L476</f>
        <v>0</v>
      </c>
      <c r="O476" s="96" t="s">
        <v>27</v>
      </c>
      <c r="P476" s="487">
        <v>18770</v>
      </c>
      <c r="Q476" s="98">
        <f>VLOOKUP(H476,Devices!$A$2:$C$2077,3,FALSE)</f>
        <v>26190</v>
      </c>
      <c r="R476" s="94">
        <f>Q476-P476</f>
        <v>7420</v>
      </c>
      <c r="S476" s="90"/>
      <c r="T476" s="94">
        <f>IF(R476-I476&gt;0, R476-I476,"0")</f>
        <v>7420</v>
      </c>
      <c r="U476" s="96">
        <f>IF(T476&gt;0,T476*K476,"0")</f>
        <v>148.17740000000001</v>
      </c>
      <c r="V476" s="488">
        <v>0</v>
      </c>
      <c r="W476" s="100">
        <v>0</v>
      </c>
      <c r="X476" s="94">
        <f>W476-V476</f>
        <v>0</v>
      </c>
      <c r="Y476" s="94"/>
      <c r="Z476" s="94" t="str">
        <f>IF(X476-J476&gt;0,X476-J476,"0")</f>
        <v>0</v>
      </c>
      <c r="AA476" s="96">
        <f>IF(Z476&gt;0,Z476*L476,"0")</f>
        <v>0</v>
      </c>
      <c r="AB476" s="91">
        <v>148.17740000000001</v>
      </c>
      <c r="AC476" s="91"/>
      <c r="AF476" s="3"/>
      <c r="AH476" s="3"/>
    </row>
    <row r="477" spans="1:34" s="4" customFormat="1" ht="15" customHeight="1">
      <c r="A477" s="81" t="s">
        <v>5903</v>
      </c>
      <c r="B477" s="90">
        <v>1058314160</v>
      </c>
      <c r="C477" s="91">
        <f>SUM(O477+U477+AA477)</f>
        <v>633.875</v>
      </c>
      <c r="D477" s="294">
        <v>13888285</v>
      </c>
      <c r="E477" s="90" t="s">
        <v>2926</v>
      </c>
      <c r="F477" s="90" t="s">
        <v>6686</v>
      </c>
      <c r="G477" s="90" t="s">
        <v>5562</v>
      </c>
      <c r="H477" s="93" t="s">
        <v>5875</v>
      </c>
      <c r="I477" s="94">
        <v>2500</v>
      </c>
      <c r="J477" s="94">
        <v>2500</v>
      </c>
      <c r="K477" s="95">
        <v>2.0750000000000001E-2</v>
      </c>
      <c r="L477" s="96">
        <v>0.08</v>
      </c>
      <c r="M477" s="96">
        <f t="shared" ref="M477" si="408">I477*K477</f>
        <v>51.875</v>
      </c>
      <c r="N477" s="96">
        <f t="shared" ref="N477" si="409">J477*L477</f>
        <v>200</v>
      </c>
      <c r="O477" s="96">
        <f>M477+N477</f>
        <v>251.875</v>
      </c>
      <c r="P477" s="437">
        <v>2094</v>
      </c>
      <c r="Q477" s="98">
        <f>VLOOKUP(H477,Devices!$A$2:$C$2077,3,FALSE)</f>
        <v>3598</v>
      </c>
      <c r="R477" s="94">
        <f t="shared" ref="R477" si="410">Q477-P477</f>
        <v>1504</v>
      </c>
      <c r="S477" s="94" t="str">
        <f>IF(R477-I477&gt;0, R477-I477,"0")</f>
        <v>0</v>
      </c>
      <c r="T477" s="94"/>
      <c r="U477" s="96">
        <f>IF(S477&gt;0,S477*K477,"0")</f>
        <v>0</v>
      </c>
      <c r="V477" s="438">
        <v>4331</v>
      </c>
      <c r="W477" s="100">
        <f>VLOOKUP(H477,Devices!$A$2:$D$2077,4,FALSE)</f>
        <v>11606</v>
      </c>
      <c r="X477" s="94">
        <f t="shared" ref="X477" si="411">W477-V477</f>
        <v>7275</v>
      </c>
      <c r="Y477" s="94">
        <f>IF(X477-J477&gt;0,X477-J477,"0")</f>
        <v>4775</v>
      </c>
      <c r="Z477" s="94"/>
      <c r="AA477" s="96">
        <f>IF(Y477&gt;0,Y477*L477,"0")</f>
        <v>382</v>
      </c>
      <c r="AB477" s="91">
        <v>633.875</v>
      </c>
      <c r="AC477" s="91"/>
    </row>
    <row r="478" spans="1:34" s="4" customFormat="1" ht="15" customHeight="1">
      <c r="A478" s="81">
        <v>72</v>
      </c>
      <c r="B478" s="90">
        <v>1058717900</v>
      </c>
      <c r="C478" s="91">
        <f>SUM(U478+AA478)</f>
        <v>476.48420000000004</v>
      </c>
      <c r="D478" s="92">
        <v>12354656</v>
      </c>
      <c r="E478" s="90" t="s">
        <v>961</v>
      </c>
      <c r="F478" s="90" t="s">
        <v>6557</v>
      </c>
      <c r="G478" s="90" t="s">
        <v>851</v>
      </c>
      <c r="H478" s="93" t="s">
        <v>249</v>
      </c>
      <c r="I478" s="94">
        <v>0</v>
      </c>
      <c r="J478" s="94">
        <v>0</v>
      </c>
      <c r="K478" s="95">
        <v>1.9970000000000002E-2</v>
      </c>
      <c r="L478" s="96">
        <v>0.08</v>
      </c>
      <c r="M478" s="96">
        <f t="shared" si="388"/>
        <v>0</v>
      </c>
      <c r="N478" s="96">
        <f t="shared" si="389"/>
        <v>0</v>
      </c>
      <c r="O478" s="96" t="s">
        <v>27</v>
      </c>
      <c r="P478" s="499">
        <v>1122868</v>
      </c>
      <c r="Q478" s="98">
        <f>VLOOKUP(H478,Devices!$A$2:$C$2077,3,FALSE)</f>
        <v>1146728</v>
      </c>
      <c r="R478" s="94">
        <f t="shared" si="390"/>
        <v>23860</v>
      </c>
      <c r="S478" s="90"/>
      <c r="T478" s="94">
        <f t="shared" ref="T478:T514" si="412">IF(R478-I478&gt;0, R478-I478,"0")</f>
        <v>23860</v>
      </c>
      <c r="U478" s="96">
        <f t="shared" ref="U478:U514" si="413">IF(T478&gt;0,T478*K478,"0")</f>
        <v>476.48420000000004</v>
      </c>
      <c r="V478" s="500">
        <v>0</v>
      </c>
      <c r="W478" s="100">
        <v>0</v>
      </c>
      <c r="X478" s="94">
        <f t="shared" si="391"/>
        <v>0</v>
      </c>
      <c r="Y478" s="94"/>
      <c r="Z478" s="94" t="str">
        <f t="shared" ref="Z478:Z514" si="414">IF(X478-J478&gt;0,X478-J478,"0")</f>
        <v>0</v>
      </c>
      <c r="AA478" s="96">
        <f t="shared" ref="AA478:AA514" si="415">IF(Z478&gt;0,Z478*L478,"0")</f>
        <v>0</v>
      </c>
      <c r="AB478" s="91">
        <v>476.48420000000004</v>
      </c>
      <c r="AC478" s="91"/>
    </row>
    <row r="479" spans="1:34" s="4" customFormat="1" ht="15" customHeight="1">
      <c r="A479" s="81">
        <v>72</v>
      </c>
      <c r="B479" s="90">
        <v>1058717900</v>
      </c>
      <c r="C479" s="91">
        <f>SUM(U479+AA479)</f>
        <v>69.455660000000009</v>
      </c>
      <c r="D479" s="92">
        <v>12354655</v>
      </c>
      <c r="E479" s="90" t="s">
        <v>961</v>
      </c>
      <c r="F479" s="90" t="s">
        <v>6558</v>
      </c>
      <c r="G479" s="90" t="s">
        <v>851</v>
      </c>
      <c r="H479" s="93" t="s">
        <v>250</v>
      </c>
      <c r="I479" s="94">
        <v>0</v>
      </c>
      <c r="J479" s="94">
        <v>0</v>
      </c>
      <c r="K479" s="95">
        <v>1.9970000000000002E-2</v>
      </c>
      <c r="L479" s="96">
        <v>0.08</v>
      </c>
      <c r="M479" s="96">
        <f t="shared" ref="M479:M565" si="416">I479*K479</f>
        <v>0</v>
      </c>
      <c r="N479" s="96">
        <f t="shared" ref="N479:N565" si="417">J479*L479</f>
        <v>0</v>
      </c>
      <c r="O479" s="96" t="s">
        <v>27</v>
      </c>
      <c r="P479" s="501">
        <v>279454</v>
      </c>
      <c r="Q479" s="98">
        <f>VLOOKUP(H479,Devices!$A$2:$C$2077,3,FALSE)</f>
        <v>282932</v>
      </c>
      <c r="R479" s="94">
        <f t="shared" ref="R479:R565" si="418">Q479-P479</f>
        <v>3478</v>
      </c>
      <c r="S479" s="90"/>
      <c r="T479" s="94">
        <f t="shared" si="412"/>
        <v>3478</v>
      </c>
      <c r="U479" s="96">
        <f t="shared" si="413"/>
        <v>69.455660000000009</v>
      </c>
      <c r="V479" s="502">
        <v>0</v>
      </c>
      <c r="W479" s="100">
        <v>0</v>
      </c>
      <c r="X479" s="94">
        <f t="shared" ref="X479:X565" si="419">W479-V479</f>
        <v>0</v>
      </c>
      <c r="Y479" s="94"/>
      <c r="Z479" s="94" t="str">
        <f t="shared" si="414"/>
        <v>0</v>
      </c>
      <c r="AA479" s="96">
        <f t="shared" si="415"/>
        <v>0</v>
      </c>
      <c r="AB479" s="91">
        <v>69.455660000000009</v>
      </c>
      <c r="AC479" s="91"/>
    </row>
    <row r="480" spans="1:34" s="4" customFormat="1" ht="15" customHeight="1">
      <c r="A480" s="81">
        <v>72</v>
      </c>
      <c r="B480" s="90">
        <v>1058717900</v>
      </c>
      <c r="C480" s="91">
        <f>SUM(U480+AA480)</f>
        <v>54.749499999999998</v>
      </c>
      <c r="D480" s="92">
        <v>12354698</v>
      </c>
      <c r="E480" s="90" t="s">
        <v>961</v>
      </c>
      <c r="F480" s="90" t="s">
        <v>6559</v>
      </c>
      <c r="G480" s="90" t="s">
        <v>1249</v>
      </c>
      <c r="H480" s="93" t="s">
        <v>251</v>
      </c>
      <c r="I480" s="94">
        <v>0</v>
      </c>
      <c r="J480" s="94">
        <v>0</v>
      </c>
      <c r="K480" s="95">
        <v>1.9970000000000002E-2</v>
      </c>
      <c r="L480" s="96">
        <v>0.08</v>
      </c>
      <c r="M480" s="96">
        <f t="shared" si="416"/>
        <v>0</v>
      </c>
      <c r="N480" s="96">
        <f t="shared" si="417"/>
        <v>0</v>
      </c>
      <c r="O480" s="96" t="s">
        <v>27</v>
      </c>
      <c r="P480" s="503">
        <v>14838</v>
      </c>
      <c r="Q480" s="98">
        <f>VLOOKUP(H480,Devices!$A$2:$C$2077,3,FALSE)</f>
        <v>15188</v>
      </c>
      <c r="R480" s="94">
        <f t="shared" si="418"/>
        <v>350</v>
      </c>
      <c r="S480" s="90"/>
      <c r="T480" s="94">
        <f t="shared" si="412"/>
        <v>350</v>
      </c>
      <c r="U480" s="96">
        <f t="shared" si="413"/>
        <v>6.9895000000000005</v>
      </c>
      <c r="V480" s="504">
        <v>35882</v>
      </c>
      <c r="W480" s="100">
        <f>VLOOKUP(H480,Devices!$A$2:$D$2077,4,FALSE)</f>
        <v>36479</v>
      </c>
      <c r="X480" s="94">
        <f t="shared" si="419"/>
        <v>597</v>
      </c>
      <c r="Y480" s="94"/>
      <c r="Z480" s="94">
        <f t="shared" si="414"/>
        <v>597</v>
      </c>
      <c r="AA480" s="96">
        <f t="shared" si="415"/>
        <v>47.76</v>
      </c>
      <c r="AB480" s="91">
        <v>54.749499999999998</v>
      </c>
      <c r="AC480" s="91"/>
    </row>
    <row r="481" spans="1:34" s="4" customFormat="1" ht="15" customHeight="1">
      <c r="A481" s="81">
        <v>72</v>
      </c>
      <c r="B481" s="90">
        <v>1058717910</v>
      </c>
      <c r="C481" s="91">
        <f>SUM(U481+AA481)</f>
        <v>157.58327</v>
      </c>
      <c r="D481" s="92">
        <v>12354640</v>
      </c>
      <c r="E481" s="90" t="s">
        <v>961</v>
      </c>
      <c r="F481" s="90" t="s">
        <v>6560</v>
      </c>
      <c r="G481" s="90" t="s">
        <v>851</v>
      </c>
      <c r="H481" s="93" t="s">
        <v>252</v>
      </c>
      <c r="I481" s="94">
        <v>0</v>
      </c>
      <c r="J481" s="94">
        <v>0</v>
      </c>
      <c r="K481" s="95">
        <v>1.9970000000000002E-2</v>
      </c>
      <c r="L481" s="96">
        <v>0.08</v>
      </c>
      <c r="M481" s="96">
        <f t="shared" si="416"/>
        <v>0</v>
      </c>
      <c r="N481" s="96">
        <f t="shared" si="417"/>
        <v>0</v>
      </c>
      <c r="O481" s="96" t="s">
        <v>27</v>
      </c>
      <c r="P481" s="505">
        <v>426444</v>
      </c>
      <c r="Q481" s="98">
        <f>VLOOKUP(H481,Devices!$A$2:$C$2077,3,FALSE)</f>
        <v>434335</v>
      </c>
      <c r="R481" s="94">
        <f t="shared" si="418"/>
        <v>7891</v>
      </c>
      <c r="S481" s="90"/>
      <c r="T481" s="94">
        <f t="shared" si="412"/>
        <v>7891</v>
      </c>
      <c r="U481" s="96">
        <f t="shared" si="413"/>
        <v>157.58327</v>
      </c>
      <c r="V481" s="506">
        <v>0</v>
      </c>
      <c r="W481" s="100">
        <v>0</v>
      </c>
      <c r="X481" s="94">
        <f t="shared" si="419"/>
        <v>0</v>
      </c>
      <c r="Y481" s="94"/>
      <c r="Z481" s="94" t="str">
        <f t="shared" si="414"/>
        <v>0</v>
      </c>
      <c r="AA481" s="96">
        <f t="shared" si="415"/>
        <v>0</v>
      </c>
      <c r="AB481" s="91">
        <v>157.58327</v>
      </c>
      <c r="AC481" s="91"/>
    </row>
    <row r="482" spans="1:34" s="4" customFormat="1" ht="15" customHeight="1">
      <c r="A482" s="81">
        <v>72</v>
      </c>
      <c r="B482" s="90">
        <v>1058717910</v>
      </c>
      <c r="C482" s="91">
        <f>SUM(U482+AA482)</f>
        <v>196.40495000000001</v>
      </c>
      <c r="D482" s="92">
        <v>12354639</v>
      </c>
      <c r="E482" s="90" t="s">
        <v>961</v>
      </c>
      <c r="F482" s="90" t="s">
        <v>6558</v>
      </c>
      <c r="G482" s="90" t="s">
        <v>851</v>
      </c>
      <c r="H482" s="93" t="s">
        <v>253</v>
      </c>
      <c r="I482" s="94">
        <v>0</v>
      </c>
      <c r="J482" s="94">
        <v>0</v>
      </c>
      <c r="K482" s="95">
        <v>1.9970000000000002E-2</v>
      </c>
      <c r="L482" s="96">
        <v>0.08</v>
      </c>
      <c r="M482" s="96">
        <f t="shared" si="416"/>
        <v>0</v>
      </c>
      <c r="N482" s="96">
        <f t="shared" si="417"/>
        <v>0</v>
      </c>
      <c r="O482" s="96" t="s">
        <v>27</v>
      </c>
      <c r="P482" s="507">
        <v>716017</v>
      </c>
      <c r="Q482" s="98">
        <f>VLOOKUP(H482,Devices!$A$2:$C$2077,3,FALSE)</f>
        <v>725852</v>
      </c>
      <c r="R482" s="94">
        <f t="shared" si="418"/>
        <v>9835</v>
      </c>
      <c r="S482" s="90"/>
      <c r="T482" s="94">
        <f t="shared" si="412"/>
        <v>9835</v>
      </c>
      <c r="U482" s="96">
        <f t="shared" si="413"/>
        <v>196.40495000000001</v>
      </c>
      <c r="V482" s="508">
        <v>0</v>
      </c>
      <c r="W482" s="100">
        <v>0</v>
      </c>
      <c r="X482" s="94">
        <f t="shared" si="419"/>
        <v>0</v>
      </c>
      <c r="Y482" s="94"/>
      <c r="Z482" s="94" t="str">
        <f t="shared" si="414"/>
        <v>0</v>
      </c>
      <c r="AA482" s="96">
        <f t="shared" si="415"/>
        <v>0</v>
      </c>
      <c r="AB482" s="91">
        <v>196.40495000000001</v>
      </c>
      <c r="AC482" s="91"/>
    </row>
    <row r="483" spans="1:34" s="3" customFormat="1" ht="15" customHeight="1">
      <c r="A483" s="81">
        <v>72</v>
      </c>
      <c r="B483" s="90">
        <v>1058717910</v>
      </c>
      <c r="C483" s="91">
        <f>SUM(U483+AA483)</f>
        <v>82.486530000000002</v>
      </c>
      <c r="D483" s="92">
        <v>12354681</v>
      </c>
      <c r="E483" s="90" t="s">
        <v>961</v>
      </c>
      <c r="F483" s="90" t="s">
        <v>6561</v>
      </c>
      <c r="G483" s="90" t="s">
        <v>1249</v>
      </c>
      <c r="H483" s="93" t="s">
        <v>254</v>
      </c>
      <c r="I483" s="94">
        <v>0</v>
      </c>
      <c r="J483" s="94">
        <v>0</v>
      </c>
      <c r="K483" s="95">
        <v>1.9970000000000002E-2</v>
      </c>
      <c r="L483" s="96">
        <v>0.08</v>
      </c>
      <c r="M483" s="96">
        <f t="shared" si="416"/>
        <v>0</v>
      </c>
      <c r="N483" s="96">
        <f t="shared" si="417"/>
        <v>0</v>
      </c>
      <c r="O483" s="96" t="s">
        <v>27</v>
      </c>
      <c r="P483" s="509">
        <v>20841</v>
      </c>
      <c r="Q483" s="98">
        <f>VLOOKUP(H483,Devices!$A$2:$C$2077,3,FALSE)</f>
        <v>21290</v>
      </c>
      <c r="R483" s="94">
        <f t="shared" si="418"/>
        <v>449</v>
      </c>
      <c r="S483" s="90"/>
      <c r="T483" s="94">
        <f t="shared" si="412"/>
        <v>449</v>
      </c>
      <c r="U483" s="96">
        <f t="shared" si="413"/>
        <v>8.9665300000000006</v>
      </c>
      <c r="V483" s="510">
        <v>48983</v>
      </c>
      <c r="W483" s="100">
        <f>VLOOKUP(H483,Devices!$A$2:$D$2077,4,FALSE)</f>
        <v>49902</v>
      </c>
      <c r="X483" s="94">
        <f t="shared" si="419"/>
        <v>919</v>
      </c>
      <c r="Y483" s="94"/>
      <c r="Z483" s="94">
        <f t="shared" si="414"/>
        <v>919</v>
      </c>
      <c r="AA483" s="96">
        <f t="shared" si="415"/>
        <v>73.52</v>
      </c>
      <c r="AB483" s="91">
        <v>82.486530000000002</v>
      </c>
      <c r="AC483" s="91"/>
      <c r="AF483" s="4"/>
      <c r="AH483" s="4"/>
    </row>
    <row r="484" spans="1:34" s="3" customFormat="1" ht="15" customHeight="1">
      <c r="A484" s="81">
        <v>72</v>
      </c>
      <c r="B484" s="90">
        <v>1058723200</v>
      </c>
      <c r="C484" s="91">
        <f>SUM(U484+AA484)</f>
        <v>10.86368</v>
      </c>
      <c r="D484" s="92">
        <v>12354664</v>
      </c>
      <c r="E484" s="90" t="s">
        <v>961</v>
      </c>
      <c r="F484" s="90" t="s">
        <v>6562</v>
      </c>
      <c r="G484" s="90" t="s">
        <v>40</v>
      </c>
      <c r="H484" s="93" t="s">
        <v>255</v>
      </c>
      <c r="I484" s="94">
        <v>0</v>
      </c>
      <c r="J484" s="94">
        <v>0</v>
      </c>
      <c r="K484" s="95">
        <v>1.9970000000000002E-2</v>
      </c>
      <c r="L484" s="96">
        <v>0.08</v>
      </c>
      <c r="M484" s="96">
        <f t="shared" si="416"/>
        <v>0</v>
      </c>
      <c r="N484" s="96">
        <f t="shared" si="417"/>
        <v>0</v>
      </c>
      <c r="O484" s="96" t="s">
        <v>27</v>
      </c>
      <c r="P484" s="511">
        <v>51708</v>
      </c>
      <c r="Q484" s="98">
        <f>VLOOKUP(H484,Devices!$A$2:$C$2077,3,FALSE)</f>
        <v>52252</v>
      </c>
      <c r="R484" s="94">
        <f t="shared" si="418"/>
        <v>544</v>
      </c>
      <c r="S484" s="90"/>
      <c r="T484" s="94">
        <f t="shared" si="412"/>
        <v>544</v>
      </c>
      <c r="U484" s="96">
        <f t="shared" si="413"/>
        <v>10.86368</v>
      </c>
      <c r="V484" s="512">
        <v>0</v>
      </c>
      <c r="W484" s="100">
        <v>0</v>
      </c>
      <c r="X484" s="94">
        <f t="shared" si="419"/>
        <v>0</v>
      </c>
      <c r="Y484" s="94"/>
      <c r="Z484" s="94" t="str">
        <f t="shared" si="414"/>
        <v>0</v>
      </c>
      <c r="AA484" s="96">
        <f t="shared" si="415"/>
        <v>0</v>
      </c>
      <c r="AB484" s="91">
        <v>10.86368</v>
      </c>
      <c r="AC484" s="91"/>
    </row>
    <row r="485" spans="1:34" s="4" customFormat="1" ht="15" customHeight="1">
      <c r="A485" s="81">
        <v>72</v>
      </c>
      <c r="B485" s="90">
        <v>1058717930</v>
      </c>
      <c r="C485" s="91">
        <f>SUM(U485+AA485)</f>
        <v>78.981350000000006</v>
      </c>
      <c r="D485" s="92">
        <v>12354663</v>
      </c>
      <c r="E485" s="90" t="s">
        <v>961</v>
      </c>
      <c r="F485" s="90" t="s">
        <v>6563</v>
      </c>
      <c r="G485" s="90" t="s">
        <v>851</v>
      </c>
      <c r="H485" s="93" t="s">
        <v>256</v>
      </c>
      <c r="I485" s="94">
        <v>0</v>
      </c>
      <c r="J485" s="94">
        <v>0</v>
      </c>
      <c r="K485" s="95">
        <v>1.9970000000000002E-2</v>
      </c>
      <c r="L485" s="96">
        <v>0.08</v>
      </c>
      <c r="M485" s="96">
        <f t="shared" si="416"/>
        <v>0</v>
      </c>
      <c r="N485" s="96">
        <f t="shared" si="417"/>
        <v>0</v>
      </c>
      <c r="O485" s="96" t="s">
        <v>27</v>
      </c>
      <c r="P485" s="513">
        <v>297493</v>
      </c>
      <c r="Q485" s="98">
        <f>VLOOKUP(H485,Devices!$A$2:$C$2077,3,FALSE)</f>
        <v>301448</v>
      </c>
      <c r="R485" s="94">
        <f t="shared" si="418"/>
        <v>3955</v>
      </c>
      <c r="S485" s="90"/>
      <c r="T485" s="94">
        <f t="shared" si="412"/>
        <v>3955</v>
      </c>
      <c r="U485" s="96">
        <f t="shared" si="413"/>
        <v>78.981350000000006</v>
      </c>
      <c r="V485" s="514">
        <v>0</v>
      </c>
      <c r="W485" s="100">
        <v>0</v>
      </c>
      <c r="X485" s="94">
        <f t="shared" si="419"/>
        <v>0</v>
      </c>
      <c r="Y485" s="94"/>
      <c r="Z485" s="94" t="str">
        <f t="shared" si="414"/>
        <v>0</v>
      </c>
      <c r="AA485" s="96">
        <f t="shared" si="415"/>
        <v>0</v>
      </c>
      <c r="AB485" s="91">
        <v>78.981350000000006</v>
      </c>
      <c r="AC485" s="91"/>
      <c r="AF485" s="3"/>
      <c r="AH485" s="3"/>
    </row>
    <row r="486" spans="1:34" s="4" customFormat="1" ht="15" customHeight="1">
      <c r="A486" s="81">
        <v>72</v>
      </c>
      <c r="B486" s="90">
        <v>1058717930</v>
      </c>
      <c r="C486" s="91">
        <f>SUM(U486+AA486)</f>
        <v>164.57277000000002</v>
      </c>
      <c r="D486" s="92">
        <v>12354662</v>
      </c>
      <c r="E486" s="90" t="s">
        <v>961</v>
      </c>
      <c r="F486" s="90" t="s">
        <v>6563</v>
      </c>
      <c r="G486" s="90" t="s">
        <v>851</v>
      </c>
      <c r="H486" s="93" t="s">
        <v>257</v>
      </c>
      <c r="I486" s="94">
        <v>0</v>
      </c>
      <c r="J486" s="94">
        <v>0</v>
      </c>
      <c r="K486" s="95">
        <v>1.9970000000000002E-2</v>
      </c>
      <c r="L486" s="96">
        <v>0.08</v>
      </c>
      <c r="M486" s="96">
        <f t="shared" si="416"/>
        <v>0</v>
      </c>
      <c r="N486" s="96">
        <f t="shared" si="417"/>
        <v>0</v>
      </c>
      <c r="O486" s="96" t="s">
        <v>27</v>
      </c>
      <c r="P486" s="515">
        <v>483455</v>
      </c>
      <c r="Q486" s="98">
        <f>VLOOKUP(H486,Devices!$A$2:$C$2077,3,FALSE)</f>
        <v>491696</v>
      </c>
      <c r="R486" s="94">
        <f t="shared" si="418"/>
        <v>8241</v>
      </c>
      <c r="S486" s="90"/>
      <c r="T486" s="94">
        <f t="shared" si="412"/>
        <v>8241</v>
      </c>
      <c r="U486" s="96">
        <f t="shared" si="413"/>
        <v>164.57277000000002</v>
      </c>
      <c r="V486" s="516">
        <v>0</v>
      </c>
      <c r="W486" s="100">
        <v>0</v>
      </c>
      <c r="X486" s="94">
        <f t="shared" si="419"/>
        <v>0</v>
      </c>
      <c r="Y486" s="94"/>
      <c r="Z486" s="94" t="str">
        <f t="shared" si="414"/>
        <v>0</v>
      </c>
      <c r="AA486" s="96">
        <f t="shared" si="415"/>
        <v>0</v>
      </c>
      <c r="AB486" s="91">
        <v>164.57277000000002</v>
      </c>
      <c r="AC486" s="91"/>
    </row>
    <row r="487" spans="1:34" s="4" customFormat="1" ht="15" customHeight="1">
      <c r="A487" s="81">
        <v>72</v>
      </c>
      <c r="B487" s="90">
        <v>1058717930</v>
      </c>
      <c r="C487" s="91">
        <f>SUM(U487+AA487)</f>
        <v>36.796759999999999</v>
      </c>
      <c r="D487" s="92">
        <v>12354682</v>
      </c>
      <c r="E487" s="90" t="s">
        <v>961</v>
      </c>
      <c r="F487" s="90" t="s">
        <v>6564</v>
      </c>
      <c r="G487" s="90" t="s">
        <v>1249</v>
      </c>
      <c r="H487" s="93" t="s">
        <v>258</v>
      </c>
      <c r="I487" s="94">
        <v>0</v>
      </c>
      <c r="J487" s="94">
        <v>0</v>
      </c>
      <c r="K487" s="95">
        <v>1.9970000000000002E-2</v>
      </c>
      <c r="L487" s="96">
        <v>0.08</v>
      </c>
      <c r="M487" s="96">
        <f t="shared" si="416"/>
        <v>0</v>
      </c>
      <c r="N487" s="96">
        <f t="shared" si="417"/>
        <v>0</v>
      </c>
      <c r="O487" s="96" t="s">
        <v>27</v>
      </c>
      <c r="P487" s="517">
        <v>8716</v>
      </c>
      <c r="Q487" s="98">
        <f>VLOOKUP(H487,Devices!$A$2:$C$2077,3,FALSE)</f>
        <v>8824</v>
      </c>
      <c r="R487" s="94">
        <f t="shared" si="418"/>
        <v>108</v>
      </c>
      <c r="S487" s="90"/>
      <c r="T487" s="94">
        <f t="shared" si="412"/>
        <v>108</v>
      </c>
      <c r="U487" s="96">
        <f t="shared" si="413"/>
        <v>2.1567600000000002</v>
      </c>
      <c r="V487" s="518">
        <v>26030</v>
      </c>
      <c r="W487" s="100">
        <f>VLOOKUP(H487,Devices!$A$2:$D$2077,4,FALSE)</f>
        <v>26463</v>
      </c>
      <c r="X487" s="94">
        <f t="shared" si="419"/>
        <v>433</v>
      </c>
      <c r="Y487" s="94"/>
      <c r="Z487" s="94">
        <f t="shared" si="414"/>
        <v>433</v>
      </c>
      <c r="AA487" s="96">
        <f t="shared" si="415"/>
        <v>34.64</v>
      </c>
      <c r="AB487" s="91">
        <v>36.796759999999999</v>
      </c>
      <c r="AC487" s="91"/>
    </row>
    <row r="488" spans="1:34" s="4" customFormat="1" ht="15" customHeight="1">
      <c r="A488" s="81">
        <v>72</v>
      </c>
      <c r="B488" s="90">
        <v>1058717940</v>
      </c>
      <c r="C488" s="91">
        <f>SUM(U488+AA488)</f>
        <v>86.609890000000007</v>
      </c>
      <c r="D488" s="92">
        <v>12354657</v>
      </c>
      <c r="E488" s="90" t="s">
        <v>961</v>
      </c>
      <c r="F488" s="90" t="s">
        <v>6565</v>
      </c>
      <c r="G488" s="90" t="s">
        <v>851</v>
      </c>
      <c r="H488" s="93" t="s">
        <v>259</v>
      </c>
      <c r="I488" s="94">
        <v>0</v>
      </c>
      <c r="J488" s="94">
        <v>0</v>
      </c>
      <c r="K488" s="95">
        <v>1.9970000000000002E-2</v>
      </c>
      <c r="L488" s="96">
        <v>0.08</v>
      </c>
      <c r="M488" s="96">
        <f t="shared" si="416"/>
        <v>0</v>
      </c>
      <c r="N488" s="96">
        <f t="shared" si="417"/>
        <v>0</v>
      </c>
      <c r="O488" s="96" t="s">
        <v>27</v>
      </c>
      <c r="P488" s="519">
        <v>403427</v>
      </c>
      <c r="Q488" s="98">
        <f>VLOOKUP(H488,Devices!$A$2:$C$2077,3,FALSE)</f>
        <v>407764</v>
      </c>
      <c r="R488" s="94">
        <f t="shared" si="418"/>
        <v>4337</v>
      </c>
      <c r="S488" s="90"/>
      <c r="T488" s="94">
        <f t="shared" si="412"/>
        <v>4337</v>
      </c>
      <c r="U488" s="96">
        <f t="shared" si="413"/>
        <v>86.609890000000007</v>
      </c>
      <c r="V488" s="520">
        <v>0</v>
      </c>
      <c r="W488" s="100">
        <v>0</v>
      </c>
      <c r="X488" s="94">
        <f t="shared" si="419"/>
        <v>0</v>
      </c>
      <c r="Y488" s="94"/>
      <c r="Z488" s="94" t="str">
        <f t="shared" si="414"/>
        <v>0</v>
      </c>
      <c r="AA488" s="96">
        <f t="shared" si="415"/>
        <v>0</v>
      </c>
      <c r="AB488" s="91">
        <v>86.609890000000007</v>
      </c>
      <c r="AC488" s="91"/>
    </row>
    <row r="489" spans="1:34" s="4" customFormat="1" ht="15" customHeight="1">
      <c r="A489" s="81">
        <v>72</v>
      </c>
      <c r="B489" s="90">
        <v>1058717940</v>
      </c>
      <c r="C489" s="91">
        <f>SUM(U489+AA489)</f>
        <v>435.90516000000002</v>
      </c>
      <c r="D489" s="92">
        <v>12354658</v>
      </c>
      <c r="E489" s="90" t="s">
        <v>961</v>
      </c>
      <c r="F489" s="90" t="s">
        <v>6566</v>
      </c>
      <c r="G489" s="90" t="s">
        <v>851</v>
      </c>
      <c r="H489" s="93" t="s">
        <v>260</v>
      </c>
      <c r="I489" s="94">
        <v>0</v>
      </c>
      <c r="J489" s="94">
        <v>0</v>
      </c>
      <c r="K489" s="95">
        <v>1.9970000000000002E-2</v>
      </c>
      <c r="L489" s="96">
        <v>0.08</v>
      </c>
      <c r="M489" s="96">
        <f t="shared" si="416"/>
        <v>0</v>
      </c>
      <c r="N489" s="96">
        <f t="shared" si="417"/>
        <v>0</v>
      </c>
      <c r="O489" s="96" t="s">
        <v>27</v>
      </c>
      <c r="P489" s="521">
        <v>1055052</v>
      </c>
      <c r="Q489" s="98">
        <f>VLOOKUP(H489,Devices!$A$2:$C$2077,3,FALSE)</f>
        <v>1076880</v>
      </c>
      <c r="R489" s="94">
        <f t="shared" si="418"/>
        <v>21828</v>
      </c>
      <c r="S489" s="90"/>
      <c r="T489" s="94">
        <f t="shared" si="412"/>
        <v>21828</v>
      </c>
      <c r="U489" s="96">
        <f t="shared" si="413"/>
        <v>435.90516000000002</v>
      </c>
      <c r="V489" s="522">
        <v>0</v>
      </c>
      <c r="W489" s="100">
        <v>0</v>
      </c>
      <c r="X489" s="94">
        <f t="shared" si="419"/>
        <v>0</v>
      </c>
      <c r="Y489" s="94"/>
      <c r="Z489" s="94" t="str">
        <f t="shared" si="414"/>
        <v>0</v>
      </c>
      <c r="AA489" s="96">
        <f t="shared" si="415"/>
        <v>0</v>
      </c>
      <c r="AB489" s="91">
        <v>435.90516000000002</v>
      </c>
      <c r="AC489" s="91"/>
    </row>
    <row r="490" spans="1:34" s="4" customFormat="1" ht="15" customHeight="1">
      <c r="A490" s="81">
        <v>72</v>
      </c>
      <c r="B490" s="90">
        <v>1058717940</v>
      </c>
      <c r="C490" s="91">
        <f>SUM(U490+AA490)</f>
        <v>8.5797299999999996</v>
      </c>
      <c r="D490" s="92">
        <v>12354683</v>
      </c>
      <c r="E490" s="90" t="s">
        <v>961</v>
      </c>
      <c r="F490" s="90" t="s">
        <v>6567</v>
      </c>
      <c r="G490" s="90" t="s">
        <v>1249</v>
      </c>
      <c r="H490" s="93" t="s">
        <v>261</v>
      </c>
      <c r="I490" s="94">
        <v>0</v>
      </c>
      <c r="J490" s="94">
        <v>0</v>
      </c>
      <c r="K490" s="95">
        <v>1.9970000000000002E-2</v>
      </c>
      <c r="L490" s="96">
        <v>0.08</v>
      </c>
      <c r="M490" s="96">
        <f t="shared" si="416"/>
        <v>0</v>
      </c>
      <c r="N490" s="96">
        <f t="shared" si="417"/>
        <v>0</v>
      </c>
      <c r="O490" s="96" t="s">
        <v>27</v>
      </c>
      <c r="P490" s="523">
        <v>3635</v>
      </c>
      <c r="Q490" s="98">
        <f>VLOOKUP(H490,Devices!$A$2:$C$2077,3,FALSE)</f>
        <v>3644</v>
      </c>
      <c r="R490" s="94">
        <f t="shared" si="418"/>
        <v>9</v>
      </c>
      <c r="S490" s="90"/>
      <c r="T490" s="94">
        <f t="shared" si="412"/>
        <v>9</v>
      </c>
      <c r="U490" s="96">
        <f t="shared" si="413"/>
        <v>0.17973</v>
      </c>
      <c r="V490" s="524">
        <v>6271</v>
      </c>
      <c r="W490" s="100">
        <f>VLOOKUP(H490,Devices!$A$2:$D$2077,4,FALSE)</f>
        <v>6376</v>
      </c>
      <c r="X490" s="94">
        <f t="shared" si="419"/>
        <v>105</v>
      </c>
      <c r="Y490" s="94"/>
      <c r="Z490" s="94">
        <f t="shared" si="414"/>
        <v>105</v>
      </c>
      <c r="AA490" s="96">
        <f t="shared" si="415"/>
        <v>8.4</v>
      </c>
      <c r="AB490" s="91">
        <v>8.5797299999999996</v>
      </c>
      <c r="AC490" s="91"/>
    </row>
    <row r="491" spans="1:34" s="4" customFormat="1" ht="15" customHeight="1">
      <c r="A491" s="81">
        <v>73</v>
      </c>
      <c r="B491" s="90">
        <v>1058716900</v>
      </c>
      <c r="C491" s="91">
        <f>SUM(U491+AA491)</f>
        <v>127.56836000000001</v>
      </c>
      <c r="D491" s="92">
        <v>12354674</v>
      </c>
      <c r="E491" s="90" t="s">
        <v>961</v>
      </c>
      <c r="F491" s="90" t="s">
        <v>6568</v>
      </c>
      <c r="G491" s="90" t="s">
        <v>851</v>
      </c>
      <c r="H491" s="93" t="s">
        <v>262</v>
      </c>
      <c r="I491" s="94">
        <v>0</v>
      </c>
      <c r="J491" s="94">
        <v>0</v>
      </c>
      <c r="K491" s="95">
        <v>1.9970000000000002E-2</v>
      </c>
      <c r="L491" s="96">
        <v>0.08</v>
      </c>
      <c r="M491" s="96">
        <f t="shared" si="416"/>
        <v>0</v>
      </c>
      <c r="N491" s="96">
        <f t="shared" si="417"/>
        <v>0</v>
      </c>
      <c r="O491" s="96" t="s">
        <v>27</v>
      </c>
      <c r="P491" s="525">
        <v>455043</v>
      </c>
      <c r="Q491" s="98">
        <f>VLOOKUP(H491,Devices!$A$2:$C$2077,3,FALSE)</f>
        <v>461431</v>
      </c>
      <c r="R491" s="94">
        <f t="shared" si="418"/>
        <v>6388</v>
      </c>
      <c r="S491" s="90"/>
      <c r="T491" s="94">
        <f t="shared" si="412"/>
        <v>6388</v>
      </c>
      <c r="U491" s="96">
        <f t="shared" si="413"/>
        <v>127.56836000000001</v>
      </c>
      <c r="V491" s="526">
        <v>0</v>
      </c>
      <c r="W491" s="100">
        <v>0</v>
      </c>
      <c r="X491" s="94">
        <f t="shared" si="419"/>
        <v>0</v>
      </c>
      <c r="Y491" s="94"/>
      <c r="Z491" s="94" t="str">
        <f t="shared" si="414"/>
        <v>0</v>
      </c>
      <c r="AA491" s="96">
        <f t="shared" si="415"/>
        <v>0</v>
      </c>
      <c r="AB491" s="91">
        <v>127.56836000000001</v>
      </c>
      <c r="AC491" s="91"/>
    </row>
    <row r="492" spans="1:34" s="4" customFormat="1" ht="15" customHeight="1">
      <c r="A492" s="81">
        <v>73</v>
      </c>
      <c r="B492" s="90">
        <v>1058716900</v>
      </c>
      <c r="C492" s="91">
        <f>SUM(U492+AA492)</f>
        <v>132.10155</v>
      </c>
      <c r="D492" s="92">
        <v>12354673</v>
      </c>
      <c r="E492" s="90" t="s">
        <v>961</v>
      </c>
      <c r="F492" s="90" t="s">
        <v>6568</v>
      </c>
      <c r="G492" s="90" t="s">
        <v>851</v>
      </c>
      <c r="H492" s="93" t="s">
        <v>263</v>
      </c>
      <c r="I492" s="94">
        <v>0</v>
      </c>
      <c r="J492" s="94">
        <v>0</v>
      </c>
      <c r="K492" s="95">
        <v>1.9970000000000002E-2</v>
      </c>
      <c r="L492" s="96">
        <v>0.08</v>
      </c>
      <c r="M492" s="96">
        <f t="shared" si="416"/>
        <v>0</v>
      </c>
      <c r="N492" s="96">
        <f t="shared" si="417"/>
        <v>0</v>
      </c>
      <c r="O492" s="96" t="s">
        <v>27</v>
      </c>
      <c r="P492" s="527">
        <v>386997</v>
      </c>
      <c r="Q492" s="98">
        <f>VLOOKUP(H492,Devices!$A$2:$C$2077,3,FALSE)</f>
        <v>393612</v>
      </c>
      <c r="R492" s="94">
        <f t="shared" si="418"/>
        <v>6615</v>
      </c>
      <c r="S492" s="90"/>
      <c r="T492" s="94">
        <f t="shared" si="412"/>
        <v>6615</v>
      </c>
      <c r="U492" s="96">
        <f t="shared" si="413"/>
        <v>132.10155</v>
      </c>
      <c r="V492" s="528">
        <v>0</v>
      </c>
      <c r="W492" s="100">
        <v>0</v>
      </c>
      <c r="X492" s="94">
        <f t="shared" si="419"/>
        <v>0</v>
      </c>
      <c r="Y492" s="94"/>
      <c r="Z492" s="94" t="str">
        <f t="shared" si="414"/>
        <v>0</v>
      </c>
      <c r="AA492" s="96">
        <f t="shared" si="415"/>
        <v>0</v>
      </c>
      <c r="AB492" s="91">
        <v>132.10155</v>
      </c>
      <c r="AC492" s="91"/>
    </row>
    <row r="493" spans="1:34" s="4" customFormat="1" ht="15" customHeight="1">
      <c r="A493" s="81">
        <v>73</v>
      </c>
      <c r="B493" s="90">
        <v>1058716900</v>
      </c>
      <c r="C493" s="91">
        <f>SUM(U493+AA493)</f>
        <v>30.175049999999999</v>
      </c>
      <c r="D493" s="92">
        <v>12354684</v>
      </c>
      <c r="E493" s="90" t="s">
        <v>961</v>
      </c>
      <c r="F493" s="90" t="s">
        <v>6569</v>
      </c>
      <c r="G493" s="90" t="s">
        <v>1249</v>
      </c>
      <c r="H493" s="93" t="s">
        <v>264</v>
      </c>
      <c r="I493" s="94">
        <v>0</v>
      </c>
      <c r="J493" s="94">
        <v>0</v>
      </c>
      <c r="K493" s="95">
        <v>1.9970000000000002E-2</v>
      </c>
      <c r="L493" s="96">
        <v>0.08</v>
      </c>
      <c r="M493" s="96">
        <f t="shared" si="416"/>
        <v>0</v>
      </c>
      <c r="N493" s="96">
        <f t="shared" si="417"/>
        <v>0</v>
      </c>
      <c r="O493" s="96" t="s">
        <v>27</v>
      </c>
      <c r="P493" s="529">
        <v>5277</v>
      </c>
      <c r="Q493" s="98">
        <f>VLOOKUP(H493,Devices!$A$2:$C$2077,3,FALSE)</f>
        <v>5442</v>
      </c>
      <c r="R493" s="94">
        <f t="shared" si="418"/>
        <v>165</v>
      </c>
      <c r="S493" s="90"/>
      <c r="T493" s="94">
        <f t="shared" si="412"/>
        <v>165</v>
      </c>
      <c r="U493" s="96">
        <f t="shared" si="413"/>
        <v>3.2950500000000003</v>
      </c>
      <c r="V493" s="530">
        <v>11766</v>
      </c>
      <c r="W493" s="100">
        <f>VLOOKUP(H493,Devices!$A$2:$D$2077,4,FALSE)</f>
        <v>12102</v>
      </c>
      <c r="X493" s="94">
        <f t="shared" si="419"/>
        <v>336</v>
      </c>
      <c r="Y493" s="94"/>
      <c r="Z493" s="94">
        <f t="shared" si="414"/>
        <v>336</v>
      </c>
      <c r="AA493" s="96">
        <f t="shared" si="415"/>
        <v>26.88</v>
      </c>
      <c r="AB493" s="91">
        <v>30.175049999999999</v>
      </c>
      <c r="AC493" s="91"/>
    </row>
    <row r="494" spans="1:34" s="4" customFormat="1" ht="15" customHeight="1">
      <c r="A494" s="81">
        <v>73</v>
      </c>
      <c r="B494" s="90">
        <v>1058716940</v>
      </c>
      <c r="C494" s="91">
        <f>SUM(U494+AA494)</f>
        <v>145.52139000000003</v>
      </c>
      <c r="D494" s="92">
        <v>12354677</v>
      </c>
      <c r="E494" s="90" t="s">
        <v>961</v>
      </c>
      <c r="F494" s="90" t="s">
        <v>6570</v>
      </c>
      <c r="G494" s="90" t="s">
        <v>851</v>
      </c>
      <c r="H494" s="93" t="s">
        <v>265</v>
      </c>
      <c r="I494" s="94">
        <v>0</v>
      </c>
      <c r="J494" s="94">
        <v>0</v>
      </c>
      <c r="K494" s="95">
        <v>1.9970000000000002E-2</v>
      </c>
      <c r="L494" s="96">
        <v>0.08</v>
      </c>
      <c r="M494" s="96">
        <f t="shared" si="416"/>
        <v>0</v>
      </c>
      <c r="N494" s="96">
        <f t="shared" si="417"/>
        <v>0</v>
      </c>
      <c r="O494" s="96" t="s">
        <v>27</v>
      </c>
      <c r="P494" s="531">
        <v>531855</v>
      </c>
      <c r="Q494" s="98">
        <f>VLOOKUP(H494,Devices!$A$2:$C$2077,3,FALSE)</f>
        <v>539142</v>
      </c>
      <c r="R494" s="94">
        <f t="shared" si="418"/>
        <v>7287</v>
      </c>
      <c r="S494" s="90"/>
      <c r="T494" s="94">
        <f t="shared" si="412"/>
        <v>7287</v>
      </c>
      <c r="U494" s="96">
        <f t="shared" si="413"/>
        <v>145.52139000000003</v>
      </c>
      <c r="V494" s="532">
        <v>0</v>
      </c>
      <c r="W494" s="100">
        <v>0</v>
      </c>
      <c r="X494" s="94">
        <f t="shared" si="419"/>
        <v>0</v>
      </c>
      <c r="Y494" s="94"/>
      <c r="Z494" s="94" t="str">
        <f t="shared" si="414"/>
        <v>0</v>
      </c>
      <c r="AA494" s="96">
        <f t="shared" si="415"/>
        <v>0</v>
      </c>
      <c r="AB494" s="91">
        <v>145.52139000000003</v>
      </c>
      <c r="AC494" s="91"/>
    </row>
    <row r="495" spans="1:34" s="4" customFormat="1" ht="15" customHeight="1">
      <c r="A495" s="81">
        <v>73</v>
      </c>
      <c r="B495" s="90">
        <v>1058716940</v>
      </c>
      <c r="C495" s="91">
        <f>SUM(U495+AA495)</f>
        <v>105.822</v>
      </c>
      <c r="D495" s="92">
        <v>12354685</v>
      </c>
      <c r="E495" s="90" t="s">
        <v>961</v>
      </c>
      <c r="F495" s="90" t="s">
        <v>6571</v>
      </c>
      <c r="G495" s="90" t="s">
        <v>1249</v>
      </c>
      <c r="H495" s="93" t="s">
        <v>266</v>
      </c>
      <c r="I495" s="94">
        <v>0</v>
      </c>
      <c r="J495" s="94">
        <v>0</v>
      </c>
      <c r="K495" s="95">
        <v>1.9970000000000002E-2</v>
      </c>
      <c r="L495" s="96">
        <v>0.08</v>
      </c>
      <c r="M495" s="96">
        <f t="shared" si="416"/>
        <v>0</v>
      </c>
      <c r="N495" s="96">
        <f t="shared" si="417"/>
        <v>0</v>
      </c>
      <c r="O495" s="96" t="s">
        <v>27</v>
      </c>
      <c r="P495" s="533">
        <v>30676</v>
      </c>
      <c r="Q495" s="98">
        <f>VLOOKUP(H495,Devices!$A$2:$C$2077,3,FALSE)</f>
        <v>31276</v>
      </c>
      <c r="R495" s="94">
        <f t="shared" si="418"/>
        <v>600</v>
      </c>
      <c r="S495" s="90"/>
      <c r="T495" s="94">
        <f t="shared" si="412"/>
        <v>600</v>
      </c>
      <c r="U495" s="96">
        <f t="shared" si="413"/>
        <v>11.982000000000001</v>
      </c>
      <c r="V495" s="534">
        <v>65912</v>
      </c>
      <c r="W495" s="100">
        <f>VLOOKUP(H495,Devices!$A$2:$D$2077,4,FALSE)</f>
        <v>67085</v>
      </c>
      <c r="X495" s="94">
        <f t="shared" si="419"/>
        <v>1173</v>
      </c>
      <c r="Y495" s="94"/>
      <c r="Z495" s="94">
        <f t="shared" si="414"/>
        <v>1173</v>
      </c>
      <c r="AA495" s="96">
        <f t="shared" si="415"/>
        <v>93.84</v>
      </c>
      <c r="AB495" s="91">
        <v>105.822</v>
      </c>
      <c r="AC495" s="91"/>
    </row>
    <row r="496" spans="1:34" s="4" customFormat="1" ht="15" customHeight="1">
      <c r="A496" s="81">
        <v>73</v>
      </c>
      <c r="B496" s="90">
        <v>1058727200</v>
      </c>
      <c r="C496" s="91">
        <f>SUM(U496+AA496)</f>
        <v>93.120110000000011</v>
      </c>
      <c r="D496" s="92">
        <v>12354686</v>
      </c>
      <c r="E496" s="90" t="s">
        <v>961</v>
      </c>
      <c r="F496" s="90" t="s">
        <v>6572</v>
      </c>
      <c r="G496" s="90" t="s">
        <v>40</v>
      </c>
      <c r="H496" s="93" t="s">
        <v>267</v>
      </c>
      <c r="I496" s="94">
        <v>0</v>
      </c>
      <c r="J496" s="94">
        <v>0</v>
      </c>
      <c r="K496" s="95">
        <v>1.9970000000000002E-2</v>
      </c>
      <c r="L496" s="96">
        <v>0.08</v>
      </c>
      <c r="M496" s="96">
        <f t="shared" si="416"/>
        <v>0</v>
      </c>
      <c r="N496" s="96">
        <f t="shared" si="417"/>
        <v>0</v>
      </c>
      <c r="O496" s="96" t="s">
        <v>27</v>
      </c>
      <c r="P496" s="535">
        <v>217952</v>
      </c>
      <c r="Q496" s="98">
        <f>VLOOKUP(H496,Devices!$A$2:$C$2077,3,FALSE)</f>
        <v>222615</v>
      </c>
      <c r="R496" s="94">
        <f t="shared" si="418"/>
        <v>4663</v>
      </c>
      <c r="S496" s="90"/>
      <c r="T496" s="94">
        <f t="shared" si="412"/>
        <v>4663</v>
      </c>
      <c r="U496" s="96">
        <f t="shared" si="413"/>
        <v>93.120110000000011</v>
      </c>
      <c r="V496" s="536">
        <v>0</v>
      </c>
      <c r="W496" s="100">
        <v>0</v>
      </c>
      <c r="X496" s="94">
        <f t="shared" si="419"/>
        <v>0</v>
      </c>
      <c r="Y496" s="94"/>
      <c r="Z496" s="94" t="str">
        <f t="shared" si="414"/>
        <v>0</v>
      </c>
      <c r="AA496" s="96">
        <f t="shared" si="415"/>
        <v>0</v>
      </c>
      <c r="AB496" s="91">
        <v>93.120110000000011</v>
      </c>
      <c r="AC496" s="91"/>
    </row>
    <row r="497" spans="1:29" s="4" customFormat="1" ht="15" customHeight="1">
      <c r="A497" s="81">
        <v>73</v>
      </c>
      <c r="B497" s="90">
        <v>1058723200</v>
      </c>
      <c r="C497" s="91">
        <f>SUM(U497+AA497)</f>
        <v>17.134260000000001</v>
      </c>
      <c r="D497" s="92">
        <v>12354665</v>
      </c>
      <c r="E497" s="90" t="s">
        <v>961</v>
      </c>
      <c r="F497" s="90" t="s">
        <v>6573</v>
      </c>
      <c r="G497" s="90" t="s">
        <v>40</v>
      </c>
      <c r="H497" s="93" t="s">
        <v>268</v>
      </c>
      <c r="I497" s="94">
        <v>0</v>
      </c>
      <c r="J497" s="94">
        <v>0</v>
      </c>
      <c r="K497" s="95">
        <v>1.9970000000000002E-2</v>
      </c>
      <c r="L497" s="96">
        <v>0.08</v>
      </c>
      <c r="M497" s="96">
        <f t="shared" si="416"/>
        <v>0</v>
      </c>
      <c r="N497" s="96">
        <f t="shared" si="417"/>
        <v>0</v>
      </c>
      <c r="O497" s="96" t="s">
        <v>27</v>
      </c>
      <c r="P497" s="537">
        <v>43791</v>
      </c>
      <c r="Q497" s="98">
        <f>VLOOKUP(H497,Devices!$A$2:$C$2077,3,FALSE)</f>
        <v>44649</v>
      </c>
      <c r="R497" s="94">
        <f t="shared" si="418"/>
        <v>858</v>
      </c>
      <c r="S497" s="90"/>
      <c r="T497" s="94">
        <f t="shared" si="412"/>
        <v>858</v>
      </c>
      <c r="U497" s="96">
        <f t="shared" si="413"/>
        <v>17.134260000000001</v>
      </c>
      <c r="V497" s="538">
        <v>0</v>
      </c>
      <c r="W497" s="100">
        <v>0</v>
      </c>
      <c r="X497" s="94">
        <f t="shared" si="419"/>
        <v>0</v>
      </c>
      <c r="Y497" s="94"/>
      <c r="Z497" s="94" t="str">
        <f t="shared" si="414"/>
        <v>0</v>
      </c>
      <c r="AA497" s="96">
        <f t="shared" si="415"/>
        <v>0</v>
      </c>
      <c r="AB497" s="91">
        <v>17.134260000000001</v>
      </c>
      <c r="AC497" s="91"/>
    </row>
    <row r="498" spans="1:29" s="4" customFormat="1" ht="15" customHeight="1">
      <c r="A498" s="81">
        <v>73</v>
      </c>
      <c r="B498" s="90">
        <v>1058716910</v>
      </c>
      <c r="C498" s="91">
        <f>SUM(U498+AA498)</f>
        <v>119.02120000000001</v>
      </c>
      <c r="D498" s="92">
        <v>12354667</v>
      </c>
      <c r="E498" s="90" t="s">
        <v>961</v>
      </c>
      <c r="F498" s="90" t="s">
        <v>6574</v>
      </c>
      <c r="G498" s="90" t="s">
        <v>851</v>
      </c>
      <c r="H498" s="93" t="s">
        <v>269</v>
      </c>
      <c r="I498" s="94">
        <v>0</v>
      </c>
      <c r="J498" s="94">
        <v>0</v>
      </c>
      <c r="K498" s="95">
        <v>1.9970000000000002E-2</v>
      </c>
      <c r="L498" s="96">
        <v>0.08</v>
      </c>
      <c r="M498" s="96">
        <f t="shared" si="416"/>
        <v>0</v>
      </c>
      <c r="N498" s="96">
        <f t="shared" si="417"/>
        <v>0</v>
      </c>
      <c r="O498" s="96" t="s">
        <v>27</v>
      </c>
      <c r="P498" s="539">
        <v>316160</v>
      </c>
      <c r="Q498" s="98">
        <f>VLOOKUP(H498,Devices!$A$2:$C$2077,3,FALSE)</f>
        <v>322120</v>
      </c>
      <c r="R498" s="94">
        <f t="shared" si="418"/>
        <v>5960</v>
      </c>
      <c r="S498" s="90"/>
      <c r="T498" s="94">
        <f t="shared" si="412"/>
        <v>5960</v>
      </c>
      <c r="U498" s="96">
        <f t="shared" si="413"/>
        <v>119.02120000000001</v>
      </c>
      <c r="V498" s="540">
        <v>0</v>
      </c>
      <c r="W498" s="100">
        <v>0</v>
      </c>
      <c r="X498" s="94">
        <f t="shared" si="419"/>
        <v>0</v>
      </c>
      <c r="Y498" s="94"/>
      <c r="Z498" s="94" t="str">
        <f t="shared" si="414"/>
        <v>0</v>
      </c>
      <c r="AA498" s="96">
        <f t="shared" si="415"/>
        <v>0</v>
      </c>
      <c r="AB498" s="91">
        <v>119.02120000000001</v>
      </c>
      <c r="AC498" s="91"/>
    </row>
    <row r="499" spans="1:29" s="4" customFormat="1" ht="15" customHeight="1">
      <c r="A499" s="81">
        <v>73</v>
      </c>
      <c r="B499" s="90">
        <v>1058716950</v>
      </c>
      <c r="C499" s="91">
        <f>SUM(U499+AA499)</f>
        <v>99.790090000000006</v>
      </c>
      <c r="D499" s="92">
        <v>12354666</v>
      </c>
      <c r="E499" s="90" t="s">
        <v>961</v>
      </c>
      <c r="F499" s="90" t="s">
        <v>6574</v>
      </c>
      <c r="G499" s="90" t="s">
        <v>851</v>
      </c>
      <c r="H499" s="93" t="s">
        <v>270</v>
      </c>
      <c r="I499" s="94">
        <v>0</v>
      </c>
      <c r="J499" s="94">
        <v>0</v>
      </c>
      <c r="K499" s="95">
        <v>1.9970000000000002E-2</v>
      </c>
      <c r="L499" s="96">
        <v>0.08</v>
      </c>
      <c r="M499" s="96">
        <f t="shared" si="416"/>
        <v>0</v>
      </c>
      <c r="N499" s="96">
        <f t="shared" si="417"/>
        <v>0</v>
      </c>
      <c r="O499" s="96" t="s">
        <v>27</v>
      </c>
      <c r="P499" s="541">
        <v>326684</v>
      </c>
      <c r="Q499" s="98">
        <f>VLOOKUP(H499,Devices!$A$2:$C$2077,3,FALSE)</f>
        <v>331681</v>
      </c>
      <c r="R499" s="94">
        <f t="shared" si="418"/>
        <v>4997</v>
      </c>
      <c r="S499" s="90"/>
      <c r="T499" s="94">
        <f t="shared" si="412"/>
        <v>4997</v>
      </c>
      <c r="U499" s="96">
        <f t="shared" si="413"/>
        <v>99.790090000000006</v>
      </c>
      <c r="V499" s="542">
        <v>0</v>
      </c>
      <c r="W499" s="100">
        <v>0</v>
      </c>
      <c r="X499" s="94">
        <f t="shared" si="419"/>
        <v>0</v>
      </c>
      <c r="Y499" s="94"/>
      <c r="Z499" s="94" t="str">
        <f t="shared" si="414"/>
        <v>0</v>
      </c>
      <c r="AA499" s="96">
        <f t="shared" si="415"/>
        <v>0</v>
      </c>
      <c r="AB499" s="91">
        <v>99.790090000000006</v>
      </c>
      <c r="AC499" s="91"/>
    </row>
    <row r="500" spans="1:29" s="4" customFormat="1" ht="15" customHeight="1">
      <c r="A500" s="81">
        <v>73</v>
      </c>
      <c r="B500" s="90">
        <v>1058716950</v>
      </c>
      <c r="C500" s="91">
        <f>SUM(U500+AA500)</f>
        <v>8.0194899999999993</v>
      </c>
      <c r="D500" s="92">
        <v>12354699</v>
      </c>
      <c r="E500" s="90" t="s">
        <v>961</v>
      </c>
      <c r="F500" s="90" t="s">
        <v>6575</v>
      </c>
      <c r="G500" s="90" t="s">
        <v>1249</v>
      </c>
      <c r="H500" s="93" t="s">
        <v>271</v>
      </c>
      <c r="I500" s="94">
        <v>0</v>
      </c>
      <c r="J500" s="94">
        <v>0</v>
      </c>
      <c r="K500" s="95">
        <v>1.9970000000000002E-2</v>
      </c>
      <c r="L500" s="96">
        <v>0.08</v>
      </c>
      <c r="M500" s="96">
        <f t="shared" si="416"/>
        <v>0</v>
      </c>
      <c r="N500" s="96">
        <f t="shared" si="417"/>
        <v>0</v>
      </c>
      <c r="O500" s="96" t="s">
        <v>27</v>
      </c>
      <c r="P500" s="543">
        <v>9122</v>
      </c>
      <c r="Q500" s="98">
        <f>VLOOKUP(H500,Devices!$A$2:$C$2077,3,FALSE)</f>
        <v>9139</v>
      </c>
      <c r="R500" s="94">
        <f t="shared" si="418"/>
        <v>17</v>
      </c>
      <c r="S500" s="90"/>
      <c r="T500" s="94">
        <f t="shared" si="412"/>
        <v>17</v>
      </c>
      <c r="U500" s="96">
        <f t="shared" si="413"/>
        <v>0.33949000000000001</v>
      </c>
      <c r="V500" s="544">
        <v>19185</v>
      </c>
      <c r="W500" s="100">
        <f>VLOOKUP(H500,Devices!$A$2:$D$2077,4,FALSE)</f>
        <v>19281</v>
      </c>
      <c r="X500" s="94">
        <f t="shared" si="419"/>
        <v>96</v>
      </c>
      <c r="Y500" s="94"/>
      <c r="Z500" s="94">
        <f t="shared" si="414"/>
        <v>96</v>
      </c>
      <c r="AA500" s="96">
        <f t="shared" si="415"/>
        <v>7.68</v>
      </c>
      <c r="AB500" s="91">
        <v>8.0194899999999993</v>
      </c>
      <c r="AC500" s="91"/>
    </row>
    <row r="501" spans="1:29" s="4" customFormat="1" ht="15" customHeight="1">
      <c r="A501" s="81">
        <v>73</v>
      </c>
      <c r="B501" s="90">
        <v>1058716950</v>
      </c>
      <c r="C501" s="91">
        <f>SUM(U501+AA501)</f>
        <v>99.730180000000004</v>
      </c>
      <c r="D501" s="92">
        <v>12354670</v>
      </c>
      <c r="E501" s="90" t="s">
        <v>961</v>
      </c>
      <c r="F501" s="90" t="s">
        <v>6576</v>
      </c>
      <c r="G501" s="90" t="s">
        <v>851</v>
      </c>
      <c r="H501" s="93" t="s">
        <v>272</v>
      </c>
      <c r="I501" s="94">
        <v>0</v>
      </c>
      <c r="J501" s="94">
        <v>0</v>
      </c>
      <c r="K501" s="95">
        <v>1.9970000000000002E-2</v>
      </c>
      <c r="L501" s="96">
        <v>0.08</v>
      </c>
      <c r="M501" s="96">
        <f t="shared" si="416"/>
        <v>0</v>
      </c>
      <c r="N501" s="96">
        <f t="shared" si="417"/>
        <v>0</v>
      </c>
      <c r="O501" s="96" t="s">
        <v>27</v>
      </c>
      <c r="P501" s="545">
        <v>343576</v>
      </c>
      <c r="Q501" s="98">
        <f>VLOOKUP(H501,Devices!$A$2:$C$2077,3,FALSE)</f>
        <v>348570</v>
      </c>
      <c r="R501" s="94">
        <f t="shared" si="418"/>
        <v>4994</v>
      </c>
      <c r="S501" s="90"/>
      <c r="T501" s="94">
        <f t="shared" si="412"/>
        <v>4994</v>
      </c>
      <c r="U501" s="96">
        <f t="shared" si="413"/>
        <v>99.730180000000004</v>
      </c>
      <c r="V501" s="546">
        <v>0</v>
      </c>
      <c r="W501" s="100">
        <v>0</v>
      </c>
      <c r="X501" s="94">
        <f t="shared" si="419"/>
        <v>0</v>
      </c>
      <c r="Y501" s="94"/>
      <c r="Z501" s="94" t="str">
        <f t="shared" si="414"/>
        <v>0</v>
      </c>
      <c r="AA501" s="96">
        <f t="shared" si="415"/>
        <v>0</v>
      </c>
      <c r="AB501" s="91">
        <v>99.730180000000004</v>
      </c>
      <c r="AC501" s="91"/>
    </row>
    <row r="502" spans="1:29" s="4" customFormat="1" ht="15" customHeight="1">
      <c r="A502" s="81">
        <v>73</v>
      </c>
      <c r="B502" s="90">
        <v>1058716950</v>
      </c>
      <c r="C502" s="91">
        <f>SUM(U502+AA502)</f>
        <v>301.06772000000001</v>
      </c>
      <c r="D502" s="92">
        <v>12354671</v>
      </c>
      <c r="E502" s="90" t="s">
        <v>961</v>
      </c>
      <c r="F502" s="90" t="s">
        <v>6577</v>
      </c>
      <c r="G502" s="90" t="s">
        <v>851</v>
      </c>
      <c r="H502" s="93" t="s">
        <v>273</v>
      </c>
      <c r="I502" s="94">
        <v>0</v>
      </c>
      <c r="J502" s="94">
        <v>0</v>
      </c>
      <c r="K502" s="95">
        <v>1.9970000000000002E-2</v>
      </c>
      <c r="L502" s="96">
        <v>0.08</v>
      </c>
      <c r="M502" s="96">
        <f t="shared" si="416"/>
        <v>0</v>
      </c>
      <c r="N502" s="96">
        <f t="shared" si="417"/>
        <v>0</v>
      </c>
      <c r="O502" s="96" t="s">
        <v>27</v>
      </c>
      <c r="P502" s="547">
        <v>918810</v>
      </c>
      <c r="Q502" s="98">
        <f>VLOOKUP(H502,[1]Billing!$I$2:$S$2302,11,FALSE)</f>
        <v>933886</v>
      </c>
      <c r="R502" s="94">
        <f t="shared" si="418"/>
        <v>15076</v>
      </c>
      <c r="S502" s="90"/>
      <c r="T502" s="94">
        <f t="shared" si="412"/>
        <v>15076</v>
      </c>
      <c r="U502" s="96">
        <f t="shared" si="413"/>
        <v>301.06772000000001</v>
      </c>
      <c r="V502" s="548">
        <v>0</v>
      </c>
      <c r="W502" s="100">
        <f>VLOOKUP(H502,[1]Billing!$I$2:$Y$2302,17,FALSE)</f>
        <v>0</v>
      </c>
      <c r="X502" s="94">
        <f t="shared" si="419"/>
        <v>0</v>
      </c>
      <c r="Y502" s="94"/>
      <c r="Z502" s="94" t="str">
        <f t="shared" si="414"/>
        <v>0</v>
      </c>
      <c r="AA502" s="96">
        <f t="shared" si="415"/>
        <v>0</v>
      </c>
      <c r="AB502" s="91">
        <v>301.06772000000001</v>
      </c>
      <c r="AC502" s="91"/>
    </row>
    <row r="503" spans="1:29" s="4" customFormat="1" ht="15" customHeight="1">
      <c r="A503" s="81">
        <v>73</v>
      </c>
      <c r="B503" s="90">
        <v>1058716950</v>
      </c>
      <c r="C503" s="91">
        <f>SUM(U503+AA503)</f>
        <v>53.158500000000004</v>
      </c>
      <c r="D503" s="92">
        <v>12354700</v>
      </c>
      <c r="E503" s="90" t="s">
        <v>961</v>
      </c>
      <c r="F503" s="90" t="s">
        <v>6578</v>
      </c>
      <c r="G503" s="90" t="s">
        <v>1249</v>
      </c>
      <c r="H503" s="93" t="s">
        <v>274</v>
      </c>
      <c r="I503" s="94">
        <v>0</v>
      </c>
      <c r="J503" s="94">
        <v>0</v>
      </c>
      <c r="K503" s="95">
        <v>1.9970000000000002E-2</v>
      </c>
      <c r="L503" s="96">
        <v>0.08</v>
      </c>
      <c r="M503" s="96">
        <f t="shared" si="416"/>
        <v>0</v>
      </c>
      <c r="N503" s="96">
        <f t="shared" si="417"/>
        <v>0</v>
      </c>
      <c r="O503" s="96" t="s">
        <v>27</v>
      </c>
      <c r="P503" s="549">
        <v>7179</v>
      </c>
      <c r="Q503" s="98">
        <f>VLOOKUP(H503,Devices!$A$2:$C$2077,3,FALSE)</f>
        <v>7229</v>
      </c>
      <c r="R503" s="94">
        <f t="shared" si="418"/>
        <v>50</v>
      </c>
      <c r="S503" s="90"/>
      <c r="T503" s="94">
        <f t="shared" si="412"/>
        <v>50</v>
      </c>
      <c r="U503" s="96">
        <f t="shared" si="413"/>
        <v>0.99850000000000005</v>
      </c>
      <c r="V503" s="550">
        <v>16232</v>
      </c>
      <c r="W503" s="100">
        <f>VLOOKUP(H503,Devices!$A$2:$D$2077,4,FALSE)</f>
        <v>16884</v>
      </c>
      <c r="X503" s="94">
        <f t="shared" si="419"/>
        <v>652</v>
      </c>
      <c r="Y503" s="94"/>
      <c r="Z503" s="94">
        <f t="shared" si="414"/>
        <v>652</v>
      </c>
      <c r="AA503" s="96">
        <f t="shared" si="415"/>
        <v>52.160000000000004</v>
      </c>
      <c r="AB503" s="91">
        <v>53.158500000000004</v>
      </c>
      <c r="AC503" s="91"/>
    </row>
    <row r="504" spans="1:29" s="4" customFormat="1" ht="15" customHeight="1">
      <c r="A504" s="81" t="s">
        <v>3969</v>
      </c>
      <c r="B504" s="90">
        <v>1058718900</v>
      </c>
      <c r="C504" s="91">
        <f>SUM(U504+AA504)</f>
        <v>136.39510000000001</v>
      </c>
      <c r="D504" s="92">
        <v>12355922</v>
      </c>
      <c r="E504" s="90" t="s">
        <v>961</v>
      </c>
      <c r="F504" s="90" t="s">
        <v>3970</v>
      </c>
      <c r="G504" s="90" t="s">
        <v>2200</v>
      </c>
      <c r="H504" s="93" t="s">
        <v>3971</v>
      </c>
      <c r="I504" s="94">
        <v>0</v>
      </c>
      <c r="J504" s="94">
        <v>0</v>
      </c>
      <c r="K504" s="95">
        <v>1.9970000000000002E-2</v>
      </c>
      <c r="L504" s="96">
        <v>0.08</v>
      </c>
      <c r="M504" s="96">
        <f t="shared" si="416"/>
        <v>0</v>
      </c>
      <c r="N504" s="96">
        <f t="shared" si="417"/>
        <v>0</v>
      </c>
      <c r="O504" s="96" t="s">
        <v>27</v>
      </c>
      <c r="P504" s="549">
        <v>156314</v>
      </c>
      <c r="Q504" s="98">
        <f>VLOOKUP(H504,Devices!$A$2:$C$2077,3,FALSE)</f>
        <v>163144</v>
      </c>
      <c r="R504" s="94">
        <f t="shared" si="418"/>
        <v>6830</v>
      </c>
      <c r="S504" s="90"/>
      <c r="T504" s="94">
        <f t="shared" si="412"/>
        <v>6830</v>
      </c>
      <c r="U504" s="96">
        <f t="shared" si="413"/>
        <v>136.39510000000001</v>
      </c>
      <c r="V504" s="550">
        <v>0</v>
      </c>
      <c r="W504" s="100">
        <v>0</v>
      </c>
      <c r="X504" s="94">
        <f t="shared" si="419"/>
        <v>0</v>
      </c>
      <c r="Y504" s="94"/>
      <c r="Z504" s="94" t="str">
        <f t="shared" si="414"/>
        <v>0</v>
      </c>
      <c r="AA504" s="96">
        <f t="shared" si="415"/>
        <v>0</v>
      </c>
      <c r="AB504" s="91">
        <v>136.39510000000001</v>
      </c>
      <c r="AC504" s="91"/>
    </row>
    <row r="505" spans="1:29" s="4" customFormat="1" ht="15" customHeight="1">
      <c r="A505" s="81" t="s">
        <v>3969</v>
      </c>
      <c r="B505" s="90">
        <v>1058718900</v>
      </c>
      <c r="C505" s="91">
        <f>SUM(U505+AA505)</f>
        <v>328.20695000000001</v>
      </c>
      <c r="D505" s="92">
        <v>12356163</v>
      </c>
      <c r="E505" s="90" t="s">
        <v>961</v>
      </c>
      <c r="F505" s="90" t="s">
        <v>3972</v>
      </c>
      <c r="G505" s="90" t="s">
        <v>2200</v>
      </c>
      <c r="H505" s="93" t="s">
        <v>3973</v>
      </c>
      <c r="I505" s="94">
        <v>0</v>
      </c>
      <c r="J505" s="94">
        <v>0</v>
      </c>
      <c r="K505" s="95">
        <v>1.9970000000000002E-2</v>
      </c>
      <c r="L505" s="96">
        <v>0.08</v>
      </c>
      <c r="M505" s="96">
        <f t="shared" si="416"/>
        <v>0</v>
      </c>
      <c r="N505" s="96">
        <f t="shared" si="417"/>
        <v>0</v>
      </c>
      <c r="O505" s="96" t="s">
        <v>27</v>
      </c>
      <c r="P505" s="549">
        <v>433751</v>
      </c>
      <c r="Q505" s="98">
        <f>VLOOKUP(H505,Devices!$A$2:$C$2077,3,FALSE)</f>
        <v>450186</v>
      </c>
      <c r="R505" s="94">
        <f t="shared" si="418"/>
        <v>16435</v>
      </c>
      <c r="S505" s="90"/>
      <c r="T505" s="94">
        <f t="shared" si="412"/>
        <v>16435</v>
      </c>
      <c r="U505" s="96">
        <f t="shared" si="413"/>
        <v>328.20695000000001</v>
      </c>
      <c r="V505" s="550">
        <v>0</v>
      </c>
      <c r="W505" s="100">
        <v>0</v>
      </c>
      <c r="X505" s="94">
        <f t="shared" si="419"/>
        <v>0</v>
      </c>
      <c r="Y505" s="94"/>
      <c r="Z505" s="94" t="str">
        <f t="shared" si="414"/>
        <v>0</v>
      </c>
      <c r="AA505" s="96">
        <f t="shared" si="415"/>
        <v>0</v>
      </c>
      <c r="AB505" s="91">
        <v>328.20695000000001</v>
      </c>
      <c r="AC505" s="91"/>
    </row>
    <row r="506" spans="1:29" s="4" customFormat="1" ht="15" customHeight="1">
      <c r="A506" s="81" t="s">
        <v>3969</v>
      </c>
      <c r="B506" s="90">
        <v>1058718900</v>
      </c>
      <c r="C506" s="91">
        <f>SUM(U506+AA506)</f>
        <v>276.88405</v>
      </c>
      <c r="D506" s="92">
        <v>12355908</v>
      </c>
      <c r="E506" s="90" t="s">
        <v>961</v>
      </c>
      <c r="F506" s="90" t="s">
        <v>3976</v>
      </c>
      <c r="G506" s="90" t="s">
        <v>2200</v>
      </c>
      <c r="H506" s="93" t="s">
        <v>3994</v>
      </c>
      <c r="I506" s="94">
        <v>0</v>
      </c>
      <c r="J506" s="94">
        <v>0</v>
      </c>
      <c r="K506" s="95">
        <v>1.9970000000000002E-2</v>
      </c>
      <c r="L506" s="96">
        <v>0.08</v>
      </c>
      <c r="M506" s="96">
        <f t="shared" si="416"/>
        <v>0</v>
      </c>
      <c r="N506" s="96">
        <f t="shared" si="417"/>
        <v>0</v>
      </c>
      <c r="O506" s="96" t="s">
        <v>27</v>
      </c>
      <c r="P506" s="549">
        <v>312422</v>
      </c>
      <c r="Q506" s="98">
        <f>VLOOKUP(H506,Devices!$A$2:$C$2077,3,FALSE)</f>
        <v>326287</v>
      </c>
      <c r="R506" s="94">
        <f t="shared" si="418"/>
        <v>13865</v>
      </c>
      <c r="S506" s="90"/>
      <c r="T506" s="94">
        <f t="shared" si="412"/>
        <v>13865</v>
      </c>
      <c r="U506" s="96">
        <f t="shared" si="413"/>
        <v>276.88405</v>
      </c>
      <c r="V506" s="550">
        <v>0</v>
      </c>
      <c r="W506" s="100">
        <v>0</v>
      </c>
      <c r="X506" s="94">
        <f t="shared" si="419"/>
        <v>0</v>
      </c>
      <c r="Y506" s="94"/>
      <c r="Z506" s="94" t="str">
        <f t="shared" si="414"/>
        <v>0</v>
      </c>
      <c r="AA506" s="96">
        <f t="shared" si="415"/>
        <v>0</v>
      </c>
      <c r="AB506" s="91">
        <v>276.88405</v>
      </c>
      <c r="AC506" s="91"/>
    </row>
    <row r="507" spans="1:29" s="4" customFormat="1" ht="15" customHeight="1">
      <c r="A507" s="81" t="s">
        <v>3969</v>
      </c>
      <c r="B507" s="90">
        <v>1058718900</v>
      </c>
      <c r="C507" s="91">
        <f>SUM(U507+AA507)</f>
        <v>363.25430000000006</v>
      </c>
      <c r="D507" s="92">
        <v>12356167</v>
      </c>
      <c r="E507" s="90" t="s">
        <v>961</v>
      </c>
      <c r="F507" s="90" t="s">
        <v>3977</v>
      </c>
      <c r="G507" s="90" t="s">
        <v>2200</v>
      </c>
      <c r="H507" s="93" t="s">
        <v>3974</v>
      </c>
      <c r="I507" s="94">
        <v>0</v>
      </c>
      <c r="J507" s="94">
        <v>0</v>
      </c>
      <c r="K507" s="95">
        <v>1.9970000000000002E-2</v>
      </c>
      <c r="L507" s="96">
        <v>0.08</v>
      </c>
      <c r="M507" s="96">
        <f t="shared" si="416"/>
        <v>0</v>
      </c>
      <c r="N507" s="96">
        <f t="shared" si="417"/>
        <v>0</v>
      </c>
      <c r="O507" s="96" t="s">
        <v>27</v>
      </c>
      <c r="P507" s="549">
        <v>411669</v>
      </c>
      <c r="Q507" s="98">
        <f>VLOOKUP(H507,Devices!$A$2:$C$2077,3,FALSE)</f>
        <v>429859</v>
      </c>
      <c r="R507" s="94">
        <f t="shared" si="418"/>
        <v>18190</v>
      </c>
      <c r="S507" s="90"/>
      <c r="T507" s="94">
        <f t="shared" si="412"/>
        <v>18190</v>
      </c>
      <c r="U507" s="96">
        <f t="shared" si="413"/>
        <v>363.25430000000006</v>
      </c>
      <c r="V507" s="550">
        <v>0</v>
      </c>
      <c r="W507" s="100">
        <v>0</v>
      </c>
      <c r="X507" s="94">
        <f t="shared" si="419"/>
        <v>0</v>
      </c>
      <c r="Y507" s="94"/>
      <c r="Z507" s="94" t="str">
        <f t="shared" si="414"/>
        <v>0</v>
      </c>
      <c r="AA507" s="96">
        <f t="shared" si="415"/>
        <v>0</v>
      </c>
      <c r="AB507" s="91">
        <v>363.25430000000006</v>
      </c>
      <c r="AC507" s="91"/>
    </row>
    <row r="508" spans="1:29" s="4" customFormat="1" ht="15" customHeight="1">
      <c r="A508" s="81" t="s">
        <v>3969</v>
      </c>
      <c r="B508" s="90">
        <v>1058718910</v>
      </c>
      <c r="C508" s="91">
        <f>SUM(U508+AA508)</f>
        <v>257.33342000000005</v>
      </c>
      <c r="D508" s="92">
        <v>12355909</v>
      </c>
      <c r="E508" s="90" t="s">
        <v>961</v>
      </c>
      <c r="F508" s="90" t="s">
        <v>3978</v>
      </c>
      <c r="G508" s="90" t="s">
        <v>2200</v>
      </c>
      <c r="H508" s="93" t="s">
        <v>3979</v>
      </c>
      <c r="I508" s="94">
        <v>0</v>
      </c>
      <c r="J508" s="94">
        <v>0</v>
      </c>
      <c r="K508" s="95">
        <v>1.9970000000000002E-2</v>
      </c>
      <c r="L508" s="96">
        <v>0.08</v>
      </c>
      <c r="M508" s="96">
        <f t="shared" si="416"/>
        <v>0</v>
      </c>
      <c r="N508" s="96">
        <f t="shared" si="417"/>
        <v>0</v>
      </c>
      <c r="O508" s="96" t="s">
        <v>27</v>
      </c>
      <c r="P508" s="549">
        <v>435709</v>
      </c>
      <c r="Q508" s="98">
        <f>VLOOKUP(H508,Devices!$A$2:$C$2077,3,FALSE)</f>
        <v>448595</v>
      </c>
      <c r="R508" s="94">
        <f t="shared" si="418"/>
        <v>12886</v>
      </c>
      <c r="S508" s="90"/>
      <c r="T508" s="94">
        <f t="shared" si="412"/>
        <v>12886</v>
      </c>
      <c r="U508" s="96">
        <f t="shared" si="413"/>
        <v>257.33342000000005</v>
      </c>
      <c r="V508" s="550">
        <v>0</v>
      </c>
      <c r="W508" s="100">
        <v>0</v>
      </c>
      <c r="X508" s="94">
        <f t="shared" si="419"/>
        <v>0</v>
      </c>
      <c r="Y508" s="94"/>
      <c r="Z508" s="94" t="str">
        <f t="shared" si="414"/>
        <v>0</v>
      </c>
      <c r="AA508" s="96">
        <f t="shared" si="415"/>
        <v>0</v>
      </c>
      <c r="AB508" s="91">
        <v>257.33342000000005</v>
      </c>
      <c r="AC508" s="91"/>
    </row>
    <row r="509" spans="1:29" s="4" customFormat="1" ht="15" customHeight="1">
      <c r="A509" s="81" t="s">
        <v>3969</v>
      </c>
      <c r="B509" s="90">
        <v>1058718910</v>
      </c>
      <c r="C509" s="91">
        <f>SUM(U509+AA509)</f>
        <v>222.04643000000002</v>
      </c>
      <c r="D509" s="92">
        <v>12355907</v>
      </c>
      <c r="E509" s="90" t="s">
        <v>961</v>
      </c>
      <c r="F509" s="90" t="s">
        <v>3980</v>
      </c>
      <c r="G509" s="90" t="s">
        <v>2200</v>
      </c>
      <c r="H509" s="93" t="s">
        <v>3981</v>
      </c>
      <c r="I509" s="94">
        <v>0</v>
      </c>
      <c r="J509" s="94">
        <v>0</v>
      </c>
      <c r="K509" s="95">
        <v>1.9970000000000002E-2</v>
      </c>
      <c r="L509" s="96">
        <v>0.08</v>
      </c>
      <c r="M509" s="96">
        <f t="shared" si="416"/>
        <v>0</v>
      </c>
      <c r="N509" s="96">
        <f t="shared" si="417"/>
        <v>0</v>
      </c>
      <c r="O509" s="96" t="s">
        <v>27</v>
      </c>
      <c r="P509" s="549">
        <v>311615</v>
      </c>
      <c r="Q509" s="98">
        <f>VLOOKUP(H509,Devices!$A$2:$C$2077,3,FALSE)</f>
        <v>322734</v>
      </c>
      <c r="R509" s="94">
        <f t="shared" si="418"/>
        <v>11119</v>
      </c>
      <c r="S509" s="90"/>
      <c r="T509" s="94">
        <f t="shared" si="412"/>
        <v>11119</v>
      </c>
      <c r="U509" s="96">
        <f t="shared" si="413"/>
        <v>222.04643000000002</v>
      </c>
      <c r="V509" s="550">
        <v>0</v>
      </c>
      <c r="W509" s="100">
        <v>0</v>
      </c>
      <c r="X509" s="94">
        <f t="shared" si="419"/>
        <v>0</v>
      </c>
      <c r="Y509" s="94"/>
      <c r="Z509" s="94" t="str">
        <f t="shared" si="414"/>
        <v>0</v>
      </c>
      <c r="AA509" s="96">
        <f t="shared" si="415"/>
        <v>0</v>
      </c>
      <c r="AB509" s="91">
        <v>222.04643000000002</v>
      </c>
      <c r="AC509" s="91"/>
    </row>
    <row r="510" spans="1:29" s="4" customFormat="1" ht="15" customHeight="1">
      <c r="A510" s="81" t="s">
        <v>3969</v>
      </c>
      <c r="B510" s="90">
        <v>1058718910</v>
      </c>
      <c r="C510" s="91">
        <f>SUM(U510+AA510)</f>
        <v>44.732800000000005</v>
      </c>
      <c r="D510" s="92">
        <v>12356125</v>
      </c>
      <c r="E510" s="90" t="s">
        <v>961</v>
      </c>
      <c r="F510" s="90" t="s">
        <v>3982</v>
      </c>
      <c r="G510" s="90" t="s">
        <v>2200</v>
      </c>
      <c r="H510" s="93" t="s">
        <v>3983</v>
      </c>
      <c r="I510" s="94">
        <v>0</v>
      </c>
      <c r="J510" s="94">
        <v>0</v>
      </c>
      <c r="K510" s="95">
        <v>1.9970000000000002E-2</v>
      </c>
      <c r="L510" s="96">
        <v>0.08</v>
      </c>
      <c r="M510" s="96">
        <f t="shared" si="416"/>
        <v>0</v>
      </c>
      <c r="N510" s="96">
        <f t="shared" si="417"/>
        <v>0</v>
      </c>
      <c r="O510" s="96" t="s">
        <v>27</v>
      </c>
      <c r="P510" s="549">
        <v>86931</v>
      </c>
      <c r="Q510" s="98">
        <f>VLOOKUP(H510,Devices!$A$2:$C$2077,3,FALSE)</f>
        <v>89171</v>
      </c>
      <c r="R510" s="94">
        <f t="shared" si="418"/>
        <v>2240</v>
      </c>
      <c r="S510" s="90"/>
      <c r="T510" s="94">
        <f t="shared" si="412"/>
        <v>2240</v>
      </c>
      <c r="U510" s="96">
        <f t="shared" si="413"/>
        <v>44.732800000000005</v>
      </c>
      <c r="V510" s="550">
        <v>0</v>
      </c>
      <c r="W510" s="100">
        <v>0</v>
      </c>
      <c r="X510" s="94">
        <f t="shared" si="419"/>
        <v>0</v>
      </c>
      <c r="Y510" s="94"/>
      <c r="Z510" s="94" t="str">
        <f t="shared" si="414"/>
        <v>0</v>
      </c>
      <c r="AA510" s="96">
        <f t="shared" si="415"/>
        <v>0</v>
      </c>
      <c r="AB510" s="91">
        <v>44.732800000000005</v>
      </c>
      <c r="AC510" s="91"/>
    </row>
    <row r="511" spans="1:29" s="4" customFormat="1" ht="15" customHeight="1">
      <c r="A511" s="81" t="s">
        <v>3969</v>
      </c>
      <c r="B511" s="90">
        <v>1058718910</v>
      </c>
      <c r="C511" s="91">
        <f>SUM(U511+AA511)</f>
        <v>328.62632000000002</v>
      </c>
      <c r="D511" s="92">
        <v>12355910</v>
      </c>
      <c r="E511" s="90" t="s">
        <v>961</v>
      </c>
      <c r="F511" s="90" t="s">
        <v>3984</v>
      </c>
      <c r="G511" s="90" t="s">
        <v>2200</v>
      </c>
      <c r="H511" s="93" t="s">
        <v>3985</v>
      </c>
      <c r="I511" s="94">
        <v>0</v>
      </c>
      <c r="J511" s="94">
        <v>0</v>
      </c>
      <c r="K511" s="95">
        <v>1.9970000000000002E-2</v>
      </c>
      <c r="L511" s="96">
        <v>0.08</v>
      </c>
      <c r="M511" s="96">
        <f t="shared" si="416"/>
        <v>0</v>
      </c>
      <c r="N511" s="96">
        <f t="shared" si="417"/>
        <v>0</v>
      </c>
      <c r="O511" s="96" t="s">
        <v>27</v>
      </c>
      <c r="P511" s="549">
        <v>465079</v>
      </c>
      <c r="Q511" s="98">
        <f>VLOOKUP(H511,Devices!$A$2:$C$2077,3,FALSE)</f>
        <v>481535</v>
      </c>
      <c r="R511" s="94">
        <f t="shared" si="418"/>
        <v>16456</v>
      </c>
      <c r="S511" s="90"/>
      <c r="T511" s="94">
        <f t="shared" si="412"/>
        <v>16456</v>
      </c>
      <c r="U511" s="96">
        <f t="shared" si="413"/>
        <v>328.62632000000002</v>
      </c>
      <c r="V511" s="550">
        <v>0</v>
      </c>
      <c r="W511" s="100">
        <v>0</v>
      </c>
      <c r="X511" s="94">
        <f t="shared" si="419"/>
        <v>0</v>
      </c>
      <c r="Y511" s="94"/>
      <c r="Z511" s="94" t="str">
        <f t="shared" si="414"/>
        <v>0</v>
      </c>
      <c r="AA511" s="96">
        <f t="shared" si="415"/>
        <v>0</v>
      </c>
      <c r="AB511" s="91">
        <v>328.62632000000002</v>
      </c>
      <c r="AC511" s="91"/>
    </row>
    <row r="512" spans="1:29" s="4" customFormat="1" ht="15" customHeight="1">
      <c r="A512" s="81" t="s">
        <v>3969</v>
      </c>
      <c r="B512" s="90">
        <v>1058725220</v>
      </c>
      <c r="C512" s="91">
        <f>SUM(U512+AA512)</f>
        <v>146.22034000000002</v>
      </c>
      <c r="D512" s="92">
        <v>12355911</v>
      </c>
      <c r="E512" s="90" t="s">
        <v>961</v>
      </c>
      <c r="F512" s="90" t="s">
        <v>3986</v>
      </c>
      <c r="G512" s="90" t="s">
        <v>2200</v>
      </c>
      <c r="H512" s="93" t="s">
        <v>3987</v>
      </c>
      <c r="I512" s="94">
        <v>0</v>
      </c>
      <c r="J512" s="94">
        <v>0</v>
      </c>
      <c r="K512" s="95">
        <v>1.9970000000000002E-2</v>
      </c>
      <c r="L512" s="96">
        <v>0.08</v>
      </c>
      <c r="M512" s="96">
        <f t="shared" si="416"/>
        <v>0</v>
      </c>
      <c r="N512" s="96">
        <f t="shared" si="417"/>
        <v>0</v>
      </c>
      <c r="O512" s="96" t="s">
        <v>27</v>
      </c>
      <c r="P512" s="549">
        <v>141992</v>
      </c>
      <c r="Q512" s="98">
        <f>VLOOKUP(H512,Devices!$A$2:$C$2077,3,FALSE)</f>
        <v>149314</v>
      </c>
      <c r="R512" s="94">
        <f t="shared" si="418"/>
        <v>7322</v>
      </c>
      <c r="S512" s="90"/>
      <c r="T512" s="94">
        <f t="shared" si="412"/>
        <v>7322</v>
      </c>
      <c r="U512" s="96">
        <f t="shared" si="413"/>
        <v>146.22034000000002</v>
      </c>
      <c r="V512" s="550">
        <v>0</v>
      </c>
      <c r="W512" s="100">
        <v>0</v>
      </c>
      <c r="X512" s="94">
        <f t="shared" si="419"/>
        <v>0</v>
      </c>
      <c r="Y512" s="94"/>
      <c r="Z512" s="94" t="str">
        <f t="shared" si="414"/>
        <v>0</v>
      </c>
      <c r="AA512" s="96">
        <f t="shared" si="415"/>
        <v>0</v>
      </c>
      <c r="AB512" s="91">
        <v>146.22034000000002</v>
      </c>
      <c r="AC512" s="91"/>
    </row>
    <row r="513" spans="1:29" s="4" customFormat="1" ht="15" customHeight="1">
      <c r="A513" s="81" t="s">
        <v>3969</v>
      </c>
      <c r="B513" s="90">
        <v>1058718900</v>
      </c>
      <c r="C513" s="91">
        <f>SUM(U513+AA513)</f>
        <v>93.699240000000003</v>
      </c>
      <c r="D513" s="92">
        <v>12355912</v>
      </c>
      <c r="E513" s="90" t="s">
        <v>961</v>
      </c>
      <c r="F513" s="90" t="s">
        <v>3988</v>
      </c>
      <c r="G513" s="90" t="s">
        <v>2236</v>
      </c>
      <c r="H513" s="93" t="s">
        <v>3989</v>
      </c>
      <c r="I513" s="94">
        <v>0</v>
      </c>
      <c r="J513" s="94">
        <v>0</v>
      </c>
      <c r="K513" s="95">
        <v>1.9970000000000002E-2</v>
      </c>
      <c r="L513" s="96">
        <v>0.08</v>
      </c>
      <c r="M513" s="96">
        <f t="shared" si="416"/>
        <v>0</v>
      </c>
      <c r="N513" s="96">
        <f t="shared" si="417"/>
        <v>0</v>
      </c>
      <c r="O513" s="96" t="s">
        <v>27</v>
      </c>
      <c r="P513" s="549">
        <v>113375</v>
      </c>
      <c r="Q513" s="98">
        <f>VLOOKUP(H513,Devices!$A$2:$C$2077,3,FALSE)</f>
        <v>118067</v>
      </c>
      <c r="R513" s="94">
        <f t="shared" si="418"/>
        <v>4692</v>
      </c>
      <c r="S513" s="90"/>
      <c r="T513" s="94">
        <f t="shared" si="412"/>
        <v>4692</v>
      </c>
      <c r="U513" s="96">
        <f t="shared" si="413"/>
        <v>93.699240000000003</v>
      </c>
      <c r="V513" s="550">
        <v>0</v>
      </c>
      <c r="W513" s="100">
        <v>0</v>
      </c>
      <c r="X513" s="94">
        <f t="shared" si="419"/>
        <v>0</v>
      </c>
      <c r="Y513" s="94"/>
      <c r="Z513" s="94" t="str">
        <f t="shared" si="414"/>
        <v>0</v>
      </c>
      <c r="AA513" s="96">
        <f t="shared" si="415"/>
        <v>0</v>
      </c>
      <c r="AB513" s="91">
        <v>93.699240000000003</v>
      </c>
      <c r="AC513" s="91"/>
    </row>
    <row r="514" spans="1:29" s="4" customFormat="1" ht="15" customHeight="1">
      <c r="A514" s="81" t="s">
        <v>3969</v>
      </c>
      <c r="B514" s="90">
        <v>1058718910</v>
      </c>
      <c r="C514" s="91">
        <f>SUM(U514+AA514)</f>
        <v>119.10108000000001</v>
      </c>
      <c r="D514" s="92">
        <v>12355913</v>
      </c>
      <c r="E514" s="90" t="s">
        <v>961</v>
      </c>
      <c r="F514" s="90" t="s">
        <v>3990</v>
      </c>
      <c r="G514" s="90" t="s">
        <v>2236</v>
      </c>
      <c r="H514" s="93" t="s">
        <v>3991</v>
      </c>
      <c r="I514" s="94">
        <v>0</v>
      </c>
      <c r="J514" s="94">
        <v>0</v>
      </c>
      <c r="K514" s="95">
        <v>1.9970000000000002E-2</v>
      </c>
      <c r="L514" s="96">
        <v>0.08</v>
      </c>
      <c r="M514" s="96">
        <f t="shared" si="416"/>
        <v>0</v>
      </c>
      <c r="N514" s="96">
        <f t="shared" si="417"/>
        <v>0</v>
      </c>
      <c r="O514" s="96" t="s">
        <v>27</v>
      </c>
      <c r="P514" s="549">
        <v>106184</v>
      </c>
      <c r="Q514" s="98">
        <f>VLOOKUP(H514,Devices!$A$2:$C$2077,3,FALSE)</f>
        <v>112148</v>
      </c>
      <c r="R514" s="94">
        <f t="shared" si="418"/>
        <v>5964</v>
      </c>
      <c r="S514" s="90"/>
      <c r="T514" s="94">
        <f t="shared" si="412"/>
        <v>5964</v>
      </c>
      <c r="U514" s="96">
        <f t="shared" si="413"/>
        <v>119.10108000000001</v>
      </c>
      <c r="V514" s="550">
        <v>0</v>
      </c>
      <c r="W514" s="100">
        <v>0</v>
      </c>
      <c r="X514" s="94">
        <f t="shared" si="419"/>
        <v>0</v>
      </c>
      <c r="Y514" s="94"/>
      <c r="Z514" s="94" t="str">
        <f t="shared" si="414"/>
        <v>0</v>
      </c>
      <c r="AA514" s="96">
        <f t="shared" si="415"/>
        <v>0</v>
      </c>
      <c r="AB514" s="91">
        <v>119.10108000000001</v>
      </c>
      <c r="AC514" s="91"/>
    </row>
    <row r="515" spans="1:29" s="4" customFormat="1" ht="15" customHeight="1">
      <c r="A515" s="81" t="s">
        <v>4667</v>
      </c>
      <c r="B515" s="90">
        <v>1058716950</v>
      </c>
      <c r="C515" s="91">
        <f>SUM(U515+AA515)</f>
        <v>30.374370000000003</v>
      </c>
      <c r="D515" s="92">
        <v>12356301</v>
      </c>
      <c r="E515" s="90" t="s">
        <v>961</v>
      </c>
      <c r="F515" s="90" t="s">
        <v>4668</v>
      </c>
      <c r="G515" s="90" t="s">
        <v>2280</v>
      </c>
      <c r="H515" s="93" t="s">
        <v>4633</v>
      </c>
      <c r="I515" s="94">
        <v>0</v>
      </c>
      <c r="J515" s="94">
        <v>0</v>
      </c>
      <c r="K515" s="95">
        <v>1.9970000000000002E-2</v>
      </c>
      <c r="L515" s="96">
        <v>0.08</v>
      </c>
      <c r="M515" s="96">
        <f t="shared" ref="M515:M527" si="420">I515*K515</f>
        <v>0</v>
      </c>
      <c r="N515" s="96">
        <f t="shared" si="417"/>
        <v>0</v>
      </c>
      <c r="O515" s="96" t="s">
        <v>27</v>
      </c>
      <c r="P515" s="549">
        <v>30630</v>
      </c>
      <c r="Q515" s="98">
        <f>VLOOKUP(H515,Devices!$A$2:$C$2077,3,FALSE)</f>
        <v>32151</v>
      </c>
      <c r="R515" s="94">
        <f t="shared" ref="R515:R527" si="421">Q515-P515</f>
        <v>1521</v>
      </c>
      <c r="S515" s="90"/>
      <c r="T515" s="94">
        <f t="shared" ref="T515:T527" si="422">IF(R515-I515&gt;0, R515-I515,"0")</f>
        <v>1521</v>
      </c>
      <c r="U515" s="96">
        <f t="shared" ref="U515:U527" si="423">IF(T515&gt;0,T515*K515,"0")</f>
        <v>30.374370000000003</v>
      </c>
      <c r="V515" s="550">
        <v>0</v>
      </c>
      <c r="W515" s="100">
        <v>0</v>
      </c>
      <c r="X515" s="94">
        <f t="shared" ref="X515:X527" si="424">W515-V515</f>
        <v>0</v>
      </c>
      <c r="Y515" s="94"/>
      <c r="Z515" s="94" t="str">
        <f t="shared" ref="Z515:Z527" si="425">IF(X515-J515&gt;0,X515-J515,"0")</f>
        <v>0</v>
      </c>
      <c r="AA515" s="96">
        <f t="shared" ref="AA515:AA527" si="426">IF(Z515&gt;0,Z515*L515,"0")</f>
        <v>0</v>
      </c>
      <c r="AB515" s="91">
        <v>30.374370000000003</v>
      </c>
      <c r="AC515" s="91"/>
    </row>
    <row r="516" spans="1:29" s="4" customFormat="1" ht="15" customHeight="1">
      <c r="A516" s="81" t="s">
        <v>5160</v>
      </c>
      <c r="B516" s="90">
        <v>1058719220</v>
      </c>
      <c r="C516" s="91">
        <f>SUM(U516+AA516)</f>
        <v>54.737770000000005</v>
      </c>
      <c r="D516" s="92">
        <v>12356403</v>
      </c>
      <c r="E516" s="90" t="s">
        <v>961</v>
      </c>
      <c r="F516" s="90" t="s">
        <v>5161</v>
      </c>
      <c r="G516" s="90" t="s">
        <v>2236</v>
      </c>
      <c r="H516" s="93" t="s">
        <v>5137</v>
      </c>
      <c r="I516" s="94">
        <v>0</v>
      </c>
      <c r="J516" s="94">
        <v>0</v>
      </c>
      <c r="K516" s="95">
        <v>1.9970000000000002E-2</v>
      </c>
      <c r="L516" s="96">
        <v>0.08</v>
      </c>
      <c r="M516" s="96">
        <f t="shared" si="420"/>
        <v>0</v>
      </c>
      <c r="N516" s="96">
        <f t="shared" si="417"/>
        <v>0</v>
      </c>
      <c r="O516" s="96" t="s">
        <v>27</v>
      </c>
      <c r="P516" s="549">
        <v>29605</v>
      </c>
      <c r="Q516" s="98">
        <f>VLOOKUP(H516,Devices!$A$2:$C$2077,3,FALSE)</f>
        <v>32346</v>
      </c>
      <c r="R516" s="94">
        <f t="shared" si="421"/>
        <v>2741</v>
      </c>
      <c r="S516" s="90"/>
      <c r="T516" s="94">
        <f t="shared" si="422"/>
        <v>2741</v>
      </c>
      <c r="U516" s="96">
        <f t="shared" si="423"/>
        <v>54.737770000000005</v>
      </c>
      <c r="V516" s="550">
        <v>0</v>
      </c>
      <c r="W516" s="100">
        <v>0</v>
      </c>
      <c r="X516" s="94">
        <f t="shared" si="424"/>
        <v>0</v>
      </c>
      <c r="Y516" s="94"/>
      <c r="Z516" s="94" t="str">
        <f t="shared" si="425"/>
        <v>0</v>
      </c>
      <c r="AA516" s="96">
        <f t="shared" si="426"/>
        <v>0</v>
      </c>
      <c r="AB516" s="91">
        <v>54.737770000000005</v>
      </c>
      <c r="AC516" s="91"/>
    </row>
    <row r="517" spans="1:29" s="4" customFormat="1" ht="15" customHeight="1">
      <c r="A517" s="81" t="s">
        <v>5160</v>
      </c>
      <c r="B517" s="90">
        <v>1058719230</v>
      </c>
      <c r="C517" s="91">
        <f>SUM(U517+AA517)</f>
        <v>69.59545</v>
      </c>
      <c r="D517" s="92">
        <v>12356407</v>
      </c>
      <c r="E517" s="90" t="s">
        <v>961</v>
      </c>
      <c r="F517" s="90" t="s">
        <v>5162</v>
      </c>
      <c r="G517" s="90" t="s">
        <v>2200</v>
      </c>
      <c r="H517" s="93" t="s">
        <v>5145</v>
      </c>
      <c r="I517" s="94">
        <v>0</v>
      </c>
      <c r="J517" s="94">
        <v>0</v>
      </c>
      <c r="K517" s="95">
        <v>1.9970000000000002E-2</v>
      </c>
      <c r="L517" s="96">
        <v>0.08</v>
      </c>
      <c r="M517" s="96">
        <f t="shared" si="420"/>
        <v>0</v>
      </c>
      <c r="N517" s="96">
        <f t="shared" si="417"/>
        <v>0</v>
      </c>
      <c r="O517" s="96" t="s">
        <v>27</v>
      </c>
      <c r="P517" s="549">
        <v>35427</v>
      </c>
      <c r="Q517" s="98">
        <f>VLOOKUP(H517,Devices!$A$2:$C$2077,3,FALSE)</f>
        <v>38912</v>
      </c>
      <c r="R517" s="94">
        <f t="shared" si="421"/>
        <v>3485</v>
      </c>
      <c r="S517" s="90"/>
      <c r="T517" s="94">
        <f t="shared" si="422"/>
        <v>3485</v>
      </c>
      <c r="U517" s="96">
        <f t="shared" si="423"/>
        <v>69.59545</v>
      </c>
      <c r="V517" s="550">
        <v>0</v>
      </c>
      <c r="W517" s="100">
        <v>0</v>
      </c>
      <c r="X517" s="94">
        <f t="shared" si="424"/>
        <v>0</v>
      </c>
      <c r="Y517" s="94"/>
      <c r="Z517" s="94" t="str">
        <f t="shared" si="425"/>
        <v>0</v>
      </c>
      <c r="AA517" s="96">
        <f t="shared" si="426"/>
        <v>0</v>
      </c>
      <c r="AB517" s="91">
        <v>69.59545</v>
      </c>
      <c r="AC517" s="91"/>
    </row>
    <row r="518" spans="1:29" s="4" customFormat="1" ht="15" customHeight="1">
      <c r="A518" s="81" t="s">
        <v>5160</v>
      </c>
      <c r="B518" s="90">
        <v>1058719230</v>
      </c>
      <c r="C518" s="91">
        <f>SUM(U518+AA518)</f>
        <v>296.51456000000002</v>
      </c>
      <c r="D518" s="92">
        <v>12355820</v>
      </c>
      <c r="E518" s="90" t="s">
        <v>961</v>
      </c>
      <c r="F518" s="90" t="s">
        <v>5163</v>
      </c>
      <c r="G518" s="90" t="s">
        <v>2200</v>
      </c>
      <c r="H518" s="93" t="s">
        <v>5141</v>
      </c>
      <c r="I518" s="94">
        <v>0</v>
      </c>
      <c r="J518" s="94">
        <v>0</v>
      </c>
      <c r="K518" s="95">
        <v>1.9970000000000002E-2</v>
      </c>
      <c r="L518" s="96">
        <v>0.08</v>
      </c>
      <c r="M518" s="96">
        <f t="shared" si="420"/>
        <v>0</v>
      </c>
      <c r="N518" s="96">
        <f t="shared" si="417"/>
        <v>0</v>
      </c>
      <c r="O518" s="96" t="s">
        <v>27</v>
      </c>
      <c r="P518" s="549">
        <v>345705</v>
      </c>
      <c r="Q518" s="98">
        <f>VLOOKUP(H518,Devices!$A$2:$C$2077,3,FALSE)</f>
        <v>360553</v>
      </c>
      <c r="R518" s="94">
        <f t="shared" si="421"/>
        <v>14848</v>
      </c>
      <c r="S518" s="90"/>
      <c r="T518" s="94">
        <f t="shared" si="422"/>
        <v>14848</v>
      </c>
      <c r="U518" s="96">
        <f t="shared" si="423"/>
        <v>296.51456000000002</v>
      </c>
      <c r="V518" s="550">
        <v>0</v>
      </c>
      <c r="W518" s="100">
        <v>0</v>
      </c>
      <c r="X518" s="94">
        <f t="shared" si="424"/>
        <v>0</v>
      </c>
      <c r="Y518" s="94"/>
      <c r="Z518" s="94" t="str">
        <f t="shared" si="425"/>
        <v>0</v>
      </c>
      <c r="AA518" s="96">
        <f t="shared" si="426"/>
        <v>0</v>
      </c>
      <c r="AB518" s="91">
        <v>296.51456000000002</v>
      </c>
      <c r="AC518" s="91"/>
    </row>
    <row r="519" spans="1:29" s="4" customFormat="1" ht="15" customHeight="1">
      <c r="A519" s="81" t="s">
        <v>5160</v>
      </c>
      <c r="B519" s="90">
        <v>1058719230</v>
      </c>
      <c r="C519" s="91">
        <f>SUM(U519+AA519)</f>
        <v>107.53845000000001</v>
      </c>
      <c r="D519" s="92">
        <v>12356401</v>
      </c>
      <c r="E519" s="90" t="s">
        <v>961</v>
      </c>
      <c r="F519" s="90" t="s">
        <v>5164</v>
      </c>
      <c r="G519" s="90" t="s">
        <v>2236</v>
      </c>
      <c r="H519" s="93" t="s">
        <v>5136</v>
      </c>
      <c r="I519" s="94">
        <v>0</v>
      </c>
      <c r="J519" s="94">
        <v>0</v>
      </c>
      <c r="K519" s="95">
        <v>1.9970000000000002E-2</v>
      </c>
      <c r="L519" s="96">
        <v>0.08</v>
      </c>
      <c r="M519" s="96">
        <f t="shared" si="420"/>
        <v>0</v>
      </c>
      <c r="N519" s="96">
        <f t="shared" si="417"/>
        <v>0</v>
      </c>
      <c r="O519" s="96" t="s">
        <v>27</v>
      </c>
      <c r="P519" s="549">
        <v>46194</v>
      </c>
      <c r="Q519" s="98">
        <f>VLOOKUP(H519,Devices!$A$2:$C$2077,3,FALSE)</f>
        <v>51579</v>
      </c>
      <c r="R519" s="94">
        <f t="shared" si="421"/>
        <v>5385</v>
      </c>
      <c r="S519" s="90"/>
      <c r="T519" s="94">
        <f t="shared" si="422"/>
        <v>5385</v>
      </c>
      <c r="U519" s="96">
        <f t="shared" si="423"/>
        <v>107.53845000000001</v>
      </c>
      <c r="V519" s="550">
        <v>0</v>
      </c>
      <c r="W519" s="100">
        <v>0</v>
      </c>
      <c r="X519" s="94">
        <f t="shared" si="424"/>
        <v>0</v>
      </c>
      <c r="Y519" s="94"/>
      <c r="Z519" s="94" t="str">
        <f t="shared" si="425"/>
        <v>0</v>
      </c>
      <c r="AA519" s="96">
        <f t="shared" si="426"/>
        <v>0</v>
      </c>
      <c r="AB519" s="91">
        <v>107.53845000000001</v>
      </c>
      <c r="AC519" s="91"/>
    </row>
    <row r="520" spans="1:29" s="4" customFormat="1" ht="15" customHeight="1">
      <c r="A520" s="81" t="s">
        <v>5160</v>
      </c>
      <c r="B520" s="90">
        <v>1058719220</v>
      </c>
      <c r="C520" s="91">
        <f>SUM(U520+AA520)</f>
        <v>31.233080000000001</v>
      </c>
      <c r="D520" s="92">
        <v>12356400</v>
      </c>
      <c r="E520" s="90" t="s">
        <v>961</v>
      </c>
      <c r="F520" s="90" t="s">
        <v>5165</v>
      </c>
      <c r="G520" s="90" t="s">
        <v>2236</v>
      </c>
      <c r="H520" s="93" t="s">
        <v>5166</v>
      </c>
      <c r="I520" s="94">
        <v>0</v>
      </c>
      <c r="J520" s="94">
        <v>0</v>
      </c>
      <c r="K520" s="95">
        <v>1.9970000000000002E-2</v>
      </c>
      <c r="L520" s="96">
        <v>0.08</v>
      </c>
      <c r="M520" s="96">
        <f t="shared" si="420"/>
        <v>0</v>
      </c>
      <c r="N520" s="96">
        <f t="shared" si="417"/>
        <v>0</v>
      </c>
      <c r="O520" s="96" t="s">
        <v>27</v>
      </c>
      <c r="P520" s="549">
        <v>24797</v>
      </c>
      <c r="Q520" s="98">
        <f>VLOOKUP(H520,Devices!$A$2:$C$2077,3,FALSE)</f>
        <v>26361</v>
      </c>
      <c r="R520" s="94">
        <f t="shared" si="421"/>
        <v>1564</v>
      </c>
      <c r="S520" s="90"/>
      <c r="T520" s="94">
        <f t="shared" si="422"/>
        <v>1564</v>
      </c>
      <c r="U520" s="96">
        <f t="shared" si="423"/>
        <v>31.233080000000001</v>
      </c>
      <c r="V520" s="550">
        <v>0</v>
      </c>
      <c r="W520" s="100">
        <v>0</v>
      </c>
      <c r="X520" s="94">
        <f t="shared" si="424"/>
        <v>0</v>
      </c>
      <c r="Y520" s="94"/>
      <c r="Z520" s="94" t="str">
        <f t="shared" si="425"/>
        <v>0</v>
      </c>
      <c r="AA520" s="96">
        <f t="shared" si="426"/>
        <v>0</v>
      </c>
      <c r="AB520" s="91">
        <v>31.233080000000001</v>
      </c>
      <c r="AC520" s="91"/>
    </row>
    <row r="521" spans="1:29" s="4" customFormat="1" ht="15" customHeight="1">
      <c r="A521" s="81" t="s">
        <v>5160</v>
      </c>
      <c r="B521" s="90">
        <v>1058719220</v>
      </c>
      <c r="C521" s="91">
        <f>SUM(U521+AA521)</f>
        <v>251.38236000000003</v>
      </c>
      <c r="D521" s="92">
        <v>12356069</v>
      </c>
      <c r="E521" s="90" t="s">
        <v>961</v>
      </c>
      <c r="F521" s="90" t="s">
        <v>5165</v>
      </c>
      <c r="G521" s="90" t="s">
        <v>2200</v>
      </c>
      <c r="H521" s="93" t="s">
        <v>5142</v>
      </c>
      <c r="I521" s="94">
        <v>0</v>
      </c>
      <c r="J521" s="94">
        <v>0</v>
      </c>
      <c r="K521" s="95">
        <v>1.9970000000000002E-2</v>
      </c>
      <c r="L521" s="96">
        <v>0.08</v>
      </c>
      <c r="M521" s="96">
        <f t="shared" si="420"/>
        <v>0</v>
      </c>
      <c r="N521" s="96">
        <f t="shared" si="417"/>
        <v>0</v>
      </c>
      <c r="O521" s="96" t="s">
        <v>27</v>
      </c>
      <c r="P521" s="549">
        <v>336006</v>
      </c>
      <c r="Q521" s="98">
        <f>VLOOKUP(H521,Devices!$A$2:$C$2077,3,FALSE)</f>
        <v>348594</v>
      </c>
      <c r="R521" s="94">
        <f t="shared" si="421"/>
        <v>12588</v>
      </c>
      <c r="S521" s="90"/>
      <c r="T521" s="94">
        <f t="shared" si="422"/>
        <v>12588</v>
      </c>
      <c r="U521" s="96">
        <f t="shared" si="423"/>
        <v>251.38236000000003</v>
      </c>
      <c r="V521" s="550">
        <v>0</v>
      </c>
      <c r="W521" s="100">
        <v>0</v>
      </c>
      <c r="X521" s="94">
        <f t="shared" si="424"/>
        <v>0</v>
      </c>
      <c r="Y521" s="94"/>
      <c r="Z521" s="94" t="str">
        <f t="shared" si="425"/>
        <v>0</v>
      </c>
      <c r="AA521" s="96">
        <f t="shared" si="426"/>
        <v>0</v>
      </c>
      <c r="AB521" s="91">
        <v>251.38236000000003</v>
      </c>
      <c r="AC521" s="91"/>
    </row>
    <row r="522" spans="1:29" s="4" customFormat="1" ht="15" customHeight="1">
      <c r="A522" s="81" t="s">
        <v>5160</v>
      </c>
      <c r="B522" s="90">
        <v>1058719230</v>
      </c>
      <c r="C522" s="91">
        <f>SUM(U522+AA522)</f>
        <v>6.1907000000000005</v>
      </c>
      <c r="D522" s="92">
        <v>12356404</v>
      </c>
      <c r="E522" s="90" t="s">
        <v>961</v>
      </c>
      <c r="F522" s="90" t="s">
        <v>5167</v>
      </c>
      <c r="G522" s="90" t="s">
        <v>2236</v>
      </c>
      <c r="H522" s="93" t="s">
        <v>5139</v>
      </c>
      <c r="I522" s="94">
        <v>0</v>
      </c>
      <c r="J522" s="94">
        <v>0</v>
      </c>
      <c r="K522" s="95">
        <v>1.9970000000000002E-2</v>
      </c>
      <c r="L522" s="96">
        <v>0.08</v>
      </c>
      <c r="M522" s="96">
        <f t="shared" si="420"/>
        <v>0</v>
      </c>
      <c r="N522" s="96">
        <f t="shared" si="417"/>
        <v>0</v>
      </c>
      <c r="O522" s="96" t="s">
        <v>27</v>
      </c>
      <c r="P522" s="549">
        <v>3977</v>
      </c>
      <c r="Q522" s="98">
        <f>VLOOKUP(H522,Devices!$A$2:$C$2077,3,FALSE)</f>
        <v>4287</v>
      </c>
      <c r="R522" s="94">
        <f t="shared" si="421"/>
        <v>310</v>
      </c>
      <c r="S522" s="90"/>
      <c r="T522" s="94">
        <f t="shared" si="422"/>
        <v>310</v>
      </c>
      <c r="U522" s="96">
        <f t="shared" si="423"/>
        <v>6.1907000000000005</v>
      </c>
      <c r="V522" s="550">
        <v>0</v>
      </c>
      <c r="W522" s="100">
        <v>0</v>
      </c>
      <c r="X522" s="94">
        <f t="shared" si="424"/>
        <v>0</v>
      </c>
      <c r="Y522" s="94"/>
      <c r="Z522" s="94" t="str">
        <f t="shared" si="425"/>
        <v>0</v>
      </c>
      <c r="AA522" s="96">
        <f t="shared" si="426"/>
        <v>0</v>
      </c>
      <c r="AB522" s="91">
        <v>6.1907000000000005</v>
      </c>
      <c r="AC522" s="91"/>
    </row>
    <row r="523" spans="1:29" s="4" customFormat="1" ht="15" customHeight="1">
      <c r="A523" s="81" t="s">
        <v>5160</v>
      </c>
      <c r="B523" s="90">
        <v>1058719230</v>
      </c>
      <c r="C523" s="91">
        <f>SUM(U523+AA523)</f>
        <v>307.21848</v>
      </c>
      <c r="D523" s="92">
        <v>12355939</v>
      </c>
      <c r="E523" s="90" t="s">
        <v>961</v>
      </c>
      <c r="F523" s="90" t="s">
        <v>5168</v>
      </c>
      <c r="G523" s="90" t="s">
        <v>2200</v>
      </c>
      <c r="H523" s="93" t="s">
        <v>5143</v>
      </c>
      <c r="I523" s="94">
        <v>0</v>
      </c>
      <c r="J523" s="94">
        <v>0</v>
      </c>
      <c r="K523" s="95">
        <v>1.9970000000000002E-2</v>
      </c>
      <c r="L523" s="96">
        <v>0.08</v>
      </c>
      <c r="M523" s="96">
        <f t="shared" si="420"/>
        <v>0</v>
      </c>
      <c r="N523" s="96">
        <f t="shared" si="417"/>
        <v>0</v>
      </c>
      <c r="O523" s="96" t="s">
        <v>27</v>
      </c>
      <c r="P523" s="549">
        <v>299262</v>
      </c>
      <c r="Q523" s="98">
        <f>VLOOKUP(H523,Devices!$A$2:$C$2077,3,FALSE)</f>
        <v>314646</v>
      </c>
      <c r="R523" s="94">
        <f t="shared" si="421"/>
        <v>15384</v>
      </c>
      <c r="S523" s="90"/>
      <c r="T523" s="94">
        <f t="shared" si="422"/>
        <v>15384</v>
      </c>
      <c r="U523" s="96">
        <f t="shared" si="423"/>
        <v>307.21848</v>
      </c>
      <c r="V523" s="550">
        <v>0</v>
      </c>
      <c r="W523" s="100">
        <v>0</v>
      </c>
      <c r="X523" s="94">
        <f t="shared" si="424"/>
        <v>0</v>
      </c>
      <c r="Y523" s="94"/>
      <c r="Z523" s="94" t="str">
        <f t="shared" si="425"/>
        <v>0</v>
      </c>
      <c r="AA523" s="96">
        <f t="shared" si="426"/>
        <v>0</v>
      </c>
      <c r="AB523" s="91">
        <v>307.21848</v>
      </c>
      <c r="AC523" s="91"/>
    </row>
    <row r="524" spans="1:29" s="4" customFormat="1" ht="15" customHeight="1">
      <c r="A524" s="81" t="s">
        <v>5160</v>
      </c>
      <c r="B524" s="90">
        <v>1058719230</v>
      </c>
      <c r="C524" s="91">
        <f>SUM(U524+AA524)</f>
        <v>122.29628000000001</v>
      </c>
      <c r="D524" s="92">
        <v>12356402</v>
      </c>
      <c r="E524" s="90" t="s">
        <v>961</v>
      </c>
      <c r="F524" s="90" t="s">
        <v>5169</v>
      </c>
      <c r="G524" s="90" t="s">
        <v>2236</v>
      </c>
      <c r="H524" s="93" t="s">
        <v>5138</v>
      </c>
      <c r="I524" s="94">
        <v>0</v>
      </c>
      <c r="J524" s="94">
        <v>0</v>
      </c>
      <c r="K524" s="95">
        <v>1.9970000000000002E-2</v>
      </c>
      <c r="L524" s="96">
        <v>0.08</v>
      </c>
      <c r="M524" s="96">
        <f t="shared" si="420"/>
        <v>0</v>
      </c>
      <c r="N524" s="96">
        <f t="shared" si="417"/>
        <v>0</v>
      </c>
      <c r="O524" s="96" t="s">
        <v>27</v>
      </c>
      <c r="P524" s="549">
        <v>74982</v>
      </c>
      <c r="Q524" s="98">
        <f>VLOOKUP(H524,Devices!$A$2:$C$2077,3,FALSE)</f>
        <v>81106</v>
      </c>
      <c r="R524" s="94">
        <f t="shared" si="421"/>
        <v>6124</v>
      </c>
      <c r="S524" s="90"/>
      <c r="T524" s="94">
        <f t="shared" si="422"/>
        <v>6124</v>
      </c>
      <c r="U524" s="96">
        <f t="shared" si="423"/>
        <v>122.29628000000001</v>
      </c>
      <c r="V524" s="550">
        <v>0</v>
      </c>
      <c r="W524" s="100">
        <v>0</v>
      </c>
      <c r="X524" s="94">
        <f t="shared" si="424"/>
        <v>0</v>
      </c>
      <c r="Y524" s="94"/>
      <c r="Z524" s="94" t="str">
        <f t="shared" si="425"/>
        <v>0</v>
      </c>
      <c r="AA524" s="96">
        <f t="shared" si="426"/>
        <v>0</v>
      </c>
      <c r="AB524" s="91">
        <v>122.29628000000001</v>
      </c>
      <c r="AC524" s="91"/>
    </row>
    <row r="525" spans="1:29" s="4" customFormat="1" ht="15" customHeight="1">
      <c r="A525" s="81" t="s">
        <v>5160</v>
      </c>
      <c r="B525" s="90">
        <v>1058719230</v>
      </c>
      <c r="C525" s="91">
        <f>SUM(U525+AA525)</f>
        <v>24.702890000000004</v>
      </c>
      <c r="D525" s="92">
        <v>12356068</v>
      </c>
      <c r="E525" s="90" t="s">
        <v>961</v>
      </c>
      <c r="F525" s="90" t="s">
        <v>5172</v>
      </c>
      <c r="G525" s="90" t="s">
        <v>2200</v>
      </c>
      <c r="H525" s="93" t="s">
        <v>3180</v>
      </c>
      <c r="I525" s="94">
        <v>0</v>
      </c>
      <c r="J525" s="94">
        <v>0</v>
      </c>
      <c r="K525" s="95">
        <v>1.9970000000000002E-2</v>
      </c>
      <c r="L525" s="96">
        <v>0.08</v>
      </c>
      <c r="M525" s="96">
        <f t="shared" si="420"/>
        <v>0</v>
      </c>
      <c r="N525" s="96">
        <f t="shared" si="417"/>
        <v>0</v>
      </c>
      <c r="O525" s="96" t="s">
        <v>27</v>
      </c>
      <c r="P525" s="549">
        <v>468351</v>
      </c>
      <c r="Q525" s="98">
        <f>VLOOKUP(H525,Devices!$A$2:$C$2077,3,FALSE)</f>
        <v>469588</v>
      </c>
      <c r="R525" s="94">
        <f t="shared" si="421"/>
        <v>1237</v>
      </c>
      <c r="S525" s="90"/>
      <c r="T525" s="94">
        <f t="shared" si="422"/>
        <v>1237</v>
      </c>
      <c r="U525" s="96">
        <f t="shared" si="423"/>
        <v>24.702890000000004</v>
      </c>
      <c r="V525" s="550">
        <v>0</v>
      </c>
      <c r="W525" s="100">
        <v>0</v>
      </c>
      <c r="X525" s="94">
        <f t="shared" si="424"/>
        <v>0</v>
      </c>
      <c r="Y525" s="94"/>
      <c r="Z525" s="94" t="str">
        <f t="shared" si="425"/>
        <v>0</v>
      </c>
      <c r="AA525" s="96">
        <f t="shared" si="426"/>
        <v>0</v>
      </c>
      <c r="AB525" s="91">
        <v>24.702890000000004</v>
      </c>
      <c r="AC525" s="91"/>
    </row>
    <row r="526" spans="1:29" s="4" customFormat="1" ht="15" customHeight="1">
      <c r="A526" s="81" t="s">
        <v>5160</v>
      </c>
      <c r="B526" s="90">
        <v>1058719230</v>
      </c>
      <c r="C526" s="91">
        <f>SUM(U526+AA526)</f>
        <v>12.081850000000001</v>
      </c>
      <c r="D526" s="92">
        <v>12356406</v>
      </c>
      <c r="E526" s="90" t="s">
        <v>961</v>
      </c>
      <c r="F526" s="90" t="s">
        <v>5173</v>
      </c>
      <c r="G526" s="90" t="s">
        <v>2200</v>
      </c>
      <c r="H526" s="93" t="s">
        <v>5144</v>
      </c>
      <c r="I526" s="94">
        <v>0</v>
      </c>
      <c r="J526" s="94">
        <v>0</v>
      </c>
      <c r="K526" s="95">
        <v>1.9970000000000002E-2</v>
      </c>
      <c r="L526" s="96">
        <v>0.08</v>
      </c>
      <c r="M526" s="96">
        <f t="shared" si="420"/>
        <v>0</v>
      </c>
      <c r="N526" s="96">
        <f t="shared" si="417"/>
        <v>0</v>
      </c>
      <c r="O526" s="96" t="s">
        <v>27</v>
      </c>
      <c r="P526" s="549">
        <v>6575</v>
      </c>
      <c r="Q526" s="98">
        <f>VLOOKUP(H526,Devices!$A$2:$C$2077,3,FALSE)</f>
        <v>7180</v>
      </c>
      <c r="R526" s="94">
        <f t="shared" si="421"/>
        <v>605</v>
      </c>
      <c r="S526" s="90"/>
      <c r="T526" s="94">
        <f t="shared" si="422"/>
        <v>605</v>
      </c>
      <c r="U526" s="96">
        <f t="shared" si="423"/>
        <v>12.081850000000001</v>
      </c>
      <c r="V526" s="550">
        <v>0</v>
      </c>
      <c r="W526" s="100">
        <v>0</v>
      </c>
      <c r="X526" s="94">
        <f t="shared" si="424"/>
        <v>0</v>
      </c>
      <c r="Y526" s="94"/>
      <c r="Z526" s="94" t="str">
        <f t="shared" si="425"/>
        <v>0</v>
      </c>
      <c r="AA526" s="96">
        <f t="shared" si="426"/>
        <v>0</v>
      </c>
      <c r="AB526" s="91">
        <v>12.081850000000001</v>
      </c>
      <c r="AC526" s="91"/>
    </row>
    <row r="527" spans="1:29" s="4" customFormat="1" ht="15" customHeight="1">
      <c r="A527" s="81" t="s">
        <v>5160</v>
      </c>
      <c r="B527" s="90">
        <v>1058719220</v>
      </c>
      <c r="C527" s="91">
        <f>SUM(U527+AA527)</f>
        <v>248.40683000000001</v>
      </c>
      <c r="D527" s="92">
        <v>12356409</v>
      </c>
      <c r="E527" s="90" t="s">
        <v>961</v>
      </c>
      <c r="F527" s="90" t="s">
        <v>5161</v>
      </c>
      <c r="G527" s="90" t="s">
        <v>2200</v>
      </c>
      <c r="H527" s="93" t="s">
        <v>5146</v>
      </c>
      <c r="I527" s="94">
        <v>0</v>
      </c>
      <c r="J527" s="94">
        <v>0</v>
      </c>
      <c r="K527" s="95">
        <v>1.9970000000000002E-2</v>
      </c>
      <c r="L527" s="96">
        <v>0.08</v>
      </c>
      <c r="M527" s="96">
        <f t="shared" si="420"/>
        <v>0</v>
      </c>
      <c r="N527" s="96">
        <f t="shared" si="417"/>
        <v>0</v>
      </c>
      <c r="O527" s="96" t="s">
        <v>27</v>
      </c>
      <c r="P527" s="549">
        <v>130994</v>
      </c>
      <c r="Q527" s="98">
        <f>VLOOKUP(H527,Devices!$A$2:$C$2077,3,FALSE)</f>
        <v>143433</v>
      </c>
      <c r="R527" s="94">
        <f t="shared" si="421"/>
        <v>12439</v>
      </c>
      <c r="S527" s="90"/>
      <c r="T527" s="94">
        <f t="shared" si="422"/>
        <v>12439</v>
      </c>
      <c r="U527" s="96">
        <f t="shared" si="423"/>
        <v>248.40683000000001</v>
      </c>
      <c r="V527" s="550">
        <v>0</v>
      </c>
      <c r="W527" s="100">
        <v>0</v>
      </c>
      <c r="X527" s="94">
        <f t="shared" si="424"/>
        <v>0</v>
      </c>
      <c r="Y527" s="94"/>
      <c r="Z527" s="94" t="str">
        <f t="shared" si="425"/>
        <v>0</v>
      </c>
      <c r="AA527" s="96">
        <f t="shared" si="426"/>
        <v>0</v>
      </c>
      <c r="AB527" s="91">
        <v>248.40683000000001</v>
      </c>
      <c r="AC527" s="91"/>
    </row>
    <row r="528" spans="1:29" s="4" customFormat="1" ht="15" customHeight="1">
      <c r="A528" s="81" t="s">
        <v>5243</v>
      </c>
      <c r="B528" s="90">
        <v>1058719230</v>
      </c>
      <c r="C528" s="91">
        <f>SUM(U528+AA528)</f>
        <v>74.28840000000001</v>
      </c>
      <c r="D528" s="92">
        <v>12356425</v>
      </c>
      <c r="E528" s="90" t="s">
        <v>961</v>
      </c>
      <c r="F528" s="90" t="s">
        <v>5170</v>
      </c>
      <c r="G528" s="90" t="s">
        <v>2200</v>
      </c>
      <c r="H528" s="93" t="s">
        <v>5244</v>
      </c>
      <c r="I528" s="94">
        <v>0</v>
      </c>
      <c r="J528" s="94">
        <v>0</v>
      </c>
      <c r="K528" s="95">
        <v>1.9970000000000002E-2</v>
      </c>
      <c r="L528" s="96">
        <v>0.08</v>
      </c>
      <c r="M528" s="96">
        <f t="shared" ref="M528:M541" si="427">I528*K528</f>
        <v>0</v>
      </c>
      <c r="N528" s="96">
        <f t="shared" si="417"/>
        <v>0</v>
      </c>
      <c r="O528" s="96" t="s">
        <v>27</v>
      </c>
      <c r="P528" s="549">
        <v>34453</v>
      </c>
      <c r="Q528" s="98">
        <f>VLOOKUP(H528,Devices!$A$2:$C$2077,3,FALSE)</f>
        <v>38173</v>
      </c>
      <c r="R528" s="94">
        <f>Q528-P528</f>
        <v>3720</v>
      </c>
      <c r="S528" s="90"/>
      <c r="T528" s="94">
        <f>IF(R528-I528&gt;0, R528-I528,"0")</f>
        <v>3720</v>
      </c>
      <c r="U528" s="96">
        <f>IF(T528&gt;0,T528*K528,"0")</f>
        <v>74.28840000000001</v>
      </c>
      <c r="V528" s="550">
        <v>0</v>
      </c>
      <c r="W528" s="100">
        <v>0</v>
      </c>
      <c r="X528" s="94">
        <f>W528-V528</f>
        <v>0</v>
      </c>
      <c r="Y528" s="94"/>
      <c r="Z528" s="94" t="str">
        <f>IF(X528-J528&gt;0,X528-J528,"0")</f>
        <v>0</v>
      </c>
      <c r="AA528" s="96">
        <f>IF(Z528&gt;0,Z528*L528,"0")</f>
        <v>0</v>
      </c>
      <c r="AB528" s="91">
        <v>74.28840000000001</v>
      </c>
      <c r="AC528" s="91"/>
    </row>
    <row r="529" spans="1:29" s="4" customFormat="1" ht="15" customHeight="1">
      <c r="A529" s="81" t="s">
        <v>5319</v>
      </c>
      <c r="B529" s="90">
        <v>1058710910</v>
      </c>
      <c r="C529" s="91">
        <f>SUM(U529+AA529)</f>
        <v>16.874650000000003</v>
      </c>
      <c r="D529" s="92">
        <v>12355950</v>
      </c>
      <c r="E529" s="90" t="s">
        <v>961</v>
      </c>
      <c r="F529" s="90" t="s">
        <v>5320</v>
      </c>
      <c r="G529" s="90" t="s">
        <v>2200</v>
      </c>
      <c r="H529" s="93" t="s">
        <v>4524</v>
      </c>
      <c r="I529" s="94">
        <v>0</v>
      </c>
      <c r="J529" s="94">
        <v>0</v>
      </c>
      <c r="K529" s="95">
        <v>1.9970000000000002E-2</v>
      </c>
      <c r="L529" s="96">
        <v>0.08</v>
      </c>
      <c r="M529" s="96">
        <f t="shared" si="427"/>
        <v>0</v>
      </c>
      <c r="N529" s="96">
        <f t="shared" si="417"/>
        <v>0</v>
      </c>
      <c r="O529" s="96" t="s">
        <v>27</v>
      </c>
      <c r="P529" s="187">
        <v>104425</v>
      </c>
      <c r="Q529" s="98">
        <f>VLOOKUP(H529,Devices!$A$2:$C$2077,3,FALSE)</f>
        <v>105270</v>
      </c>
      <c r="R529" s="94">
        <f t="shared" ref="R529" si="428">Q529-P529</f>
        <v>845</v>
      </c>
      <c r="S529" s="94"/>
      <c r="T529" s="94">
        <f t="shared" ref="T529" si="429">IF(R529-I529&gt;0, R529-I529,"0")</f>
        <v>845</v>
      </c>
      <c r="U529" s="96">
        <f t="shared" ref="U529" si="430">IF(T529&gt;0,T529*K529,"0")</f>
        <v>16.874650000000003</v>
      </c>
      <c r="V529" s="99">
        <v>0</v>
      </c>
      <c r="W529" s="100">
        <v>0</v>
      </c>
      <c r="X529" s="94">
        <f t="shared" ref="X529" si="431">W529-V529</f>
        <v>0</v>
      </c>
      <c r="Y529" s="94"/>
      <c r="Z529" s="94" t="str">
        <f t="shared" ref="Z529" si="432">IF(X529-J529&gt;0,X529-J529,"0")</f>
        <v>0</v>
      </c>
      <c r="AA529" s="96">
        <f t="shared" ref="AA529" si="433">IF(Z529&gt;0,Z529*L529,"0")</f>
        <v>0</v>
      </c>
      <c r="AB529" s="91">
        <v>16.874650000000003</v>
      </c>
      <c r="AC529" s="119"/>
    </row>
    <row r="530" spans="1:29" s="4" customFormat="1" ht="15" customHeight="1">
      <c r="A530" s="81" t="s">
        <v>5319</v>
      </c>
      <c r="B530" s="90">
        <v>1058710900</v>
      </c>
      <c r="C530" s="91">
        <f>SUM(U530+AA530)</f>
        <v>168.96617000000001</v>
      </c>
      <c r="D530" s="294">
        <v>12355667</v>
      </c>
      <c r="E530" s="90" t="s">
        <v>961</v>
      </c>
      <c r="F530" s="90" t="s">
        <v>5321</v>
      </c>
      <c r="G530" s="90" t="s">
        <v>2200</v>
      </c>
      <c r="H530" s="93" t="s">
        <v>3598</v>
      </c>
      <c r="I530" s="94">
        <v>0</v>
      </c>
      <c r="J530" s="94">
        <v>0</v>
      </c>
      <c r="K530" s="95">
        <v>1.9970000000000002E-2</v>
      </c>
      <c r="L530" s="96">
        <v>0.08</v>
      </c>
      <c r="M530" s="96">
        <f t="shared" si="427"/>
        <v>0</v>
      </c>
      <c r="N530" s="96">
        <f t="shared" si="417"/>
        <v>0</v>
      </c>
      <c r="O530" s="96" t="s">
        <v>27</v>
      </c>
      <c r="P530" s="97">
        <v>462292</v>
      </c>
      <c r="Q530" s="98">
        <f>VLOOKUP(H530,Devices!$A$2:$C$2077,3,FALSE)</f>
        <v>470753</v>
      </c>
      <c r="R530" s="94">
        <f t="shared" ref="R530:R541" si="434">Q530-P530</f>
        <v>8461</v>
      </c>
      <c r="S530" s="94"/>
      <c r="T530" s="94">
        <f t="shared" ref="T530:T541" si="435">IF(R530-I530&gt;0, R530-I530,"0")</f>
        <v>8461</v>
      </c>
      <c r="U530" s="96">
        <f t="shared" ref="U530:U541" si="436">IF(T530&gt;0,T530*K530,"0")</f>
        <v>168.96617000000001</v>
      </c>
      <c r="V530" s="99">
        <v>0</v>
      </c>
      <c r="W530" s="100">
        <v>0</v>
      </c>
      <c r="X530" s="94">
        <f t="shared" ref="X530:X541" si="437">W530-V530</f>
        <v>0</v>
      </c>
      <c r="Y530" s="94"/>
      <c r="Z530" s="94" t="str">
        <f t="shared" ref="Z530:Z541" si="438">IF(X530-J530&gt;0,X530-J530,"0")</f>
        <v>0</v>
      </c>
      <c r="AA530" s="96">
        <f t="shared" ref="AA530:AA541" si="439">IF(Z530&gt;0,Z530*L530,"0")</f>
        <v>0</v>
      </c>
      <c r="AB530" s="91">
        <v>168.96617000000001</v>
      </c>
      <c r="AC530" s="91"/>
    </row>
    <row r="531" spans="1:29" s="4" customFormat="1" ht="15" customHeight="1">
      <c r="A531" s="81" t="s">
        <v>5319</v>
      </c>
      <c r="B531" s="90">
        <v>1058710900</v>
      </c>
      <c r="C531" s="91">
        <f>SUM(U531+AA531)</f>
        <v>14.538160000000001</v>
      </c>
      <c r="D531" s="294">
        <v>12356440</v>
      </c>
      <c r="E531" s="90" t="s">
        <v>961</v>
      </c>
      <c r="F531" s="90" t="s">
        <v>5322</v>
      </c>
      <c r="G531" s="90" t="s">
        <v>2236</v>
      </c>
      <c r="H531" s="93" t="s">
        <v>5368</v>
      </c>
      <c r="I531" s="94">
        <v>0</v>
      </c>
      <c r="J531" s="94">
        <v>0</v>
      </c>
      <c r="K531" s="95">
        <v>1.9970000000000002E-2</v>
      </c>
      <c r="L531" s="96">
        <v>0.08</v>
      </c>
      <c r="M531" s="96">
        <f t="shared" si="427"/>
        <v>0</v>
      </c>
      <c r="N531" s="96">
        <f t="shared" si="417"/>
        <v>0</v>
      </c>
      <c r="O531" s="96" t="s">
        <v>27</v>
      </c>
      <c r="P531" s="97">
        <v>3427</v>
      </c>
      <c r="Q531" s="98">
        <f>VLOOKUP(H531,Devices!$A$2:$C$2077,3,FALSE)</f>
        <v>4155</v>
      </c>
      <c r="R531" s="94">
        <f t="shared" si="434"/>
        <v>728</v>
      </c>
      <c r="S531" s="94"/>
      <c r="T531" s="94">
        <f t="shared" si="435"/>
        <v>728</v>
      </c>
      <c r="U531" s="96">
        <f t="shared" si="436"/>
        <v>14.538160000000001</v>
      </c>
      <c r="V531" s="99">
        <v>0</v>
      </c>
      <c r="W531" s="100">
        <v>0</v>
      </c>
      <c r="X531" s="94">
        <f t="shared" si="437"/>
        <v>0</v>
      </c>
      <c r="Y531" s="94"/>
      <c r="Z531" s="94" t="str">
        <f t="shared" si="438"/>
        <v>0</v>
      </c>
      <c r="AA531" s="96">
        <f t="shared" si="439"/>
        <v>0</v>
      </c>
      <c r="AB531" s="91">
        <v>14.538160000000001</v>
      </c>
      <c r="AC531" s="91"/>
    </row>
    <row r="532" spans="1:29" s="4" customFormat="1" ht="15" customHeight="1">
      <c r="A532" s="81" t="s">
        <v>5319</v>
      </c>
      <c r="B532" s="90">
        <v>1058710910</v>
      </c>
      <c r="C532" s="91">
        <f>SUM(U532+AA532)</f>
        <v>13.539660000000001</v>
      </c>
      <c r="D532" s="294">
        <v>12356439</v>
      </c>
      <c r="E532" s="90" t="s">
        <v>961</v>
      </c>
      <c r="F532" s="90" t="s">
        <v>5323</v>
      </c>
      <c r="G532" s="90" t="s">
        <v>2236</v>
      </c>
      <c r="H532" s="93" t="s">
        <v>5324</v>
      </c>
      <c r="I532" s="94">
        <v>0</v>
      </c>
      <c r="J532" s="94">
        <v>0</v>
      </c>
      <c r="K532" s="95">
        <v>1.9970000000000002E-2</v>
      </c>
      <c r="L532" s="96">
        <v>0.08</v>
      </c>
      <c r="M532" s="96">
        <f t="shared" si="427"/>
        <v>0</v>
      </c>
      <c r="N532" s="96">
        <f t="shared" si="417"/>
        <v>0</v>
      </c>
      <c r="O532" s="96" t="s">
        <v>27</v>
      </c>
      <c r="P532" s="97">
        <v>1396</v>
      </c>
      <c r="Q532" s="98">
        <f>VLOOKUP(H532,Devices!$A$2:$C$2077,3,FALSE)</f>
        <v>2074</v>
      </c>
      <c r="R532" s="94">
        <f t="shared" si="434"/>
        <v>678</v>
      </c>
      <c r="S532" s="94"/>
      <c r="T532" s="94">
        <f t="shared" si="435"/>
        <v>678</v>
      </c>
      <c r="U532" s="96">
        <f t="shared" si="436"/>
        <v>13.539660000000001</v>
      </c>
      <c r="V532" s="99">
        <v>0</v>
      </c>
      <c r="W532" s="100">
        <v>0</v>
      </c>
      <c r="X532" s="94">
        <f t="shared" si="437"/>
        <v>0</v>
      </c>
      <c r="Y532" s="94"/>
      <c r="Z532" s="94" t="str">
        <f t="shared" si="438"/>
        <v>0</v>
      </c>
      <c r="AA532" s="96">
        <f t="shared" si="439"/>
        <v>0</v>
      </c>
      <c r="AB532" s="91">
        <v>13.539660000000001</v>
      </c>
      <c r="AC532" s="91"/>
    </row>
    <row r="533" spans="1:29" s="4" customFormat="1" ht="15" customHeight="1">
      <c r="A533" s="81" t="s">
        <v>5319</v>
      </c>
      <c r="B533" s="90">
        <v>1058710910</v>
      </c>
      <c r="C533" s="91">
        <f>SUM(U533+AA533)</f>
        <v>50.424250000000001</v>
      </c>
      <c r="D533" s="294">
        <v>12356438</v>
      </c>
      <c r="E533" s="90" t="s">
        <v>961</v>
      </c>
      <c r="F533" s="90" t="s">
        <v>5325</v>
      </c>
      <c r="G533" s="90" t="s">
        <v>2236</v>
      </c>
      <c r="H533" s="93" t="s">
        <v>5326</v>
      </c>
      <c r="I533" s="94">
        <v>0</v>
      </c>
      <c r="J533" s="94">
        <v>0</v>
      </c>
      <c r="K533" s="95">
        <v>1.9970000000000002E-2</v>
      </c>
      <c r="L533" s="96">
        <v>0.08</v>
      </c>
      <c r="M533" s="96">
        <f t="shared" si="427"/>
        <v>0</v>
      </c>
      <c r="N533" s="96">
        <f t="shared" si="417"/>
        <v>0</v>
      </c>
      <c r="O533" s="96" t="s">
        <v>27</v>
      </c>
      <c r="P533" s="97">
        <v>25847</v>
      </c>
      <c r="Q533" s="98">
        <f>VLOOKUP(H533,Devices!$A$2:$C$2077,3,FALSE)</f>
        <v>28372</v>
      </c>
      <c r="R533" s="94">
        <f t="shared" si="434"/>
        <v>2525</v>
      </c>
      <c r="S533" s="94"/>
      <c r="T533" s="94">
        <f t="shared" si="435"/>
        <v>2525</v>
      </c>
      <c r="U533" s="96">
        <f t="shared" si="436"/>
        <v>50.424250000000001</v>
      </c>
      <c r="V533" s="99">
        <v>0</v>
      </c>
      <c r="W533" s="100">
        <v>0</v>
      </c>
      <c r="X533" s="94">
        <f t="shared" si="437"/>
        <v>0</v>
      </c>
      <c r="Y533" s="94"/>
      <c r="Z533" s="94" t="str">
        <f t="shared" si="438"/>
        <v>0</v>
      </c>
      <c r="AA533" s="96">
        <f t="shared" si="439"/>
        <v>0</v>
      </c>
      <c r="AB533" s="91">
        <v>50.424250000000001</v>
      </c>
      <c r="AC533" s="91"/>
    </row>
    <row r="534" spans="1:29" s="4" customFormat="1" ht="15" customHeight="1">
      <c r="A534" s="81" t="s">
        <v>5319</v>
      </c>
      <c r="B534" s="90">
        <v>1058710910</v>
      </c>
      <c r="C534" s="91">
        <f>SUM(U534+AA534)</f>
        <v>282.85508000000004</v>
      </c>
      <c r="D534" s="294">
        <v>12355634</v>
      </c>
      <c r="E534" s="90" t="s">
        <v>961</v>
      </c>
      <c r="F534" s="90" t="s">
        <v>5327</v>
      </c>
      <c r="G534" s="90" t="s">
        <v>2200</v>
      </c>
      <c r="H534" s="93" t="s">
        <v>2202</v>
      </c>
      <c r="I534" s="94">
        <v>0</v>
      </c>
      <c r="J534" s="94">
        <v>0</v>
      </c>
      <c r="K534" s="95">
        <v>1.9970000000000002E-2</v>
      </c>
      <c r="L534" s="96">
        <v>0.08</v>
      </c>
      <c r="M534" s="96">
        <f t="shared" si="427"/>
        <v>0</v>
      </c>
      <c r="N534" s="96">
        <f t="shared" si="417"/>
        <v>0</v>
      </c>
      <c r="O534" s="96" t="s">
        <v>27</v>
      </c>
      <c r="P534" s="97">
        <v>127180</v>
      </c>
      <c r="Q534" s="98">
        <f>VLOOKUP(H534,Devices!$A$2:$C$2077,3,FALSE)</f>
        <v>141344</v>
      </c>
      <c r="R534" s="94">
        <f t="shared" si="434"/>
        <v>14164</v>
      </c>
      <c r="S534" s="94"/>
      <c r="T534" s="94">
        <f t="shared" si="435"/>
        <v>14164</v>
      </c>
      <c r="U534" s="96">
        <f t="shared" si="436"/>
        <v>282.85508000000004</v>
      </c>
      <c r="V534" s="99">
        <v>0</v>
      </c>
      <c r="W534" s="100">
        <v>0</v>
      </c>
      <c r="X534" s="94">
        <f t="shared" si="437"/>
        <v>0</v>
      </c>
      <c r="Y534" s="94"/>
      <c r="Z534" s="94" t="str">
        <f t="shared" si="438"/>
        <v>0</v>
      </c>
      <c r="AA534" s="96">
        <f t="shared" si="439"/>
        <v>0</v>
      </c>
      <c r="AB534" s="91">
        <v>282.85508000000004</v>
      </c>
      <c r="AC534" s="91"/>
    </row>
    <row r="535" spans="1:29" s="4" customFormat="1" ht="15" customHeight="1">
      <c r="A535" s="81" t="s">
        <v>5319</v>
      </c>
      <c r="B535" s="90">
        <v>1058710910</v>
      </c>
      <c r="C535" s="91">
        <f>SUM(U535+AA535)</f>
        <v>252.32095000000001</v>
      </c>
      <c r="D535" s="294">
        <v>12355982</v>
      </c>
      <c r="E535" s="90" t="s">
        <v>961</v>
      </c>
      <c r="F535" s="90" t="s">
        <v>5328</v>
      </c>
      <c r="G535" s="90" t="s">
        <v>2200</v>
      </c>
      <c r="H535" s="93">
        <v>7463479907094</v>
      </c>
      <c r="I535" s="94">
        <v>0</v>
      </c>
      <c r="J535" s="94">
        <v>0</v>
      </c>
      <c r="K535" s="95">
        <v>1.9970000000000002E-2</v>
      </c>
      <c r="L535" s="96">
        <v>0.08</v>
      </c>
      <c r="M535" s="96">
        <f t="shared" si="427"/>
        <v>0</v>
      </c>
      <c r="N535" s="96">
        <f t="shared" si="417"/>
        <v>0</v>
      </c>
      <c r="O535" s="96" t="s">
        <v>27</v>
      </c>
      <c r="P535" s="97">
        <v>121728</v>
      </c>
      <c r="Q535" s="98">
        <f>VLOOKUP(H535,[1]Billing!$I$2:$S$2302,11,FALSE)</f>
        <v>134363</v>
      </c>
      <c r="R535" s="94">
        <f t="shared" si="434"/>
        <v>12635</v>
      </c>
      <c r="S535" s="94"/>
      <c r="T535" s="94">
        <f t="shared" si="435"/>
        <v>12635</v>
      </c>
      <c r="U535" s="96">
        <f t="shared" si="436"/>
        <v>252.32095000000001</v>
      </c>
      <c r="V535" s="99">
        <v>0</v>
      </c>
      <c r="W535" s="100">
        <f>VLOOKUP(H535,[1]Billing!$I$2:$Y$2302,17,FALSE)</f>
        <v>0</v>
      </c>
      <c r="X535" s="94">
        <f t="shared" si="437"/>
        <v>0</v>
      </c>
      <c r="Y535" s="94"/>
      <c r="Z535" s="94" t="str">
        <f t="shared" si="438"/>
        <v>0</v>
      </c>
      <c r="AA535" s="96">
        <f t="shared" si="439"/>
        <v>0</v>
      </c>
      <c r="AB535" s="91">
        <v>252.32095000000001</v>
      </c>
      <c r="AC535" s="91"/>
    </row>
    <row r="536" spans="1:29" s="4" customFormat="1" ht="15" customHeight="1">
      <c r="A536" s="81" t="s">
        <v>5319</v>
      </c>
      <c r="B536" s="90">
        <v>1058710910</v>
      </c>
      <c r="C536" s="91">
        <f>SUM(U536+AA536)</f>
        <v>53.299930000000003</v>
      </c>
      <c r="D536" s="294">
        <v>12355782</v>
      </c>
      <c r="E536" s="90" t="s">
        <v>961</v>
      </c>
      <c r="F536" s="90" t="s">
        <v>5329</v>
      </c>
      <c r="G536" s="90" t="s">
        <v>2200</v>
      </c>
      <c r="H536" s="93" t="s">
        <v>2639</v>
      </c>
      <c r="I536" s="94">
        <v>0</v>
      </c>
      <c r="J536" s="94">
        <v>0</v>
      </c>
      <c r="K536" s="95">
        <v>1.9970000000000002E-2</v>
      </c>
      <c r="L536" s="96">
        <v>0.08</v>
      </c>
      <c r="M536" s="96">
        <f t="shared" si="427"/>
        <v>0</v>
      </c>
      <c r="N536" s="96">
        <f t="shared" si="417"/>
        <v>0</v>
      </c>
      <c r="O536" s="96" t="s">
        <v>27</v>
      </c>
      <c r="P536" s="97">
        <v>260308</v>
      </c>
      <c r="Q536" s="98">
        <f>VLOOKUP(H536,Devices!$A$2:$C$2077,3,FALSE)</f>
        <v>262977</v>
      </c>
      <c r="R536" s="94">
        <f t="shared" si="434"/>
        <v>2669</v>
      </c>
      <c r="S536" s="94"/>
      <c r="T536" s="94">
        <f t="shared" si="435"/>
        <v>2669</v>
      </c>
      <c r="U536" s="96">
        <f t="shared" si="436"/>
        <v>53.299930000000003</v>
      </c>
      <c r="V536" s="99">
        <v>0</v>
      </c>
      <c r="W536" s="100">
        <v>0</v>
      </c>
      <c r="X536" s="94">
        <f t="shared" si="437"/>
        <v>0</v>
      </c>
      <c r="Y536" s="94"/>
      <c r="Z536" s="94" t="str">
        <f t="shared" si="438"/>
        <v>0</v>
      </c>
      <c r="AA536" s="96">
        <f t="shared" si="439"/>
        <v>0</v>
      </c>
      <c r="AB536" s="91">
        <v>53.299930000000003</v>
      </c>
      <c r="AC536" s="91"/>
    </row>
    <row r="537" spans="1:29" s="4" customFormat="1" ht="15" customHeight="1">
      <c r="A537" s="81" t="s">
        <v>5319</v>
      </c>
      <c r="B537" s="90">
        <v>1058710910</v>
      </c>
      <c r="C537" s="91">
        <f>SUM(U537+AA537)</f>
        <v>155.38657000000001</v>
      </c>
      <c r="D537" s="294">
        <v>12356436</v>
      </c>
      <c r="E537" s="90" t="s">
        <v>961</v>
      </c>
      <c r="F537" s="90" t="s">
        <v>5330</v>
      </c>
      <c r="G537" s="90" t="s">
        <v>2236</v>
      </c>
      <c r="H537" s="93" t="s">
        <v>5331</v>
      </c>
      <c r="I537" s="94">
        <v>0</v>
      </c>
      <c r="J537" s="94">
        <v>0</v>
      </c>
      <c r="K537" s="95">
        <v>1.9970000000000002E-2</v>
      </c>
      <c r="L537" s="96">
        <v>0.08</v>
      </c>
      <c r="M537" s="96">
        <f t="shared" si="427"/>
        <v>0</v>
      </c>
      <c r="N537" s="96">
        <f t="shared" si="417"/>
        <v>0</v>
      </c>
      <c r="O537" s="96" t="s">
        <v>27</v>
      </c>
      <c r="P537" s="97">
        <v>57887</v>
      </c>
      <c r="Q537" s="98">
        <f>VLOOKUP(H537,Devices!$A$2:$C$2077,3,FALSE)</f>
        <v>65668</v>
      </c>
      <c r="R537" s="94">
        <f t="shared" si="434"/>
        <v>7781</v>
      </c>
      <c r="S537" s="94"/>
      <c r="T537" s="94">
        <f t="shared" si="435"/>
        <v>7781</v>
      </c>
      <c r="U537" s="96">
        <f t="shared" si="436"/>
        <v>155.38657000000001</v>
      </c>
      <c r="V537" s="99">
        <v>0</v>
      </c>
      <c r="W537" s="100">
        <v>0</v>
      </c>
      <c r="X537" s="94">
        <f t="shared" si="437"/>
        <v>0</v>
      </c>
      <c r="Y537" s="94"/>
      <c r="Z537" s="94" t="str">
        <f t="shared" si="438"/>
        <v>0</v>
      </c>
      <c r="AA537" s="96">
        <f t="shared" si="439"/>
        <v>0</v>
      </c>
      <c r="AB537" s="91">
        <v>155.38657000000001</v>
      </c>
      <c r="AC537" s="91"/>
    </row>
    <row r="538" spans="1:29" s="4" customFormat="1" ht="15" customHeight="1">
      <c r="A538" s="81" t="s">
        <v>5319</v>
      </c>
      <c r="B538" s="90">
        <v>1058710900</v>
      </c>
      <c r="C538" s="91">
        <f>SUM(U538+AA538)</f>
        <v>31.492690000000003</v>
      </c>
      <c r="D538" s="294">
        <v>12356437</v>
      </c>
      <c r="E538" s="90" t="s">
        <v>961</v>
      </c>
      <c r="F538" s="90" t="s">
        <v>5332</v>
      </c>
      <c r="G538" s="90" t="s">
        <v>2236</v>
      </c>
      <c r="H538" s="93" t="s">
        <v>5333</v>
      </c>
      <c r="I538" s="94">
        <v>0</v>
      </c>
      <c r="J538" s="94">
        <v>0</v>
      </c>
      <c r="K538" s="95">
        <v>1.9970000000000002E-2</v>
      </c>
      <c r="L538" s="96">
        <v>0.08</v>
      </c>
      <c r="M538" s="96">
        <f t="shared" si="427"/>
        <v>0</v>
      </c>
      <c r="N538" s="96">
        <f t="shared" si="417"/>
        <v>0</v>
      </c>
      <c r="O538" s="96" t="s">
        <v>27</v>
      </c>
      <c r="P538" s="97">
        <v>15954</v>
      </c>
      <c r="Q538" s="98">
        <f>VLOOKUP(H538,Devices!$A$2:$C$2077,3,FALSE)</f>
        <v>17531</v>
      </c>
      <c r="R538" s="94">
        <f t="shared" si="434"/>
        <v>1577</v>
      </c>
      <c r="S538" s="94"/>
      <c r="T538" s="94">
        <f t="shared" si="435"/>
        <v>1577</v>
      </c>
      <c r="U538" s="96">
        <f t="shared" si="436"/>
        <v>31.492690000000003</v>
      </c>
      <c r="V538" s="99">
        <v>0</v>
      </c>
      <c r="W538" s="100">
        <v>0</v>
      </c>
      <c r="X538" s="94">
        <f t="shared" si="437"/>
        <v>0</v>
      </c>
      <c r="Y538" s="94"/>
      <c r="Z538" s="94" t="str">
        <f t="shared" si="438"/>
        <v>0</v>
      </c>
      <c r="AA538" s="96">
        <f t="shared" si="439"/>
        <v>0</v>
      </c>
      <c r="AB538" s="91">
        <v>31.492690000000003</v>
      </c>
      <c r="AC538" s="91"/>
    </row>
    <row r="539" spans="1:29" s="4" customFormat="1" ht="15" customHeight="1">
      <c r="A539" s="81" t="s">
        <v>5319</v>
      </c>
      <c r="B539" s="90">
        <v>1058710900</v>
      </c>
      <c r="C539" s="91">
        <f>SUM(U539+AA539)</f>
        <v>270.67338000000001</v>
      </c>
      <c r="D539" s="294">
        <v>12355635</v>
      </c>
      <c r="E539" s="90" t="s">
        <v>961</v>
      </c>
      <c r="F539" s="90" t="s">
        <v>5334</v>
      </c>
      <c r="G539" s="90" t="s">
        <v>2200</v>
      </c>
      <c r="H539" s="93" t="s">
        <v>2203</v>
      </c>
      <c r="I539" s="94">
        <v>0</v>
      </c>
      <c r="J539" s="94">
        <v>0</v>
      </c>
      <c r="K539" s="95">
        <v>1.9970000000000002E-2</v>
      </c>
      <c r="L539" s="96">
        <v>0.08</v>
      </c>
      <c r="M539" s="96">
        <f t="shared" si="427"/>
        <v>0</v>
      </c>
      <c r="N539" s="96">
        <f t="shared" si="417"/>
        <v>0</v>
      </c>
      <c r="O539" s="96" t="s">
        <v>27</v>
      </c>
      <c r="P539" s="97">
        <v>332678</v>
      </c>
      <c r="Q539" s="98">
        <f>VLOOKUP(H539,Devices!$A$2:$C$2077,3,FALSE)</f>
        <v>346232</v>
      </c>
      <c r="R539" s="94">
        <f t="shared" si="434"/>
        <v>13554</v>
      </c>
      <c r="S539" s="94"/>
      <c r="T539" s="94">
        <f t="shared" si="435"/>
        <v>13554</v>
      </c>
      <c r="U539" s="96">
        <f t="shared" si="436"/>
        <v>270.67338000000001</v>
      </c>
      <c r="V539" s="99">
        <v>0</v>
      </c>
      <c r="W539" s="100">
        <v>0</v>
      </c>
      <c r="X539" s="94">
        <f t="shared" si="437"/>
        <v>0</v>
      </c>
      <c r="Y539" s="94"/>
      <c r="Z539" s="94" t="str">
        <f t="shared" si="438"/>
        <v>0</v>
      </c>
      <c r="AA539" s="96">
        <f t="shared" si="439"/>
        <v>0</v>
      </c>
      <c r="AB539" s="91">
        <v>270.67338000000001</v>
      </c>
      <c r="AC539" s="91"/>
    </row>
    <row r="540" spans="1:29" s="4" customFormat="1" ht="15" customHeight="1">
      <c r="A540" s="81" t="s">
        <v>5335</v>
      </c>
      <c r="B540" s="90">
        <v>1058710910</v>
      </c>
      <c r="C540" s="91">
        <f>SUM(U540+AA540)</f>
        <v>1.55766</v>
      </c>
      <c r="D540" s="294">
        <v>12356458</v>
      </c>
      <c r="E540" s="90" t="s">
        <v>961</v>
      </c>
      <c r="F540" s="90" t="s">
        <v>5336</v>
      </c>
      <c r="G540" s="90" t="s">
        <v>4009</v>
      </c>
      <c r="H540" s="93" t="s">
        <v>5337</v>
      </c>
      <c r="I540" s="94">
        <v>0</v>
      </c>
      <c r="J540" s="94">
        <v>0</v>
      </c>
      <c r="K540" s="95">
        <v>1.9970000000000002E-2</v>
      </c>
      <c r="L540" s="96">
        <v>0.08</v>
      </c>
      <c r="M540" s="96">
        <f t="shared" si="427"/>
        <v>0</v>
      </c>
      <c r="N540" s="96">
        <f t="shared" si="417"/>
        <v>0</v>
      </c>
      <c r="O540" s="96" t="s">
        <v>27</v>
      </c>
      <c r="P540" s="97">
        <v>525</v>
      </c>
      <c r="Q540" s="98">
        <f>VLOOKUP(H540,Devices!$A$2:$C$2077,3,FALSE)</f>
        <v>603</v>
      </c>
      <c r="R540" s="94">
        <f t="shared" si="434"/>
        <v>78</v>
      </c>
      <c r="S540" s="94"/>
      <c r="T540" s="94">
        <f t="shared" si="435"/>
        <v>78</v>
      </c>
      <c r="U540" s="96">
        <f t="shared" si="436"/>
        <v>1.55766</v>
      </c>
      <c r="V540" s="99">
        <v>0</v>
      </c>
      <c r="W540" s="100">
        <v>0</v>
      </c>
      <c r="X540" s="94">
        <f t="shared" si="437"/>
        <v>0</v>
      </c>
      <c r="Y540" s="94"/>
      <c r="Z540" s="94" t="str">
        <f t="shared" si="438"/>
        <v>0</v>
      </c>
      <c r="AA540" s="96">
        <f t="shared" si="439"/>
        <v>0</v>
      </c>
      <c r="AB540" s="91">
        <v>1.55766</v>
      </c>
      <c r="AC540" s="91"/>
    </row>
    <row r="541" spans="1:29" s="4" customFormat="1" ht="15" customHeight="1">
      <c r="A541" s="81" t="s">
        <v>5338</v>
      </c>
      <c r="B541" s="90">
        <v>1058716950</v>
      </c>
      <c r="C541" s="91">
        <f>SUM(U541+AA541)</f>
        <v>102.16652000000001</v>
      </c>
      <c r="D541" s="92">
        <v>12356379</v>
      </c>
      <c r="E541" s="90" t="s">
        <v>2107</v>
      </c>
      <c r="F541" s="90" t="s">
        <v>5339</v>
      </c>
      <c r="G541" s="90" t="s">
        <v>2236</v>
      </c>
      <c r="H541" s="93" t="s">
        <v>4990</v>
      </c>
      <c r="I541" s="94">
        <v>0</v>
      </c>
      <c r="J541" s="94">
        <v>0</v>
      </c>
      <c r="K541" s="95">
        <v>1.9970000000000002E-2</v>
      </c>
      <c r="L541" s="96">
        <v>0.08</v>
      </c>
      <c r="M541" s="96">
        <f t="shared" si="427"/>
        <v>0</v>
      </c>
      <c r="N541" s="96">
        <f t="shared" si="417"/>
        <v>0</v>
      </c>
      <c r="O541" s="96" t="s">
        <v>27</v>
      </c>
      <c r="P541" s="549">
        <v>44054</v>
      </c>
      <c r="Q541" s="98">
        <f>VLOOKUP(H541,Devices!$A$2:$C$2077,3,FALSE)</f>
        <v>49170</v>
      </c>
      <c r="R541" s="94">
        <f t="shared" si="434"/>
        <v>5116</v>
      </c>
      <c r="S541" s="90"/>
      <c r="T541" s="94">
        <f t="shared" si="435"/>
        <v>5116</v>
      </c>
      <c r="U541" s="96">
        <f t="shared" si="436"/>
        <v>102.16652000000001</v>
      </c>
      <c r="V541" s="550">
        <v>0</v>
      </c>
      <c r="W541" s="100">
        <v>0</v>
      </c>
      <c r="X541" s="94">
        <f t="shared" si="437"/>
        <v>0</v>
      </c>
      <c r="Y541" s="94"/>
      <c r="Z541" s="94" t="str">
        <f t="shared" si="438"/>
        <v>0</v>
      </c>
      <c r="AA541" s="96">
        <f t="shared" si="439"/>
        <v>0</v>
      </c>
      <c r="AB541" s="91">
        <v>102.16652000000001</v>
      </c>
      <c r="AC541" s="91"/>
    </row>
    <row r="542" spans="1:29" s="4" customFormat="1" ht="15" customHeight="1">
      <c r="A542" s="81" t="s">
        <v>5393</v>
      </c>
      <c r="B542" s="90">
        <v>1058718900</v>
      </c>
      <c r="C542" s="91">
        <f>SUM(U542+AA542)</f>
        <v>68.29740000000001</v>
      </c>
      <c r="D542" s="92">
        <v>12356455</v>
      </c>
      <c r="E542" s="90" t="s">
        <v>961</v>
      </c>
      <c r="F542" s="90" t="s">
        <v>3975</v>
      </c>
      <c r="G542" s="90" t="s">
        <v>2200</v>
      </c>
      <c r="H542" s="93" t="s">
        <v>5375</v>
      </c>
      <c r="I542" s="94">
        <v>0</v>
      </c>
      <c r="J542" s="94">
        <v>0</v>
      </c>
      <c r="K542" s="95">
        <v>1.9970000000000002E-2</v>
      </c>
      <c r="L542" s="96">
        <v>0.08</v>
      </c>
      <c r="M542" s="96">
        <f t="shared" ref="M542:N544" si="440">I542*K542</f>
        <v>0</v>
      </c>
      <c r="N542" s="96">
        <f t="shared" si="440"/>
        <v>0</v>
      </c>
      <c r="O542" s="96" t="s">
        <v>27</v>
      </c>
      <c r="P542" s="549">
        <v>44193</v>
      </c>
      <c r="Q542" s="98">
        <f>VLOOKUP(H542,Devices!$A$2:$C$2077,3,FALSE)</f>
        <v>47613</v>
      </c>
      <c r="R542" s="94">
        <f>Q542-P542</f>
        <v>3420</v>
      </c>
      <c r="S542" s="90"/>
      <c r="T542" s="94">
        <f>IF(R542-I542&gt;0, R542-I542,"0")</f>
        <v>3420</v>
      </c>
      <c r="U542" s="96">
        <f>IF(T542&gt;0,T542*K542,"0")</f>
        <v>68.29740000000001</v>
      </c>
      <c r="V542" s="550">
        <v>0</v>
      </c>
      <c r="W542" s="100">
        <v>0</v>
      </c>
      <c r="X542" s="94">
        <f>W542-V542</f>
        <v>0</v>
      </c>
      <c r="Y542" s="94"/>
      <c r="Z542" s="94" t="str">
        <f>IF(X542-J542&gt;0,X542-J542,"0")</f>
        <v>0</v>
      </c>
      <c r="AA542" s="96">
        <f>IF(Z542&gt;0,Z542*L542,"0")</f>
        <v>0</v>
      </c>
      <c r="AB542" s="91">
        <v>68.29740000000001</v>
      </c>
      <c r="AC542" s="91"/>
    </row>
    <row r="543" spans="1:29" s="4" customFormat="1" ht="15" customHeight="1">
      <c r="A543" s="81" t="s">
        <v>5454</v>
      </c>
      <c r="B543" s="90">
        <v>1058723200</v>
      </c>
      <c r="C543" s="91">
        <f>SUM(U543+AA543)</f>
        <v>209.14581000000001</v>
      </c>
      <c r="D543" s="92">
        <v>12355341</v>
      </c>
      <c r="E543" s="90" t="s">
        <v>961</v>
      </c>
      <c r="F543" s="90" t="s">
        <v>5426</v>
      </c>
      <c r="G543" s="90" t="s">
        <v>40</v>
      </c>
      <c r="H543" s="93" t="s">
        <v>1192</v>
      </c>
      <c r="I543" s="94">
        <v>0</v>
      </c>
      <c r="J543" s="94">
        <v>0</v>
      </c>
      <c r="K543" s="95">
        <v>1.9970000000000002E-2</v>
      </c>
      <c r="L543" s="96">
        <v>0.08</v>
      </c>
      <c r="M543" s="96">
        <f t="shared" si="440"/>
        <v>0</v>
      </c>
      <c r="N543" s="96">
        <f t="shared" si="440"/>
        <v>0</v>
      </c>
      <c r="O543" s="96" t="s">
        <v>27</v>
      </c>
      <c r="P543" s="537">
        <v>407428</v>
      </c>
      <c r="Q543" s="98">
        <f>VLOOKUP(H543,Devices!$A$2:$C$2077,3,FALSE)</f>
        <v>417901</v>
      </c>
      <c r="R543" s="94">
        <f>Q543-P543</f>
        <v>10473</v>
      </c>
      <c r="S543" s="90"/>
      <c r="T543" s="94">
        <f>IF(R543-I543&gt;0, R543-I543,"0")</f>
        <v>10473</v>
      </c>
      <c r="U543" s="96">
        <f>IF(T543&gt;0,T543*K543,"0")</f>
        <v>209.14581000000001</v>
      </c>
      <c r="V543" s="538">
        <v>0</v>
      </c>
      <c r="W543" s="100">
        <v>0</v>
      </c>
      <c r="X543" s="94">
        <f>W543-V543</f>
        <v>0</v>
      </c>
      <c r="Y543" s="94"/>
      <c r="Z543" s="94" t="str">
        <f>IF(X543-J543&gt;0,X543-J543,"0")</f>
        <v>0</v>
      </c>
      <c r="AA543" s="96">
        <f>IF(Z543&gt;0,Z543*L543,"0")</f>
        <v>0</v>
      </c>
      <c r="AB543" s="91">
        <v>209.14581000000001</v>
      </c>
      <c r="AC543" s="91"/>
    </row>
    <row r="544" spans="1:29" s="4" customFormat="1" ht="15" customHeight="1">
      <c r="A544" s="81" t="s">
        <v>5535</v>
      </c>
      <c r="B544" s="90">
        <v>1058716940</v>
      </c>
      <c r="C544" s="91">
        <f>SUM(U544+AA544)</f>
        <v>351.05263000000002</v>
      </c>
      <c r="D544" s="92">
        <v>12355647</v>
      </c>
      <c r="E544" s="90" t="s">
        <v>961</v>
      </c>
      <c r="F544" s="90" t="s">
        <v>960</v>
      </c>
      <c r="G544" s="90" t="s">
        <v>2200</v>
      </c>
      <c r="H544" s="93" t="s">
        <v>3164</v>
      </c>
      <c r="I544" s="94">
        <v>0</v>
      </c>
      <c r="J544" s="94">
        <v>0</v>
      </c>
      <c r="K544" s="95">
        <v>1.9970000000000002E-2</v>
      </c>
      <c r="L544" s="96">
        <v>0.08</v>
      </c>
      <c r="M544" s="96">
        <f t="shared" si="440"/>
        <v>0</v>
      </c>
      <c r="N544" s="96">
        <f t="shared" si="440"/>
        <v>0</v>
      </c>
      <c r="O544" s="96" t="s">
        <v>27</v>
      </c>
      <c r="P544" s="551">
        <v>222643</v>
      </c>
      <c r="Q544" s="98">
        <f>VLOOKUP(H544,Devices!$A$2:$C$2077,3,FALSE)</f>
        <v>240222</v>
      </c>
      <c r="R544" s="94">
        <f>Q544-P544</f>
        <v>17579</v>
      </c>
      <c r="S544" s="90"/>
      <c r="T544" s="94">
        <f>IF(R544-I544&gt;0, R544-I544,"0")</f>
        <v>17579</v>
      </c>
      <c r="U544" s="96">
        <f>IF(T544&gt;0,T544*K544,"0")</f>
        <v>351.05263000000002</v>
      </c>
      <c r="V544" s="99">
        <v>0</v>
      </c>
      <c r="W544" s="100">
        <v>0</v>
      </c>
      <c r="X544" s="94">
        <f>W544-V544</f>
        <v>0</v>
      </c>
      <c r="Y544" s="94"/>
      <c r="Z544" s="94" t="str">
        <f>IF(X544-J544&gt;0,X544-J544,"0")</f>
        <v>0</v>
      </c>
      <c r="AA544" s="96">
        <f>IF(Z544&gt;0,Z544*L544,"0")</f>
        <v>0</v>
      </c>
      <c r="AB544" s="91">
        <v>351.05263000000002</v>
      </c>
      <c r="AC544" s="91"/>
    </row>
    <row r="545" spans="1:34" s="4" customFormat="1" ht="15" customHeight="1">
      <c r="A545" s="81">
        <v>74</v>
      </c>
      <c r="B545" s="229" t="s">
        <v>5507</v>
      </c>
      <c r="C545" s="91">
        <f>SUM(O545+U545+AA545)</f>
        <v>285.06349999999998</v>
      </c>
      <c r="D545" s="92">
        <v>12354863</v>
      </c>
      <c r="E545" s="230" t="s">
        <v>5508</v>
      </c>
      <c r="F545" s="90" t="s">
        <v>4124</v>
      </c>
      <c r="G545" s="90" t="s">
        <v>851</v>
      </c>
      <c r="H545" s="93" t="s">
        <v>275</v>
      </c>
      <c r="I545" s="94">
        <v>6000</v>
      </c>
      <c r="J545" s="90">
        <v>0</v>
      </c>
      <c r="K545" s="95">
        <v>2.0750000000000001E-2</v>
      </c>
      <c r="L545" s="96">
        <v>0.08</v>
      </c>
      <c r="M545" s="96">
        <f t="shared" si="416"/>
        <v>124.5</v>
      </c>
      <c r="N545" s="96">
        <f t="shared" si="417"/>
        <v>0</v>
      </c>
      <c r="O545" s="96">
        <f>M545+N545</f>
        <v>124.5</v>
      </c>
      <c r="P545" s="552">
        <v>663194</v>
      </c>
      <c r="Q545" s="98">
        <f>VLOOKUP(H545,Devices!$A$2:$C$2077,3,FALSE)</f>
        <v>676932</v>
      </c>
      <c r="R545" s="94">
        <f t="shared" si="418"/>
        <v>13738</v>
      </c>
      <c r="S545" s="94">
        <f>IF(R545-I545&gt;0, R545-I545,"0")</f>
        <v>7738</v>
      </c>
      <c r="T545" s="94"/>
      <c r="U545" s="96">
        <f>IF(S545&gt;0,S545*K545,"0")</f>
        <v>160.5635</v>
      </c>
      <c r="V545" s="553">
        <v>0</v>
      </c>
      <c r="W545" s="100">
        <v>0</v>
      </c>
      <c r="X545" s="94">
        <f t="shared" si="419"/>
        <v>0</v>
      </c>
      <c r="Y545" s="94" t="str">
        <f>IF(X545-J545&gt;0,X545-J545,"0")</f>
        <v>0</v>
      </c>
      <c r="Z545" s="94"/>
      <c r="AA545" s="96">
        <f>IF(Y545&gt;0,Y545*L545,"0")</f>
        <v>0</v>
      </c>
      <c r="AB545" s="91">
        <v>285.06349999999998</v>
      </c>
      <c r="AC545" s="91"/>
    </row>
    <row r="546" spans="1:34" s="4" customFormat="1" ht="15" customHeight="1">
      <c r="A546" s="81" t="s">
        <v>278</v>
      </c>
      <c r="B546" s="90">
        <v>1058343250</v>
      </c>
      <c r="C546" s="91">
        <f>SUM(O546+U546+AA546)</f>
        <v>255.47400000000002</v>
      </c>
      <c r="D546" s="92">
        <v>12355109</v>
      </c>
      <c r="E546" s="90" t="s">
        <v>276</v>
      </c>
      <c r="F546" s="90" t="s">
        <v>5695</v>
      </c>
      <c r="G546" s="90" t="s">
        <v>851</v>
      </c>
      <c r="H546" s="93" t="s">
        <v>279</v>
      </c>
      <c r="I546" s="94">
        <v>6000</v>
      </c>
      <c r="J546" s="90">
        <v>0</v>
      </c>
      <c r="K546" s="95">
        <v>2.0750000000000001E-2</v>
      </c>
      <c r="L546" s="96">
        <v>0.08</v>
      </c>
      <c r="M546" s="96">
        <f t="shared" si="416"/>
        <v>124.5</v>
      </c>
      <c r="N546" s="96">
        <f t="shared" si="417"/>
        <v>0</v>
      </c>
      <c r="O546" s="96">
        <f>M546+N546</f>
        <v>124.5</v>
      </c>
      <c r="P546" s="131">
        <v>648252</v>
      </c>
      <c r="Q546" s="98">
        <f>VLOOKUP(H546,Devices!$A$2:$C$2077,3,FALSE)</f>
        <v>660564</v>
      </c>
      <c r="R546" s="94">
        <f t="shared" si="418"/>
        <v>12312</v>
      </c>
      <c r="S546" s="94">
        <f>IF(R546-I546&gt;0, R546-I546,"0")</f>
        <v>6312</v>
      </c>
      <c r="T546" s="94"/>
      <c r="U546" s="96">
        <f>IF(S546&gt;0,S546*K546,"0")</f>
        <v>130.97400000000002</v>
      </c>
      <c r="V546" s="99">
        <v>0</v>
      </c>
      <c r="W546" s="100">
        <v>0</v>
      </c>
      <c r="X546" s="94">
        <f t="shared" si="419"/>
        <v>0</v>
      </c>
      <c r="Y546" s="94" t="str">
        <f>IF(X546-J546&gt;0,X546-J546,"0")</f>
        <v>0</v>
      </c>
      <c r="Z546" s="94"/>
      <c r="AA546" s="96">
        <f>IF(Y546&gt;0,Y546*L546,"0")</f>
        <v>0</v>
      </c>
      <c r="AB546" s="91">
        <v>255.47400000000002</v>
      </c>
      <c r="AC546" s="91"/>
    </row>
    <row r="547" spans="1:34" s="3" customFormat="1" ht="15" customHeight="1">
      <c r="A547" s="81" t="s">
        <v>1199</v>
      </c>
      <c r="B547" s="90">
        <v>1061880500</v>
      </c>
      <c r="C547" s="91">
        <f>SUM(O547+U547+AA547)</f>
        <v>124.5</v>
      </c>
      <c r="D547" s="92">
        <v>12602324</v>
      </c>
      <c r="E547" s="90" t="s">
        <v>276</v>
      </c>
      <c r="F547" s="90" t="s">
        <v>1200</v>
      </c>
      <c r="G547" s="90" t="s">
        <v>1484</v>
      </c>
      <c r="H547" s="93" t="s">
        <v>1201</v>
      </c>
      <c r="I547" s="94">
        <v>6000</v>
      </c>
      <c r="J547" s="90">
        <v>0</v>
      </c>
      <c r="K547" s="95">
        <v>2.0750000000000001E-2</v>
      </c>
      <c r="L547" s="96">
        <v>0.08</v>
      </c>
      <c r="M547" s="96">
        <f t="shared" si="416"/>
        <v>124.5</v>
      </c>
      <c r="N547" s="96">
        <f t="shared" si="417"/>
        <v>0</v>
      </c>
      <c r="O547" s="96">
        <f>M547+N547</f>
        <v>124.5</v>
      </c>
      <c r="P547" s="443">
        <v>118681</v>
      </c>
      <c r="Q547" s="98">
        <f>VLOOKUP(H547,Devices!$A$2:$C$2077,3,FALSE)</f>
        <v>120713</v>
      </c>
      <c r="R547" s="94">
        <f t="shared" si="418"/>
        <v>2032</v>
      </c>
      <c r="S547" s="94" t="str">
        <f>IF(R547-I547&gt;0, R547-I547,"0")</f>
        <v>0</v>
      </c>
      <c r="T547" s="94"/>
      <c r="U547" s="96">
        <f>IF(S547&gt;0,S547*K547,"0")</f>
        <v>0</v>
      </c>
      <c r="V547" s="99">
        <v>0</v>
      </c>
      <c r="W547" s="100">
        <f>VLOOKUP(H547,Devices!$A$2:$D$2077,4,FALSE)</f>
        <v>0</v>
      </c>
      <c r="X547" s="94">
        <f t="shared" si="419"/>
        <v>0</v>
      </c>
      <c r="Y547" s="94" t="str">
        <f>IF(X547-J547&gt;0,X547-J547,"0")</f>
        <v>0</v>
      </c>
      <c r="Z547" s="94"/>
      <c r="AA547" s="96">
        <f>IF(Y547&gt;0,Y547*L547,"0")</f>
        <v>0</v>
      </c>
      <c r="AB547" s="91">
        <v>124.5</v>
      </c>
      <c r="AC547" s="91"/>
      <c r="AF547" s="4"/>
      <c r="AH547" s="4"/>
    </row>
    <row r="548" spans="1:34" s="4" customFormat="1" ht="15" customHeight="1">
      <c r="A548" s="81" t="s">
        <v>5813</v>
      </c>
      <c r="B548" s="90">
        <v>1058343250</v>
      </c>
      <c r="C548" s="91">
        <f>SUM(U548+AA548)</f>
        <v>931.69812000000002</v>
      </c>
      <c r="D548" s="92">
        <v>13888066</v>
      </c>
      <c r="E548" s="90" t="s">
        <v>276</v>
      </c>
      <c r="F548" s="90" t="s">
        <v>5694</v>
      </c>
      <c r="G548" s="90" t="s">
        <v>5460</v>
      </c>
      <c r="H548" s="93" t="s">
        <v>5798</v>
      </c>
      <c r="I548" s="94">
        <v>0</v>
      </c>
      <c r="J548" s="94">
        <v>0</v>
      </c>
      <c r="K548" s="95">
        <v>1.9970000000000002E-2</v>
      </c>
      <c r="L548" s="96">
        <v>0.08</v>
      </c>
      <c r="M548" s="96">
        <f t="shared" si="416"/>
        <v>0</v>
      </c>
      <c r="N548" s="96">
        <f t="shared" si="417"/>
        <v>0</v>
      </c>
      <c r="O548" s="96" t="s">
        <v>27</v>
      </c>
      <c r="P548" s="554">
        <v>53675</v>
      </c>
      <c r="Q548" s="98">
        <f>VLOOKUP(H548,Devices!$A$2:$C$2077,3,FALSE)</f>
        <v>69071</v>
      </c>
      <c r="R548" s="94">
        <f t="shared" si="418"/>
        <v>15396</v>
      </c>
      <c r="S548" s="90"/>
      <c r="T548" s="94">
        <f t="shared" ref="T548:T558" si="441">IF(R548-I548&gt;0, R548-I548,"0")</f>
        <v>15396</v>
      </c>
      <c r="U548" s="96">
        <f t="shared" ref="U548:U558" si="442">IF(T548&gt;0,T548*K548,"0")</f>
        <v>307.45812000000001</v>
      </c>
      <c r="V548" s="99">
        <v>29877</v>
      </c>
      <c r="W548" s="100">
        <f>VLOOKUP(H548,Devices!$A$2:$D$2077,4,FALSE)</f>
        <v>37680</v>
      </c>
      <c r="X548" s="94">
        <f t="shared" si="419"/>
        <v>7803</v>
      </c>
      <c r="Y548" s="94"/>
      <c r="Z548" s="94">
        <f t="shared" ref="Z548:Z558" si="443">IF(X548-J548&gt;0,X548-J548,"0")</f>
        <v>7803</v>
      </c>
      <c r="AA548" s="96">
        <f t="shared" ref="AA548:AA558" si="444">IF(Z548&gt;0,Z548*L548,"0")</f>
        <v>624.24</v>
      </c>
      <c r="AB548" s="91">
        <v>931.69812000000002</v>
      </c>
      <c r="AC548" s="91"/>
      <c r="AF548" s="3"/>
      <c r="AH548" s="3"/>
    </row>
    <row r="549" spans="1:34" s="3" customFormat="1" ht="15" customHeight="1">
      <c r="A549" s="81">
        <v>77</v>
      </c>
      <c r="B549" s="90">
        <v>1012008670</v>
      </c>
      <c r="C549" s="91">
        <f>SUM(U549+AA549)</f>
        <v>19.11129</v>
      </c>
      <c r="D549" s="92">
        <v>12308476</v>
      </c>
      <c r="E549" s="90" t="s">
        <v>1133</v>
      </c>
      <c r="F549" s="90" t="s">
        <v>1136</v>
      </c>
      <c r="G549" s="90" t="s">
        <v>1755</v>
      </c>
      <c r="H549" s="93" t="s">
        <v>281</v>
      </c>
      <c r="I549" s="94">
        <v>0</v>
      </c>
      <c r="J549" s="94">
        <v>0</v>
      </c>
      <c r="K549" s="95">
        <v>1.9970000000000002E-2</v>
      </c>
      <c r="L549" s="96">
        <v>0.08</v>
      </c>
      <c r="M549" s="96">
        <f t="shared" si="416"/>
        <v>0</v>
      </c>
      <c r="N549" s="96">
        <f t="shared" si="417"/>
        <v>0</v>
      </c>
      <c r="O549" s="96" t="s">
        <v>27</v>
      </c>
      <c r="P549" s="554">
        <v>65468</v>
      </c>
      <c r="Q549" s="98">
        <f>VLOOKUP(H549,Devices!$A$2:$C$2077,3,FALSE)</f>
        <v>66425</v>
      </c>
      <c r="R549" s="94">
        <f t="shared" si="418"/>
        <v>957</v>
      </c>
      <c r="S549" s="90"/>
      <c r="T549" s="94">
        <f t="shared" si="441"/>
        <v>957</v>
      </c>
      <c r="U549" s="96">
        <f t="shared" si="442"/>
        <v>19.11129</v>
      </c>
      <c r="V549" s="99">
        <v>0</v>
      </c>
      <c r="W549" s="100">
        <f>VLOOKUP(H549,Devices!$A$2:$D$2077,4,FALSE)</f>
        <v>0</v>
      </c>
      <c r="X549" s="94">
        <f t="shared" si="419"/>
        <v>0</v>
      </c>
      <c r="Y549" s="94"/>
      <c r="Z549" s="94" t="str">
        <f t="shared" si="443"/>
        <v>0</v>
      </c>
      <c r="AA549" s="96">
        <f t="shared" si="444"/>
        <v>0</v>
      </c>
      <c r="AB549" s="91">
        <v>19.11129</v>
      </c>
      <c r="AC549" s="91"/>
      <c r="AF549" s="4"/>
      <c r="AH549" s="4"/>
    </row>
    <row r="550" spans="1:34" s="3" customFormat="1" ht="15" customHeight="1">
      <c r="A550" s="81">
        <v>77</v>
      </c>
      <c r="B550" s="90">
        <v>1012008670</v>
      </c>
      <c r="C550" s="91">
        <f>SUM(U550+AA550)</f>
        <v>20.449280000000002</v>
      </c>
      <c r="D550" s="92">
        <v>12308420</v>
      </c>
      <c r="E550" s="90" t="s">
        <v>1133</v>
      </c>
      <c r="F550" s="90" t="s">
        <v>1135</v>
      </c>
      <c r="G550" s="90" t="s">
        <v>1750</v>
      </c>
      <c r="H550" s="93" t="s">
        <v>282</v>
      </c>
      <c r="I550" s="94">
        <v>0</v>
      </c>
      <c r="J550" s="94">
        <v>0</v>
      </c>
      <c r="K550" s="95">
        <v>1.9970000000000002E-2</v>
      </c>
      <c r="L550" s="96">
        <v>0.08</v>
      </c>
      <c r="M550" s="96">
        <f t="shared" si="416"/>
        <v>0</v>
      </c>
      <c r="N550" s="96">
        <f t="shared" si="417"/>
        <v>0</v>
      </c>
      <c r="O550" s="96" t="s">
        <v>27</v>
      </c>
      <c r="P550" s="555">
        <v>142538</v>
      </c>
      <c r="Q550" s="98">
        <f>VLOOKUP(H550,[1]Billing!$I$2:$S$2302,11,FALSE)</f>
        <v>143562</v>
      </c>
      <c r="R550" s="94">
        <f t="shared" si="418"/>
        <v>1024</v>
      </c>
      <c r="S550" s="90"/>
      <c r="T550" s="94">
        <f t="shared" si="441"/>
        <v>1024</v>
      </c>
      <c r="U550" s="96">
        <f t="shared" si="442"/>
        <v>20.449280000000002</v>
      </c>
      <c r="V550" s="99">
        <v>0</v>
      </c>
      <c r="W550" s="100">
        <f>VLOOKUP(H550,[1]Billing!$I$2:$Y$2302,17,FALSE)</f>
        <v>0</v>
      </c>
      <c r="X550" s="94">
        <f t="shared" si="419"/>
        <v>0</v>
      </c>
      <c r="Y550" s="94"/>
      <c r="Z550" s="94" t="str">
        <f t="shared" si="443"/>
        <v>0</v>
      </c>
      <c r="AA550" s="96">
        <f t="shared" si="444"/>
        <v>0</v>
      </c>
      <c r="AB550" s="91">
        <v>20.449280000000002</v>
      </c>
      <c r="AC550" s="91"/>
    </row>
    <row r="551" spans="1:34" s="3" customFormat="1" ht="15" customHeight="1">
      <c r="A551" s="81">
        <v>77</v>
      </c>
      <c r="B551" s="90">
        <v>1012008670</v>
      </c>
      <c r="C551" s="91">
        <f>SUM(U551+AA551)</f>
        <v>55.309310000000004</v>
      </c>
      <c r="D551" s="138">
        <v>12308458</v>
      </c>
      <c r="E551" s="90" t="s">
        <v>1133</v>
      </c>
      <c r="F551" s="90" t="s">
        <v>1134</v>
      </c>
      <c r="G551" s="90" t="s">
        <v>1174</v>
      </c>
      <c r="H551" s="93" t="s">
        <v>283</v>
      </c>
      <c r="I551" s="94">
        <v>0</v>
      </c>
      <c r="J551" s="94">
        <v>0</v>
      </c>
      <c r="K551" s="95">
        <v>1.9970000000000002E-2</v>
      </c>
      <c r="L551" s="96">
        <v>0.08</v>
      </c>
      <c r="M551" s="96">
        <f t="shared" si="416"/>
        <v>0</v>
      </c>
      <c r="N551" s="96">
        <f t="shared" si="417"/>
        <v>0</v>
      </c>
      <c r="O551" s="96" t="s">
        <v>27</v>
      </c>
      <c r="P551" s="556">
        <v>127695</v>
      </c>
      <c r="Q551" s="98">
        <f>VLOOKUP(H551,Devices!$A$2:$C$2077,3,FALSE)</f>
        <v>128718</v>
      </c>
      <c r="R551" s="94">
        <f t="shared" si="418"/>
        <v>1023</v>
      </c>
      <c r="S551" s="90"/>
      <c r="T551" s="94">
        <f t="shared" si="441"/>
        <v>1023</v>
      </c>
      <c r="U551" s="96">
        <f t="shared" si="442"/>
        <v>20.429310000000001</v>
      </c>
      <c r="V551" s="557">
        <v>95597</v>
      </c>
      <c r="W551" s="100">
        <f>VLOOKUP(H551,Devices!$A$2:$D$2077,4,FALSE)</f>
        <v>96033</v>
      </c>
      <c r="X551" s="94">
        <f t="shared" si="419"/>
        <v>436</v>
      </c>
      <c r="Y551" s="94"/>
      <c r="Z551" s="94">
        <f t="shared" si="443"/>
        <v>436</v>
      </c>
      <c r="AA551" s="96">
        <f t="shared" si="444"/>
        <v>34.880000000000003</v>
      </c>
      <c r="AB551" s="91">
        <v>55.309310000000004</v>
      </c>
      <c r="AC551" s="203"/>
    </row>
    <row r="552" spans="1:34" s="3" customFormat="1" ht="15" customHeight="1">
      <c r="A552" s="81">
        <v>77</v>
      </c>
      <c r="B552" s="90">
        <v>1012008670</v>
      </c>
      <c r="C552" s="91">
        <f>SUM(U552+AA552)</f>
        <v>170.37989000000002</v>
      </c>
      <c r="D552" s="558">
        <v>12308298</v>
      </c>
      <c r="E552" s="90" t="s">
        <v>1133</v>
      </c>
      <c r="F552" s="90" t="s">
        <v>1132</v>
      </c>
      <c r="G552" s="90" t="s">
        <v>1174</v>
      </c>
      <c r="H552" s="93" t="s">
        <v>284</v>
      </c>
      <c r="I552" s="94">
        <v>0</v>
      </c>
      <c r="J552" s="94">
        <v>0</v>
      </c>
      <c r="K552" s="95">
        <v>1.9970000000000002E-2</v>
      </c>
      <c r="L552" s="96">
        <v>0.08</v>
      </c>
      <c r="M552" s="96">
        <f t="shared" si="416"/>
        <v>0</v>
      </c>
      <c r="N552" s="96">
        <f t="shared" si="417"/>
        <v>0</v>
      </c>
      <c r="O552" s="96" t="s">
        <v>27</v>
      </c>
      <c r="P552" s="559">
        <v>108270</v>
      </c>
      <c r="Q552" s="98">
        <f>VLOOKUP(H552,Devices!$A$2:$C$2077,3,FALSE)</f>
        <v>109607</v>
      </c>
      <c r="R552" s="94">
        <f t="shared" si="418"/>
        <v>1337</v>
      </c>
      <c r="S552" s="90"/>
      <c r="T552" s="94">
        <f t="shared" si="441"/>
        <v>1337</v>
      </c>
      <c r="U552" s="96">
        <f t="shared" si="442"/>
        <v>26.699890000000003</v>
      </c>
      <c r="V552" s="560">
        <v>82594</v>
      </c>
      <c r="W552" s="100">
        <f>VLOOKUP(H552,Devices!$A$2:$D$2077,4,FALSE)</f>
        <v>84390</v>
      </c>
      <c r="X552" s="94">
        <f t="shared" si="419"/>
        <v>1796</v>
      </c>
      <c r="Y552" s="94"/>
      <c r="Z552" s="94">
        <f t="shared" si="443"/>
        <v>1796</v>
      </c>
      <c r="AA552" s="96">
        <f t="shared" si="444"/>
        <v>143.68</v>
      </c>
      <c r="AB552" s="91">
        <v>170.37989000000002</v>
      </c>
      <c r="AC552" s="91"/>
    </row>
    <row r="553" spans="1:34" s="3" customFormat="1" ht="15" customHeight="1">
      <c r="A553" s="81" t="s">
        <v>1942</v>
      </c>
      <c r="B553" s="90">
        <v>1071389100</v>
      </c>
      <c r="C553" s="91">
        <f>SUM(U553+AA553)</f>
        <v>284.11319000000003</v>
      </c>
      <c r="D553" s="558">
        <v>12355501</v>
      </c>
      <c r="E553" s="90" t="s">
        <v>285</v>
      </c>
      <c r="F553" s="90" t="s">
        <v>1943</v>
      </c>
      <c r="G553" s="90" t="s">
        <v>851</v>
      </c>
      <c r="H553" s="93" t="s">
        <v>1944</v>
      </c>
      <c r="I553" s="94">
        <v>0</v>
      </c>
      <c r="J553" s="94">
        <v>0</v>
      </c>
      <c r="K553" s="95">
        <v>1.9970000000000002E-2</v>
      </c>
      <c r="L553" s="96">
        <v>0.08</v>
      </c>
      <c r="M553" s="96">
        <f t="shared" si="416"/>
        <v>0</v>
      </c>
      <c r="N553" s="96">
        <f t="shared" si="417"/>
        <v>0</v>
      </c>
      <c r="O553" s="96" t="s">
        <v>27</v>
      </c>
      <c r="P553" s="561">
        <v>446645</v>
      </c>
      <c r="Q553" s="98">
        <f>VLOOKUP(H553,Devices!$A$2:$C$2077,3,FALSE)</f>
        <v>460872</v>
      </c>
      <c r="R553" s="94">
        <f t="shared" si="418"/>
        <v>14227</v>
      </c>
      <c r="S553" s="90"/>
      <c r="T553" s="94">
        <f t="shared" si="441"/>
        <v>14227</v>
      </c>
      <c r="U553" s="96">
        <f t="shared" si="442"/>
        <v>284.11319000000003</v>
      </c>
      <c r="V553" s="157">
        <v>0</v>
      </c>
      <c r="W553" s="100">
        <v>0</v>
      </c>
      <c r="X553" s="94">
        <f t="shared" si="419"/>
        <v>0</v>
      </c>
      <c r="Y553" s="94"/>
      <c r="Z553" s="94" t="str">
        <f t="shared" si="443"/>
        <v>0</v>
      </c>
      <c r="AA553" s="96">
        <f t="shared" si="444"/>
        <v>0</v>
      </c>
      <c r="AB553" s="91">
        <v>284.11319000000003</v>
      </c>
      <c r="AC553" s="91"/>
    </row>
    <row r="554" spans="1:34" s="3" customFormat="1" ht="15" customHeight="1">
      <c r="A554" s="81" t="s">
        <v>1942</v>
      </c>
      <c r="B554" s="90">
        <v>1071389100</v>
      </c>
      <c r="C554" s="91">
        <f>SUM(U554+AA554)</f>
        <v>135.39660000000001</v>
      </c>
      <c r="D554" s="558">
        <v>12601550</v>
      </c>
      <c r="E554" s="90" t="s">
        <v>285</v>
      </c>
      <c r="F554" s="90" t="s">
        <v>2118</v>
      </c>
      <c r="G554" s="90" t="s">
        <v>1155</v>
      </c>
      <c r="H554" s="93" t="s">
        <v>1947</v>
      </c>
      <c r="I554" s="94">
        <v>0</v>
      </c>
      <c r="J554" s="94">
        <v>0</v>
      </c>
      <c r="K554" s="95">
        <v>1.9970000000000002E-2</v>
      </c>
      <c r="L554" s="96">
        <v>0.08</v>
      </c>
      <c r="M554" s="96">
        <f t="shared" si="416"/>
        <v>0</v>
      </c>
      <c r="N554" s="96">
        <f t="shared" si="417"/>
        <v>0</v>
      </c>
      <c r="O554" s="96" t="s">
        <v>27</v>
      </c>
      <c r="P554" s="562">
        <v>417907</v>
      </c>
      <c r="Q554" s="98">
        <f>VLOOKUP(H554,Devices!$A$2:$C$2077,3,FALSE)</f>
        <v>424687</v>
      </c>
      <c r="R554" s="94">
        <f t="shared" si="418"/>
        <v>6780</v>
      </c>
      <c r="S554" s="90"/>
      <c r="T554" s="94">
        <f t="shared" si="441"/>
        <v>6780</v>
      </c>
      <c r="U554" s="96">
        <f t="shared" si="442"/>
        <v>135.39660000000001</v>
      </c>
      <c r="V554" s="157">
        <v>0</v>
      </c>
      <c r="W554" s="100">
        <f>VLOOKUP(H554,Devices!$A$2:$D$2077,4,FALSE)</f>
        <v>0</v>
      </c>
      <c r="X554" s="94">
        <f t="shared" si="419"/>
        <v>0</v>
      </c>
      <c r="Y554" s="94"/>
      <c r="Z554" s="94" t="str">
        <f t="shared" si="443"/>
        <v>0</v>
      </c>
      <c r="AA554" s="96">
        <f t="shared" si="444"/>
        <v>0</v>
      </c>
      <c r="AB554" s="91">
        <v>135.39660000000001</v>
      </c>
      <c r="AC554" s="91"/>
    </row>
    <row r="555" spans="1:34" s="4" customFormat="1" ht="15" customHeight="1">
      <c r="A555" s="81" t="s">
        <v>2416</v>
      </c>
      <c r="B555" s="90">
        <v>1071389100</v>
      </c>
      <c r="C555" s="91">
        <f>SUM(U555+AA555)</f>
        <v>47.748270000000005</v>
      </c>
      <c r="D555" s="558">
        <v>12355541</v>
      </c>
      <c r="E555" s="90" t="s">
        <v>285</v>
      </c>
      <c r="F555" s="90" t="s">
        <v>1945</v>
      </c>
      <c r="G555" s="90" t="s">
        <v>2236</v>
      </c>
      <c r="H555" s="93" t="s">
        <v>2417</v>
      </c>
      <c r="I555" s="94">
        <v>0</v>
      </c>
      <c r="J555" s="94">
        <v>0</v>
      </c>
      <c r="K555" s="95">
        <v>1.9970000000000002E-2</v>
      </c>
      <c r="L555" s="96">
        <v>0.08</v>
      </c>
      <c r="M555" s="96">
        <f t="shared" si="416"/>
        <v>0</v>
      </c>
      <c r="N555" s="96">
        <f t="shared" si="417"/>
        <v>0</v>
      </c>
      <c r="O555" s="96" t="s">
        <v>27</v>
      </c>
      <c r="P555" s="563">
        <v>73176</v>
      </c>
      <c r="Q555" s="98">
        <f>VLOOKUP(H555,Devices!$A$2:$C$2077,3,FALSE)</f>
        <v>75567</v>
      </c>
      <c r="R555" s="94">
        <f t="shared" si="418"/>
        <v>2391</v>
      </c>
      <c r="S555" s="90"/>
      <c r="T555" s="94">
        <f t="shared" si="441"/>
        <v>2391</v>
      </c>
      <c r="U555" s="96">
        <f t="shared" si="442"/>
        <v>47.748270000000005</v>
      </c>
      <c r="V555" s="157">
        <v>0</v>
      </c>
      <c r="W555" s="100">
        <v>0</v>
      </c>
      <c r="X555" s="94">
        <f t="shared" si="419"/>
        <v>0</v>
      </c>
      <c r="Y555" s="94"/>
      <c r="Z555" s="94" t="str">
        <f t="shared" si="443"/>
        <v>0</v>
      </c>
      <c r="AA555" s="96">
        <f t="shared" si="444"/>
        <v>0</v>
      </c>
      <c r="AB555" s="91">
        <v>47.748270000000005</v>
      </c>
      <c r="AC555" s="91"/>
      <c r="AF555" s="3"/>
      <c r="AH555" s="3"/>
    </row>
    <row r="556" spans="1:34" s="4" customFormat="1" ht="15" customHeight="1">
      <c r="A556" s="81" t="s">
        <v>2928</v>
      </c>
      <c r="B556" s="90">
        <v>1071389100</v>
      </c>
      <c r="C556" s="91">
        <f>SUM(U556+AA556)</f>
        <v>104.82253000000001</v>
      </c>
      <c r="D556" s="558">
        <v>12355828</v>
      </c>
      <c r="E556" s="90" t="s">
        <v>285</v>
      </c>
      <c r="F556" s="90" t="s">
        <v>2929</v>
      </c>
      <c r="G556" s="90" t="s">
        <v>2236</v>
      </c>
      <c r="H556" s="93" t="s">
        <v>2903</v>
      </c>
      <c r="I556" s="94">
        <v>0</v>
      </c>
      <c r="J556" s="94">
        <v>0</v>
      </c>
      <c r="K556" s="95">
        <v>1.9970000000000002E-2</v>
      </c>
      <c r="L556" s="96">
        <v>0.08</v>
      </c>
      <c r="M556" s="96">
        <f t="shared" si="416"/>
        <v>0</v>
      </c>
      <c r="N556" s="96">
        <f t="shared" si="417"/>
        <v>0</v>
      </c>
      <c r="O556" s="96" t="s">
        <v>27</v>
      </c>
      <c r="P556" s="563">
        <v>306590</v>
      </c>
      <c r="Q556" s="98">
        <f>VLOOKUP(H556,Devices!$A$2:$C$2077,3,FALSE)</f>
        <v>311839</v>
      </c>
      <c r="R556" s="94">
        <f t="shared" si="418"/>
        <v>5249</v>
      </c>
      <c r="S556" s="90"/>
      <c r="T556" s="94">
        <f t="shared" si="441"/>
        <v>5249</v>
      </c>
      <c r="U556" s="96">
        <f t="shared" si="442"/>
        <v>104.82253000000001</v>
      </c>
      <c r="V556" s="157">
        <v>0</v>
      </c>
      <c r="W556" s="100">
        <v>0</v>
      </c>
      <c r="X556" s="94">
        <f t="shared" si="419"/>
        <v>0</v>
      </c>
      <c r="Y556" s="94"/>
      <c r="Z556" s="94" t="str">
        <f t="shared" si="443"/>
        <v>0</v>
      </c>
      <c r="AA556" s="96">
        <f t="shared" si="444"/>
        <v>0</v>
      </c>
      <c r="AB556" s="91">
        <v>104.82253000000001</v>
      </c>
      <c r="AC556" s="91"/>
    </row>
    <row r="557" spans="1:34" s="4" customFormat="1" ht="15" customHeight="1">
      <c r="A557" s="81" t="s">
        <v>3821</v>
      </c>
      <c r="B557" s="90">
        <v>1071389100</v>
      </c>
      <c r="C557" s="91">
        <f>SUM(U557+AA557)</f>
        <v>84.253430000000009</v>
      </c>
      <c r="D557" s="558">
        <v>12356187</v>
      </c>
      <c r="E557" s="90" t="s">
        <v>285</v>
      </c>
      <c r="F557" s="90" t="s">
        <v>2662</v>
      </c>
      <c r="G557" s="90" t="s">
        <v>40</v>
      </c>
      <c r="H557" s="93" t="s">
        <v>3822</v>
      </c>
      <c r="I557" s="94">
        <v>0</v>
      </c>
      <c r="J557" s="94">
        <v>0</v>
      </c>
      <c r="K557" s="95">
        <v>1.9970000000000002E-2</v>
      </c>
      <c r="L557" s="96">
        <v>0.08</v>
      </c>
      <c r="M557" s="96">
        <f t="shared" si="416"/>
        <v>0</v>
      </c>
      <c r="N557" s="96">
        <f t="shared" si="417"/>
        <v>0</v>
      </c>
      <c r="O557" s="96" t="s">
        <v>27</v>
      </c>
      <c r="P557" s="562">
        <v>280965</v>
      </c>
      <c r="Q557" s="98">
        <f>VLOOKUP(H557,[1]Billing!$I$2:$S$2302,11,FALSE)</f>
        <v>285184</v>
      </c>
      <c r="R557" s="94">
        <f t="shared" si="418"/>
        <v>4219</v>
      </c>
      <c r="S557" s="90"/>
      <c r="T557" s="94">
        <f t="shared" si="441"/>
        <v>4219</v>
      </c>
      <c r="U557" s="96">
        <f t="shared" si="442"/>
        <v>84.253430000000009</v>
      </c>
      <c r="V557" s="157">
        <v>0</v>
      </c>
      <c r="W557" s="100">
        <f>VLOOKUP(H557,[1]Billing!$I$2:$Y$2302,17,FALSE)</f>
        <v>0</v>
      </c>
      <c r="X557" s="94">
        <f t="shared" si="419"/>
        <v>0</v>
      </c>
      <c r="Y557" s="94"/>
      <c r="Z557" s="94" t="str">
        <f t="shared" si="443"/>
        <v>0</v>
      </c>
      <c r="AA557" s="96">
        <f t="shared" si="444"/>
        <v>0</v>
      </c>
      <c r="AB557" s="91">
        <v>84.253430000000009</v>
      </c>
      <c r="AC557" s="91"/>
    </row>
    <row r="558" spans="1:34" s="4" customFormat="1" ht="15" customHeight="1">
      <c r="A558" s="81" t="s">
        <v>3890</v>
      </c>
      <c r="B558" s="90">
        <v>1071389100</v>
      </c>
      <c r="C558" s="91">
        <f>SUM(U558+AA558)</f>
        <v>36.664920000000002</v>
      </c>
      <c r="D558" s="558">
        <v>12355888</v>
      </c>
      <c r="E558" s="90" t="s">
        <v>285</v>
      </c>
      <c r="F558" s="90" t="s">
        <v>1948</v>
      </c>
      <c r="G558" s="90" t="s">
        <v>2280</v>
      </c>
      <c r="H558" s="93" t="s">
        <v>3891</v>
      </c>
      <c r="I558" s="94">
        <v>0</v>
      </c>
      <c r="J558" s="94">
        <v>0</v>
      </c>
      <c r="K558" s="95">
        <v>1.9970000000000002E-2</v>
      </c>
      <c r="L558" s="96">
        <v>0.08</v>
      </c>
      <c r="M558" s="96">
        <f t="shared" si="416"/>
        <v>0</v>
      </c>
      <c r="N558" s="96">
        <f t="shared" si="417"/>
        <v>0</v>
      </c>
      <c r="O558" s="96" t="s">
        <v>27</v>
      </c>
      <c r="P558" s="443">
        <v>53791</v>
      </c>
      <c r="Q558" s="98">
        <f>VLOOKUP(H558,Devices!$A$2:$C$2077,3,FALSE)</f>
        <v>55627</v>
      </c>
      <c r="R558" s="94">
        <f t="shared" si="418"/>
        <v>1836</v>
      </c>
      <c r="S558" s="90"/>
      <c r="T558" s="94">
        <f t="shared" si="441"/>
        <v>1836</v>
      </c>
      <c r="U558" s="96">
        <f t="shared" si="442"/>
        <v>36.664920000000002</v>
      </c>
      <c r="V558" s="157">
        <v>0</v>
      </c>
      <c r="W558" s="100">
        <v>0</v>
      </c>
      <c r="X558" s="94">
        <f t="shared" si="419"/>
        <v>0</v>
      </c>
      <c r="Y558" s="94"/>
      <c r="Z558" s="94" t="str">
        <f t="shared" si="443"/>
        <v>0</v>
      </c>
      <c r="AA558" s="96">
        <f t="shared" si="444"/>
        <v>0</v>
      </c>
      <c r="AB558" s="91">
        <v>36.664920000000002</v>
      </c>
      <c r="AC558" s="91"/>
    </row>
    <row r="559" spans="1:34" s="4" customFormat="1" ht="15" customHeight="1">
      <c r="A559" s="81" t="s">
        <v>6723</v>
      </c>
      <c r="B559" s="90">
        <v>1013192800</v>
      </c>
      <c r="C559" s="91">
        <f>SUM(U559+AA559)</f>
        <v>34.75394</v>
      </c>
      <c r="D559" s="558">
        <v>13586805</v>
      </c>
      <c r="E559" s="90" t="s">
        <v>285</v>
      </c>
      <c r="F559" s="90" t="s">
        <v>6724</v>
      </c>
      <c r="G559" s="90" t="s">
        <v>2362</v>
      </c>
      <c r="H559" s="93" t="s">
        <v>6695</v>
      </c>
      <c r="I559" s="94">
        <v>0</v>
      </c>
      <c r="J559" s="94">
        <v>0</v>
      </c>
      <c r="K559" s="95">
        <v>1.9970000000000002E-2</v>
      </c>
      <c r="L559" s="96">
        <v>0.08</v>
      </c>
      <c r="M559" s="96">
        <f t="shared" ref="M559" si="445">I559*K559</f>
        <v>0</v>
      </c>
      <c r="N559" s="96">
        <f t="shared" ref="N559" si="446">J559*L559</f>
        <v>0</v>
      </c>
      <c r="O559" s="96" t="s">
        <v>27</v>
      </c>
      <c r="P559" s="443">
        <v>3</v>
      </c>
      <c r="Q559" s="98">
        <f>VLOOKUP(H559,Devices!$A$2:$C$2077,3,FALSE)</f>
        <v>205</v>
      </c>
      <c r="R559" s="94">
        <f t="shared" ref="R559" si="447">Q559-P559</f>
        <v>202</v>
      </c>
      <c r="S559" s="90"/>
      <c r="T559" s="94">
        <f t="shared" ref="T559" si="448">IF(R559-I559&gt;0, R559-I559,"0")</f>
        <v>202</v>
      </c>
      <c r="U559" s="96">
        <f t="shared" ref="U559" si="449">IF(T559&gt;0,T559*K559,"0")</f>
        <v>4.0339400000000003</v>
      </c>
      <c r="V559" s="157">
        <v>1</v>
      </c>
      <c r="W559" s="100">
        <f>VLOOKUP(H559,Devices!$A$2:$D$2077,4,FALSE)</f>
        <v>385</v>
      </c>
      <c r="X559" s="94">
        <f t="shared" ref="X559" si="450">W559-V559</f>
        <v>384</v>
      </c>
      <c r="Y559" s="94"/>
      <c r="Z559" s="94">
        <f t="shared" ref="Z559" si="451">IF(X559-J559&gt;0,X559-J559,"0")</f>
        <v>384</v>
      </c>
      <c r="AA559" s="96">
        <f t="shared" ref="AA559" si="452">IF(Z559&gt;0,Z559*L559,"0")</f>
        <v>30.72</v>
      </c>
      <c r="AB559" s="91">
        <v>34.75394</v>
      </c>
      <c r="AC559" s="91"/>
    </row>
    <row r="560" spans="1:34" s="3" customFormat="1" ht="15" customHeight="1">
      <c r="A560" s="81" t="s">
        <v>1189</v>
      </c>
      <c r="B560" s="90">
        <v>1054215300</v>
      </c>
      <c r="C560" s="91">
        <f>SUM(O560+U560+AA560)</f>
        <v>41.5</v>
      </c>
      <c r="D560" s="92">
        <v>12355174</v>
      </c>
      <c r="E560" s="90" t="s">
        <v>1098</v>
      </c>
      <c r="F560" s="90" t="s">
        <v>2312</v>
      </c>
      <c r="G560" s="90" t="s">
        <v>1227</v>
      </c>
      <c r="H560" s="93" t="s">
        <v>37</v>
      </c>
      <c r="I560" s="94">
        <v>2000</v>
      </c>
      <c r="J560" s="94">
        <v>0</v>
      </c>
      <c r="K560" s="95">
        <v>2.0750000000000001E-2</v>
      </c>
      <c r="L560" s="96">
        <v>0.08</v>
      </c>
      <c r="M560" s="96">
        <f t="shared" si="416"/>
        <v>41.5</v>
      </c>
      <c r="N560" s="96">
        <f t="shared" si="417"/>
        <v>0</v>
      </c>
      <c r="O560" s="96">
        <f t="shared" ref="O560:O565" si="453">M560+N560</f>
        <v>41.5</v>
      </c>
      <c r="P560" s="443">
        <v>366</v>
      </c>
      <c r="Q560" s="98">
        <v>367</v>
      </c>
      <c r="R560" s="94">
        <f t="shared" si="418"/>
        <v>1</v>
      </c>
      <c r="S560" s="94" t="str">
        <f t="shared" ref="S560:S565" si="454">IF(R560-I560&gt;0, R560-I560,"0")</f>
        <v>0</v>
      </c>
      <c r="T560" s="94"/>
      <c r="U560" s="96">
        <f t="shared" ref="U560:U565" si="455">IF(S560&gt;0,S560*K560,"0")</f>
        <v>0</v>
      </c>
      <c r="V560" s="157">
        <v>0</v>
      </c>
      <c r="W560" s="100">
        <v>0</v>
      </c>
      <c r="X560" s="94">
        <f t="shared" si="419"/>
        <v>0</v>
      </c>
      <c r="Y560" s="94" t="str">
        <f t="shared" ref="Y560:Y565" si="456">IF(X560-J560&gt;0,X560-J560,"0")</f>
        <v>0</v>
      </c>
      <c r="Z560" s="94"/>
      <c r="AA560" s="96">
        <f t="shared" ref="AA560:AA565" si="457">IF(Y560&gt;0,Y560*L560,"0")</f>
        <v>0</v>
      </c>
      <c r="AB560" s="91">
        <v>41.5</v>
      </c>
      <c r="AC560" s="91"/>
      <c r="AH560" s="4"/>
    </row>
    <row r="561" spans="1:34" s="3" customFormat="1" ht="15" customHeight="1">
      <c r="A561" s="81" t="s">
        <v>1189</v>
      </c>
      <c r="B561" s="90">
        <v>1054215300</v>
      </c>
      <c r="C561" s="91">
        <f>SUM(O561+U561+AA561)</f>
        <v>124.5</v>
      </c>
      <c r="D561" s="92">
        <v>12355172</v>
      </c>
      <c r="E561" s="90" t="s">
        <v>1098</v>
      </c>
      <c r="F561" s="90" t="s">
        <v>6639</v>
      </c>
      <c r="G561" s="90" t="s">
        <v>851</v>
      </c>
      <c r="H561" s="93" t="s">
        <v>38</v>
      </c>
      <c r="I561" s="94">
        <v>6000</v>
      </c>
      <c r="J561" s="94">
        <v>0</v>
      </c>
      <c r="K561" s="95">
        <v>2.0750000000000001E-2</v>
      </c>
      <c r="L561" s="96">
        <v>0.08</v>
      </c>
      <c r="M561" s="96">
        <f t="shared" si="416"/>
        <v>124.5</v>
      </c>
      <c r="N561" s="96">
        <f t="shared" si="417"/>
        <v>0</v>
      </c>
      <c r="O561" s="96">
        <f t="shared" si="453"/>
        <v>124.5</v>
      </c>
      <c r="P561" s="564">
        <v>62405</v>
      </c>
      <c r="Q561" s="98">
        <f>VLOOKUP(H561,Devices!$A$2:$C$2077,3,FALSE)</f>
        <v>62494</v>
      </c>
      <c r="R561" s="94">
        <f t="shared" si="418"/>
        <v>89</v>
      </c>
      <c r="S561" s="94" t="str">
        <f t="shared" si="454"/>
        <v>0</v>
      </c>
      <c r="T561" s="94"/>
      <c r="U561" s="96">
        <f t="shared" si="455"/>
        <v>0</v>
      </c>
      <c r="V561" s="157">
        <v>0</v>
      </c>
      <c r="W561" s="100">
        <v>0</v>
      </c>
      <c r="X561" s="94">
        <f t="shared" si="419"/>
        <v>0</v>
      </c>
      <c r="Y561" s="94" t="str">
        <f t="shared" si="456"/>
        <v>0</v>
      </c>
      <c r="Z561" s="94"/>
      <c r="AA561" s="96">
        <f t="shared" si="457"/>
        <v>0</v>
      </c>
      <c r="AB561" s="91">
        <v>124.5</v>
      </c>
      <c r="AC561" s="91"/>
    </row>
    <row r="562" spans="1:34" s="3" customFormat="1" ht="15" customHeight="1">
      <c r="A562" s="81" t="s">
        <v>1189</v>
      </c>
      <c r="B562" s="90">
        <v>1054215300</v>
      </c>
      <c r="C562" s="91">
        <f>SUM(O562+U562+AA562)</f>
        <v>132.5</v>
      </c>
      <c r="D562" s="92">
        <v>12354921</v>
      </c>
      <c r="E562" s="90" t="s">
        <v>1098</v>
      </c>
      <c r="F562" s="90" t="s">
        <v>2312</v>
      </c>
      <c r="G562" s="90" t="s">
        <v>1170</v>
      </c>
      <c r="H562" s="93" t="s">
        <v>39</v>
      </c>
      <c r="I562" s="94">
        <v>6000</v>
      </c>
      <c r="J562" s="94">
        <v>100</v>
      </c>
      <c r="K562" s="95">
        <v>2.0750000000000001E-2</v>
      </c>
      <c r="L562" s="96">
        <v>0.08</v>
      </c>
      <c r="M562" s="96">
        <f t="shared" si="416"/>
        <v>124.5</v>
      </c>
      <c r="N562" s="96">
        <f t="shared" si="417"/>
        <v>8</v>
      </c>
      <c r="O562" s="96">
        <f t="shared" si="453"/>
        <v>132.5</v>
      </c>
      <c r="P562" s="443">
        <v>38878</v>
      </c>
      <c r="Q562" s="98">
        <f>VLOOKUP(H562,[1]Billing!$I$2:$S$2302,11,FALSE)</f>
        <v>38878</v>
      </c>
      <c r="R562" s="94">
        <f t="shared" si="418"/>
        <v>0</v>
      </c>
      <c r="S562" s="94" t="str">
        <f t="shared" si="454"/>
        <v>0</v>
      </c>
      <c r="T562" s="94"/>
      <c r="U562" s="96">
        <f t="shared" si="455"/>
        <v>0</v>
      </c>
      <c r="V562" s="157">
        <v>22288</v>
      </c>
      <c r="W562" s="100">
        <f>VLOOKUP(H562,[1]Billing!$I$2:$Y$2302,17,FALSE)</f>
        <v>22288</v>
      </c>
      <c r="X562" s="94">
        <f t="shared" si="419"/>
        <v>0</v>
      </c>
      <c r="Y562" s="94" t="str">
        <f t="shared" si="456"/>
        <v>0</v>
      </c>
      <c r="Z562" s="94"/>
      <c r="AA562" s="96">
        <f t="shared" si="457"/>
        <v>0</v>
      </c>
      <c r="AB562" s="91">
        <v>132.5</v>
      </c>
      <c r="AC562" s="91"/>
    </row>
    <row r="563" spans="1:34" s="3" customFormat="1" ht="15" customHeight="1">
      <c r="A563" s="81" t="s">
        <v>1189</v>
      </c>
      <c r="B563" s="90">
        <v>1054215300</v>
      </c>
      <c r="C563" s="91">
        <f>SUM(O563+U563+AA563)</f>
        <v>83</v>
      </c>
      <c r="D563" s="92">
        <v>12355173</v>
      </c>
      <c r="E563" s="90" t="s">
        <v>958</v>
      </c>
      <c r="F563" s="90" t="s">
        <v>2312</v>
      </c>
      <c r="G563" s="90" t="s">
        <v>40</v>
      </c>
      <c r="H563" s="93" t="s">
        <v>41</v>
      </c>
      <c r="I563" s="94">
        <v>4000</v>
      </c>
      <c r="J563" s="94">
        <v>0</v>
      </c>
      <c r="K563" s="95">
        <v>2.0750000000000001E-2</v>
      </c>
      <c r="L563" s="96">
        <v>0.08</v>
      </c>
      <c r="M563" s="96">
        <f t="shared" si="416"/>
        <v>83</v>
      </c>
      <c r="N563" s="96">
        <f t="shared" si="417"/>
        <v>0</v>
      </c>
      <c r="O563" s="96">
        <f t="shared" si="453"/>
        <v>83</v>
      </c>
      <c r="P563" s="443">
        <v>6462</v>
      </c>
      <c r="Q563" s="98">
        <f>VLOOKUP(H563,Devices!$A$2:$C$2077,3,FALSE)</f>
        <v>6464</v>
      </c>
      <c r="R563" s="94">
        <f t="shared" si="418"/>
        <v>2</v>
      </c>
      <c r="S563" s="94" t="str">
        <f t="shared" si="454"/>
        <v>0</v>
      </c>
      <c r="T563" s="94"/>
      <c r="U563" s="96">
        <f t="shared" si="455"/>
        <v>0</v>
      </c>
      <c r="V563" s="157">
        <v>0</v>
      </c>
      <c r="W563" s="100">
        <v>0</v>
      </c>
      <c r="X563" s="94">
        <f t="shared" si="419"/>
        <v>0</v>
      </c>
      <c r="Y563" s="94" t="str">
        <f t="shared" si="456"/>
        <v>0</v>
      </c>
      <c r="Z563" s="94"/>
      <c r="AA563" s="96">
        <f t="shared" si="457"/>
        <v>0</v>
      </c>
      <c r="AB563" s="91">
        <v>83</v>
      </c>
      <c r="AC563" s="91"/>
      <c r="AF563" s="1"/>
    </row>
    <row r="564" spans="1:34" s="4" customFormat="1" ht="15" customHeight="1">
      <c r="A564" s="81" t="s">
        <v>2311</v>
      </c>
      <c r="B564" s="90">
        <v>1054215300</v>
      </c>
      <c r="C564" s="91">
        <f>SUM(O564+U564+AA564)</f>
        <v>100.75</v>
      </c>
      <c r="D564" s="92">
        <v>12355171</v>
      </c>
      <c r="E564" s="90" t="s">
        <v>958</v>
      </c>
      <c r="F564" s="90" t="s">
        <v>2312</v>
      </c>
      <c r="G564" s="90" t="s">
        <v>1249</v>
      </c>
      <c r="H564" s="93" t="s">
        <v>2313</v>
      </c>
      <c r="I564" s="94">
        <v>1000</v>
      </c>
      <c r="J564" s="94">
        <v>1000</v>
      </c>
      <c r="K564" s="95">
        <v>2.0750000000000001E-2</v>
      </c>
      <c r="L564" s="96">
        <v>0.08</v>
      </c>
      <c r="M564" s="96">
        <f t="shared" si="416"/>
        <v>20.75</v>
      </c>
      <c r="N564" s="96">
        <f t="shared" si="417"/>
        <v>80</v>
      </c>
      <c r="O564" s="96">
        <f t="shared" si="453"/>
        <v>100.75</v>
      </c>
      <c r="P564" s="443">
        <v>13507</v>
      </c>
      <c r="Q564" s="98">
        <v>13507</v>
      </c>
      <c r="R564" s="94">
        <f t="shared" si="418"/>
        <v>0</v>
      </c>
      <c r="S564" s="94" t="str">
        <f t="shared" si="454"/>
        <v>0</v>
      </c>
      <c r="T564" s="94"/>
      <c r="U564" s="96">
        <f t="shared" si="455"/>
        <v>0</v>
      </c>
      <c r="V564" s="157">
        <v>10185</v>
      </c>
      <c r="W564" s="100">
        <v>10185</v>
      </c>
      <c r="X564" s="94">
        <f t="shared" si="419"/>
        <v>0</v>
      </c>
      <c r="Y564" s="94" t="str">
        <f t="shared" si="456"/>
        <v>0</v>
      </c>
      <c r="Z564" s="94"/>
      <c r="AA564" s="96">
        <f t="shared" si="457"/>
        <v>0</v>
      </c>
      <c r="AB564" s="91">
        <v>100.75</v>
      </c>
      <c r="AC564" s="91"/>
      <c r="AF564" s="3"/>
      <c r="AH564" s="3"/>
    </row>
    <row r="565" spans="1:34" s="4" customFormat="1" ht="15" customHeight="1">
      <c r="A565" s="81" t="s">
        <v>2930</v>
      </c>
      <c r="B565" s="90">
        <v>1054215300</v>
      </c>
      <c r="C565" s="91">
        <f>SUM(O565+U565+AA565)</f>
        <v>364.5</v>
      </c>
      <c r="D565" s="92">
        <v>12955118</v>
      </c>
      <c r="E565" s="90" t="s">
        <v>958</v>
      </c>
      <c r="F565" s="90" t="s">
        <v>3513</v>
      </c>
      <c r="G565" s="90" t="s">
        <v>2931</v>
      </c>
      <c r="H565" s="93" t="s">
        <v>2932</v>
      </c>
      <c r="I565" s="94">
        <v>6000</v>
      </c>
      <c r="J565" s="94">
        <v>3000</v>
      </c>
      <c r="K565" s="95">
        <v>2.0750000000000001E-2</v>
      </c>
      <c r="L565" s="96">
        <v>0.08</v>
      </c>
      <c r="M565" s="96">
        <f t="shared" si="416"/>
        <v>124.5</v>
      </c>
      <c r="N565" s="96">
        <f t="shared" si="417"/>
        <v>240</v>
      </c>
      <c r="O565" s="96">
        <f t="shared" si="453"/>
        <v>364.5</v>
      </c>
      <c r="P565" s="443">
        <v>32661</v>
      </c>
      <c r="Q565" s="98">
        <f>VLOOKUP(H565,Devices!$A$2:$C$2077,3,FALSE)</f>
        <v>33316</v>
      </c>
      <c r="R565" s="94">
        <f t="shared" si="418"/>
        <v>655</v>
      </c>
      <c r="S565" s="94" t="str">
        <f t="shared" si="454"/>
        <v>0</v>
      </c>
      <c r="T565" s="94"/>
      <c r="U565" s="96">
        <f t="shared" si="455"/>
        <v>0</v>
      </c>
      <c r="V565" s="157">
        <v>89442</v>
      </c>
      <c r="W565" s="100">
        <f>VLOOKUP(H565,Devices!$A$2:$D$2077,4,FALSE)</f>
        <v>91933</v>
      </c>
      <c r="X565" s="94">
        <f t="shared" si="419"/>
        <v>2491</v>
      </c>
      <c r="Y565" s="94" t="str">
        <f t="shared" si="456"/>
        <v>0</v>
      </c>
      <c r="Z565" s="94"/>
      <c r="AA565" s="96">
        <f t="shared" si="457"/>
        <v>0</v>
      </c>
      <c r="AB565" s="91">
        <v>364.5</v>
      </c>
      <c r="AC565" s="91"/>
      <c r="AF565" s="3"/>
    </row>
    <row r="566" spans="1:34" s="4" customFormat="1" ht="15" customHeight="1">
      <c r="A566" s="81" t="s">
        <v>3312</v>
      </c>
      <c r="B566" s="90">
        <v>1054215300</v>
      </c>
      <c r="C566" s="91">
        <f>SUM(U566+AA566)</f>
        <v>283.43218000000002</v>
      </c>
      <c r="D566" s="294">
        <v>12989987</v>
      </c>
      <c r="E566" s="90" t="s">
        <v>286</v>
      </c>
      <c r="F566" s="90" t="s">
        <v>3313</v>
      </c>
      <c r="G566" s="90" t="s">
        <v>2983</v>
      </c>
      <c r="H566" s="93" t="s">
        <v>3314</v>
      </c>
      <c r="I566" s="94">
        <v>0</v>
      </c>
      <c r="J566" s="94">
        <v>0</v>
      </c>
      <c r="K566" s="95">
        <v>1.9970000000000002E-2</v>
      </c>
      <c r="L566" s="96">
        <v>0.08</v>
      </c>
      <c r="M566" s="96">
        <f t="shared" ref="M566:M639" si="458">I566*K566</f>
        <v>0</v>
      </c>
      <c r="N566" s="96">
        <f t="shared" ref="N566:N639" si="459">J566*L566</f>
        <v>0</v>
      </c>
      <c r="O566" s="96" t="s">
        <v>27</v>
      </c>
      <c r="P566" s="565">
        <v>107031</v>
      </c>
      <c r="Q566" s="98">
        <f>VLOOKUP(H566,Devices!$A$2:$C$2077,3,FALSE)</f>
        <v>108625</v>
      </c>
      <c r="R566" s="94">
        <f t="shared" ref="R566:R639" si="460">Q566-P566</f>
        <v>1594</v>
      </c>
      <c r="S566" s="119"/>
      <c r="T566" s="94">
        <f>IF(R566-I566&gt;0, R566-I566,"0")</f>
        <v>1594</v>
      </c>
      <c r="U566" s="96">
        <f>IF(T566&gt;0,T566*K566,"0")</f>
        <v>31.832180000000001</v>
      </c>
      <c r="V566" s="99">
        <v>190310</v>
      </c>
      <c r="W566" s="100">
        <f>VLOOKUP(H566,Devices!$A$2:$D$2077,4,FALSE)</f>
        <v>193455</v>
      </c>
      <c r="X566" s="94">
        <f t="shared" ref="X566:X639" si="461">W566-V566</f>
        <v>3145</v>
      </c>
      <c r="Y566" s="94"/>
      <c r="Z566" s="94">
        <f>IF(X566-J566&gt;0,X566-J566,"0")</f>
        <v>3145</v>
      </c>
      <c r="AA566" s="96">
        <f>IF(Z566&gt;0,Z566*L566,"0")</f>
        <v>251.6</v>
      </c>
      <c r="AB566" s="91">
        <v>283.43218000000002</v>
      </c>
      <c r="AC566" s="91"/>
    </row>
    <row r="567" spans="1:34" s="4" customFormat="1" ht="15" customHeight="1">
      <c r="A567" s="81" t="s">
        <v>5206</v>
      </c>
      <c r="B567" s="90">
        <v>1054215300</v>
      </c>
      <c r="C567" s="91">
        <f>SUM(O567+U567+AA567)</f>
        <v>83</v>
      </c>
      <c r="D567" s="92">
        <v>12356429</v>
      </c>
      <c r="E567" s="90" t="s">
        <v>958</v>
      </c>
      <c r="F567" s="90" t="s">
        <v>2933</v>
      </c>
      <c r="G567" s="90" t="s">
        <v>2236</v>
      </c>
      <c r="H567" s="93" t="s">
        <v>5207</v>
      </c>
      <c r="I567" s="94">
        <v>4000</v>
      </c>
      <c r="J567" s="94">
        <v>0</v>
      </c>
      <c r="K567" s="95">
        <v>2.0750000000000001E-2</v>
      </c>
      <c r="L567" s="96">
        <v>0.08</v>
      </c>
      <c r="M567" s="96">
        <f>I567*K567</f>
        <v>83</v>
      </c>
      <c r="N567" s="96">
        <f>J567*L567</f>
        <v>0</v>
      </c>
      <c r="O567" s="96">
        <f>M567+N567</f>
        <v>83</v>
      </c>
      <c r="P567" s="443">
        <v>4654</v>
      </c>
      <c r="Q567" s="98">
        <f>VLOOKUP(H567,Devices!$A$2:$C$2077,3,FALSE)</f>
        <v>5104</v>
      </c>
      <c r="R567" s="94">
        <f>Q567-P567</f>
        <v>450</v>
      </c>
      <c r="S567" s="94" t="str">
        <f>IF(R567-I567&gt;0, R567-I567,"0")</f>
        <v>0</v>
      </c>
      <c r="T567" s="94"/>
      <c r="U567" s="96">
        <f>IF(S567&gt;0,S567*K567,"0")</f>
        <v>0</v>
      </c>
      <c r="V567" s="157">
        <v>0</v>
      </c>
      <c r="W567" s="100">
        <v>0</v>
      </c>
      <c r="X567" s="94">
        <f>W567-V567</f>
        <v>0</v>
      </c>
      <c r="Y567" s="94" t="str">
        <f>IF(X567-J567&gt;0,X567-J567,"0")</f>
        <v>0</v>
      </c>
      <c r="Z567" s="94"/>
      <c r="AA567" s="96">
        <f>IF(Y567&gt;0,Y567*L567,"0")</f>
        <v>0</v>
      </c>
      <c r="AB567" s="91">
        <v>83</v>
      </c>
      <c r="AC567" s="91"/>
    </row>
    <row r="568" spans="1:34" s="3" customFormat="1" ht="15" customHeight="1">
      <c r="A568" s="81">
        <v>80</v>
      </c>
      <c r="B568" s="90">
        <v>1054224700</v>
      </c>
      <c r="C568" s="91">
        <f>SUM(O568+U568+AA568)</f>
        <v>166.74700000000001</v>
      </c>
      <c r="D568" s="132">
        <v>12354785</v>
      </c>
      <c r="E568" s="90" t="s">
        <v>287</v>
      </c>
      <c r="F568" s="90" t="s">
        <v>5205</v>
      </c>
      <c r="G568" s="90" t="s">
        <v>851</v>
      </c>
      <c r="H568" s="93" t="s">
        <v>288</v>
      </c>
      <c r="I568" s="94">
        <v>6000</v>
      </c>
      <c r="J568" s="94">
        <v>0</v>
      </c>
      <c r="K568" s="95">
        <v>2.0750000000000001E-2</v>
      </c>
      <c r="L568" s="96">
        <v>0.08</v>
      </c>
      <c r="M568" s="96">
        <f t="shared" si="458"/>
        <v>124.5</v>
      </c>
      <c r="N568" s="96">
        <f t="shared" si="459"/>
        <v>0</v>
      </c>
      <c r="O568" s="96">
        <f>M568+N568</f>
        <v>124.5</v>
      </c>
      <c r="P568" s="566">
        <v>451724</v>
      </c>
      <c r="Q568" s="98">
        <f>VLOOKUP(H568,Devices!$A$2:$C$2077,3,FALSE)</f>
        <v>459760</v>
      </c>
      <c r="R568" s="94">
        <f t="shared" si="460"/>
        <v>8036</v>
      </c>
      <c r="S568" s="94">
        <f>IF(R568-I568&gt;0, R568-I568,"0")</f>
        <v>2036</v>
      </c>
      <c r="T568" s="94"/>
      <c r="U568" s="96">
        <f>IF(S568&gt;0,S568*K568,"0")</f>
        <v>42.247</v>
      </c>
      <c r="V568" s="99">
        <v>0</v>
      </c>
      <c r="W568" s="100">
        <v>0</v>
      </c>
      <c r="X568" s="94">
        <f t="shared" si="461"/>
        <v>0</v>
      </c>
      <c r="Y568" s="94" t="str">
        <f>IF(X568-J568&gt;0,X568-J568,"0")</f>
        <v>0</v>
      </c>
      <c r="Z568" s="94"/>
      <c r="AA568" s="96">
        <f>IF(Y568&gt;0,Y568*L568,"0")</f>
        <v>0</v>
      </c>
      <c r="AB568" s="91">
        <v>166.74700000000001</v>
      </c>
      <c r="AC568" s="91"/>
      <c r="AF568" s="4"/>
      <c r="AH568" s="4"/>
    </row>
    <row r="569" spans="1:34" s="4" customFormat="1" ht="15" customHeight="1">
      <c r="A569" s="81" t="s">
        <v>2724</v>
      </c>
      <c r="B569" s="90">
        <v>1054223000</v>
      </c>
      <c r="C569" s="91">
        <f>SUM(U569+AA569)</f>
        <v>38.062820000000002</v>
      </c>
      <c r="D569" s="294">
        <v>12355792</v>
      </c>
      <c r="E569" s="90" t="s">
        <v>287</v>
      </c>
      <c r="F569" s="90" t="s">
        <v>2726</v>
      </c>
      <c r="G569" s="90" t="s">
        <v>113</v>
      </c>
      <c r="H569" s="93" t="s">
        <v>2727</v>
      </c>
      <c r="I569" s="94">
        <v>0</v>
      </c>
      <c r="J569" s="94">
        <v>0</v>
      </c>
      <c r="K569" s="95">
        <v>1.9970000000000002E-2</v>
      </c>
      <c r="L569" s="96">
        <v>0.08</v>
      </c>
      <c r="M569" s="96">
        <f t="shared" si="458"/>
        <v>0</v>
      </c>
      <c r="N569" s="96">
        <f t="shared" si="459"/>
        <v>0</v>
      </c>
      <c r="O569" s="96" t="s">
        <v>27</v>
      </c>
      <c r="P569" s="565">
        <v>140693</v>
      </c>
      <c r="Q569" s="98">
        <f>VLOOKUP(H569,Devices!$A$2:$C$2077,3,FALSE)</f>
        <v>142599</v>
      </c>
      <c r="R569" s="94">
        <f t="shared" si="460"/>
        <v>1906</v>
      </c>
      <c r="S569" s="119"/>
      <c r="T569" s="94">
        <f>IF(R569-I569&gt;0, R569-I569,"0")</f>
        <v>1906</v>
      </c>
      <c r="U569" s="96">
        <f>IF(T569&gt;0,T569*K569,"0")</f>
        <v>38.062820000000002</v>
      </c>
      <c r="V569" s="99">
        <v>0</v>
      </c>
      <c r="W569" s="100">
        <v>0</v>
      </c>
      <c r="X569" s="94">
        <f t="shared" si="461"/>
        <v>0</v>
      </c>
      <c r="Y569" s="94"/>
      <c r="Z569" s="94" t="str">
        <f>IF(X569-J569&gt;0,X569-J569,"0")</f>
        <v>0</v>
      </c>
      <c r="AA569" s="96">
        <f>IF(Z569&gt;0,Z569*L569,"0")</f>
        <v>0</v>
      </c>
      <c r="AB569" s="91">
        <v>38.062820000000002</v>
      </c>
      <c r="AC569" s="91"/>
      <c r="AF569" s="3"/>
    </row>
    <row r="570" spans="1:34" s="4" customFormat="1" ht="15" customHeight="1">
      <c r="A570" s="81" t="s">
        <v>3226</v>
      </c>
      <c r="B570" s="90">
        <v>1054223000</v>
      </c>
      <c r="C570" s="91">
        <f>SUM(O570+U570+AA570)</f>
        <v>618.52</v>
      </c>
      <c r="D570" s="132">
        <v>13133249</v>
      </c>
      <c r="E570" s="90" t="s">
        <v>287</v>
      </c>
      <c r="F570" s="90" t="s">
        <v>3227</v>
      </c>
      <c r="G570" s="90" t="s">
        <v>2570</v>
      </c>
      <c r="H570" s="93" t="s">
        <v>3228</v>
      </c>
      <c r="I570" s="94">
        <v>5000</v>
      </c>
      <c r="J570" s="94">
        <v>3000</v>
      </c>
      <c r="K570" s="95">
        <v>2.0750000000000001E-2</v>
      </c>
      <c r="L570" s="96">
        <v>0.08</v>
      </c>
      <c r="M570" s="96">
        <f t="shared" si="458"/>
        <v>103.75</v>
      </c>
      <c r="N570" s="96">
        <f t="shared" si="459"/>
        <v>240</v>
      </c>
      <c r="O570" s="96">
        <f>M570+N570</f>
        <v>343.75</v>
      </c>
      <c r="P570" s="566">
        <v>237395</v>
      </c>
      <c r="Q570" s="98">
        <f>VLOOKUP(H570,Devices!$A$2:$C$2077,3,FALSE)</f>
        <v>243635</v>
      </c>
      <c r="R570" s="94">
        <f t="shared" si="460"/>
        <v>6240</v>
      </c>
      <c r="S570" s="94">
        <f>IF(R570-I570&gt;0, R570-I570,"0")</f>
        <v>1240</v>
      </c>
      <c r="T570" s="94"/>
      <c r="U570" s="96">
        <f>IF(S570&gt;0,S570*K570,"0")</f>
        <v>25.73</v>
      </c>
      <c r="V570" s="99">
        <v>142019</v>
      </c>
      <c r="W570" s="100">
        <f>VLOOKUP(H570,Devices!$A$2:$D$2077,4,FALSE)</f>
        <v>148132</v>
      </c>
      <c r="X570" s="94">
        <f t="shared" si="461"/>
        <v>6113</v>
      </c>
      <c r="Y570" s="94">
        <f>IF(X570-J570&gt;0,X570-J570,"0")</f>
        <v>3113</v>
      </c>
      <c r="Z570" s="94"/>
      <c r="AA570" s="96">
        <f>IF(Y570&gt;0,Y570*L570,"0")</f>
        <v>249.04</v>
      </c>
      <c r="AB570" s="91">
        <v>618.52</v>
      </c>
      <c r="AC570" s="91"/>
    </row>
    <row r="571" spans="1:34" s="4" customFormat="1" ht="15" customHeight="1">
      <c r="A571" s="81" t="s">
        <v>3360</v>
      </c>
      <c r="B571" s="90">
        <v>1054223000</v>
      </c>
      <c r="C571" s="91">
        <f>SUM(O571+U571+AA571)</f>
        <v>83</v>
      </c>
      <c r="D571" s="132">
        <v>12356079</v>
      </c>
      <c r="E571" s="90" t="s">
        <v>287</v>
      </c>
      <c r="F571" s="90" t="s">
        <v>3227</v>
      </c>
      <c r="G571" s="90" t="s">
        <v>2236</v>
      </c>
      <c r="H571" s="93" t="s">
        <v>3344</v>
      </c>
      <c r="I571" s="94">
        <v>4000</v>
      </c>
      <c r="J571" s="94">
        <v>0</v>
      </c>
      <c r="K571" s="95">
        <v>2.0750000000000001E-2</v>
      </c>
      <c r="L571" s="96">
        <v>0.08</v>
      </c>
      <c r="M571" s="96">
        <f t="shared" si="458"/>
        <v>83</v>
      </c>
      <c r="N571" s="96">
        <f t="shared" si="459"/>
        <v>0</v>
      </c>
      <c r="O571" s="96">
        <f>M571+N571</f>
        <v>83</v>
      </c>
      <c r="P571" s="566">
        <v>108605</v>
      </c>
      <c r="Q571" s="98">
        <f>VLOOKUP(H571,Devices!$A$2:$C$2077,3,FALSE)</f>
        <v>110690</v>
      </c>
      <c r="R571" s="94">
        <f t="shared" si="460"/>
        <v>2085</v>
      </c>
      <c r="S571" s="94" t="str">
        <f>IF(R571-I571&gt;0, R571-I571,"0")</f>
        <v>0</v>
      </c>
      <c r="T571" s="94"/>
      <c r="U571" s="96">
        <f>IF(S571&gt;0,S571*K571,"0")</f>
        <v>0</v>
      </c>
      <c r="V571" s="99">
        <v>0</v>
      </c>
      <c r="W571" s="100">
        <v>0</v>
      </c>
      <c r="X571" s="94">
        <f t="shared" si="461"/>
        <v>0</v>
      </c>
      <c r="Y571" s="94" t="str">
        <f>IF(X571-J571&gt;0,X571-J571,"0")</f>
        <v>0</v>
      </c>
      <c r="Z571" s="94"/>
      <c r="AA571" s="96">
        <f>IF(Y571&gt;0,Y571*L571,"0")</f>
        <v>0</v>
      </c>
      <c r="AB571" s="91">
        <v>83</v>
      </c>
      <c r="AC571" s="91"/>
    </row>
    <row r="572" spans="1:34" s="4" customFormat="1" ht="15" customHeight="1">
      <c r="A572" s="81" t="s">
        <v>3454</v>
      </c>
      <c r="B572" s="90">
        <v>1054223000</v>
      </c>
      <c r="C572" s="91">
        <f>SUM(U572+AA572)</f>
        <v>26.919560000000001</v>
      </c>
      <c r="D572" s="294">
        <v>12355532</v>
      </c>
      <c r="E572" s="90" t="s">
        <v>287</v>
      </c>
      <c r="F572" s="90" t="s">
        <v>3455</v>
      </c>
      <c r="G572" s="90" t="s">
        <v>851</v>
      </c>
      <c r="H572" s="93" t="s">
        <v>3456</v>
      </c>
      <c r="I572" s="94">
        <v>0</v>
      </c>
      <c r="J572" s="94">
        <v>0</v>
      </c>
      <c r="K572" s="95">
        <v>1.9970000000000002E-2</v>
      </c>
      <c r="L572" s="96">
        <v>0.08</v>
      </c>
      <c r="M572" s="96">
        <f t="shared" si="458"/>
        <v>0</v>
      </c>
      <c r="N572" s="96">
        <f t="shared" si="459"/>
        <v>0</v>
      </c>
      <c r="O572" s="96" t="s">
        <v>27</v>
      </c>
      <c r="P572" s="565">
        <v>75813</v>
      </c>
      <c r="Q572" s="98">
        <f>VLOOKUP(H572,[1]Billing!$I$2:$S$2302,11,FALSE)</f>
        <v>77161</v>
      </c>
      <c r="R572" s="94">
        <f t="shared" si="460"/>
        <v>1348</v>
      </c>
      <c r="S572" s="119"/>
      <c r="T572" s="94">
        <f>IF(R572-I572&gt;0, R572-I572,"0")</f>
        <v>1348</v>
      </c>
      <c r="U572" s="96">
        <f>IF(T572&gt;0,T572*K572,"0")</f>
        <v>26.919560000000001</v>
      </c>
      <c r="V572" s="99">
        <v>0</v>
      </c>
      <c r="W572" s="100">
        <f>VLOOKUP(H572,[1]Billing!$I$2:$Y$2302,17,FALSE)</f>
        <v>0</v>
      </c>
      <c r="X572" s="94">
        <f t="shared" si="461"/>
        <v>0</v>
      </c>
      <c r="Y572" s="94"/>
      <c r="Z572" s="94" t="str">
        <f>IF(X572-J572&gt;0,X572-J572,"0")</f>
        <v>0</v>
      </c>
      <c r="AA572" s="96">
        <f>IF(Z572&gt;0,Z572*L572,"0")</f>
        <v>0</v>
      </c>
      <c r="AB572" s="91">
        <v>26.919560000000001</v>
      </c>
      <c r="AC572" s="91"/>
    </row>
    <row r="573" spans="1:34" s="4" customFormat="1" ht="15" customHeight="1">
      <c r="A573" s="81" t="s">
        <v>5904</v>
      </c>
      <c r="B573" s="90">
        <v>1054223000</v>
      </c>
      <c r="C573" s="91">
        <f>SUM(U573+AA573)</f>
        <v>164.09349</v>
      </c>
      <c r="D573" s="294">
        <v>13586842</v>
      </c>
      <c r="E573" s="90" t="s">
        <v>287</v>
      </c>
      <c r="F573" s="90" t="s">
        <v>2725</v>
      </c>
      <c r="G573" s="90" t="s">
        <v>2236</v>
      </c>
      <c r="H573" s="93" t="s">
        <v>5905</v>
      </c>
      <c r="I573" s="94">
        <v>0</v>
      </c>
      <c r="J573" s="94">
        <v>0</v>
      </c>
      <c r="K573" s="95">
        <v>1.9970000000000002E-2</v>
      </c>
      <c r="L573" s="96">
        <v>0.08</v>
      </c>
      <c r="M573" s="96">
        <f>I573*K573</f>
        <v>0</v>
      </c>
      <c r="N573" s="96">
        <f>J573*L573</f>
        <v>0</v>
      </c>
      <c r="O573" s="96" t="s">
        <v>27</v>
      </c>
      <c r="P573" s="565">
        <v>14276</v>
      </c>
      <c r="Q573" s="98">
        <f>VLOOKUP(H573,Devices!$A$2:$C$2077,3,FALSE)</f>
        <v>22493</v>
      </c>
      <c r="R573" s="94">
        <f>Q573-P573</f>
        <v>8217</v>
      </c>
      <c r="S573" s="119"/>
      <c r="T573" s="94">
        <f>IF(R573-I573&gt;0, R573-I573,"0")</f>
        <v>8217</v>
      </c>
      <c r="U573" s="96">
        <f>IF(T573&gt;0,T573*K573,"0")</f>
        <v>164.09349</v>
      </c>
      <c r="V573" s="99">
        <v>0</v>
      </c>
      <c r="W573" s="100">
        <v>0</v>
      </c>
      <c r="X573" s="94">
        <f>W573-V573</f>
        <v>0</v>
      </c>
      <c r="Y573" s="94"/>
      <c r="Z573" s="94" t="str">
        <f>IF(X573-J573&gt;0,X573-J573,"0")</f>
        <v>0</v>
      </c>
      <c r="AA573" s="96">
        <f>IF(Z573&gt;0,Z573*L573,"0")</f>
        <v>0</v>
      </c>
      <c r="AB573" s="91">
        <v>164.09349</v>
      </c>
      <c r="AC573" s="91"/>
      <c r="AH573" s="3"/>
    </row>
    <row r="574" spans="1:34" s="3" customFormat="1" ht="15" customHeight="1">
      <c r="A574" s="81">
        <v>81</v>
      </c>
      <c r="B574" s="90">
        <v>1013194980</v>
      </c>
      <c r="C574" s="91">
        <f>SUM(O574+U574+AA574)</f>
        <v>124.5</v>
      </c>
      <c r="D574" s="132">
        <v>12354792</v>
      </c>
      <c r="E574" s="90" t="s">
        <v>107</v>
      </c>
      <c r="F574" s="90" t="s">
        <v>2532</v>
      </c>
      <c r="G574" s="90" t="s">
        <v>851</v>
      </c>
      <c r="H574" s="93" t="s">
        <v>289</v>
      </c>
      <c r="I574" s="94">
        <v>6000</v>
      </c>
      <c r="J574" s="94">
        <v>0</v>
      </c>
      <c r="K574" s="95">
        <v>2.0750000000000001E-2</v>
      </c>
      <c r="L574" s="96">
        <v>0.08</v>
      </c>
      <c r="M574" s="96">
        <f t="shared" si="458"/>
        <v>124.5</v>
      </c>
      <c r="N574" s="96">
        <f t="shared" si="459"/>
        <v>0</v>
      </c>
      <c r="O574" s="96">
        <f>M574+N574</f>
        <v>124.5</v>
      </c>
      <c r="P574" s="567">
        <v>271483</v>
      </c>
      <c r="Q574" s="98">
        <f>VLOOKUP(H574,Devices!$A$2:$C$2077,3,FALSE)</f>
        <v>275860</v>
      </c>
      <c r="R574" s="94">
        <f t="shared" si="460"/>
        <v>4377</v>
      </c>
      <c r="S574" s="94" t="str">
        <f>IF(R574-I574&gt;0, R574-I574,"0")</f>
        <v>0</v>
      </c>
      <c r="T574" s="94"/>
      <c r="U574" s="96">
        <f>IF(S574&gt;0,S574*K574,"0")</f>
        <v>0</v>
      </c>
      <c r="V574" s="99">
        <v>0</v>
      </c>
      <c r="W574" s="100">
        <v>0</v>
      </c>
      <c r="X574" s="94">
        <f t="shared" si="461"/>
        <v>0</v>
      </c>
      <c r="Y574" s="94" t="str">
        <f>IF(X574-J574&gt;0,X574-J574,"0")</f>
        <v>0</v>
      </c>
      <c r="Z574" s="94"/>
      <c r="AA574" s="96">
        <f>IF(Y574&gt;0,Y574*L574,"0")</f>
        <v>0</v>
      </c>
      <c r="AB574" s="91">
        <v>124.5</v>
      </c>
      <c r="AC574" s="91"/>
      <c r="AF574" s="4"/>
      <c r="AH574" s="4"/>
    </row>
    <row r="575" spans="1:34" s="3" customFormat="1" ht="15" customHeight="1">
      <c r="A575" s="81">
        <v>82</v>
      </c>
      <c r="B575" s="90">
        <v>1013194180</v>
      </c>
      <c r="C575" s="91">
        <f>SUM(U575+AA575)</f>
        <v>1.9970000000000001</v>
      </c>
      <c r="D575" s="294">
        <v>12354983</v>
      </c>
      <c r="E575" s="90" t="s">
        <v>962</v>
      </c>
      <c r="F575" s="90" t="s">
        <v>3384</v>
      </c>
      <c r="G575" s="90" t="s">
        <v>1227</v>
      </c>
      <c r="H575" s="93" t="s">
        <v>290</v>
      </c>
      <c r="I575" s="94">
        <v>0</v>
      </c>
      <c r="J575" s="94">
        <v>0</v>
      </c>
      <c r="K575" s="95">
        <v>1.9970000000000002E-2</v>
      </c>
      <c r="L575" s="96">
        <v>0.08</v>
      </c>
      <c r="M575" s="96">
        <f t="shared" si="458"/>
        <v>0</v>
      </c>
      <c r="N575" s="96">
        <f t="shared" si="459"/>
        <v>0</v>
      </c>
      <c r="O575" s="96" t="s">
        <v>27</v>
      </c>
      <c r="P575" s="565">
        <v>23517</v>
      </c>
      <c r="Q575" s="98">
        <v>23617</v>
      </c>
      <c r="R575" s="94">
        <f t="shared" si="460"/>
        <v>100</v>
      </c>
      <c r="S575" s="119"/>
      <c r="T575" s="94">
        <f t="shared" ref="T575:T609" si="462">IF(R575-I575&gt;0, R575-I575,"0")</f>
        <v>100</v>
      </c>
      <c r="U575" s="96">
        <f t="shared" ref="U575:U609" si="463">IF(T575&gt;0,T575*K575,"0")</f>
        <v>1.9970000000000001</v>
      </c>
      <c r="V575" s="99">
        <v>0</v>
      </c>
      <c r="W575" s="100">
        <v>0</v>
      </c>
      <c r="X575" s="94">
        <f t="shared" si="461"/>
        <v>0</v>
      </c>
      <c r="Y575" s="94"/>
      <c r="Z575" s="94" t="str">
        <f t="shared" ref="Z575:Z609" si="464">IF(X575-J575&gt;0,X575-J575,"0")</f>
        <v>0</v>
      </c>
      <c r="AA575" s="96">
        <f t="shared" ref="AA575:AA609" si="465">IF(Z575&gt;0,Z575*L575,"0")</f>
        <v>0</v>
      </c>
      <c r="AB575" s="91">
        <v>1.9970000000000001</v>
      </c>
      <c r="AC575" s="91"/>
      <c r="AF575" s="4"/>
    </row>
    <row r="576" spans="1:34" s="3" customFormat="1" ht="15" customHeight="1">
      <c r="A576" s="81">
        <v>82</v>
      </c>
      <c r="B576" s="90">
        <v>1013194180</v>
      </c>
      <c r="C576" s="91">
        <f>SUM(U576+AA576)</f>
        <v>122.97371</v>
      </c>
      <c r="D576" s="294">
        <v>12354934</v>
      </c>
      <c r="E576" s="90" t="s">
        <v>962</v>
      </c>
      <c r="F576" s="90" t="s">
        <v>963</v>
      </c>
      <c r="G576" s="90" t="s">
        <v>1170</v>
      </c>
      <c r="H576" s="93" t="s">
        <v>291</v>
      </c>
      <c r="I576" s="94">
        <v>0</v>
      </c>
      <c r="J576" s="94">
        <v>0</v>
      </c>
      <c r="K576" s="95">
        <v>1.9970000000000002E-2</v>
      </c>
      <c r="L576" s="96">
        <v>0.08</v>
      </c>
      <c r="M576" s="96">
        <f t="shared" si="458"/>
        <v>0</v>
      </c>
      <c r="N576" s="96">
        <f t="shared" si="459"/>
        <v>0</v>
      </c>
      <c r="O576" s="96" t="s">
        <v>27</v>
      </c>
      <c r="P576" s="568">
        <v>18201</v>
      </c>
      <c r="Q576" s="98">
        <f>VLOOKUP(H576,Devices!$A$2:$C$2077,3,FALSE)</f>
        <v>19744</v>
      </c>
      <c r="R576" s="94">
        <f t="shared" si="460"/>
        <v>1543</v>
      </c>
      <c r="S576" s="119"/>
      <c r="T576" s="94">
        <f t="shared" si="462"/>
        <v>1543</v>
      </c>
      <c r="U576" s="96">
        <f t="shared" si="463"/>
        <v>30.813710000000004</v>
      </c>
      <c r="V576" s="569">
        <v>24914</v>
      </c>
      <c r="W576" s="100">
        <f>VLOOKUP(H576,Devices!$A$2:$D$2077,4,FALSE)</f>
        <v>26066</v>
      </c>
      <c r="X576" s="94">
        <f t="shared" si="461"/>
        <v>1152</v>
      </c>
      <c r="Y576" s="94"/>
      <c r="Z576" s="94">
        <f t="shared" si="464"/>
        <v>1152</v>
      </c>
      <c r="AA576" s="96">
        <f t="shared" si="465"/>
        <v>92.16</v>
      </c>
      <c r="AB576" s="91">
        <v>122.97371</v>
      </c>
      <c r="AC576" s="91"/>
    </row>
    <row r="577" spans="1:29" s="3" customFormat="1" ht="15" customHeight="1">
      <c r="A577" s="81">
        <v>82</v>
      </c>
      <c r="B577" s="90">
        <v>1013194180</v>
      </c>
      <c r="C577" s="91">
        <f>SUM(U577+AA577)</f>
        <v>64.232439999999997</v>
      </c>
      <c r="D577" s="294">
        <v>12354984</v>
      </c>
      <c r="E577" s="90" t="s">
        <v>962</v>
      </c>
      <c r="F577" s="90" t="s">
        <v>964</v>
      </c>
      <c r="G577" s="90" t="s">
        <v>1170</v>
      </c>
      <c r="H577" s="93" t="s">
        <v>292</v>
      </c>
      <c r="I577" s="94">
        <v>0</v>
      </c>
      <c r="J577" s="94">
        <v>0</v>
      </c>
      <c r="K577" s="95">
        <v>1.9970000000000002E-2</v>
      </c>
      <c r="L577" s="96">
        <v>0.08</v>
      </c>
      <c r="M577" s="96">
        <f t="shared" si="458"/>
        <v>0</v>
      </c>
      <c r="N577" s="96">
        <f t="shared" si="459"/>
        <v>0</v>
      </c>
      <c r="O577" s="96" t="s">
        <v>27</v>
      </c>
      <c r="P577" s="570">
        <v>87790</v>
      </c>
      <c r="Q577" s="98">
        <f>VLOOKUP(H577,Devices!$A$2:$C$2077,3,FALSE)</f>
        <v>88042</v>
      </c>
      <c r="R577" s="94">
        <f t="shared" si="460"/>
        <v>252</v>
      </c>
      <c r="S577" s="119"/>
      <c r="T577" s="94">
        <f t="shared" si="462"/>
        <v>252</v>
      </c>
      <c r="U577" s="96">
        <f t="shared" si="463"/>
        <v>5.0324400000000002</v>
      </c>
      <c r="V577" s="571">
        <v>169598</v>
      </c>
      <c r="W577" s="100">
        <f>VLOOKUP(H577,Devices!$A$2:$D$2077,4,FALSE)</f>
        <v>170338</v>
      </c>
      <c r="X577" s="94">
        <f t="shared" si="461"/>
        <v>740</v>
      </c>
      <c r="Y577" s="94"/>
      <c r="Z577" s="94">
        <f t="shared" si="464"/>
        <v>740</v>
      </c>
      <c r="AA577" s="96">
        <f t="shared" si="465"/>
        <v>59.2</v>
      </c>
      <c r="AB577" s="91">
        <v>64.232439999999997</v>
      </c>
      <c r="AC577" s="91"/>
    </row>
    <row r="578" spans="1:29" s="3" customFormat="1" ht="15" customHeight="1">
      <c r="A578" s="81">
        <v>82</v>
      </c>
      <c r="B578" s="90">
        <v>1013194180</v>
      </c>
      <c r="C578" s="91">
        <f>SUM(U578+AA578)</f>
        <v>22.10679</v>
      </c>
      <c r="D578" s="294">
        <v>12354814</v>
      </c>
      <c r="E578" s="90" t="s">
        <v>962</v>
      </c>
      <c r="F578" s="90" t="s">
        <v>966</v>
      </c>
      <c r="G578" s="90" t="s">
        <v>851</v>
      </c>
      <c r="H578" s="93" t="s">
        <v>293</v>
      </c>
      <c r="I578" s="94">
        <v>0</v>
      </c>
      <c r="J578" s="94">
        <v>0</v>
      </c>
      <c r="K578" s="95">
        <v>1.9970000000000002E-2</v>
      </c>
      <c r="L578" s="96">
        <v>0.08</v>
      </c>
      <c r="M578" s="96">
        <f t="shared" si="458"/>
        <v>0</v>
      </c>
      <c r="N578" s="96">
        <f t="shared" si="459"/>
        <v>0</v>
      </c>
      <c r="O578" s="96" t="s">
        <v>27</v>
      </c>
      <c r="P578" s="572">
        <v>65697</v>
      </c>
      <c r="Q578" s="98">
        <f>VLOOKUP(H578,Devices!$A$2:$C$2077,3,FALSE)</f>
        <v>66804</v>
      </c>
      <c r="R578" s="94">
        <f t="shared" si="460"/>
        <v>1107</v>
      </c>
      <c r="S578" s="119"/>
      <c r="T578" s="94">
        <f t="shared" si="462"/>
        <v>1107</v>
      </c>
      <c r="U578" s="96">
        <f t="shared" si="463"/>
        <v>22.10679</v>
      </c>
      <c r="V578" s="99">
        <v>0</v>
      </c>
      <c r="W578" s="100">
        <v>0</v>
      </c>
      <c r="X578" s="94">
        <f t="shared" si="461"/>
        <v>0</v>
      </c>
      <c r="Y578" s="94"/>
      <c r="Z578" s="94" t="str">
        <f t="shared" si="464"/>
        <v>0</v>
      </c>
      <c r="AA578" s="96">
        <f t="shared" si="465"/>
        <v>0</v>
      </c>
      <c r="AB578" s="91">
        <v>22.10679</v>
      </c>
      <c r="AC578" s="91"/>
    </row>
    <row r="579" spans="1:29" s="3" customFormat="1" ht="15" customHeight="1">
      <c r="A579" s="81">
        <v>82</v>
      </c>
      <c r="B579" s="90">
        <v>1013194180</v>
      </c>
      <c r="C579" s="91">
        <f>SUM(U579+AA579)</f>
        <v>22.566100000000002</v>
      </c>
      <c r="D579" s="294">
        <v>12354979</v>
      </c>
      <c r="E579" s="90" t="s">
        <v>962</v>
      </c>
      <c r="F579" s="90" t="s">
        <v>967</v>
      </c>
      <c r="G579" s="90" t="s">
        <v>1248</v>
      </c>
      <c r="H579" s="93" t="s">
        <v>294</v>
      </c>
      <c r="I579" s="94">
        <v>0</v>
      </c>
      <c r="J579" s="94">
        <v>0</v>
      </c>
      <c r="K579" s="95">
        <v>1.9970000000000002E-2</v>
      </c>
      <c r="L579" s="96">
        <v>0.08</v>
      </c>
      <c r="M579" s="96">
        <f t="shared" si="458"/>
        <v>0</v>
      </c>
      <c r="N579" s="96">
        <f t="shared" si="459"/>
        <v>0</v>
      </c>
      <c r="O579" s="96" t="s">
        <v>27</v>
      </c>
      <c r="P579" s="573">
        <v>101139</v>
      </c>
      <c r="Q579" s="98">
        <f>VLOOKUP(H579,Devices!$A$2:$C$2077,3,FALSE)</f>
        <v>102269</v>
      </c>
      <c r="R579" s="94">
        <f t="shared" si="460"/>
        <v>1130</v>
      </c>
      <c r="S579" s="119"/>
      <c r="T579" s="94">
        <f t="shared" si="462"/>
        <v>1130</v>
      </c>
      <c r="U579" s="96">
        <f t="shared" si="463"/>
        <v>22.566100000000002</v>
      </c>
      <c r="V579" s="99">
        <v>0</v>
      </c>
      <c r="W579" s="100">
        <v>0</v>
      </c>
      <c r="X579" s="94">
        <f t="shared" si="461"/>
        <v>0</v>
      </c>
      <c r="Y579" s="94"/>
      <c r="Z579" s="94" t="str">
        <f t="shared" si="464"/>
        <v>0</v>
      </c>
      <c r="AA579" s="96">
        <f t="shared" si="465"/>
        <v>0</v>
      </c>
      <c r="AB579" s="91">
        <v>22.566100000000002</v>
      </c>
      <c r="AC579" s="91"/>
    </row>
    <row r="580" spans="1:29" s="3" customFormat="1" ht="15" customHeight="1">
      <c r="A580" s="81">
        <v>82</v>
      </c>
      <c r="B580" s="90">
        <v>1013194180</v>
      </c>
      <c r="C580" s="91">
        <f>SUM(U580+AA580)</f>
        <v>1.4178700000000002</v>
      </c>
      <c r="D580" s="294">
        <v>12354980</v>
      </c>
      <c r="E580" s="90" t="s">
        <v>962</v>
      </c>
      <c r="F580" s="90" t="s">
        <v>968</v>
      </c>
      <c r="G580" s="90" t="s">
        <v>1248</v>
      </c>
      <c r="H580" s="93" t="s">
        <v>295</v>
      </c>
      <c r="I580" s="94">
        <v>0</v>
      </c>
      <c r="J580" s="94">
        <v>0</v>
      </c>
      <c r="K580" s="95">
        <v>1.9970000000000002E-2</v>
      </c>
      <c r="L580" s="96">
        <v>0.08</v>
      </c>
      <c r="M580" s="96">
        <f t="shared" si="458"/>
        <v>0</v>
      </c>
      <c r="N580" s="96">
        <f t="shared" si="459"/>
        <v>0</v>
      </c>
      <c r="O580" s="96" t="s">
        <v>27</v>
      </c>
      <c r="P580" s="574">
        <v>63609</v>
      </c>
      <c r="Q580" s="98">
        <f>VLOOKUP(H580,Devices!$A$2:$C$2077,3,FALSE)</f>
        <v>63680</v>
      </c>
      <c r="R580" s="94">
        <f t="shared" si="460"/>
        <v>71</v>
      </c>
      <c r="S580" s="119"/>
      <c r="T580" s="94">
        <f t="shared" si="462"/>
        <v>71</v>
      </c>
      <c r="U580" s="96">
        <f t="shared" si="463"/>
        <v>1.4178700000000002</v>
      </c>
      <c r="V580" s="99">
        <v>0</v>
      </c>
      <c r="W580" s="100">
        <v>0</v>
      </c>
      <c r="X580" s="94">
        <f t="shared" si="461"/>
        <v>0</v>
      </c>
      <c r="Y580" s="94"/>
      <c r="Z580" s="94" t="str">
        <f t="shared" si="464"/>
        <v>0</v>
      </c>
      <c r="AA580" s="96">
        <f t="shared" si="465"/>
        <v>0</v>
      </c>
      <c r="AB580" s="91">
        <v>1.4178700000000002</v>
      </c>
      <c r="AC580" s="91"/>
    </row>
    <row r="581" spans="1:29" s="3" customFormat="1" ht="15" customHeight="1">
      <c r="A581" s="81">
        <v>82</v>
      </c>
      <c r="B581" s="90">
        <v>1013194180</v>
      </c>
      <c r="C581" s="91">
        <f>SUM(U581+AA581)</f>
        <v>10.544160000000002</v>
      </c>
      <c r="D581" s="294">
        <v>12354981</v>
      </c>
      <c r="E581" s="90" t="s">
        <v>962</v>
      </c>
      <c r="F581" s="90" t="s">
        <v>969</v>
      </c>
      <c r="G581" s="90" t="s">
        <v>1248</v>
      </c>
      <c r="H581" s="93" t="s">
        <v>296</v>
      </c>
      <c r="I581" s="94">
        <v>0</v>
      </c>
      <c r="J581" s="94">
        <v>0</v>
      </c>
      <c r="K581" s="95">
        <v>1.9970000000000002E-2</v>
      </c>
      <c r="L581" s="96">
        <v>0.08</v>
      </c>
      <c r="M581" s="96">
        <f t="shared" si="458"/>
        <v>0</v>
      </c>
      <c r="N581" s="96">
        <f t="shared" si="459"/>
        <v>0</v>
      </c>
      <c r="O581" s="96" t="s">
        <v>27</v>
      </c>
      <c r="P581" s="575">
        <v>38229</v>
      </c>
      <c r="Q581" s="98">
        <f>VLOOKUP(H581,Devices!$A$2:$C$2077,3,FALSE)</f>
        <v>38757</v>
      </c>
      <c r="R581" s="94">
        <f t="shared" si="460"/>
        <v>528</v>
      </c>
      <c r="S581" s="119"/>
      <c r="T581" s="94">
        <f t="shared" si="462"/>
        <v>528</v>
      </c>
      <c r="U581" s="96">
        <f t="shared" si="463"/>
        <v>10.544160000000002</v>
      </c>
      <c r="V581" s="99">
        <v>0</v>
      </c>
      <c r="W581" s="100">
        <v>0</v>
      </c>
      <c r="X581" s="94">
        <f t="shared" si="461"/>
        <v>0</v>
      </c>
      <c r="Y581" s="94"/>
      <c r="Z581" s="94" t="str">
        <f t="shared" si="464"/>
        <v>0</v>
      </c>
      <c r="AA581" s="96">
        <f t="shared" si="465"/>
        <v>0</v>
      </c>
      <c r="AB581" s="91">
        <v>10.544160000000002</v>
      </c>
      <c r="AC581" s="91"/>
    </row>
    <row r="582" spans="1:29" s="3" customFormat="1" ht="15" customHeight="1">
      <c r="A582" s="81">
        <v>82</v>
      </c>
      <c r="B582" s="90">
        <v>1013194180</v>
      </c>
      <c r="C582" s="91">
        <f>SUM(U582+AA582)</f>
        <v>592.53584000000001</v>
      </c>
      <c r="D582" s="294">
        <v>12183370</v>
      </c>
      <c r="E582" s="90" t="s">
        <v>962</v>
      </c>
      <c r="F582" s="90" t="s">
        <v>970</v>
      </c>
      <c r="G582" s="90" t="s">
        <v>1325</v>
      </c>
      <c r="H582" s="93" t="s">
        <v>297</v>
      </c>
      <c r="I582" s="94">
        <v>0</v>
      </c>
      <c r="J582" s="94">
        <v>0</v>
      </c>
      <c r="K582" s="95">
        <v>1.9970000000000002E-2</v>
      </c>
      <c r="L582" s="96">
        <v>0.08</v>
      </c>
      <c r="M582" s="96">
        <f t="shared" si="458"/>
        <v>0</v>
      </c>
      <c r="N582" s="96">
        <f t="shared" si="459"/>
        <v>0</v>
      </c>
      <c r="O582" s="96" t="s">
        <v>27</v>
      </c>
      <c r="P582" s="576">
        <v>303953</v>
      </c>
      <c r="Q582" s="98">
        <f>VLOOKUP(H582,Devices!$A$2:$C$2077,3,FALSE)</f>
        <v>307425</v>
      </c>
      <c r="R582" s="94">
        <f t="shared" si="460"/>
        <v>3472</v>
      </c>
      <c r="S582" s="119"/>
      <c r="T582" s="94">
        <f t="shared" si="462"/>
        <v>3472</v>
      </c>
      <c r="U582" s="96">
        <f t="shared" si="463"/>
        <v>69.335840000000005</v>
      </c>
      <c r="V582" s="577">
        <v>285743</v>
      </c>
      <c r="W582" s="100">
        <f>VLOOKUP(H582,Devices!$A$2:$D$2077,4,FALSE)</f>
        <v>292283</v>
      </c>
      <c r="X582" s="94">
        <f t="shared" si="461"/>
        <v>6540</v>
      </c>
      <c r="Y582" s="94"/>
      <c r="Z582" s="94">
        <f t="shared" si="464"/>
        <v>6540</v>
      </c>
      <c r="AA582" s="96">
        <f t="shared" si="465"/>
        <v>523.20000000000005</v>
      </c>
      <c r="AB582" s="91">
        <v>592.53584000000001</v>
      </c>
      <c r="AC582" s="91"/>
    </row>
    <row r="583" spans="1:29" s="3" customFormat="1" ht="15" customHeight="1">
      <c r="A583" s="81">
        <v>82</v>
      </c>
      <c r="B583" s="90">
        <v>1013194180</v>
      </c>
      <c r="C583" s="91">
        <f>SUM(U583+AA583)</f>
        <v>14.232800000000001</v>
      </c>
      <c r="D583" s="294">
        <v>12354985</v>
      </c>
      <c r="E583" s="90" t="s">
        <v>962</v>
      </c>
      <c r="F583" s="90" t="s">
        <v>971</v>
      </c>
      <c r="G583" s="90" t="s">
        <v>298</v>
      </c>
      <c r="H583" s="93" t="s">
        <v>299</v>
      </c>
      <c r="I583" s="94">
        <v>0</v>
      </c>
      <c r="J583" s="94">
        <v>0</v>
      </c>
      <c r="K583" s="95">
        <v>1.9970000000000002E-2</v>
      </c>
      <c r="L583" s="96">
        <v>0.08</v>
      </c>
      <c r="M583" s="96">
        <f t="shared" si="458"/>
        <v>0</v>
      </c>
      <c r="N583" s="96">
        <f t="shared" si="459"/>
        <v>0</v>
      </c>
      <c r="O583" s="96" t="s">
        <v>27</v>
      </c>
      <c r="P583" s="578">
        <v>22801</v>
      </c>
      <c r="Q583" s="98">
        <f>VLOOKUP(H583,Devices!$A$2:$C$2077,3,FALSE)</f>
        <v>23041</v>
      </c>
      <c r="R583" s="94">
        <f t="shared" si="460"/>
        <v>240</v>
      </c>
      <c r="S583" s="119"/>
      <c r="T583" s="94">
        <f t="shared" si="462"/>
        <v>240</v>
      </c>
      <c r="U583" s="96">
        <f t="shared" si="463"/>
        <v>4.7928000000000006</v>
      </c>
      <c r="V583" s="579">
        <v>27801</v>
      </c>
      <c r="W583" s="100">
        <f>VLOOKUP(H583,Devices!$A$2:$D$2077,4,FALSE)</f>
        <v>27919</v>
      </c>
      <c r="X583" s="94">
        <f t="shared" si="461"/>
        <v>118</v>
      </c>
      <c r="Y583" s="94"/>
      <c r="Z583" s="94">
        <f t="shared" si="464"/>
        <v>118</v>
      </c>
      <c r="AA583" s="96">
        <f t="shared" si="465"/>
        <v>9.44</v>
      </c>
      <c r="AB583" s="91">
        <v>14.232800000000001</v>
      </c>
      <c r="AC583" s="91"/>
    </row>
    <row r="584" spans="1:29" s="3" customFormat="1" ht="15" customHeight="1">
      <c r="A584" s="81">
        <v>82</v>
      </c>
      <c r="B584" s="90">
        <v>1013194180</v>
      </c>
      <c r="C584" s="91">
        <f>SUM(U584+AA584)</f>
        <v>15.136370000000001</v>
      </c>
      <c r="D584" s="294">
        <v>12354989</v>
      </c>
      <c r="E584" s="90" t="s">
        <v>962</v>
      </c>
      <c r="F584" s="90" t="s">
        <v>972</v>
      </c>
      <c r="G584" s="90" t="s">
        <v>298</v>
      </c>
      <c r="H584" s="93" t="s">
        <v>1111</v>
      </c>
      <c r="I584" s="94">
        <v>0</v>
      </c>
      <c r="J584" s="94">
        <v>0</v>
      </c>
      <c r="K584" s="95">
        <v>1.9970000000000002E-2</v>
      </c>
      <c r="L584" s="96">
        <v>0.08</v>
      </c>
      <c r="M584" s="96">
        <f t="shared" si="458"/>
        <v>0</v>
      </c>
      <c r="N584" s="96">
        <f t="shared" si="459"/>
        <v>0</v>
      </c>
      <c r="O584" s="96" t="s">
        <v>27</v>
      </c>
      <c r="P584" s="580">
        <v>4666</v>
      </c>
      <c r="Q584" s="98">
        <f>VLOOKUP(H584,Devices!$A$2:$C$2077,3,FALSE)</f>
        <v>4787</v>
      </c>
      <c r="R584" s="94">
        <f t="shared" si="460"/>
        <v>121</v>
      </c>
      <c r="S584" s="119"/>
      <c r="T584" s="94">
        <f t="shared" si="462"/>
        <v>121</v>
      </c>
      <c r="U584" s="96">
        <f t="shared" si="463"/>
        <v>2.4163700000000001</v>
      </c>
      <c r="V584" s="581">
        <v>6545</v>
      </c>
      <c r="W584" s="100">
        <f>VLOOKUP(H584,Devices!$A$2:$D$2077,4,FALSE)</f>
        <v>6704</v>
      </c>
      <c r="X584" s="94">
        <f t="shared" si="461"/>
        <v>159</v>
      </c>
      <c r="Y584" s="94"/>
      <c r="Z584" s="94">
        <f t="shared" si="464"/>
        <v>159</v>
      </c>
      <c r="AA584" s="96">
        <f t="shared" si="465"/>
        <v>12.72</v>
      </c>
      <c r="AB584" s="91">
        <v>15.136370000000001</v>
      </c>
      <c r="AC584" s="91"/>
    </row>
    <row r="585" spans="1:29" s="3" customFormat="1" ht="15" customHeight="1">
      <c r="A585" s="81">
        <v>82</v>
      </c>
      <c r="B585" s="90">
        <v>1013194180</v>
      </c>
      <c r="C585" s="91">
        <f>SUM(U585+AA585)</f>
        <v>0</v>
      </c>
      <c r="D585" s="294">
        <v>12354988</v>
      </c>
      <c r="E585" s="90" t="s">
        <v>962</v>
      </c>
      <c r="F585" s="90" t="s">
        <v>973</v>
      </c>
      <c r="G585" s="90" t="s">
        <v>298</v>
      </c>
      <c r="H585" s="93" t="s">
        <v>300</v>
      </c>
      <c r="I585" s="94">
        <v>0</v>
      </c>
      <c r="J585" s="94">
        <v>0</v>
      </c>
      <c r="K585" s="95">
        <v>1.9970000000000002E-2</v>
      </c>
      <c r="L585" s="96">
        <v>0.08</v>
      </c>
      <c r="M585" s="96">
        <f t="shared" si="458"/>
        <v>0</v>
      </c>
      <c r="N585" s="96">
        <f t="shared" si="459"/>
        <v>0</v>
      </c>
      <c r="O585" s="96" t="s">
        <v>27</v>
      </c>
      <c r="P585" s="582">
        <v>1078</v>
      </c>
      <c r="Q585" s="98">
        <f>VLOOKUP(H585,Devices!$A$2:$C$2077,3,FALSE)</f>
        <v>1078</v>
      </c>
      <c r="R585" s="94">
        <f t="shared" si="460"/>
        <v>0</v>
      </c>
      <c r="S585" s="119"/>
      <c r="T585" s="94" t="str">
        <f t="shared" si="462"/>
        <v>0</v>
      </c>
      <c r="U585" s="96">
        <f t="shared" si="463"/>
        <v>0</v>
      </c>
      <c r="V585" s="583">
        <v>1599</v>
      </c>
      <c r="W585" s="100">
        <f>VLOOKUP(H585,Devices!$A$2:$D$2077,4,FALSE)</f>
        <v>1599</v>
      </c>
      <c r="X585" s="94">
        <f t="shared" si="461"/>
        <v>0</v>
      </c>
      <c r="Y585" s="94"/>
      <c r="Z585" s="94" t="str">
        <f t="shared" si="464"/>
        <v>0</v>
      </c>
      <c r="AA585" s="96">
        <f t="shared" si="465"/>
        <v>0</v>
      </c>
      <c r="AB585" s="91">
        <v>0</v>
      </c>
      <c r="AC585" s="91"/>
    </row>
    <row r="586" spans="1:29" s="3" customFormat="1" ht="15" customHeight="1">
      <c r="A586" s="81" t="s">
        <v>837</v>
      </c>
      <c r="B586" s="90">
        <v>1013194180</v>
      </c>
      <c r="C586" s="91">
        <f>SUM(U586+AA586)</f>
        <v>289.39702999999997</v>
      </c>
      <c r="D586" s="294">
        <v>12662310</v>
      </c>
      <c r="E586" s="90" t="s">
        <v>962</v>
      </c>
      <c r="F586" s="90" t="s">
        <v>3144</v>
      </c>
      <c r="G586" s="90" t="s">
        <v>1181</v>
      </c>
      <c r="H586" s="93" t="s">
        <v>838</v>
      </c>
      <c r="I586" s="94">
        <v>0</v>
      </c>
      <c r="J586" s="94">
        <v>0</v>
      </c>
      <c r="K586" s="95">
        <v>1.9970000000000002E-2</v>
      </c>
      <c r="L586" s="96">
        <v>0.08</v>
      </c>
      <c r="M586" s="96">
        <f t="shared" si="458"/>
        <v>0</v>
      </c>
      <c r="N586" s="96">
        <f t="shared" si="459"/>
        <v>0</v>
      </c>
      <c r="O586" s="96" t="s">
        <v>27</v>
      </c>
      <c r="P586" s="584">
        <v>155428</v>
      </c>
      <c r="Q586" s="98">
        <f>VLOOKUP(H586,Devices!$A$2:$C$2077,3,FALSE)</f>
        <v>161527</v>
      </c>
      <c r="R586" s="94">
        <f t="shared" si="460"/>
        <v>6099</v>
      </c>
      <c r="S586" s="119"/>
      <c r="T586" s="94">
        <f t="shared" si="462"/>
        <v>6099</v>
      </c>
      <c r="U586" s="96">
        <f t="shared" si="463"/>
        <v>121.79703000000001</v>
      </c>
      <c r="V586" s="585">
        <v>127313</v>
      </c>
      <c r="W586" s="100">
        <f>VLOOKUP(H586,Devices!$A$2:$D$2077,4,FALSE)</f>
        <v>129408</v>
      </c>
      <c r="X586" s="94">
        <f t="shared" si="461"/>
        <v>2095</v>
      </c>
      <c r="Y586" s="94"/>
      <c r="Z586" s="94">
        <f t="shared" si="464"/>
        <v>2095</v>
      </c>
      <c r="AA586" s="96">
        <f t="shared" si="465"/>
        <v>167.6</v>
      </c>
      <c r="AB586" s="91">
        <v>289.39702999999997</v>
      </c>
      <c r="AC586" s="91"/>
    </row>
    <row r="587" spans="1:29" s="3" customFormat="1" ht="15" customHeight="1">
      <c r="A587" s="81" t="s">
        <v>5340</v>
      </c>
      <c r="B587" s="90">
        <v>1013194180</v>
      </c>
      <c r="C587" s="91">
        <f>SUM(U587+AA587)</f>
        <v>9.2860500000000012</v>
      </c>
      <c r="D587" s="294">
        <v>12356444</v>
      </c>
      <c r="E587" s="90" t="s">
        <v>962</v>
      </c>
      <c r="F587" s="90" t="s">
        <v>965</v>
      </c>
      <c r="G587" s="90" t="s">
        <v>2280</v>
      </c>
      <c r="H587" s="93" t="s">
        <v>5307</v>
      </c>
      <c r="I587" s="94">
        <v>0</v>
      </c>
      <c r="J587" s="94">
        <v>0</v>
      </c>
      <c r="K587" s="95">
        <v>1.9970000000000002E-2</v>
      </c>
      <c r="L587" s="96">
        <v>0.08</v>
      </c>
      <c r="M587" s="96">
        <f t="shared" ref="M587:N591" si="466">I587*K587</f>
        <v>0</v>
      </c>
      <c r="N587" s="96">
        <f t="shared" si="466"/>
        <v>0</v>
      </c>
      <c r="O587" s="96" t="s">
        <v>27</v>
      </c>
      <c r="P587" s="586">
        <v>15447</v>
      </c>
      <c r="Q587" s="98">
        <f>VLOOKUP(H587,Devices!$A$2:$C$2077,3,FALSE)</f>
        <v>15912</v>
      </c>
      <c r="R587" s="94">
        <f t="shared" ref="R587:R594" si="467">Q587-P587</f>
        <v>465</v>
      </c>
      <c r="S587" s="119"/>
      <c r="T587" s="94">
        <f t="shared" ref="T587:T594" si="468">IF(R587-I587&gt;0, R587-I587,"0")</f>
        <v>465</v>
      </c>
      <c r="U587" s="96">
        <f t="shared" ref="U587:U594" si="469">IF(T587&gt;0,T587*K587,"0")</f>
        <v>9.2860500000000012</v>
      </c>
      <c r="V587" s="99">
        <v>0</v>
      </c>
      <c r="W587" s="100">
        <v>0</v>
      </c>
      <c r="X587" s="94">
        <f t="shared" ref="X587:X594" si="470">W587-V587</f>
        <v>0</v>
      </c>
      <c r="Y587" s="94"/>
      <c r="Z587" s="94" t="str">
        <f t="shared" ref="Z587:Z594" si="471">IF(X587-J587&gt;0,X587-J587,"0")</f>
        <v>0</v>
      </c>
      <c r="AA587" s="96">
        <f t="shared" ref="AA587:AA594" si="472">IF(Z587&gt;0,Z587*L587,"0")</f>
        <v>0</v>
      </c>
      <c r="AB587" s="91">
        <v>9.2860500000000012</v>
      </c>
      <c r="AC587" s="91"/>
    </row>
    <row r="588" spans="1:29" s="4" customFormat="1" ht="15" customHeight="1">
      <c r="A588" s="81" t="s">
        <v>5536</v>
      </c>
      <c r="B588" s="90">
        <v>1058322300</v>
      </c>
      <c r="C588" s="91">
        <f>SUM(U588+AA588)</f>
        <v>93.199990000000014</v>
      </c>
      <c r="D588" s="294">
        <v>12356483</v>
      </c>
      <c r="E588" s="90" t="s">
        <v>962</v>
      </c>
      <c r="F588" s="90" t="s">
        <v>5537</v>
      </c>
      <c r="G588" s="90" t="s">
        <v>2200</v>
      </c>
      <c r="H588" s="93" t="s">
        <v>5538</v>
      </c>
      <c r="I588" s="94">
        <v>0</v>
      </c>
      <c r="J588" s="94">
        <v>0</v>
      </c>
      <c r="K588" s="95">
        <v>1.9970000000000002E-2</v>
      </c>
      <c r="L588" s="96">
        <v>0.08</v>
      </c>
      <c r="M588" s="96">
        <f t="shared" si="466"/>
        <v>0</v>
      </c>
      <c r="N588" s="96">
        <f t="shared" si="466"/>
        <v>0</v>
      </c>
      <c r="O588" s="96" t="s">
        <v>27</v>
      </c>
      <c r="P588" s="586">
        <v>20629</v>
      </c>
      <c r="Q588" s="98">
        <f>VLOOKUP(H588,Devices!$A$2:$C$2077,3,FALSE)</f>
        <v>25296</v>
      </c>
      <c r="R588" s="94">
        <f t="shared" si="467"/>
        <v>4667</v>
      </c>
      <c r="S588" s="119"/>
      <c r="T588" s="94">
        <f t="shared" si="468"/>
        <v>4667</v>
      </c>
      <c r="U588" s="96">
        <f t="shared" si="469"/>
        <v>93.199990000000014</v>
      </c>
      <c r="V588" s="99">
        <v>0</v>
      </c>
      <c r="W588" s="100">
        <v>0</v>
      </c>
      <c r="X588" s="94">
        <f t="shared" si="470"/>
        <v>0</v>
      </c>
      <c r="Y588" s="94"/>
      <c r="Z588" s="94" t="str">
        <f t="shared" si="471"/>
        <v>0</v>
      </c>
      <c r="AA588" s="96">
        <f t="shared" si="472"/>
        <v>0</v>
      </c>
      <c r="AB588" s="91">
        <v>93.199990000000014</v>
      </c>
      <c r="AC588" s="91"/>
    </row>
    <row r="589" spans="1:29" s="4" customFormat="1" ht="15" customHeight="1">
      <c r="A589" s="81" t="s">
        <v>5536</v>
      </c>
      <c r="B589" s="90">
        <v>1058722550</v>
      </c>
      <c r="C589" s="91">
        <f>SUM(U589+AA589)</f>
        <v>43.774240000000006</v>
      </c>
      <c r="D589" s="294">
        <v>12356482</v>
      </c>
      <c r="E589" s="90" t="s">
        <v>962</v>
      </c>
      <c r="F589" s="90" t="s">
        <v>5539</v>
      </c>
      <c r="G589" s="90" t="s">
        <v>2200</v>
      </c>
      <c r="H589" s="93" t="s">
        <v>5540</v>
      </c>
      <c r="I589" s="94">
        <v>0</v>
      </c>
      <c r="J589" s="94">
        <v>0</v>
      </c>
      <c r="K589" s="95">
        <v>1.9970000000000002E-2</v>
      </c>
      <c r="L589" s="96">
        <v>0.08</v>
      </c>
      <c r="M589" s="96">
        <f t="shared" si="466"/>
        <v>0</v>
      </c>
      <c r="N589" s="96">
        <f t="shared" si="466"/>
        <v>0</v>
      </c>
      <c r="O589" s="96" t="s">
        <v>27</v>
      </c>
      <c r="P589" s="586">
        <v>8047</v>
      </c>
      <c r="Q589" s="98">
        <f>VLOOKUP(H589,Devices!$A$2:$C$2077,3,FALSE)</f>
        <v>10239</v>
      </c>
      <c r="R589" s="94">
        <f t="shared" si="467"/>
        <v>2192</v>
      </c>
      <c r="S589" s="119"/>
      <c r="T589" s="94">
        <f t="shared" si="468"/>
        <v>2192</v>
      </c>
      <c r="U589" s="96">
        <f t="shared" si="469"/>
        <v>43.774240000000006</v>
      </c>
      <c r="V589" s="99">
        <v>0</v>
      </c>
      <c r="W589" s="100">
        <v>0</v>
      </c>
      <c r="X589" s="94">
        <f t="shared" si="470"/>
        <v>0</v>
      </c>
      <c r="Y589" s="94"/>
      <c r="Z589" s="94" t="str">
        <f t="shared" si="471"/>
        <v>0</v>
      </c>
      <c r="AA589" s="96">
        <f t="shared" si="472"/>
        <v>0</v>
      </c>
      <c r="AB589" s="91">
        <v>43.774240000000006</v>
      </c>
      <c r="AC589" s="91"/>
    </row>
    <row r="590" spans="1:29" s="4" customFormat="1" ht="15" customHeight="1">
      <c r="A590" s="81" t="s">
        <v>5536</v>
      </c>
      <c r="B590" s="90">
        <v>1058722520</v>
      </c>
      <c r="C590" s="91">
        <f>SUM(U590+AA590)</f>
        <v>77.463630000000009</v>
      </c>
      <c r="D590" s="294">
        <v>12355284</v>
      </c>
      <c r="E590" s="90" t="s">
        <v>962</v>
      </c>
      <c r="F590" s="90" t="s">
        <v>5541</v>
      </c>
      <c r="G590" s="90" t="s">
        <v>851</v>
      </c>
      <c r="H590" s="93" t="s">
        <v>5542</v>
      </c>
      <c r="I590" s="94">
        <v>0</v>
      </c>
      <c r="J590" s="94">
        <v>0</v>
      </c>
      <c r="K590" s="95">
        <v>1.9970000000000002E-2</v>
      </c>
      <c r="L590" s="96">
        <v>0.08</v>
      </c>
      <c r="M590" s="96">
        <f t="shared" si="466"/>
        <v>0</v>
      </c>
      <c r="N590" s="96">
        <f t="shared" si="466"/>
        <v>0</v>
      </c>
      <c r="O590" s="96" t="s">
        <v>27</v>
      </c>
      <c r="P590" s="586">
        <v>51268</v>
      </c>
      <c r="Q590" s="98">
        <f>VLOOKUP(H590,Devices!$A$2:$C$2077,3,FALSE)</f>
        <v>55147</v>
      </c>
      <c r="R590" s="94">
        <f t="shared" si="467"/>
        <v>3879</v>
      </c>
      <c r="S590" s="119"/>
      <c r="T590" s="94">
        <f t="shared" si="468"/>
        <v>3879</v>
      </c>
      <c r="U590" s="96">
        <f t="shared" si="469"/>
        <v>77.463630000000009</v>
      </c>
      <c r="V590" s="99">
        <v>0</v>
      </c>
      <c r="W590" s="100">
        <v>0</v>
      </c>
      <c r="X590" s="94">
        <f t="shared" si="470"/>
        <v>0</v>
      </c>
      <c r="Y590" s="94"/>
      <c r="Z590" s="94" t="str">
        <f t="shared" si="471"/>
        <v>0</v>
      </c>
      <c r="AA590" s="96">
        <f t="shared" si="472"/>
        <v>0</v>
      </c>
      <c r="AB590" s="91">
        <v>77.463630000000009</v>
      </c>
      <c r="AC590" s="91"/>
    </row>
    <row r="591" spans="1:29" s="4" customFormat="1" ht="15" customHeight="1">
      <c r="A591" s="81" t="s">
        <v>5536</v>
      </c>
      <c r="B591" s="90">
        <v>1058722340</v>
      </c>
      <c r="C591" s="91">
        <f>SUM(U591+AA591)</f>
        <v>112.03170000000001</v>
      </c>
      <c r="D591" s="294">
        <v>12355213</v>
      </c>
      <c r="E591" s="90" t="s">
        <v>962</v>
      </c>
      <c r="F591" s="90" t="s">
        <v>5543</v>
      </c>
      <c r="G591" s="90" t="s">
        <v>851</v>
      </c>
      <c r="H591" s="93" t="s">
        <v>5544</v>
      </c>
      <c r="I591" s="94">
        <v>0</v>
      </c>
      <c r="J591" s="94">
        <v>0</v>
      </c>
      <c r="K591" s="95">
        <v>1.9970000000000002E-2</v>
      </c>
      <c r="L591" s="96">
        <v>0.08</v>
      </c>
      <c r="M591" s="96">
        <f t="shared" si="466"/>
        <v>0</v>
      </c>
      <c r="N591" s="96">
        <f t="shared" si="466"/>
        <v>0</v>
      </c>
      <c r="O591" s="96" t="s">
        <v>27</v>
      </c>
      <c r="P591" s="586">
        <v>390452</v>
      </c>
      <c r="Q591" s="98">
        <f>VLOOKUP(H591,Devices!$A$2:$C$2077,3,FALSE)</f>
        <v>396062</v>
      </c>
      <c r="R591" s="94">
        <f t="shared" si="467"/>
        <v>5610</v>
      </c>
      <c r="S591" s="119"/>
      <c r="T591" s="94">
        <f t="shared" si="468"/>
        <v>5610</v>
      </c>
      <c r="U591" s="96">
        <f t="shared" si="469"/>
        <v>112.03170000000001</v>
      </c>
      <c r="V591" s="99">
        <v>0</v>
      </c>
      <c r="W591" s="100">
        <v>0</v>
      </c>
      <c r="X591" s="94">
        <f t="shared" si="470"/>
        <v>0</v>
      </c>
      <c r="Y591" s="94"/>
      <c r="Z591" s="94" t="str">
        <f t="shared" si="471"/>
        <v>0</v>
      </c>
      <c r="AA591" s="96">
        <f t="shared" si="472"/>
        <v>0</v>
      </c>
      <c r="AB591" s="91">
        <v>112.03170000000001</v>
      </c>
      <c r="AC591" s="91"/>
    </row>
    <row r="592" spans="1:29" s="4" customFormat="1" ht="15" customHeight="1">
      <c r="A592" s="81" t="s">
        <v>5716</v>
      </c>
      <c r="B592" s="90">
        <v>1058722500</v>
      </c>
      <c r="C592" s="91">
        <f>SUM(U592+AA592)</f>
        <v>122.89538000000002</v>
      </c>
      <c r="D592" s="294">
        <v>13586504</v>
      </c>
      <c r="E592" s="90" t="s">
        <v>962</v>
      </c>
      <c r="F592" s="90" t="s">
        <v>5717</v>
      </c>
      <c r="G592" s="90" t="s">
        <v>2200</v>
      </c>
      <c r="H592" s="93" t="s">
        <v>5718</v>
      </c>
      <c r="I592" s="94">
        <v>0</v>
      </c>
      <c r="J592" s="94">
        <v>0</v>
      </c>
      <c r="K592" s="95">
        <v>1.9970000000000002E-2</v>
      </c>
      <c r="L592" s="96">
        <v>0.08</v>
      </c>
      <c r="M592" s="96">
        <f t="shared" ref="M592" si="473">I592*K592</f>
        <v>0</v>
      </c>
      <c r="N592" s="96">
        <f t="shared" ref="N592" si="474">J592*L592</f>
        <v>0</v>
      </c>
      <c r="O592" s="96" t="s">
        <v>27</v>
      </c>
      <c r="P592" s="586">
        <v>32314</v>
      </c>
      <c r="Q592" s="98">
        <f>VLOOKUP(H592,Devices!$A$2:$C$2077,3,FALSE)</f>
        <v>38468</v>
      </c>
      <c r="R592" s="94">
        <f t="shared" si="467"/>
        <v>6154</v>
      </c>
      <c r="S592" s="119"/>
      <c r="T592" s="94">
        <f t="shared" si="468"/>
        <v>6154</v>
      </c>
      <c r="U592" s="96">
        <f t="shared" si="469"/>
        <v>122.89538000000002</v>
      </c>
      <c r="V592" s="99">
        <v>0</v>
      </c>
      <c r="W592" s="100">
        <v>0</v>
      </c>
      <c r="X592" s="94">
        <f t="shared" si="470"/>
        <v>0</v>
      </c>
      <c r="Y592" s="94"/>
      <c r="Z592" s="94" t="str">
        <f t="shared" si="471"/>
        <v>0</v>
      </c>
      <c r="AA592" s="96">
        <f t="shared" si="472"/>
        <v>0</v>
      </c>
      <c r="AB592" s="91">
        <v>122.89538000000002</v>
      </c>
      <c r="AC592" s="91"/>
    </row>
    <row r="593" spans="1:34" s="4" customFormat="1" ht="15" customHeight="1">
      <c r="A593" s="81" t="s">
        <v>5716</v>
      </c>
      <c r="B593" s="90">
        <v>1058722340</v>
      </c>
      <c r="C593" s="91">
        <f>SUM(U593+AA593)</f>
        <v>29.12</v>
      </c>
      <c r="D593" s="294">
        <v>13586505</v>
      </c>
      <c r="E593" s="90" t="s">
        <v>962</v>
      </c>
      <c r="F593" s="90" t="s">
        <v>5719</v>
      </c>
      <c r="G593" s="90" t="s">
        <v>5671</v>
      </c>
      <c r="H593" s="93" t="s">
        <v>5720</v>
      </c>
      <c r="I593" s="94">
        <v>0</v>
      </c>
      <c r="J593" s="94">
        <v>0</v>
      </c>
      <c r="K593" s="95">
        <v>1.9970000000000002E-2</v>
      </c>
      <c r="L593" s="96">
        <v>0.08</v>
      </c>
      <c r="M593" s="96">
        <f t="shared" ref="M593" si="475">I593*K593</f>
        <v>0</v>
      </c>
      <c r="N593" s="96">
        <f t="shared" ref="N593" si="476">J593*L593</f>
        <v>0</v>
      </c>
      <c r="O593" s="96" t="s">
        <v>27</v>
      </c>
      <c r="P593" s="586">
        <v>1059</v>
      </c>
      <c r="Q593" s="98">
        <f>VLOOKUP(H593,[1]Billing!$I$2:$S$2302,11,FALSE)</f>
        <v>1059</v>
      </c>
      <c r="R593" s="94">
        <f t="shared" si="467"/>
        <v>0</v>
      </c>
      <c r="S593" s="119"/>
      <c r="T593" s="94" t="str">
        <f t="shared" si="468"/>
        <v>0</v>
      </c>
      <c r="U593" s="96">
        <f t="shared" si="469"/>
        <v>0</v>
      </c>
      <c r="V593" s="99">
        <v>750</v>
      </c>
      <c r="W593" s="100">
        <f>VLOOKUP(H593,[1]Billing!$I$2:$Y$2302,17,FALSE)</f>
        <v>1114</v>
      </c>
      <c r="X593" s="94">
        <f t="shared" si="470"/>
        <v>364</v>
      </c>
      <c r="Y593" s="94"/>
      <c r="Z593" s="94">
        <f t="shared" si="471"/>
        <v>364</v>
      </c>
      <c r="AA593" s="96">
        <f t="shared" si="472"/>
        <v>29.12</v>
      </c>
      <c r="AB593" s="91">
        <v>29.12</v>
      </c>
      <c r="AC593" s="91"/>
    </row>
    <row r="594" spans="1:34" s="3" customFormat="1" ht="15" customHeight="1">
      <c r="A594" s="81" t="s">
        <v>5748</v>
      </c>
      <c r="B594" s="90">
        <v>1013194180</v>
      </c>
      <c r="C594" s="91">
        <f>SUM(U594+AA594)</f>
        <v>65.841090000000008</v>
      </c>
      <c r="D594" s="294">
        <v>13586897</v>
      </c>
      <c r="E594" s="90" t="s">
        <v>4228</v>
      </c>
      <c r="F594" s="90" t="s">
        <v>4229</v>
      </c>
      <c r="G594" s="90" t="s">
        <v>4009</v>
      </c>
      <c r="H594" s="93" t="s">
        <v>5704</v>
      </c>
      <c r="I594" s="94">
        <v>0</v>
      </c>
      <c r="J594" s="94">
        <v>0</v>
      </c>
      <c r="K594" s="95">
        <v>1.9970000000000002E-2</v>
      </c>
      <c r="L594" s="96">
        <v>0.08</v>
      </c>
      <c r="M594" s="96">
        <f>I594*K594</f>
        <v>0</v>
      </c>
      <c r="N594" s="96">
        <f>J594*L594</f>
        <v>0</v>
      </c>
      <c r="O594" s="96" t="s">
        <v>27</v>
      </c>
      <c r="P594" s="587">
        <v>12806</v>
      </c>
      <c r="Q594" s="98">
        <f>VLOOKUP(H594,Devices!$A$2:$C$2077,3,FALSE)</f>
        <v>16103</v>
      </c>
      <c r="R594" s="94">
        <f t="shared" si="467"/>
        <v>3297</v>
      </c>
      <c r="S594" s="119"/>
      <c r="T594" s="94">
        <f t="shared" si="468"/>
        <v>3297</v>
      </c>
      <c r="U594" s="96">
        <f t="shared" si="469"/>
        <v>65.841090000000008</v>
      </c>
      <c r="V594" s="157">
        <v>0</v>
      </c>
      <c r="W594" s="100">
        <v>0</v>
      </c>
      <c r="X594" s="94">
        <f t="shared" si="470"/>
        <v>0</v>
      </c>
      <c r="Y594" s="94"/>
      <c r="Z594" s="94" t="str">
        <f t="shared" si="471"/>
        <v>0</v>
      </c>
      <c r="AA594" s="96">
        <f t="shared" si="472"/>
        <v>0</v>
      </c>
      <c r="AB594" s="91">
        <v>65.841090000000008</v>
      </c>
      <c r="AC594" s="91"/>
    </row>
    <row r="595" spans="1:34" s="4" customFormat="1" ht="15" customHeight="1">
      <c r="A595" s="81" t="s">
        <v>5906</v>
      </c>
      <c r="B595" s="90">
        <v>1013194180</v>
      </c>
      <c r="C595" s="91">
        <f>SUM(U595+AA595)</f>
        <v>178.07758000000001</v>
      </c>
      <c r="D595" s="294">
        <v>12355881</v>
      </c>
      <c r="E595" s="90" t="s">
        <v>962</v>
      </c>
      <c r="F595" s="90" t="s">
        <v>5907</v>
      </c>
      <c r="G595" s="90" t="s">
        <v>2362</v>
      </c>
      <c r="H595" s="93" t="s">
        <v>5865</v>
      </c>
      <c r="I595" s="94">
        <v>0</v>
      </c>
      <c r="J595" s="94">
        <v>0</v>
      </c>
      <c r="K595" s="95">
        <v>1.9970000000000002E-2</v>
      </c>
      <c r="L595" s="96">
        <v>0.08</v>
      </c>
      <c r="M595" s="96">
        <f t="shared" ref="M595" si="477">I595*K595</f>
        <v>0</v>
      </c>
      <c r="N595" s="96">
        <f t="shared" ref="N595" si="478">J595*L595</f>
        <v>0</v>
      </c>
      <c r="O595" s="96" t="s">
        <v>27</v>
      </c>
      <c r="P595" s="586">
        <v>2807</v>
      </c>
      <c r="Q595" s="98">
        <f>VLOOKUP(H595,Devices!$A$2:$C$2077,3,FALSE)</f>
        <v>4221</v>
      </c>
      <c r="R595" s="94">
        <f t="shared" ref="R595" si="479">Q595-P595</f>
        <v>1414</v>
      </c>
      <c r="S595" s="119"/>
      <c r="T595" s="94">
        <f t="shared" ref="T595" si="480">IF(R595-I595&gt;0, R595-I595,"0")</f>
        <v>1414</v>
      </c>
      <c r="U595" s="96">
        <f t="shared" ref="U595" si="481">IF(T595&gt;0,T595*K595,"0")</f>
        <v>28.237580000000001</v>
      </c>
      <c r="V595" s="99">
        <v>2839</v>
      </c>
      <c r="W595" s="100">
        <f>VLOOKUP(H595,Devices!$A$2:$D$2077,4,FALSE)</f>
        <v>4712</v>
      </c>
      <c r="X595" s="94">
        <f t="shared" ref="X595" si="482">W595-V595</f>
        <v>1873</v>
      </c>
      <c r="Y595" s="94"/>
      <c r="Z595" s="94">
        <f t="shared" ref="Z595" si="483">IF(X595-J595&gt;0,X595-J595,"0")</f>
        <v>1873</v>
      </c>
      <c r="AA595" s="96">
        <f t="shared" ref="AA595" si="484">IF(Z595&gt;0,Z595*L595,"0")</f>
        <v>149.84</v>
      </c>
      <c r="AB595" s="91">
        <v>178.07758000000001</v>
      </c>
      <c r="AC595" s="91"/>
    </row>
    <row r="596" spans="1:34" s="3" customFormat="1" ht="15" customHeight="1">
      <c r="A596" s="81">
        <v>83</v>
      </c>
      <c r="B596" s="90">
        <v>1013196170</v>
      </c>
      <c r="C596" s="91">
        <f>SUM(U596+AA596)</f>
        <v>298.25582000000003</v>
      </c>
      <c r="D596" s="294">
        <v>12317070</v>
      </c>
      <c r="E596" s="90" t="s">
        <v>977</v>
      </c>
      <c r="F596" s="90" t="s">
        <v>5002</v>
      </c>
      <c r="G596" s="90" t="s">
        <v>1325</v>
      </c>
      <c r="H596" s="93" t="s">
        <v>301</v>
      </c>
      <c r="I596" s="94">
        <v>0</v>
      </c>
      <c r="J596" s="94">
        <v>0</v>
      </c>
      <c r="K596" s="95">
        <v>1.9970000000000002E-2</v>
      </c>
      <c r="L596" s="96">
        <v>0.08</v>
      </c>
      <c r="M596" s="96">
        <f t="shared" si="458"/>
        <v>0</v>
      </c>
      <c r="N596" s="96">
        <f t="shared" si="459"/>
        <v>0</v>
      </c>
      <c r="O596" s="96" t="s">
        <v>27</v>
      </c>
      <c r="P596" s="443">
        <v>243431</v>
      </c>
      <c r="Q596" s="98">
        <f>VLOOKUP(H596,Devices!$A$2:$C$2077,3,FALSE)</f>
        <v>244237</v>
      </c>
      <c r="R596" s="94">
        <f t="shared" si="460"/>
        <v>806</v>
      </c>
      <c r="S596" s="119"/>
      <c r="T596" s="94">
        <f t="shared" si="462"/>
        <v>806</v>
      </c>
      <c r="U596" s="96">
        <f t="shared" si="463"/>
        <v>16.09582</v>
      </c>
      <c r="V596" s="157">
        <v>154128</v>
      </c>
      <c r="W596" s="100">
        <f>VLOOKUP(H596,Devices!$A$2:$D$2077,4,FALSE)</f>
        <v>157655</v>
      </c>
      <c r="X596" s="94">
        <f t="shared" si="461"/>
        <v>3527</v>
      </c>
      <c r="Y596" s="94"/>
      <c r="Z596" s="94">
        <f t="shared" si="464"/>
        <v>3527</v>
      </c>
      <c r="AA596" s="96">
        <f t="shared" si="465"/>
        <v>282.16000000000003</v>
      </c>
      <c r="AB596" s="91">
        <v>298.25582000000003</v>
      </c>
      <c r="AC596" s="91"/>
    </row>
    <row r="597" spans="1:34" s="3" customFormat="1" ht="15" customHeight="1">
      <c r="A597" s="81">
        <v>83</v>
      </c>
      <c r="B597" s="90">
        <v>1013196160</v>
      </c>
      <c r="C597" s="91">
        <f>SUM(U597+AA597)</f>
        <v>142.28625000000002</v>
      </c>
      <c r="D597" s="294">
        <v>12354738</v>
      </c>
      <c r="E597" s="90" t="s">
        <v>977</v>
      </c>
      <c r="F597" s="90" t="s">
        <v>5890</v>
      </c>
      <c r="G597" s="90" t="s">
        <v>851</v>
      </c>
      <c r="H597" s="93" t="s">
        <v>302</v>
      </c>
      <c r="I597" s="94">
        <v>0</v>
      </c>
      <c r="J597" s="94">
        <v>0</v>
      </c>
      <c r="K597" s="95">
        <v>1.9970000000000002E-2</v>
      </c>
      <c r="L597" s="96">
        <v>0.08</v>
      </c>
      <c r="M597" s="96">
        <f t="shared" si="458"/>
        <v>0</v>
      </c>
      <c r="N597" s="96">
        <f t="shared" si="459"/>
        <v>0</v>
      </c>
      <c r="O597" s="96" t="s">
        <v>27</v>
      </c>
      <c r="P597" s="443">
        <v>310612</v>
      </c>
      <c r="Q597" s="98">
        <f>VLOOKUP(H597,Devices!$A$2:$C$2077,3,FALSE)</f>
        <v>317737</v>
      </c>
      <c r="R597" s="94">
        <f t="shared" si="460"/>
        <v>7125</v>
      </c>
      <c r="S597" s="119"/>
      <c r="T597" s="94">
        <f t="shared" si="462"/>
        <v>7125</v>
      </c>
      <c r="U597" s="96">
        <f t="shared" si="463"/>
        <v>142.28625000000002</v>
      </c>
      <c r="V597" s="99">
        <v>0</v>
      </c>
      <c r="W597" s="100">
        <v>0</v>
      </c>
      <c r="X597" s="94">
        <f t="shared" si="461"/>
        <v>0</v>
      </c>
      <c r="Y597" s="94"/>
      <c r="Z597" s="94" t="str">
        <f t="shared" si="464"/>
        <v>0</v>
      </c>
      <c r="AA597" s="96">
        <f t="shared" si="465"/>
        <v>0</v>
      </c>
      <c r="AB597" s="91">
        <v>142.28625000000002</v>
      </c>
      <c r="AC597" s="91"/>
    </row>
    <row r="598" spans="1:34" s="3" customFormat="1" ht="15" customHeight="1">
      <c r="A598" s="81">
        <v>83</v>
      </c>
      <c r="B598" s="90">
        <v>1013196170</v>
      </c>
      <c r="C598" s="91">
        <f>SUM(U598+AA598)</f>
        <v>186.63500999999999</v>
      </c>
      <c r="D598" s="294">
        <v>12355039</v>
      </c>
      <c r="E598" s="90" t="s">
        <v>977</v>
      </c>
      <c r="F598" s="90" t="s">
        <v>2556</v>
      </c>
      <c r="G598" s="90" t="s">
        <v>1170</v>
      </c>
      <c r="H598" s="93" t="s">
        <v>303</v>
      </c>
      <c r="I598" s="94">
        <v>0</v>
      </c>
      <c r="J598" s="94">
        <v>0</v>
      </c>
      <c r="K598" s="95">
        <v>1.9970000000000002E-2</v>
      </c>
      <c r="L598" s="96">
        <v>0.08</v>
      </c>
      <c r="M598" s="96">
        <f t="shared" si="458"/>
        <v>0</v>
      </c>
      <c r="N598" s="96">
        <f t="shared" si="459"/>
        <v>0</v>
      </c>
      <c r="O598" s="96" t="s">
        <v>27</v>
      </c>
      <c r="P598" s="443">
        <v>68823</v>
      </c>
      <c r="Q598" s="98">
        <f>VLOOKUP(H598,Devices!$A$2:$C$2077,3,FALSE)</f>
        <v>69656</v>
      </c>
      <c r="R598" s="94">
        <f t="shared" si="460"/>
        <v>833</v>
      </c>
      <c r="S598" s="119"/>
      <c r="T598" s="94">
        <f t="shared" si="462"/>
        <v>833</v>
      </c>
      <c r="U598" s="96">
        <f t="shared" si="463"/>
        <v>16.635010000000001</v>
      </c>
      <c r="V598" s="99">
        <v>45505</v>
      </c>
      <c r="W598" s="100">
        <f>VLOOKUP(H598,Devices!$A$2:$D$2077,4,FALSE)</f>
        <v>47630</v>
      </c>
      <c r="X598" s="94">
        <f t="shared" si="461"/>
        <v>2125</v>
      </c>
      <c r="Y598" s="94"/>
      <c r="Z598" s="94">
        <f t="shared" si="464"/>
        <v>2125</v>
      </c>
      <c r="AA598" s="96">
        <f t="shared" si="465"/>
        <v>170</v>
      </c>
      <c r="AB598" s="91">
        <v>186.63500999999999</v>
      </c>
      <c r="AC598" s="91"/>
    </row>
    <row r="599" spans="1:34" s="3" customFormat="1" ht="15" customHeight="1">
      <c r="A599" s="81" t="s">
        <v>304</v>
      </c>
      <c r="B599" s="90">
        <v>1013196130</v>
      </c>
      <c r="C599" s="91">
        <f>SUM(U599+AA599)</f>
        <v>254.20936</v>
      </c>
      <c r="D599" s="294">
        <v>12317964</v>
      </c>
      <c r="E599" s="90" t="s">
        <v>977</v>
      </c>
      <c r="F599" s="90" t="s">
        <v>975</v>
      </c>
      <c r="G599" s="90" t="s">
        <v>137</v>
      </c>
      <c r="H599" s="93" t="s">
        <v>305</v>
      </c>
      <c r="I599" s="94">
        <v>0</v>
      </c>
      <c r="J599" s="94">
        <v>0</v>
      </c>
      <c r="K599" s="95">
        <v>1.9970000000000002E-2</v>
      </c>
      <c r="L599" s="96">
        <v>0.08</v>
      </c>
      <c r="M599" s="96">
        <f t="shared" si="458"/>
        <v>0</v>
      </c>
      <c r="N599" s="96">
        <f t="shared" si="459"/>
        <v>0</v>
      </c>
      <c r="O599" s="96" t="s">
        <v>27</v>
      </c>
      <c r="P599" s="187">
        <v>444355</v>
      </c>
      <c r="Q599" s="98">
        <f>VLOOKUP(H599,Devices!$A$2:$C$2077,3,FALSE)</f>
        <v>448043</v>
      </c>
      <c r="R599" s="94">
        <f t="shared" si="460"/>
        <v>3688</v>
      </c>
      <c r="S599" s="119"/>
      <c r="T599" s="94">
        <f t="shared" si="462"/>
        <v>3688</v>
      </c>
      <c r="U599" s="96">
        <f t="shared" si="463"/>
        <v>73.649360000000001</v>
      </c>
      <c r="V599" s="99">
        <v>160874</v>
      </c>
      <c r="W599" s="100">
        <f>VLOOKUP(H599,Devices!$A$2:$D$2077,4,FALSE)</f>
        <v>163131</v>
      </c>
      <c r="X599" s="94">
        <f t="shared" si="461"/>
        <v>2257</v>
      </c>
      <c r="Y599" s="94"/>
      <c r="Z599" s="94">
        <f t="shared" si="464"/>
        <v>2257</v>
      </c>
      <c r="AA599" s="96">
        <f t="shared" si="465"/>
        <v>180.56</v>
      </c>
      <c r="AB599" s="91">
        <v>254.20936</v>
      </c>
      <c r="AC599" s="91"/>
    </row>
    <row r="600" spans="1:34" s="3" customFormat="1" ht="15" customHeight="1">
      <c r="A600" s="81" t="s">
        <v>304</v>
      </c>
      <c r="B600" s="90">
        <v>1013196130</v>
      </c>
      <c r="C600" s="91">
        <f>SUM(U600+AA600)</f>
        <v>53.958940000000005</v>
      </c>
      <c r="D600" s="294">
        <v>12355105</v>
      </c>
      <c r="E600" s="90" t="s">
        <v>977</v>
      </c>
      <c r="F600" s="90" t="s">
        <v>976</v>
      </c>
      <c r="G600" s="90" t="s">
        <v>851</v>
      </c>
      <c r="H600" s="93" t="s">
        <v>306</v>
      </c>
      <c r="I600" s="94">
        <v>0</v>
      </c>
      <c r="J600" s="94">
        <v>0</v>
      </c>
      <c r="K600" s="95">
        <v>1.9970000000000002E-2</v>
      </c>
      <c r="L600" s="96">
        <v>0.08</v>
      </c>
      <c r="M600" s="96">
        <f t="shared" si="458"/>
        <v>0</v>
      </c>
      <c r="N600" s="96">
        <f t="shared" si="459"/>
        <v>0</v>
      </c>
      <c r="O600" s="96" t="s">
        <v>27</v>
      </c>
      <c r="P600" s="187">
        <v>165349</v>
      </c>
      <c r="Q600" s="98">
        <f>VLOOKUP(H600,Devices!$A$2:$C$2077,3,FALSE)</f>
        <v>168051</v>
      </c>
      <c r="R600" s="94">
        <f t="shared" si="460"/>
        <v>2702</v>
      </c>
      <c r="S600" s="119"/>
      <c r="T600" s="94">
        <f t="shared" si="462"/>
        <v>2702</v>
      </c>
      <c r="U600" s="96">
        <f t="shared" si="463"/>
        <v>53.958940000000005</v>
      </c>
      <c r="V600" s="99">
        <v>0</v>
      </c>
      <c r="W600" s="100">
        <v>0</v>
      </c>
      <c r="X600" s="94">
        <f t="shared" si="461"/>
        <v>0</v>
      </c>
      <c r="Y600" s="94"/>
      <c r="Z600" s="94" t="str">
        <f t="shared" si="464"/>
        <v>0</v>
      </c>
      <c r="AA600" s="96">
        <f t="shared" si="465"/>
        <v>0</v>
      </c>
      <c r="AB600" s="91">
        <v>53.958940000000005</v>
      </c>
      <c r="AC600" s="91"/>
    </row>
    <row r="601" spans="1:34" s="3" customFormat="1" ht="15" customHeight="1">
      <c r="A601" s="81" t="s">
        <v>1771</v>
      </c>
      <c r="B601" s="90">
        <v>1013100120</v>
      </c>
      <c r="C601" s="91">
        <f>SUM(U601+AA601)</f>
        <v>131.08308000000002</v>
      </c>
      <c r="D601" s="294">
        <v>17076641</v>
      </c>
      <c r="E601" s="90" t="s">
        <v>2527</v>
      </c>
      <c r="F601" s="90" t="s">
        <v>1772</v>
      </c>
      <c r="G601" s="90" t="s">
        <v>1254</v>
      </c>
      <c r="H601" s="93" t="s">
        <v>1773</v>
      </c>
      <c r="I601" s="94">
        <v>0</v>
      </c>
      <c r="J601" s="94">
        <v>0</v>
      </c>
      <c r="K601" s="95">
        <v>1.9970000000000002E-2</v>
      </c>
      <c r="L601" s="96">
        <v>0.08</v>
      </c>
      <c r="M601" s="96">
        <f t="shared" si="458"/>
        <v>0</v>
      </c>
      <c r="N601" s="96">
        <f t="shared" si="459"/>
        <v>0</v>
      </c>
      <c r="O601" s="96" t="s">
        <v>27</v>
      </c>
      <c r="P601" s="443">
        <v>529962</v>
      </c>
      <c r="Q601" s="98">
        <f>VLOOKUP(H601,Devices!$A$2:$C$2077,3,FALSE)</f>
        <v>536526</v>
      </c>
      <c r="R601" s="94">
        <f t="shared" si="460"/>
        <v>6564</v>
      </c>
      <c r="S601" s="119"/>
      <c r="T601" s="94">
        <f t="shared" si="462"/>
        <v>6564</v>
      </c>
      <c r="U601" s="96">
        <f t="shared" si="463"/>
        <v>131.08308000000002</v>
      </c>
      <c r="V601" s="99">
        <v>0</v>
      </c>
      <c r="W601" s="100">
        <f>VLOOKUP(H601,Devices!$A$2:$D$2077,4,FALSE)</f>
        <v>0</v>
      </c>
      <c r="X601" s="94">
        <f t="shared" si="461"/>
        <v>0</v>
      </c>
      <c r="Y601" s="94"/>
      <c r="Z601" s="94" t="str">
        <f t="shared" si="464"/>
        <v>0</v>
      </c>
      <c r="AA601" s="96">
        <f t="shared" si="465"/>
        <v>0</v>
      </c>
      <c r="AB601" s="91">
        <v>131.08308000000002</v>
      </c>
      <c r="AC601" s="91"/>
    </row>
    <row r="602" spans="1:34" s="3" customFormat="1" ht="15" customHeight="1">
      <c r="A602" s="81" t="s">
        <v>1940</v>
      </c>
      <c r="B602" s="90">
        <v>1013192570</v>
      </c>
      <c r="C602" s="91">
        <f>SUM(U602+AA602)</f>
        <v>162.5558</v>
      </c>
      <c r="D602" s="294">
        <v>12355527</v>
      </c>
      <c r="E602" s="90" t="s">
        <v>2527</v>
      </c>
      <c r="F602" s="90" t="s">
        <v>5949</v>
      </c>
      <c r="G602" s="90" t="s">
        <v>851</v>
      </c>
      <c r="H602" s="93" t="s">
        <v>1941</v>
      </c>
      <c r="I602" s="94">
        <v>0</v>
      </c>
      <c r="J602" s="94">
        <v>0</v>
      </c>
      <c r="K602" s="95">
        <v>1.9970000000000002E-2</v>
      </c>
      <c r="L602" s="96">
        <v>0.08</v>
      </c>
      <c r="M602" s="96">
        <f t="shared" si="458"/>
        <v>0</v>
      </c>
      <c r="N602" s="96">
        <f t="shared" si="459"/>
        <v>0</v>
      </c>
      <c r="O602" s="96" t="s">
        <v>27</v>
      </c>
      <c r="P602" s="187">
        <v>229016</v>
      </c>
      <c r="Q602" s="98">
        <f>VLOOKUP(H602,Devices!$A$2:$C$2077,3,FALSE)</f>
        <v>237156</v>
      </c>
      <c r="R602" s="94">
        <f t="shared" si="460"/>
        <v>8140</v>
      </c>
      <c r="S602" s="119"/>
      <c r="T602" s="94">
        <f t="shared" si="462"/>
        <v>8140</v>
      </c>
      <c r="U602" s="96">
        <f t="shared" si="463"/>
        <v>162.5558</v>
      </c>
      <c r="V602" s="99">
        <v>0</v>
      </c>
      <c r="W602" s="100">
        <v>0</v>
      </c>
      <c r="X602" s="94">
        <f t="shared" si="461"/>
        <v>0</v>
      </c>
      <c r="Y602" s="94"/>
      <c r="Z602" s="94" t="str">
        <f t="shared" si="464"/>
        <v>0</v>
      </c>
      <c r="AA602" s="96">
        <f t="shared" si="465"/>
        <v>0</v>
      </c>
      <c r="AB602" s="91">
        <v>162.5558</v>
      </c>
      <c r="AC602" s="91"/>
    </row>
    <row r="603" spans="1:34" s="4" customFormat="1" ht="15" customHeight="1">
      <c r="A603" s="81" t="s">
        <v>1981</v>
      </c>
      <c r="B603" s="90">
        <v>1013196160</v>
      </c>
      <c r="C603" s="91">
        <f>SUM(U603+AA603)</f>
        <v>44.115499999999997</v>
      </c>
      <c r="D603" s="294">
        <v>12355024</v>
      </c>
      <c r="E603" s="90" t="s">
        <v>977</v>
      </c>
      <c r="F603" s="90" t="s">
        <v>1982</v>
      </c>
      <c r="G603" s="90" t="s">
        <v>1249</v>
      </c>
      <c r="H603" s="93" t="s">
        <v>1983</v>
      </c>
      <c r="I603" s="94">
        <v>0</v>
      </c>
      <c r="J603" s="94">
        <v>0</v>
      </c>
      <c r="K603" s="95">
        <v>1.9970000000000002E-2</v>
      </c>
      <c r="L603" s="96">
        <v>0.08</v>
      </c>
      <c r="M603" s="96">
        <f t="shared" si="458"/>
        <v>0</v>
      </c>
      <c r="N603" s="96">
        <f t="shared" si="459"/>
        <v>0</v>
      </c>
      <c r="O603" s="96" t="s">
        <v>27</v>
      </c>
      <c r="P603" s="187">
        <v>28348</v>
      </c>
      <c r="Q603" s="98">
        <f>VLOOKUP(H603,Devices!$A$2:$C$2077,3,FALSE)</f>
        <v>28498</v>
      </c>
      <c r="R603" s="94">
        <f t="shared" si="460"/>
        <v>150</v>
      </c>
      <c r="S603" s="119"/>
      <c r="T603" s="94">
        <f t="shared" si="462"/>
        <v>150</v>
      </c>
      <c r="U603" s="96">
        <f t="shared" si="463"/>
        <v>2.9955000000000003</v>
      </c>
      <c r="V603" s="99">
        <v>36936</v>
      </c>
      <c r="W603" s="100">
        <f>VLOOKUP(H603,Devices!$A$2:$D$2077,4,FALSE)</f>
        <v>37450</v>
      </c>
      <c r="X603" s="94">
        <f t="shared" si="461"/>
        <v>514</v>
      </c>
      <c r="Y603" s="94"/>
      <c r="Z603" s="94">
        <f t="shared" si="464"/>
        <v>514</v>
      </c>
      <c r="AA603" s="96">
        <f t="shared" si="465"/>
        <v>41.12</v>
      </c>
      <c r="AB603" s="91">
        <v>44.115499999999997</v>
      </c>
      <c r="AC603" s="91"/>
      <c r="AF603" s="3"/>
      <c r="AH603" s="3"/>
    </row>
    <row r="604" spans="1:34" s="4" customFormat="1" ht="15" customHeight="1">
      <c r="A604" s="81" t="s">
        <v>2041</v>
      </c>
      <c r="B604" s="90">
        <v>1013196130</v>
      </c>
      <c r="C604" s="91">
        <f>SUM(U604+AA604)</f>
        <v>45.271990000000002</v>
      </c>
      <c r="D604" s="294">
        <v>12355577</v>
      </c>
      <c r="E604" s="90" t="s">
        <v>977</v>
      </c>
      <c r="F604" s="90" t="s">
        <v>2042</v>
      </c>
      <c r="G604" s="90" t="s">
        <v>40</v>
      </c>
      <c r="H604" s="93" t="s">
        <v>2043</v>
      </c>
      <c r="I604" s="94">
        <v>0</v>
      </c>
      <c r="J604" s="94">
        <v>0</v>
      </c>
      <c r="K604" s="95">
        <v>1.9970000000000002E-2</v>
      </c>
      <c r="L604" s="96">
        <v>0.08</v>
      </c>
      <c r="M604" s="96">
        <f t="shared" si="458"/>
        <v>0</v>
      </c>
      <c r="N604" s="96">
        <f t="shared" si="459"/>
        <v>0</v>
      </c>
      <c r="O604" s="96" t="s">
        <v>27</v>
      </c>
      <c r="P604" s="187">
        <v>312643</v>
      </c>
      <c r="Q604" s="98">
        <f>VLOOKUP(H604,Devices!$A$2:$C$2077,3,FALSE)</f>
        <v>314910</v>
      </c>
      <c r="R604" s="94">
        <f t="shared" si="460"/>
        <v>2267</v>
      </c>
      <c r="S604" s="119"/>
      <c r="T604" s="94">
        <f t="shared" si="462"/>
        <v>2267</v>
      </c>
      <c r="U604" s="96">
        <f t="shared" si="463"/>
        <v>45.271990000000002</v>
      </c>
      <c r="V604" s="99">
        <v>0</v>
      </c>
      <c r="W604" s="100">
        <v>0</v>
      </c>
      <c r="X604" s="94">
        <f t="shared" si="461"/>
        <v>0</v>
      </c>
      <c r="Y604" s="94"/>
      <c r="Z604" s="94" t="str">
        <f t="shared" si="464"/>
        <v>0</v>
      </c>
      <c r="AA604" s="96">
        <f t="shared" si="465"/>
        <v>0</v>
      </c>
      <c r="AB604" s="91">
        <v>45.271990000000002</v>
      </c>
      <c r="AC604" s="91"/>
      <c r="AF604" s="3"/>
    </row>
    <row r="605" spans="1:34" s="4" customFormat="1" ht="15" customHeight="1">
      <c r="A605" s="81" t="s">
        <v>2152</v>
      </c>
      <c r="B605" s="90">
        <v>1013196130</v>
      </c>
      <c r="C605" s="91">
        <f>SUM(U605+AA605)</f>
        <v>44.233550000000001</v>
      </c>
      <c r="D605" s="294">
        <v>12355613</v>
      </c>
      <c r="E605" s="90" t="s">
        <v>2153</v>
      </c>
      <c r="F605" s="90" t="s">
        <v>2154</v>
      </c>
      <c r="G605" s="90" t="s">
        <v>1248</v>
      </c>
      <c r="H605" s="93" t="s">
        <v>2155</v>
      </c>
      <c r="I605" s="94">
        <v>0</v>
      </c>
      <c r="J605" s="94">
        <v>0</v>
      </c>
      <c r="K605" s="95">
        <v>1.9970000000000002E-2</v>
      </c>
      <c r="L605" s="96">
        <v>0.08</v>
      </c>
      <c r="M605" s="96">
        <f t="shared" si="458"/>
        <v>0</v>
      </c>
      <c r="N605" s="96">
        <f t="shared" si="459"/>
        <v>0</v>
      </c>
      <c r="O605" s="96" t="s">
        <v>27</v>
      </c>
      <c r="P605" s="187">
        <v>82505</v>
      </c>
      <c r="Q605" s="98">
        <f>VLOOKUP(H605,Devices!$A$2:$C$2077,3,FALSE)</f>
        <v>84720</v>
      </c>
      <c r="R605" s="94">
        <f t="shared" si="460"/>
        <v>2215</v>
      </c>
      <c r="S605" s="119"/>
      <c r="T605" s="94">
        <f t="shared" si="462"/>
        <v>2215</v>
      </c>
      <c r="U605" s="96">
        <f t="shared" si="463"/>
        <v>44.233550000000001</v>
      </c>
      <c r="V605" s="99">
        <v>0</v>
      </c>
      <c r="W605" s="100">
        <v>0</v>
      </c>
      <c r="X605" s="94">
        <f t="shared" si="461"/>
        <v>0</v>
      </c>
      <c r="Y605" s="94"/>
      <c r="Z605" s="94" t="str">
        <f t="shared" si="464"/>
        <v>0</v>
      </c>
      <c r="AA605" s="96">
        <f t="shared" si="465"/>
        <v>0</v>
      </c>
      <c r="AB605" s="91">
        <v>44.233550000000001</v>
      </c>
      <c r="AC605" s="91"/>
    </row>
    <row r="606" spans="1:34" s="4" customFormat="1" ht="15" customHeight="1">
      <c r="A606" s="81" t="s">
        <v>2254</v>
      </c>
      <c r="B606" s="90">
        <v>1013196120</v>
      </c>
      <c r="C606" s="91">
        <f>SUM(U606+AA606)</f>
        <v>180.86829</v>
      </c>
      <c r="D606" s="294">
        <v>12355636</v>
      </c>
      <c r="E606" s="90" t="s">
        <v>977</v>
      </c>
      <c r="F606" s="90" t="s">
        <v>1103</v>
      </c>
      <c r="G606" s="90" t="s">
        <v>2255</v>
      </c>
      <c r="H606" s="93" t="s">
        <v>2256</v>
      </c>
      <c r="I606" s="94">
        <v>0</v>
      </c>
      <c r="J606" s="94">
        <v>0</v>
      </c>
      <c r="K606" s="95">
        <v>1.9970000000000002E-2</v>
      </c>
      <c r="L606" s="96">
        <v>0.08</v>
      </c>
      <c r="M606" s="96">
        <f t="shared" si="458"/>
        <v>0</v>
      </c>
      <c r="N606" s="96">
        <f t="shared" si="459"/>
        <v>0</v>
      </c>
      <c r="O606" s="96" t="s">
        <v>27</v>
      </c>
      <c r="P606" s="187">
        <v>472053</v>
      </c>
      <c r="Q606" s="98">
        <f>VLOOKUP(H606,Devices!$A$2:$C$2077,3,FALSE)</f>
        <v>481110</v>
      </c>
      <c r="R606" s="94">
        <f t="shared" si="460"/>
        <v>9057</v>
      </c>
      <c r="S606" s="119"/>
      <c r="T606" s="94">
        <f t="shared" si="462"/>
        <v>9057</v>
      </c>
      <c r="U606" s="96">
        <f t="shared" si="463"/>
        <v>180.86829</v>
      </c>
      <c r="V606" s="99">
        <v>0</v>
      </c>
      <c r="W606" s="100">
        <v>0</v>
      </c>
      <c r="X606" s="94">
        <f t="shared" si="461"/>
        <v>0</v>
      </c>
      <c r="Y606" s="94"/>
      <c r="Z606" s="94" t="str">
        <f t="shared" si="464"/>
        <v>0</v>
      </c>
      <c r="AA606" s="96">
        <f t="shared" si="465"/>
        <v>0</v>
      </c>
      <c r="AB606" s="91">
        <v>180.86829</v>
      </c>
      <c r="AC606" s="91"/>
    </row>
    <row r="607" spans="1:34" s="4" customFormat="1" ht="15" customHeight="1">
      <c r="A607" s="81" t="s">
        <v>2575</v>
      </c>
      <c r="B607" s="90">
        <v>1013100120</v>
      </c>
      <c r="C607" s="91">
        <f>SUM(U607+AA607)</f>
        <v>0.99850000000000005</v>
      </c>
      <c r="D607" s="294">
        <v>12355784</v>
      </c>
      <c r="E607" s="90" t="s">
        <v>2576</v>
      </c>
      <c r="F607" s="90" t="s">
        <v>4224</v>
      </c>
      <c r="G607" s="90" t="s">
        <v>2236</v>
      </c>
      <c r="H607" s="93" t="s">
        <v>2577</v>
      </c>
      <c r="I607" s="94">
        <v>0</v>
      </c>
      <c r="J607" s="94">
        <v>0</v>
      </c>
      <c r="K607" s="95">
        <v>1.9970000000000002E-2</v>
      </c>
      <c r="L607" s="96">
        <v>0.08</v>
      </c>
      <c r="M607" s="96">
        <f t="shared" si="458"/>
        <v>0</v>
      </c>
      <c r="N607" s="96">
        <f t="shared" si="459"/>
        <v>0</v>
      </c>
      <c r="O607" s="96" t="s">
        <v>27</v>
      </c>
      <c r="P607" s="187">
        <v>3400</v>
      </c>
      <c r="Q607" s="98">
        <f>VLOOKUP(H607,Devices!$A$2:$C$2077,3,FALSE)</f>
        <v>3450</v>
      </c>
      <c r="R607" s="94">
        <f t="shared" si="460"/>
        <v>50</v>
      </c>
      <c r="S607" s="119"/>
      <c r="T607" s="94">
        <f t="shared" si="462"/>
        <v>50</v>
      </c>
      <c r="U607" s="96">
        <f t="shared" si="463"/>
        <v>0.99850000000000005</v>
      </c>
      <c r="V607" s="99">
        <v>0</v>
      </c>
      <c r="W607" s="100">
        <v>0</v>
      </c>
      <c r="X607" s="94">
        <f t="shared" si="461"/>
        <v>0</v>
      </c>
      <c r="Y607" s="94"/>
      <c r="Z607" s="94" t="str">
        <f t="shared" si="464"/>
        <v>0</v>
      </c>
      <c r="AA607" s="96">
        <f t="shared" si="465"/>
        <v>0</v>
      </c>
      <c r="AB607" s="91">
        <v>0.99850000000000005</v>
      </c>
      <c r="AC607" s="91"/>
    </row>
    <row r="608" spans="1:34" s="4" customFormat="1" ht="15" customHeight="1">
      <c r="A608" s="81" t="s">
        <v>3402</v>
      </c>
      <c r="B608" s="90">
        <v>1013100120</v>
      </c>
      <c r="C608" s="91">
        <f>SUM(U608+AA608)</f>
        <v>20.918740000000003</v>
      </c>
      <c r="D608" s="294">
        <v>12355744</v>
      </c>
      <c r="E608" s="90" t="s">
        <v>2576</v>
      </c>
      <c r="F608" s="90" t="s">
        <v>3403</v>
      </c>
      <c r="G608" s="90" t="s">
        <v>3404</v>
      </c>
      <c r="H608" s="93" t="s">
        <v>3392</v>
      </c>
      <c r="I608" s="94">
        <v>0</v>
      </c>
      <c r="J608" s="94">
        <v>0</v>
      </c>
      <c r="K608" s="95">
        <v>1.9970000000000002E-2</v>
      </c>
      <c r="L608" s="96">
        <v>0.08</v>
      </c>
      <c r="M608" s="96">
        <f t="shared" si="458"/>
        <v>0</v>
      </c>
      <c r="N608" s="96">
        <f t="shared" si="459"/>
        <v>0</v>
      </c>
      <c r="O608" s="96" t="s">
        <v>27</v>
      </c>
      <c r="P608" s="187">
        <v>911</v>
      </c>
      <c r="Q608" s="98">
        <f>VLOOKUP(H608,Devices!$A$2:$C$2077,3,FALSE)</f>
        <v>953</v>
      </c>
      <c r="R608" s="94">
        <f t="shared" si="460"/>
        <v>42</v>
      </c>
      <c r="S608" s="119"/>
      <c r="T608" s="94">
        <f t="shared" si="462"/>
        <v>42</v>
      </c>
      <c r="U608" s="96">
        <f t="shared" si="463"/>
        <v>0.83874000000000004</v>
      </c>
      <c r="V608" s="99">
        <v>6634</v>
      </c>
      <c r="W608" s="100">
        <f>VLOOKUP(H608,Devices!$A$2:$D$2077,4,FALSE)</f>
        <v>6885</v>
      </c>
      <c r="X608" s="94">
        <f t="shared" si="461"/>
        <v>251</v>
      </c>
      <c r="Y608" s="94"/>
      <c r="Z608" s="94">
        <f t="shared" si="464"/>
        <v>251</v>
      </c>
      <c r="AA608" s="96">
        <f t="shared" si="465"/>
        <v>20.080000000000002</v>
      </c>
      <c r="AB608" s="91">
        <v>20.918740000000003</v>
      </c>
      <c r="AC608" s="91"/>
    </row>
    <row r="609" spans="1:34" s="4" customFormat="1" ht="15" customHeight="1">
      <c r="A609" s="81" t="s">
        <v>3457</v>
      </c>
      <c r="B609" s="90">
        <v>1013192570</v>
      </c>
      <c r="C609" s="91">
        <f>SUM(U609+AA609)</f>
        <v>4</v>
      </c>
      <c r="D609" s="294">
        <v>12356090</v>
      </c>
      <c r="E609" s="90" t="s">
        <v>2576</v>
      </c>
      <c r="F609" s="90" t="s">
        <v>3458</v>
      </c>
      <c r="G609" s="90" t="s">
        <v>3404</v>
      </c>
      <c r="H609" s="93" t="s">
        <v>3444</v>
      </c>
      <c r="I609" s="94">
        <v>0</v>
      </c>
      <c r="J609" s="94">
        <v>0</v>
      </c>
      <c r="K609" s="95">
        <v>1.9970000000000002E-2</v>
      </c>
      <c r="L609" s="96">
        <v>0.08</v>
      </c>
      <c r="M609" s="96">
        <f t="shared" si="458"/>
        <v>0</v>
      </c>
      <c r="N609" s="96">
        <f t="shared" si="459"/>
        <v>0</v>
      </c>
      <c r="O609" s="96" t="s">
        <v>27</v>
      </c>
      <c r="P609" s="187">
        <v>47</v>
      </c>
      <c r="Q609" s="98">
        <f>VLOOKUP(H609,Devices!$A$2:$C$2077,3,FALSE)</f>
        <v>47</v>
      </c>
      <c r="R609" s="94">
        <f t="shared" si="460"/>
        <v>0</v>
      </c>
      <c r="S609" s="119"/>
      <c r="T609" s="94" t="str">
        <f t="shared" si="462"/>
        <v>0</v>
      </c>
      <c r="U609" s="96">
        <f t="shared" si="463"/>
        <v>0</v>
      </c>
      <c r="V609" s="99">
        <v>1197</v>
      </c>
      <c r="W609" s="100">
        <f>VLOOKUP(H609,Devices!$A$2:$D$2077,4,FALSE)</f>
        <v>1247</v>
      </c>
      <c r="X609" s="94">
        <f t="shared" si="461"/>
        <v>50</v>
      </c>
      <c r="Y609" s="94"/>
      <c r="Z609" s="94">
        <f t="shared" si="464"/>
        <v>50</v>
      </c>
      <c r="AA609" s="96">
        <f t="shared" si="465"/>
        <v>4</v>
      </c>
      <c r="AB609" s="91">
        <v>4</v>
      </c>
      <c r="AC609" s="91"/>
    </row>
    <row r="610" spans="1:34" s="4" customFormat="1" ht="15" customHeight="1">
      <c r="A610" s="81" t="s">
        <v>3613</v>
      </c>
      <c r="B610" s="90">
        <v>1013196490</v>
      </c>
      <c r="C610" s="91">
        <f>SUM(O610+U610+AA610)</f>
        <v>446.02</v>
      </c>
      <c r="D610" s="132">
        <v>13331169</v>
      </c>
      <c r="E610" s="90" t="s">
        <v>2576</v>
      </c>
      <c r="F610" s="90" t="s">
        <v>3614</v>
      </c>
      <c r="G610" s="90" t="s">
        <v>2931</v>
      </c>
      <c r="H610" s="93" t="s">
        <v>3600</v>
      </c>
      <c r="I610" s="94">
        <v>6000</v>
      </c>
      <c r="J610" s="94">
        <v>3000</v>
      </c>
      <c r="K610" s="95">
        <v>2.0750000000000001E-2</v>
      </c>
      <c r="L610" s="96">
        <v>0.08</v>
      </c>
      <c r="M610" s="96">
        <f t="shared" si="458"/>
        <v>124.5</v>
      </c>
      <c r="N610" s="96">
        <f t="shared" si="459"/>
        <v>240</v>
      </c>
      <c r="O610" s="96">
        <f>M610+N610</f>
        <v>364.5</v>
      </c>
      <c r="P610" s="567">
        <v>168378</v>
      </c>
      <c r="Q610" s="98">
        <f>VLOOKUP(H610,Devices!$A$2:$C$2077,3,FALSE)</f>
        <v>170696</v>
      </c>
      <c r="R610" s="94">
        <f t="shared" si="460"/>
        <v>2318</v>
      </c>
      <c r="S610" s="94" t="str">
        <f>IF(R610-I610&gt;0, R610-I610,"0")</f>
        <v>0</v>
      </c>
      <c r="T610" s="94"/>
      <c r="U610" s="96">
        <f>IF(S610&gt;0,S610*K610,"0")</f>
        <v>0</v>
      </c>
      <c r="V610" s="99">
        <v>118229</v>
      </c>
      <c r="W610" s="100">
        <f>VLOOKUP(H610,Devices!$A$2:$D$2077,4,FALSE)</f>
        <v>122248</v>
      </c>
      <c r="X610" s="94">
        <f t="shared" si="461"/>
        <v>4019</v>
      </c>
      <c r="Y610" s="94">
        <f>IF(X610-J610&gt;0,X610-J610,"0")</f>
        <v>1019</v>
      </c>
      <c r="Z610" s="94"/>
      <c r="AA610" s="96">
        <f>IF(Y610&gt;0,Y610*L610,"0")</f>
        <v>81.52</v>
      </c>
      <c r="AB610" s="91">
        <v>446.02</v>
      </c>
      <c r="AC610" s="91"/>
    </row>
    <row r="611" spans="1:34" s="4" customFormat="1" ht="15" customHeight="1">
      <c r="A611" s="81" t="s">
        <v>3658</v>
      </c>
      <c r="B611" s="90">
        <v>1013196110</v>
      </c>
      <c r="C611" s="91">
        <f>SUM(U611+AA611)</f>
        <v>126.23037000000001</v>
      </c>
      <c r="D611" s="294">
        <v>12356138</v>
      </c>
      <c r="E611" s="90" t="s">
        <v>977</v>
      </c>
      <c r="F611" s="90" t="s">
        <v>3659</v>
      </c>
      <c r="G611" s="90" t="s">
        <v>2236</v>
      </c>
      <c r="H611" s="93" t="s">
        <v>3646</v>
      </c>
      <c r="I611" s="94">
        <v>0</v>
      </c>
      <c r="J611" s="94">
        <v>0</v>
      </c>
      <c r="K611" s="95">
        <v>1.9970000000000002E-2</v>
      </c>
      <c r="L611" s="96">
        <v>0.08</v>
      </c>
      <c r="M611" s="96">
        <f t="shared" si="458"/>
        <v>0</v>
      </c>
      <c r="N611" s="96">
        <f t="shared" si="459"/>
        <v>0</v>
      </c>
      <c r="O611" s="96" t="s">
        <v>27</v>
      </c>
      <c r="P611" s="187">
        <v>166457</v>
      </c>
      <c r="Q611" s="98">
        <f>VLOOKUP(H611,Devices!$A$2:$C$2077,3,FALSE)</f>
        <v>172778</v>
      </c>
      <c r="R611" s="94">
        <f t="shared" si="460"/>
        <v>6321</v>
      </c>
      <c r="S611" s="119"/>
      <c r="T611" s="94">
        <f>IF(R611-I611&gt;0, R611-I611,"0")</f>
        <v>6321</v>
      </c>
      <c r="U611" s="96">
        <f>IF(T611&gt;0,T611*K611,"0")</f>
        <v>126.23037000000001</v>
      </c>
      <c r="V611" s="99">
        <v>0</v>
      </c>
      <c r="W611" s="100">
        <v>0</v>
      </c>
      <c r="X611" s="94">
        <f t="shared" si="461"/>
        <v>0</v>
      </c>
      <c r="Y611" s="94"/>
      <c r="Z611" s="94" t="str">
        <f>IF(X611-J611&gt;0,X611-J611,"0")</f>
        <v>0</v>
      </c>
      <c r="AA611" s="96">
        <f>IF(Z611&gt;0,Z611*L611,"0")</f>
        <v>0</v>
      </c>
      <c r="AB611" s="91">
        <v>126.23037000000001</v>
      </c>
      <c r="AC611" s="91"/>
    </row>
    <row r="612" spans="1:34" s="4" customFormat="1" ht="15" customHeight="1">
      <c r="A612" s="81" t="s">
        <v>3700</v>
      </c>
      <c r="B612" s="90">
        <v>1013196470</v>
      </c>
      <c r="C612" s="91">
        <f>SUM(U612+AA612)</f>
        <v>0</v>
      </c>
      <c r="D612" s="294">
        <v>12356160</v>
      </c>
      <c r="E612" s="90" t="s">
        <v>3677</v>
      </c>
      <c r="F612" s="90" t="s">
        <v>3701</v>
      </c>
      <c r="G612" s="90" t="s">
        <v>3679</v>
      </c>
      <c r="H612" s="93" t="s">
        <v>3702</v>
      </c>
      <c r="I612" s="94">
        <v>0</v>
      </c>
      <c r="J612" s="94">
        <v>0</v>
      </c>
      <c r="K612" s="95">
        <v>1.9970000000000002E-2</v>
      </c>
      <c r="L612" s="96">
        <v>0.08</v>
      </c>
      <c r="M612" s="96">
        <f t="shared" si="458"/>
        <v>0</v>
      </c>
      <c r="N612" s="96">
        <f t="shared" si="459"/>
        <v>0</v>
      </c>
      <c r="O612" s="96" t="s">
        <v>27</v>
      </c>
      <c r="P612" s="187">
        <v>465</v>
      </c>
      <c r="Q612" s="98">
        <f>VLOOKUP(H612,[1]Billing!$I$2:$S$2302,11,FALSE)</f>
        <v>465</v>
      </c>
      <c r="R612" s="94">
        <f t="shared" si="460"/>
        <v>0</v>
      </c>
      <c r="S612" s="119"/>
      <c r="T612" s="94" t="str">
        <f>IF(R612-I612&gt;0, R612-I612,"0")</f>
        <v>0</v>
      </c>
      <c r="U612" s="96">
        <f>IF(T612&gt;0,T612*K612,"0")</f>
        <v>0</v>
      </c>
      <c r="V612" s="99">
        <v>1621</v>
      </c>
      <c r="W612" s="100">
        <f>VLOOKUP(H612,[1]Billing!$I$2:$Y$2302,17,FALSE)</f>
        <v>1621</v>
      </c>
      <c r="X612" s="94">
        <f t="shared" si="461"/>
        <v>0</v>
      </c>
      <c r="Y612" s="94"/>
      <c r="Z612" s="94" t="str">
        <f>IF(X612-J612&gt;0,X612-J612,"0")</f>
        <v>0</v>
      </c>
      <c r="AA612" s="96">
        <f>IF(Z612&gt;0,Z612*L612,"0")</f>
        <v>0</v>
      </c>
      <c r="AB612" s="91">
        <v>0</v>
      </c>
      <c r="AC612" s="91"/>
    </row>
    <row r="613" spans="1:34" s="3" customFormat="1" ht="15" customHeight="1">
      <c r="A613" s="81" t="s">
        <v>3940</v>
      </c>
      <c r="B613" s="90">
        <v>1013196130</v>
      </c>
      <c r="C613" s="91">
        <f>SUM(U613+AA613)</f>
        <v>96.495040000000003</v>
      </c>
      <c r="D613" s="294">
        <v>12355900</v>
      </c>
      <c r="E613" s="90" t="s">
        <v>977</v>
      </c>
      <c r="F613" s="90" t="s">
        <v>1263</v>
      </c>
      <c r="G613" s="90" t="s">
        <v>2200</v>
      </c>
      <c r="H613" s="93" t="s">
        <v>3931</v>
      </c>
      <c r="I613" s="94">
        <v>0</v>
      </c>
      <c r="J613" s="94">
        <v>0</v>
      </c>
      <c r="K613" s="95">
        <v>1.9970000000000002E-2</v>
      </c>
      <c r="L613" s="96">
        <v>0.08</v>
      </c>
      <c r="M613" s="96">
        <f t="shared" si="458"/>
        <v>0</v>
      </c>
      <c r="N613" s="96">
        <f t="shared" si="459"/>
        <v>0</v>
      </c>
      <c r="O613" s="96" t="s">
        <v>27</v>
      </c>
      <c r="P613" s="187">
        <v>137062</v>
      </c>
      <c r="Q613" s="98">
        <f>VLOOKUP(H613,Devices!$A$2:$C$2077,3,FALSE)</f>
        <v>141894</v>
      </c>
      <c r="R613" s="94">
        <f t="shared" si="460"/>
        <v>4832</v>
      </c>
      <c r="S613" s="119"/>
      <c r="T613" s="94">
        <f>IF(R613-I613&gt;0, R613-I613,"0")</f>
        <v>4832</v>
      </c>
      <c r="U613" s="96">
        <f>IF(T613&gt;0,T613*K613,"0")</f>
        <v>96.495040000000003</v>
      </c>
      <c r="V613" s="99">
        <v>0</v>
      </c>
      <c r="W613" s="100">
        <v>0</v>
      </c>
      <c r="X613" s="94">
        <f t="shared" si="461"/>
        <v>0</v>
      </c>
      <c r="Y613" s="94"/>
      <c r="Z613" s="94" t="str">
        <f>IF(X613-J613&gt;0,X613-J613,"0")</f>
        <v>0</v>
      </c>
      <c r="AA613" s="96">
        <f>IF(Z613&gt;0,Z613*L613,"0")</f>
        <v>0</v>
      </c>
      <c r="AB613" s="91">
        <v>96.495040000000003</v>
      </c>
      <c r="AC613" s="91"/>
      <c r="AF613" s="4"/>
      <c r="AH613" s="4"/>
    </row>
    <row r="614" spans="1:34" s="4" customFormat="1" ht="15" customHeight="1">
      <c r="A614" s="81" t="s">
        <v>3941</v>
      </c>
      <c r="B614" s="90">
        <v>1013196130</v>
      </c>
      <c r="C614" s="91">
        <f>SUM(O614+U614+AA614)</f>
        <v>167.06</v>
      </c>
      <c r="D614" s="132">
        <v>12355899</v>
      </c>
      <c r="E614" s="90" t="s">
        <v>977</v>
      </c>
      <c r="F614" s="90" t="s">
        <v>1263</v>
      </c>
      <c r="G614" s="90" t="s">
        <v>1971</v>
      </c>
      <c r="H614" s="93" t="s">
        <v>3942</v>
      </c>
      <c r="I614" s="94">
        <v>6000</v>
      </c>
      <c r="J614" s="94">
        <v>100</v>
      </c>
      <c r="K614" s="95">
        <v>2.0750000000000001E-2</v>
      </c>
      <c r="L614" s="96">
        <v>0.08</v>
      </c>
      <c r="M614" s="96">
        <f t="shared" si="458"/>
        <v>124.5</v>
      </c>
      <c r="N614" s="96">
        <f t="shared" si="459"/>
        <v>8</v>
      </c>
      <c r="O614" s="96">
        <f>M614+N614</f>
        <v>132.5</v>
      </c>
      <c r="P614" s="567">
        <v>6035</v>
      </c>
      <c r="Q614" s="98">
        <f>VLOOKUP(H614,Devices!$A$2:$C$2077,3,FALSE)</f>
        <v>6217</v>
      </c>
      <c r="R614" s="94">
        <f t="shared" si="460"/>
        <v>182</v>
      </c>
      <c r="S614" s="94" t="str">
        <f>IF(R614-I614&gt;0, R614-I614,"0")</f>
        <v>0</v>
      </c>
      <c r="T614" s="94"/>
      <c r="U614" s="96">
        <f>IF(S614&gt;0,S614*K614,"0")</f>
        <v>0</v>
      </c>
      <c r="V614" s="99">
        <v>9629</v>
      </c>
      <c r="W614" s="100">
        <f>VLOOKUP(H614,Devices!$A$2:$D$2077,4,FALSE)</f>
        <v>10161</v>
      </c>
      <c r="X614" s="94">
        <f t="shared" si="461"/>
        <v>532</v>
      </c>
      <c r="Y614" s="94">
        <f>IF(X614-J614&gt;0,X614-J614,"0")</f>
        <v>432</v>
      </c>
      <c r="Z614" s="94"/>
      <c r="AA614" s="96">
        <f>IF(Y614&gt;0,Y614*L614,"0")</f>
        <v>34.56</v>
      </c>
      <c r="AB614" s="91">
        <v>167.06</v>
      </c>
      <c r="AC614" s="91"/>
      <c r="AH614" s="3"/>
    </row>
    <row r="615" spans="1:34" s="4" customFormat="1" ht="15" customHeight="1">
      <c r="A615" s="81" t="s">
        <v>4139</v>
      </c>
      <c r="B615" s="90">
        <v>1013196130</v>
      </c>
      <c r="C615" s="91">
        <f>SUM(O615+U615+AA615)</f>
        <v>83</v>
      </c>
      <c r="D615" s="132">
        <v>12355977</v>
      </c>
      <c r="E615" s="90" t="s">
        <v>4140</v>
      </c>
      <c r="F615" s="90" t="s">
        <v>4141</v>
      </c>
      <c r="G615" s="90" t="s">
        <v>2236</v>
      </c>
      <c r="H615" s="93" t="s">
        <v>4126</v>
      </c>
      <c r="I615" s="94">
        <v>4000</v>
      </c>
      <c r="J615" s="94">
        <v>0</v>
      </c>
      <c r="K615" s="95">
        <v>2.0750000000000001E-2</v>
      </c>
      <c r="L615" s="96">
        <v>0.08</v>
      </c>
      <c r="M615" s="96">
        <f t="shared" si="458"/>
        <v>83</v>
      </c>
      <c r="N615" s="96">
        <f t="shared" si="459"/>
        <v>0</v>
      </c>
      <c r="O615" s="96">
        <f>M615+N615</f>
        <v>83</v>
      </c>
      <c r="P615" s="567">
        <v>11240</v>
      </c>
      <c r="Q615" s="98">
        <f>VLOOKUP(H615,Devices!$A$2:$C$2077,3,FALSE)</f>
        <v>12124</v>
      </c>
      <c r="R615" s="94">
        <f t="shared" si="460"/>
        <v>884</v>
      </c>
      <c r="S615" s="94" t="str">
        <f>IF(R615-I615&gt;0, R615-I615,"0")</f>
        <v>0</v>
      </c>
      <c r="T615" s="94"/>
      <c r="U615" s="96">
        <f>IF(S615&gt;0,S615*K615,"0")</f>
        <v>0</v>
      </c>
      <c r="V615" s="99">
        <v>0</v>
      </c>
      <c r="W615" s="100">
        <v>0</v>
      </c>
      <c r="X615" s="94">
        <f t="shared" si="461"/>
        <v>0</v>
      </c>
      <c r="Y615" s="94" t="str">
        <f>IF(X615-J615&gt;0,X615-J615,"0")</f>
        <v>0</v>
      </c>
      <c r="Z615" s="94"/>
      <c r="AA615" s="96">
        <f>IF(Y615&gt;0,Y615*L615,"0")</f>
        <v>0</v>
      </c>
      <c r="AB615" s="91">
        <v>83</v>
      </c>
      <c r="AC615" s="91"/>
      <c r="AF615" s="3"/>
    </row>
    <row r="616" spans="1:34" s="4" customFormat="1" ht="15" customHeight="1">
      <c r="A616" s="81" t="s">
        <v>4373</v>
      </c>
      <c r="B616" s="90">
        <v>1013196130</v>
      </c>
      <c r="C616" s="91">
        <f>SUM(O616+U616+AA616)</f>
        <v>124.5</v>
      </c>
      <c r="D616" s="132">
        <v>12356213</v>
      </c>
      <c r="E616" s="90" t="s">
        <v>4140</v>
      </c>
      <c r="F616" s="90" t="s">
        <v>4374</v>
      </c>
      <c r="G616" s="90" t="s">
        <v>2200</v>
      </c>
      <c r="H616" s="93" t="s">
        <v>4347</v>
      </c>
      <c r="I616" s="94">
        <v>6000</v>
      </c>
      <c r="J616" s="94">
        <v>0</v>
      </c>
      <c r="K616" s="95">
        <v>2.0750000000000001E-2</v>
      </c>
      <c r="L616" s="96">
        <v>0.08</v>
      </c>
      <c r="M616" s="96">
        <f t="shared" ref="M616:N620" si="485">I616*K616</f>
        <v>124.5</v>
      </c>
      <c r="N616" s="96">
        <f t="shared" si="485"/>
        <v>0</v>
      </c>
      <c r="O616" s="96">
        <f>M616+N616</f>
        <v>124.5</v>
      </c>
      <c r="P616" s="567">
        <v>24615</v>
      </c>
      <c r="Q616" s="98">
        <f>VLOOKUP(H616,Devices!$A$2:$C$2077,3,FALSE)</f>
        <v>26691</v>
      </c>
      <c r="R616" s="94">
        <f t="shared" ref="R616:R621" si="486">Q616-P616</f>
        <v>2076</v>
      </c>
      <c r="S616" s="94" t="str">
        <f>IF(R616-I616&gt;0, R616-I616,"0")</f>
        <v>0</v>
      </c>
      <c r="T616" s="94"/>
      <c r="U616" s="96">
        <f>IF(S616&gt;0,S616*K616,"0")</f>
        <v>0</v>
      </c>
      <c r="V616" s="99">
        <v>0</v>
      </c>
      <c r="W616" s="100">
        <v>0</v>
      </c>
      <c r="X616" s="94">
        <f t="shared" ref="X616:X621" si="487">W616-V616</f>
        <v>0</v>
      </c>
      <c r="Y616" s="94" t="str">
        <f>IF(X616-J616&gt;0,X616-J616,"0")</f>
        <v>0</v>
      </c>
      <c r="Z616" s="94"/>
      <c r="AA616" s="96">
        <f>IF(Y616&gt;0,Y616*L616,"0")</f>
        <v>0</v>
      </c>
      <c r="AB616" s="91">
        <v>124.5</v>
      </c>
      <c r="AC616" s="91"/>
    </row>
    <row r="617" spans="1:34" s="4" customFormat="1" ht="15" customHeight="1">
      <c r="A617" s="81" t="s">
        <v>4403</v>
      </c>
      <c r="B617" s="90">
        <v>1013196130</v>
      </c>
      <c r="C617" s="91">
        <f>SUM(U617+AA617)</f>
        <v>81.158080000000012</v>
      </c>
      <c r="D617" s="294">
        <v>12356236</v>
      </c>
      <c r="E617" s="90" t="s">
        <v>977</v>
      </c>
      <c r="F617" s="90" t="s">
        <v>4404</v>
      </c>
      <c r="G617" s="90" t="s">
        <v>2200</v>
      </c>
      <c r="H617" s="93" t="s">
        <v>4394</v>
      </c>
      <c r="I617" s="94">
        <v>0</v>
      </c>
      <c r="J617" s="94">
        <v>0</v>
      </c>
      <c r="K617" s="95">
        <v>1.9970000000000002E-2</v>
      </c>
      <c r="L617" s="96">
        <v>0.08</v>
      </c>
      <c r="M617" s="96">
        <f t="shared" si="485"/>
        <v>0</v>
      </c>
      <c r="N617" s="96">
        <f t="shared" si="485"/>
        <v>0</v>
      </c>
      <c r="O617" s="96" t="s">
        <v>27</v>
      </c>
      <c r="P617" s="187">
        <v>79102</v>
      </c>
      <c r="Q617" s="98">
        <f>VLOOKUP(H617,Devices!$A$2:$C$2077,3,FALSE)</f>
        <v>83166</v>
      </c>
      <c r="R617" s="94">
        <f t="shared" si="486"/>
        <v>4064</v>
      </c>
      <c r="S617" s="119"/>
      <c r="T617" s="94">
        <f>IF(R617-I617&gt;0, R617-I617,"0")</f>
        <v>4064</v>
      </c>
      <c r="U617" s="96">
        <f>IF(T617&gt;0,T617*K617,"0")</f>
        <v>81.158080000000012</v>
      </c>
      <c r="V617" s="99">
        <v>0</v>
      </c>
      <c r="W617" s="100">
        <v>0</v>
      </c>
      <c r="X617" s="94">
        <f t="shared" si="487"/>
        <v>0</v>
      </c>
      <c r="Y617" s="94"/>
      <c r="Z617" s="94" t="str">
        <f>IF(X617-J617&gt;0,X617-J617,"0")</f>
        <v>0</v>
      </c>
      <c r="AA617" s="96">
        <f>IF(Z617&gt;0,Z617*L617,"0")</f>
        <v>0</v>
      </c>
      <c r="AB617" s="91">
        <v>81.158080000000012</v>
      </c>
      <c r="AC617" s="91"/>
    </row>
    <row r="618" spans="1:34" s="4" customFormat="1" ht="15" customHeight="1">
      <c r="A618" s="81" t="s">
        <v>4494</v>
      </c>
      <c r="B618" s="90">
        <v>1013196130</v>
      </c>
      <c r="C618" s="91">
        <f>SUM(U618+AA618)</f>
        <v>37.80321</v>
      </c>
      <c r="D618" s="294">
        <v>12355657</v>
      </c>
      <c r="E618" s="90" t="s">
        <v>977</v>
      </c>
      <c r="F618" s="90" t="s">
        <v>4495</v>
      </c>
      <c r="G618" s="90" t="s">
        <v>1227</v>
      </c>
      <c r="H618" s="93" t="s">
        <v>4496</v>
      </c>
      <c r="I618" s="94">
        <v>0</v>
      </c>
      <c r="J618" s="94">
        <v>0</v>
      </c>
      <c r="K618" s="95">
        <v>1.9970000000000002E-2</v>
      </c>
      <c r="L618" s="96">
        <v>0.08</v>
      </c>
      <c r="M618" s="96">
        <f t="shared" si="485"/>
        <v>0</v>
      </c>
      <c r="N618" s="96">
        <f t="shared" si="485"/>
        <v>0</v>
      </c>
      <c r="O618" s="96" t="s">
        <v>27</v>
      </c>
      <c r="P618" s="187">
        <v>45151</v>
      </c>
      <c r="Q618" s="98">
        <f>VLOOKUP(H618,Devices!$A$2:$C$2077,3,FALSE)</f>
        <v>47044</v>
      </c>
      <c r="R618" s="94">
        <f t="shared" si="486"/>
        <v>1893</v>
      </c>
      <c r="S618" s="119"/>
      <c r="T618" s="94">
        <f>IF(R618-I618&gt;0, R618-I618,"0")</f>
        <v>1893</v>
      </c>
      <c r="U618" s="96">
        <f>IF(T618&gt;0,T618*K618,"0")</f>
        <v>37.80321</v>
      </c>
      <c r="V618" s="99">
        <v>0</v>
      </c>
      <c r="W618" s="100">
        <v>0</v>
      </c>
      <c r="X618" s="94">
        <f t="shared" si="487"/>
        <v>0</v>
      </c>
      <c r="Y618" s="94"/>
      <c r="Z618" s="94" t="str">
        <f>IF(X618-J618&gt;0,X618-J618,"0")</f>
        <v>0</v>
      </c>
      <c r="AA618" s="96">
        <f>IF(Z618&gt;0,Z618*L618,"0")</f>
        <v>0</v>
      </c>
      <c r="AB618" s="91">
        <v>37.80321</v>
      </c>
      <c r="AC618" s="91"/>
    </row>
    <row r="619" spans="1:34" s="4" customFormat="1" ht="15" customHeight="1">
      <c r="A619" s="81" t="s">
        <v>4547</v>
      </c>
      <c r="B619" s="90">
        <v>1013196490</v>
      </c>
      <c r="C619" s="91">
        <f>SUM(U619+AA619)</f>
        <v>66.327730000000003</v>
      </c>
      <c r="D619" s="294">
        <v>12356257</v>
      </c>
      <c r="E619" s="90" t="s">
        <v>3677</v>
      </c>
      <c r="F619" s="90" t="s">
        <v>3678</v>
      </c>
      <c r="G619" s="90" t="s">
        <v>2362</v>
      </c>
      <c r="H619" s="93" t="s">
        <v>4517</v>
      </c>
      <c r="I619" s="94">
        <v>0</v>
      </c>
      <c r="J619" s="94">
        <v>0</v>
      </c>
      <c r="K619" s="95">
        <v>1.9970000000000002E-2</v>
      </c>
      <c r="L619" s="96">
        <v>0.08</v>
      </c>
      <c r="M619" s="96">
        <f t="shared" si="485"/>
        <v>0</v>
      </c>
      <c r="N619" s="96">
        <f t="shared" si="485"/>
        <v>0</v>
      </c>
      <c r="O619" s="96" t="s">
        <v>27</v>
      </c>
      <c r="P619" s="187">
        <v>10423</v>
      </c>
      <c r="Q619" s="98">
        <f>VLOOKUP(H619,Devices!$A$2:$C$2077,3,FALSE)</f>
        <v>10832</v>
      </c>
      <c r="R619" s="94">
        <f t="shared" si="486"/>
        <v>409</v>
      </c>
      <c r="S619" s="119"/>
      <c r="T619" s="94">
        <f>IF(R619-I619&gt;0, R619-I619,"0")</f>
        <v>409</v>
      </c>
      <c r="U619" s="96">
        <f>IF(T619&gt;0,T619*K619,"0")</f>
        <v>8.1677300000000006</v>
      </c>
      <c r="V619" s="99">
        <v>17863</v>
      </c>
      <c r="W619" s="100">
        <f>VLOOKUP(H619,Devices!$A$2:$D$2077,4,FALSE)</f>
        <v>18590</v>
      </c>
      <c r="X619" s="94">
        <f t="shared" si="487"/>
        <v>727</v>
      </c>
      <c r="Y619" s="94"/>
      <c r="Z619" s="94">
        <f>IF(X619-J619&gt;0,X619-J619,"0")</f>
        <v>727</v>
      </c>
      <c r="AA619" s="96">
        <f>IF(Z619&gt;0,Z619*L619,"0")</f>
        <v>58.160000000000004</v>
      </c>
      <c r="AB619" s="91">
        <v>66.327730000000003</v>
      </c>
      <c r="AC619" s="91"/>
    </row>
    <row r="620" spans="1:34" s="3" customFormat="1">
      <c r="A620" s="81" t="s">
        <v>4669</v>
      </c>
      <c r="B620" s="90">
        <v>1013196450</v>
      </c>
      <c r="C620" s="91">
        <f>SUM(U620+AA620)</f>
        <v>63.025320000000008</v>
      </c>
      <c r="D620" s="294">
        <v>13717451</v>
      </c>
      <c r="E620" s="90" t="s">
        <v>977</v>
      </c>
      <c r="F620" s="90" t="s">
        <v>974</v>
      </c>
      <c r="G620" s="90" t="s">
        <v>4670</v>
      </c>
      <c r="H620" s="93" t="s">
        <v>4671</v>
      </c>
      <c r="I620" s="94">
        <v>0</v>
      </c>
      <c r="J620" s="94">
        <v>0</v>
      </c>
      <c r="K620" s="95">
        <v>1.9970000000000002E-2</v>
      </c>
      <c r="L620" s="96">
        <v>0.08</v>
      </c>
      <c r="M620" s="96">
        <f t="shared" si="485"/>
        <v>0</v>
      </c>
      <c r="N620" s="96">
        <f t="shared" si="485"/>
        <v>0</v>
      </c>
      <c r="O620" s="96" t="s">
        <v>27</v>
      </c>
      <c r="P620" s="443">
        <v>54834</v>
      </c>
      <c r="Q620" s="98">
        <f>VLOOKUP(H620,Devices!$A$2:$C$2077,3,FALSE)</f>
        <v>57990</v>
      </c>
      <c r="R620" s="94">
        <f t="shared" si="486"/>
        <v>3156</v>
      </c>
      <c r="S620" s="119"/>
      <c r="T620" s="94">
        <f>IF(R620-I620&gt;0, R620-I620,"0")</f>
        <v>3156</v>
      </c>
      <c r="U620" s="96">
        <f>IF(T620&gt;0,T620*K620,"0")</f>
        <v>63.025320000000008</v>
      </c>
      <c r="V620" s="99">
        <v>0</v>
      </c>
      <c r="W620" s="100">
        <f>VLOOKUP(H620,Devices!$A$2:$D$2077,4,FALSE)</f>
        <v>0</v>
      </c>
      <c r="X620" s="94">
        <f t="shared" si="487"/>
        <v>0</v>
      </c>
      <c r="Y620" s="94"/>
      <c r="Z620" s="94" t="str">
        <f>IF(X620-J620&gt;0,X620-J620,"0")</f>
        <v>0</v>
      </c>
      <c r="AA620" s="96">
        <f>IF(Z620&gt;0,Z620*L620,"0")</f>
        <v>0</v>
      </c>
      <c r="AB620" s="91">
        <v>63.025320000000008</v>
      </c>
      <c r="AC620" s="91"/>
      <c r="AF620" s="4"/>
      <c r="AH620" s="4"/>
    </row>
    <row r="621" spans="1:34" s="4" customFormat="1" ht="15" customHeight="1">
      <c r="A621" s="81" t="s">
        <v>4747</v>
      </c>
      <c r="B621" s="90">
        <v>1013196130</v>
      </c>
      <c r="C621" s="91">
        <f>SUM(O621+U621+AA621)</f>
        <v>114.12</v>
      </c>
      <c r="D621" s="132">
        <v>12356230</v>
      </c>
      <c r="E621" s="90" t="s">
        <v>977</v>
      </c>
      <c r="F621" s="90" t="s">
        <v>4748</v>
      </c>
      <c r="G621" s="90" t="s">
        <v>2362</v>
      </c>
      <c r="H621" s="93" t="s">
        <v>4749</v>
      </c>
      <c r="I621" s="94">
        <v>4000</v>
      </c>
      <c r="J621" s="94">
        <v>100</v>
      </c>
      <c r="K621" s="95">
        <v>2.0750000000000001E-2</v>
      </c>
      <c r="L621" s="96">
        <v>0.08</v>
      </c>
      <c r="M621" s="96">
        <f t="shared" ref="M621" si="488">I621*K621</f>
        <v>83</v>
      </c>
      <c r="N621" s="96">
        <f t="shared" ref="N621" si="489">J621*L621</f>
        <v>8</v>
      </c>
      <c r="O621" s="96">
        <f>M621+N621</f>
        <v>91</v>
      </c>
      <c r="P621" s="567">
        <v>35266</v>
      </c>
      <c r="Q621" s="98">
        <f>VLOOKUP(H621,Devices!$A$2:$C$2077,3,FALSE)</f>
        <v>36898</v>
      </c>
      <c r="R621" s="94">
        <f t="shared" si="486"/>
        <v>1632</v>
      </c>
      <c r="S621" s="94" t="str">
        <f>IF(R621-I621&gt;0, R621-I621,"0")</f>
        <v>0</v>
      </c>
      <c r="T621" s="94"/>
      <c r="U621" s="96">
        <f>IF(S621&gt;0,S621*K621,"0")</f>
        <v>0</v>
      </c>
      <c r="V621" s="99">
        <v>9893</v>
      </c>
      <c r="W621" s="100">
        <f>VLOOKUP(H621,Devices!$A$2:$D$2077,4,FALSE)</f>
        <v>10282</v>
      </c>
      <c r="X621" s="94">
        <f t="shared" si="487"/>
        <v>389</v>
      </c>
      <c r="Y621" s="94">
        <f>IF(X621-J621&gt;0,X621-J621,"0")</f>
        <v>289</v>
      </c>
      <c r="Z621" s="94"/>
      <c r="AA621" s="96">
        <f>IF(Y621&gt;0,Y621*L621,"0")</f>
        <v>23.12</v>
      </c>
      <c r="AB621" s="91">
        <v>114.12</v>
      </c>
      <c r="AC621" s="91"/>
      <c r="AF621" s="3"/>
      <c r="AH621" s="3"/>
    </row>
    <row r="622" spans="1:34" s="4" customFormat="1" ht="15" customHeight="1">
      <c r="A622" s="81" t="s">
        <v>4832</v>
      </c>
      <c r="B622" s="90">
        <v>1012145550</v>
      </c>
      <c r="C622" s="91">
        <f>SUM(O622+U622+AA622)</f>
        <v>83</v>
      </c>
      <c r="D622" s="132">
        <v>12356330</v>
      </c>
      <c r="E622" s="90" t="s">
        <v>977</v>
      </c>
      <c r="F622" s="90" t="s">
        <v>4833</v>
      </c>
      <c r="G622" s="90" t="s">
        <v>2280</v>
      </c>
      <c r="H622" s="93" t="s">
        <v>4834</v>
      </c>
      <c r="I622" s="94">
        <v>4000</v>
      </c>
      <c r="J622" s="94">
        <v>0</v>
      </c>
      <c r="K622" s="95">
        <v>2.0750000000000001E-2</v>
      </c>
      <c r="L622" s="96">
        <v>0.08</v>
      </c>
      <c r="M622" s="96">
        <f t="shared" ref="M622" si="490">I622*K622</f>
        <v>83</v>
      </c>
      <c r="N622" s="96">
        <f t="shared" ref="N622" si="491">J622*L622</f>
        <v>0</v>
      </c>
      <c r="O622" s="96">
        <f>M622+N622</f>
        <v>83</v>
      </c>
      <c r="P622" s="567">
        <v>29428</v>
      </c>
      <c r="Q622" s="98">
        <f>VLOOKUP(H622,Devices!$A$2:$C$2077,3,FALSE)</f>
        <v>31164</v>
      </c>
      <c r="R622" s="94">
        <f t="shared" ref="R622" si="492">Q622-P622</f>
        <v>1736</v>
      </c>
      <c r="S622" s="94" t="str">
        <f>IF(R622-I622&gt;0, R622-I622,"0")</f>
        <v>0</v>
      </c>
      <c r="T622" s="94"/>
      <c r="U622" s="96">
        <f>IF(S622&gt;0,S622*K622,"0")</f>
        <v>0</v>
      </c>
      <c r="V622" s="99">
        <v>0</v>
      </c>
      <c r="W622" s="100">
        <v>0</v>
      </c>
      <c r="X622" s="94">
        <f t="shared" ref="X622" si="493">W622-V622</f>
        <v>0</v>
      </c>
      <c r="Y622" s="94" t="str">
        <f>IF(X622-J622&gt;0,X622-J622,"0")</f>
        <v>0</v>
      </c>
      <c r="Z622" s="94"/>
      <c r="AA622" s="96">
        <f>IF(Y622&gt;0,Y622*L622,"0")</f>
        <v>0</v>
      </c>
      <c r="AB622" s="91">
        <v>83</v>
      </c>
      <c r="AC622" s="91"/>
    </row>
    <row r="623" spans="1:34" s="4" customFormat="1" ht="15" customHeight="1">
      <c r="A623" s="81" t="s">
        <v>4938</v>
      </c>
      <c r="B623" s="90">
        <v>1013196110</v>
      </c>
      <c r="C623" s="91">
        <f>SUM(O623+U623+AA623)</f>
        <v>645.62</v>
      </c>
      <c r="D623" s="132">
        <v>12199995</v>
      </c>
      <c r="E623" s="90" t="s">
        <v>977</v>
      </c>
      <c r="F623" s="90" t="s">
        <v>4939</v>
      </c>
      <c r="G623" s="90" t="s">
        <v>1754</v>
      </c>
      <c r="H623" s="93" t="s">
        <v>4940</v>
      </c>
      <c r="I623" s="94">
        <v>6000</v>
      </c>
      <c r="J623" s="94">
        <v>3000</v>
      </c>
      <c r="K623" s="95">
        <v>2.0750000000000001E-2</v>
      </c>
      <c r="L623" s="96">
        <v>0.08</v>
      </c>
      <c r="M623" s="96">
        <f t="shared" ref="M623:M624" si="494">I623*K623</f>
        <v>124.5</v>
      </c>
      <c r="N623" s="96">
        <f t="shared" ref="N623:N624" si="495">J623*L623</f>
        <v>240</v>
      </c>
      <c r="O623" s="96">
        <f>M623+N623</f>
        <v>364.5</v>
      </c>
      <c r="P623" s="567">
        <v>350455</v>
      </c>
      <c r="Q623" s="98">
        <f>VLOOKUP(H623,Devices!$A$2:$C$2077,3,FALSE)</f>
        <v>354302</v>
      </c>
      <c r="R623" s="94">
        <f t="shared" ref="R623:R624" si="496">Q623-P623</f>
        <v>3847</v>
      </c>
      <c r="S623" s="94" t="str">
        <f>IF(R623-I623&gt;0, R623-I623,"0")</f>
        <v>0</v>
      </c>
      <c r="T623" s="94"/>
      <c r="U623" s="96">
        <f>IF(S623&gt;0,S623*K623,"0")</f>
        <v>0</v>
      </c>
      <c r="V623" s="99">
        <v>152164</v>
      </c>
      <c r="W623" s="100">
        <f>VLOOKUP(H623,Devices!$A$2:$D$2077,4,FALSE)</f>
        <v>158678</v>
      </c>
      <c r="X623" s="94">
        <f t="shared" ref="X623:X624" si="497">W623-V623</f>
        <v>6514</v>
      </c>
      <c r="Y623" s="94">
        <f>IF(X623-J623&gt;0,X623-J623,"0")</f>
        <v>3514</v>
      </c>
      <c r="Z623" s="94"/>
      <c r="AA623" s="96">
        <f>IF(Y623&gt;0,Y623*L623,"0")</f>
        <v>281.12</v>
      </c>
      <c r="AB623" s="91">
        <v>645.62</v>
      </c>
      <c r="AC623" s="91"/>
    </row>
    <row r="624" spans="1:34" s="4" customFormat="1">
      <c r="A624" s="81" t="s">
        <v>5020</v>
      </c>
      <c r="B624" s="90">
        <v>1013196130</v>
      </c>
      <c r="C624" s="91">
        <f>SUM(U624+AA624)</f>
        <v>2.5561600000000002</v>
      </c>
      <c r="D624" s="294">
        <v>12356381</v>
      </c>
      <c r="E624" s="90" t="s">
        <v>5022</v>
      </c>
      <c r="F624" s="90" t="s">
        <v>5021</v>
      </c>
      <c r="G624" s="90" t="s">
        <v>4009</v>
      </c>
      <c r="H624" s="93" t="s">
        <v>4988</v>
      </c>
      <c r="I624" s="94">
        <v>0</v>
      </c>
      <c r="J624" s="94">
        <v>0</v>
      </c>
      <c r="K624" s="95">
        <v>1.9970000000000002E-2</v>
      </c>
      <c r="L624" s="96">
        <v>0.08</v>
      </c>
      <c r="M624" s="96">
        <f t="shared" si="494"/>
        <v>0</v>
      </c>
      <c r="N624" s="96">
        <f t="shared" si="495"/>
        <v>0</v>
      </c>
      <c r="O624" s="96" t="s">
        <v>27</v>
      </c>
      <c r="P624" s="443">
        <v>5964</v>
      </c>
      <c r="Q624" s="98">
        <f>VLOOKUP(H624,Devices!$A$2:$C$2077,3,FALSE)</f>
        <v>6092</v>
      </c>
      <c r="R624" s="94">
        <f t="shared" si="496"/>
        <v>128</v>
      </c>
      <c r="S624" s="119"/>
      <c r="T624" s="94">
        <f>IF(R624-I624&gt;0, R624-I624,"0")</f>
        <v>128</v>
      </c>
      <c r="U624" s="96">
        <f>IF(T624&gt;0,T624*K624,"0")</f>
        <v>2.5561600000000002</v>
      </c>
      <c r="V624" s="99">
        <v>0</v>
      </c>
      <c r="W624" s="100">
        <v>0</v>
      </c>
      <c r="X624" s="94">
        <f t="shared" si="497"/>
        <v>0</v>
      </c>
      <c r="Y624" s="94"/>
      <c r="Z624" s="94" t="str">
        <f>IF(X624-J624&gt;0,X624-J624,"0")</f>
        <v>0</v>
      </c>
      <c r="AA624" s="96">
        <f>IF(Z624&gt;0,Z624*L624,"0")</f>
        <v>0</v>
      </c>
      <c r="AB624" s="91">
        <v>2.5561600000000002</v>
      </c>
      <c r="AC624" s="91"/>
    </row>
    <row r="625" spans="1:34" s="3" customFormat="1" ht="15" customHeight="1">
      <c r="A625" s="81" t="s">
        <v>5245</v>
      </c>
      <c r="B625" s="90">
        <v>1013100120</v>
      </c>
      <c r="C625" s="91">
        <f>SUM(U625+AA625)</f>
        <v>190.99308000000002</v>
      </c>
      <c r="D625" s="294">
        <v>12355813</v>
      </c>
      <c r="E625" s="90" t="s">
        <v>977</v>
      </c>
      <c r="F625" s="90" t="s">
        <v>5079</v>
      </c>
      <c r="G625" s="90" t="s">
        <v>2200</v>
      </c>
      <c r="H625" s="93" t="s">
        <v>5227</v>
      </c>
      <c r="I625" s="94">
        <v>0</v>
      </c>
      <c r="J625" s="94">
        <v>0</v>
      </c>
      <c r="K625" s="95">
        <v>1.9970000000000002E-2</v>
      </c>
      <c r="L625" s="96">
        <v>0.08</v>
      </c>
      <c r="M625" s="96">
        <f>I625*K625</f>
        <v>0</v>
      </c>
      <c r="N625" s="96">
        <f>J625*L625</f>
        <v>0</v>
      </c>
      <c r="O625" s="96" t="s">
        <v>27</v>
      </c>
      <c r="P625" s="187">
        <v>9812</v>
      </c>
      <c r="Q625" s="98">
        <f>VLOOKUP(H625,Devices!$A$2:$C$2077,3,FALSE)</f>
        <v>19376</v>
      </c>
      <c r="R625" s="94">
        <f>Q625-P625</f>
        <v>9564</v>
      </c>
      <c r="S625" s="119"/>
      <c r="T625" s="94">
        <f>IF(R625-I625&gt;0, R625-I625,"0")</f>
        <v>9564</v>
      </c>
      <c r="U625" s="96">
        <f>IF(T625&gt;0,T625*K625,"0")</f>
        <v>190.99308000000002</v>
      </c>
      <c r="V625" s="99">
        <v>0</v>
      </c>
      <c r="W625" s="100">
        <v>0</v>
      </c>
      <c r="X625" s="94">
        <f>W625-V625</f>
        <v>0</v>
      </c>
      <c r="Y625" s="94"/>
      <c r="Z625" s="94" t="str">
        <f>IF(X625-J625&gt;0,X625-J625,"0")</f>
        <v>0</v>
      </c>
      <c r="AA625" s="96">
        <f>IF(Z625&gt;0,Z625*L625,"0")</f>
        <v>0</v>
      </c>
      <c r="AB625" s="91">
        <v>190.99308000000002</v>
      </c>
      <c r="AC625" s="91"/>
      <c r="AF625" s="4"/>
      <c r="AH625" s="4"/>
    </row>
    <row r="626" spans="1:34" s="3" customFormat="1" ht="15" customHeight="1">
      <c r="A626" s="81" t="s">
        <v>5545</v>
      </c>
      <c r="B626" s="90">
        <v>1013196120</v>
      </c>
      <c r="C626" s="91">
        <f>SUM(U626+AA626)</f>
        <v>11.882150000000001</v>
      </c>
      <c r="D626" s="294">
        <v>12355612</v>
      </c>
      <c r="E626" s="90" t="s">
        <v>1930</v>
      </c>
      <c r="F626" s="90" t="s">
        <v>5860</v>
      </c>
      <c r="G626" s="90" t="s">
        <v>1248</v>
      </c>
      <c r="H626" s="93" t="s">
        <v>5515</v>
      </c>
      <c r="I626" s="94">
        <v>0</v>
      </c>
      <c r="J626" s="94">
        <v>0</v>
      </c>
      <c r="K626" s="95">
        <v>1.9970000000000002E-2</v>
      </c>
      <c r="L626" s="96">
        <v>0.08</v>
      </c>
      <c r="M626" s="96">
        <f>I626*K626</f>
        <v>0</v>
      </c>
      <c r="N626" s="96">
        <f>J626*L626</f>
        <v>0</v>
      </c>
      <c r="O626" s="96" t="s">
        <v>27</v>
      </c>
      <c r="P626" s="187">
        <v>164490</v>
      </c>
      <c r="Q626" s="98">
        <f>VLOOKUP(H626,Devices!$A$2:$C$2077,3,FALSE)</f>
        <v>165085</v>
      </c>
      <c r="R626" s="94">
        <f>Q626-P626</f>
        <v>595</v>
      </c>
      <c r="S626" s="119"/>
      <c r="T626" s="94">
        <f>IF(R626-I626&gt;0, R626-I626,"0")</f>
        <v>595</v>
      </c>
      <c r="U626" s="96">
        <f>IF(T626&gt;0,T626*K626,"0")</f>
        <v>11.882150000000001</v>
      </c>
      <c r="V626" s="99">
        <v>0</v>
      </c>
      <c r="W626" s="100">
        <v>0</v>
      </c>
      <c r="X626" s="94">
        <f>W626-V626</f>
        <v>0</v>
      </c>
      <c r="Y626" s="94"/>
      <c r="Z626" s="94" t="str">
        <f>IF(X626-J626&gt;0,X626-J626,"0")</f>
        <v>0</v>
      </c>
      <c r="AA626" s="96">
        <f>IF(Z626&gt;0,Z626*L626,"0")</f>
        <v>0</v>
      </c>
      <c r="AB626" s="91">
        <v>11.882150000000001</v>
      </c>
      <c r="AC626" s="91"/>
    </row>
    <row r="627" spans="1:34" s="3" customFormat="1" ht="15" customHeight="1">
      <c r="A627" s="81">
        <v>85</v>
      </c>
      <c r="B627" s="90">
        <v>1048142160</v>
      </c>
      <c r="C627" s="91">
        <f>SUM(U627+AA627)</f>
        <v>55.037320000000001</v>
      </c>
      <c r="D627" s="294">
        <v>12354986</v>
      </c>
      <c r="E627" s="90" t="s">
        <v>979</v>
      </c>
      <c r="F627" s="90" t="s">
        <v>980</v>
      </c>
      <c r="G627" s="90" t="s">
        <v>851</v>
      </c>
      <c r="H627" s="93" t="s">
        <v>309</v>
      </c>
      <c r="I627" s="94">
        <v>0</v>
      </c>
      <c r="J627" s="94">
        <v>0</v>
      </c>
      <c r="K627" s="95">
        <v>1.9970000000000002E-2</v>
      </c>
      <c r="L627" s="96">
        <v>0.08</v>
      </c>
      <c r="M627" s="96">
        <f t="shared" si="458"/>
        <v>0</v>
      </c>
      <c r="N627" s="96">
        <f t="shared" si="459"/>
        <v>0</v>
      </c>
      <c r="O627" s="96" t="s">
        <v>27</v>
      </c>
      <c r="P627" s="443">
        <v>213086</v>
      </c>
      <c r="Q627" s="98">
        <f>VLOOKUP(H627,Devices!$A$2:$C$2077,3,FALSE)</f>
        <v>215842</v>
      </c>
      <c r="R627" s="94">
        <f t="shared" si="460"/>
        <v>2756</v>
      </c>
      <c r="S627" s="94"/>
      <c r="T627" s="94">
        <f t="shared" ref="T627:T657" si="498">IF(R627-I627&gt;0, R627-I627,"0")</f>
        <v>2756</v>
      </c>
      <c r="U627" s="96">
        <f t="shared" ref="U627:U657" si="499">IF(T627&gt;0,T627*K627,"0")</f>
        <v>55.037320000000001</v>
      </c>
      <c r="V627" s="99">
        <v>0</v>
      </c>
      <c r="W627" s="100">
        <v>0</v>
      </c>
      <c r="X627" s="94">
        <f t="shared" si="461"/>
        <v>0</v>
      </c>
      <c r="Y627" s="94"/>
      <c r="Z627" s="94" t="str">
        <f t="shared" ref="Z627:Z634" si="500">IF(X627-J627&gt;0,X627-J627,"0")</f>
        <v>0</v>
      </c>
      <c r="AA627" s="96">
        <f t="shared" ref="AA627:AA657" si="501">IF(Z627&gt;0,Z627*L627,"0")</f>
        <v>0</v>
      </c>
      <c r="AB627" s="91">
        <v>55.037320000000001</v>
      </c>
      <c r="AC627" s="91"/>
    </row>
    <row r="628" spans="1:34" s="3" customFormat="1" ht="15" customHeight="1">
      <c r="A628" s="81">
        <v>85</v>
      </c>
      <c r="B628" s="90">
        <v>1048142160</v>
      </c>
      <c r="C628" s="91">
        <f>SUM(U628+AA628)</f>
        <v>23.324960000000001</v>
      </c>
      <c r="D628" s="294">
        <v>12354987</v>
      </c>
      <c r="E628" s="90" t="s">
        <v>979</v>
      </c>
      <c r="F628" s="90" t="s">
        <v>982</v>
      </c>
      <c r="G628" s="90" t="s">
        <v>851</v>
      </c>
      <c r="H628" s="93" t="s">
        <v>311</v>
      </c>
      <c r="I628" s="94">
        <v>0</v>
      </c>
      <c r="J628" s="94">
        <v>0</v>
      </c>
      <c r="K628" s="95">
        <v>1.9970000000000002E-2</v>
      </c>
      <c r="L628" s="96">
        <v>0.08</v>
      </c>
      <c r="M628" s="96">
        <f t="shared" si="458"/>
        <v>0</v>
      </c>
      <c r="N628" s="96">
        <f t="shared" si="459"/>
        <v>0</v>
      </c>
      <c r="O628" s="96" t="s">
        <v>27</v>
      </c>
      <c r="P628" s="107">
        <v>115355</v>
      </c>
      <c r="Q628" s="98">
        <f>VLOOKUP(H628,Devices!$A$2:$C$2077,3,FALSE)</f>
        <v>116523</v>
      </c>
      <c r="R628" s="94">
        <f t="shared" si="460"/>
        <v>1168</v>
      </c>
      <c r="S628" s="94"/>
      <c r="T628" s="94">
        <f t="shared" si="498"/>
        <v>1168</v>
      </c>
      <c r="U628" s="96">
        <f t="shared" si="499"/>
        <v>23.324960000000001</v>
      </c>
      <c r="V628" s="99">
        <v>0</v>
      </c>
      <c r="W628" s="100">
        <v>0</v>
      </c>
      <c r="X628" s="94">
        <f t="shared" si="461"/>
        <v>0</v>
      </c>
      <c r="Y628" s="94"/>
      <c r="Z628" s="94" t="str">
        <f t="shared" si="500"/>
        <v>0</v>
      </c>
      <c r="AA628" s="96">
        <f t="shared" si="501"/>
        <v>0</v>
      </c>
      <c r="AB628" s="91">
        <v>23.324960000000001</v>
      </c>
      <c r="AC628" s="91"/>
      <c r="AF628" s="4"/>
    </row>
    <row r="629" spans="1:34" s="3" customFormat="1" ht="15" customHeight="1">
      <c r="A629" s="81">
        <v>85</v>
      </c>
      <c r="B629" s="90">
        <v>1048142160</v>
      </c>
      <c r="C629" s="91">
        <f>SUM(U629+AA629)</f>
        <v>9.9850000000000012</v>
      </c>
      <c r="D629" s="294">
        <v>12354920</v>
      </c>
      <c r="E629" s="90" t="s">
        <v>979</v>
      </c>
      <c r="F629" s="90" t="s">
        <v>981</v>
      </c>
      <c r="G629" s="90" t="s">
        <v>851</v>
      </c>
      <c r="H629" s="93" t="s">
        <v>312</v>
      </c>
      <c r="I629" s="94">
        <v>0</v>
      </c>
      <c r="J629" s="94">
        <v>0</v>
      </c>
      <c r="K629" s="95">
        <v>1.9970000000000002E-2</v>
      </c>
      <c r="L629" s="96">
        <v>0.08</v>
      </c>
      <c r="M629" s="96">
        <f t="shared" si="458"/>
        <v>0</v>
      </c>
      <c r="N629" s="96">
        <f t="shared" si="459"/>
        <v>0</v>
      </c>
      <c r="O629" s="96" t="s">
        <v>27</v>
      </c>
      <c r="P629" s="108">
        <v>105838</v>
      </c>
      <c r="Q629" s="98">
        <v>106338</v>
      </c>
      <c r="R629" s="94">
        <f t="shared" si="460"/>
        <v>500</v>
      </c>
      <c r="S629" s="94"/>
      <c r="T629" s="94">
        <f t="shared" si="498"/>
        <v>500</v>
      </c>
      <c r="U629" s="96">
        <f t="shared" si="499"/>
        <v>9.9850000000000012</v>
      </c>
      <c r="V629" s="99">
        <v>0</v>
      </c>
      <c r="W629" s="100">
        <v>0</v>
      </c>
      <c r="X629" s="94">
        <f t="shared" si="461"/>
        <v>0</v>
      </c>
      <c r="Y629" s="94"/>
      <c r="Z629" s="94" t="str">
        <f t="shared" si="500"/>
        <v>0</v>
      </c>
      <c r="AA629" s="96">
        <f t="shared" si="501"/>
        <v>0</v>
      </c>
      <c r="AB629" s="91">
        <v>9.9850000000000012</v>
      </c>
      <c r="AC629" s="91"/>
    </row>
    <row r="630" spans="1:34" s="3" customFormat="1" ht="15" customHeight="1">
      <c r="A630" s="81">
        <v>85</v>
      </c>
      <c r="B630" s="90">
        <v>1048142090</v>
      </c>
      <c r="C630" s="91">
        <f>SUM(U630+AA630)</f>
        <v>45.072290000000002</v>
      </c>
      <c r="D630" s="294">
        <v>12355000</v>
      </c>
      <c r="E630" s="90" t="s">
        <v>979</v>
      </c>
      <c r="F630" s="90" t="s">
        <v>981</v>
      </c>
      <c r="G630" s="90" t="s">
        <v>1248</v>
      </c>
      <c r="H630" s="93" t="s">
        <v>313</v>
      </c>
      <c r="I630" s="94">
        <v>0</v>
      </c>
      <c r="J630" s="94">
        <v>0</v>
      </c>
      <c r="K630" s="95">
        <v>1.9970000000000002E-2</v>
      </c>
      <c r="L630" s="96">
        <v>0.08</v>
      </c>
      <c r="M630" s="96">
        <f t="shared" si="458"/>
        <v>0</v>
      </c>
      <c r="N630" s="96">
        <f t="shared" si="459"/>
        <v>0</v>
      </c>
      <c r="O630" s="96" t="s">
        <v>27</v>
      </c>
      <c r="P630" s="109">
        <v>67145</v>
      </c>
      <c r="Q630" s="98">
        <f>VLOOKUP(H630,[1]Billing!$I$2:$S$2302,11,FALSE)</f>
        <v>69402</v>
      </c>
      <c r="R630" s="94">
        <f t="shared" si="460"/>
        <v>2257</v>
      </c>
      <c r="S630" s="94"/>
      <c r="T630" s="94">
        <f t="shared" si="498"/>
        <v>2257</v>
      </c>
      <c r="U630" s="96">
        <f t="shared" si="499"/>
        <v>45.072290000000002</v>
      </c>
      <c r="V630" s="99">
        <v>0</v>
      </c>
      <c r="W630" s="100">
        <f>VLOOKUP(H630,[1]Billing!$I$2:$Y$2302,17,FALSE)</f>
        <v>0</v>
      </c>
      <c r="X630" s="94">
        <f t="shared" si="461"/>
        <v>0</v>
      </c>
      <c r="Y630" s="94"/>
      <c r="Z630" s="94" t="str">
        <f t="shared" si="500"/>
        <v>0</v>
      </c>
      <c r="AA630" s="96">
        <f t="shared" si="501"/>
        <v>0</v>
      </c>
      <c r="AB630" s="91">
        <v>45.072290000000002</v>
      </c>
      <c r="AC630" s="91"/>
    </row>
    <row r="631" spans="1:34" s="3" customFormat="1" ht="15" customHeight="1">
      <c r="A631" s="81">
        <v>85</v>
      </c>
      <c r="B631" s="90">
        <v>1048142160</v>
      </c>
      <c r="C631" s="91">
        <f>SUM(U631+AA631)</f>
        <v>8.5072200000000002</v>
      </c>
      <c r="D631" s="294">
        <v>12354779</v>
      </c>
      <c r="E631" s="90" t="s">
        <v>979</v>
      </c>
      <c r="F631" s="90" t="s">
        <v>983</v>
      </c>
      <c r="G631" s="90" t="s">
        <v>1227</v>
      </c>
      <c r="H631" s="93" t="s">
        <v>314</v>
      </c>
      <c r="I631" s="94">
        <v>0</v>
      </c>
      <c r="J631" s="94">
        <v>0</v>
      </c>
      <c r="K631" s="95">
        <v>1.9970000000000002E-2</v>
      </c>
      <c r="L631" s="96">
        <v>0.08</v>
      </c>
      <c r="M631" s="96">
        <f t="shared" si="458"/>
        <v>0</v>
      </c>
      <c r="N631" s="96">
        <f t="shared" si="459"/>
        <v>0</v>
      </c>
      <c r="O631" s="96" t="s">
        <v>27</v>
      </c>
      <c r="P631" s="111">
        <v>42583</v>
      </c>
      <c r="Q631" s="98">
        <f>VLOOKUP(H631,Devices!$A$2:$C$2077,3,FALSE)</f>
        <v>43009</v>
      </c>
      <c r="R631" s="94">
        <f t="shared" si="460"/>
        <v>426</v>
      </c>
      <c r="S631" s="94"/>
      <c r="T631" s="94">
        <f t="shared" si="498"/>
        <v>426</v>
      </c>
      <c r="U631" s="96">
        <f t="shared" si="499"/>
        <v>8.5072200000000002</v>
      </c>
      <c r="V631" s="99">
        <v>0</v>
      </c>
      <c r="W631" s="100">
        <v>0</v>
      </c>
      <c r="X631" s="94">
        <f t="shared" si="461"/>
        <v>0</v>
      </c>
      <c r="Y631" s="94"/>
      <c r="Z631" s="94" t="str">
        <f t="shared" si="500"/>
        <v>0</v>
      </c>
      <c r="AA631" s="96">
        <f t="shared" si="501"/>
        <v>0</v>
      </c>
      <c r="AB631" s="91">
        <v>8.5072200000000002</v>
      </c>
      <c r="AC631" s="91"/>
    </row>
    <row r="632" spans="1:34" s="3" customFormat="1" ht="15" customHeight="1">
      <c r="A632" s="81">
        <v>85</v>
      </c>
      <c r="B632" s="90">
        <v>1048142160</v>
      </c>
      <c r="C632" s="91">
        <f>SUM(U632+AA632)</f>
        <v>3.9940000000000002</v>
      </c>
      <c r="D632" s="294">
        <v>12354781</v>
      </c>
      <c r="E632" s="90" t="s">
        <v>979</v>
      </c>
      <c r="F632" s="90" t="s">
        <v>984</v>
      </c>
      <c r="G632" s="90" t="s">
        <v>1227</v>
      </c>
      <c r="H632" s="93" t="s">
        <v>315</v>
      </c>
      <c r="I632" s="94">
        <v>0</v>
      </c>
      <c r="J632" s="94">
        <v>0</v>
      </c>
      <c r="K632" s="95">
        <v>1.9970000000000002E-2</v>
      </c>
      <c r="L632" s="96">
        <v>0.08</v>
      </c>
      <c r="M632" s="96">
        <f t="shared" si="458"/>
        <v>0</v>
      </c>
      <c r="N632" s="96">
        <f t="shared" si="459"/>
        <v>0</v>
      </c>
      <c r="O632" s="96" t="s">
        <v>27</v>
      </c>
      <c r="P632" s="588">
        <v>5011</v>
      </c>
      <c r="Q632" s="98">
        <f>VLOOKUP(H632,Devices!$A$2:$C$2077,3,FALSE)</f>
        <v>5211</v>
      </c>
      <c r="R632" s="94">
        <f t="shared" si="460"/>
        <v>200</v>
      </c>
      <c r="S632" s="94"/>
      <c r="T632" s="94">
        <f t="shared" si="498"/>
        <v>200</v>
      </c>
      <c r="U632" s="96">
        <f t="shared" si="499"/>
        <v>3.9940000000000002</v>
      </c>
      <c r="V632" s="99">
        <v>0</v>
      </c>
      <c r="W632" s="100">
        <v>0</v>
      </c>
      <c r="X632" s="94">
        <f t="shared" si="461"/>
        <v>0</v>
      </c>
      <c r="Y632" s="94"/>
      <c r="Z632" s="94" t="str">
        <f t="shared" si="500"/>
        <v>0</v>
      </c>
      <c r="AA632" s="96">
        <f t="shared" si="501"/>
        <v>0</v>
      </c>
      <c r="AB632" s="91">
        <v>3.9940000000000002</v>
      </c>
      <c r="AC632" s="91"/>
    </row>
    <row r="633" spans="1:34" s="4" customFormat="1" ht="15" customHeight="1">
      <c r="A633" s="81">
        <v>85</v>
      </c>
      <c r="B633" s="90">
        <v>1048142160</v>
      </c>
      <c r="C633" s="91">
        <f>SUM(U633+AA633)</f>
        <v>4.9325900000000003</v>
      </c>
      <c r="D633" s="294">
        <v>12354782</v>
      </c>
      <c r="E633" s="90" t="s">
        <v>979</v>
      </c>
      <c r="F633" s="90" t="s">
        <v>985</v>
      </c>
      <c r="G633" s="90" t="s">
        <v>1227</v>
      </c>
      <c r="H633" s="93" t="s">
        <v>316</v>
      </c>
      <c r="I633" s="94">
        <v>0</v>
      </c>
      <c r="J633" s="94">
        <v>0</v>
      </c>
      <c r="K633" s="95">
        <v>1.9970000000000002E-2</v>
      </c>
      <c r="L633" s="96">
        <v>0.08</v>
      </c>
      <c r="M633" s="96">
        <f t="shared" si="458"/>
        <v>0</v>
      </c>
      <c r="N633" s="96">
        <f t="shared" si="459"/>
        <v>0</v>
      </c>
      <c r="O633" s="96" t="s">
        <v>27</v>
      </c>
      <c r="P633" s="115">
        <v>7349</v>
      </c>
      <c r="Q633" s="98">
        <f>VLOOKUP(H633,Devices!$A$2:$C$2077,3,FALSE)</f>
        <v>7596</v>
      </c>
      <c r="R633" s="94">
        <f t="shared" si="460"/>
        <v>247</v>
      </c>
      <c r="S633" s="94"/>
      <c r="T633" s="94">
        <f t="shared" si="498"/>
        <v>247</v>
      </c>
      <c r="U633" s="96">
        <f t="shared" si="499"/>
        <v>4.9325900000000003</v>
      </c>
      <c r="V633" s="99">
        <v>0</v>
      </c>
      <c r="W633" s="100">
        <v>0</v>
      </c>
      <c r="X633" s="94">
        <f t="shared" si="461"/>
        <v>0</v>
      </c>
      <c r="Y633" s="94"/>
      <c r="Z633" s="94" t="str">
        <f t="shared" si="500"/>
        <v>0</v>
      </c>
      <c r="AA633" s="96">
        <f t="shared" si="501"/>
        <v>0</v>
      </c>
      <c r="AB633" s="91">
        <v>4.9325900000000003</v>
      </c>
      <c r="AC633" s="91"/>
      <c r="AF633" s="3"/>
      <c r="AH633" s="3"/>
    </row>
    <row r="634" spans="1:34" s="3" customFormat="1" ht="15" customHeight="1">
      <c r="A634" s="81">
        <v>85</v>
      </c>
      <c r="B634" s="90">
        <v>1048142090</v>
      </c>
      <c r="C634" s="91">
        <f>SUM(U634+AA634)</f>
        <v>282.96468000000004</v>
      </c>
      <c r="D634" s="294">
        <v>12317148</v>
      </c>
      <c r="E634" s="90" t="s">
        <v>979</v>
      </c>
      <c r="F634" s="90" t="s">
        <v>986</v>
      </c>
      <c r="G634" s="90" t="s">
        <v>1325</v>
      </c>
      <c r="H634" s="93" t="s">
        <v>317</v>
      </c>
      <c r="I634" s="94">
        <v>0</v>
      </c>
      <c r="J634" s="94">
        <v>0</v>
      </c>
      <c r="K634" s="95">
        <v>1.9970000000000002E-2</v>
      </c>
      <c r="L634" s="96">
        <v>0.08</v>
      </c>
      <c r="M634" s="96">
        <f t="shared" si="458"/>
        <v>0</v>
      </c>
      <c r="N634" s="96">
        <f t="shared" si="459"/>
        <v>0</v>
      </c>
      <c r="O634" s="96" t="s">
        <v>27</v>
      </c>
      <c r="P634" s="117">
        <v>507003</v>
      </c>
      <c r="Q634" s="98">
        <f>VLOOKUP(H634,Devices!$A$2:$C$2077,3,FALSE)</f>
        <v>514847</v>
      </c>
      <c r="R634" s="94">
        <f t="shared" si="460"/>
        <v>7844</v>
      </c>
      <c r="S634" s="94"/>
      <c r="T634" s="94">
        <f t="shared" si="498"/>
        <v>7844</v>
      </c>
      <c r="U634" s="96">
        <f t="shared" si="499"/>
        <v>156.64468000000002</v>
      </c>
      <c r="V634" s="157">
        <v>37259</v>
      </c>
      <c r="W634" s="100">
        <f>VLOOKUP(H634,Devices!$A$2:$D$2077,4,FALSE)</f>
        <v>38838</v>
      </c>
      <c r="X634" s="94">
        <f t="shared" si="461"/>
        <v>1579</v>
      </c>
      <c r="Y634" s="94"/>
      <c r="Z634" s="94">
        <f t="shared" si="500"/>
        <v>1579</v>
      </c>
      <c r="AA634" s="96">
        <f t="shared" si="501"/>
        <v>126.32000000000001</v>
      </c>
      <c r="AB634" s="91">
        <v>282.96468000000004</v>
      </c>
      <c r="AC634" s="91"/>
      <c r="AH634" s="4"/>
    </row>
    <row r="635" spans="1:34" s="3" customFormat="1" ht="15" customHeight="1">
      <c r="A635" s="142">
        <v>85</v>
      </c>
      <c r="B635" s="210">
        <v>1048142090</v>
      </c>
      <c r="C635" s="91">
        <f>SUM(U635+AA635)</f>
        <v>9.9850000000000012</v>
      </c>
      <c r="D635" s="294">
        <v>12354778</v>
      </c>
      <c r="E635" s="210" t="s">
        <v>979</v>
      </c>
      <c r="F635" s="210" t="s">
        <v>987</v>
      </c>
      <c r="G635" s="210" t="s">
        <v>1227</v>
      </c>
      <c r="H635" s="212" t="s">
        <v>318</v>
      </c>
      <c r="I635" s="213">
        <v>0</v>
      </c>
      <c r="J635" s="213">
        <v>0</v>
      </c>
      <c r="K635" s="95">
        <v>1.9970000000000002E-2</v>
      </c>
      <c r="L635" s="215">
        <v>0.08</v>
      </c>
      <c r="M635" s="215">
        <f t="shared" si="458"/>
        <v>0</v>
      </c>
      <c r="N635" s="215">
        <f t="shared" si="459"/>
        <v>0</v>
      </c>
      <c r="O635" s="215" t="s">
        <v>27</v>
      </c>
      <c r="P635" s="118">
        <v>23107</v>
      </c>
      <c r="Q635" s="98">
        <v>23607</v>
      </c>
      <c r="R635" s="94">
        <f t="shared" si="460"/>
        <v>500</v>
      </c>
      <c r="S635" s="94"/>
      <c r="T635" s="94">
        <f t="shared" si="498"/>
        <v>500</v>
      </c>
      <c r="U635" s="96">
        <f t="shared" si="499"/>
        <v>9.9850000000000012</v>
      </c>
      <c r="V635" s="99">
        <v>0</v>
      </c>
      <c r="W635" s="100">
        <v>0</v>
      </c>
      <c r="X635" s="94">
        <f t="shared" si="461"/>
        <v>0</v>
      </c>
      <c r="Y635" s="94"/>
      <c r="Z635" s="94">
        <v>0</v>
      </c>
      <c r="AA635" s="96" t="str">
        <f t="shared" si="501"/>
        <v>0</v>
      </c>
      <c r="AB635" s="91">
        <v>9.9850000000000012</v>
      </c>
      <c r="AC635" s="91"/>
      <c r="AF635" s="4"/>
      <c r="AG635" s="1"/>
    </row>
    <row r="636" spans="1:34" s="4" customFormat="1" ht="15" customHeight="1">
      <c r="A636" s="81">
        <v>85</v>
      </c>
      <c r="B636" s="90">
        <v>1048142090</v>
      </c>
      <c r="C636" s="91">
        <f>SUM(U636+AA636)</f>
        <v>12.26158</v>
      </c>
      <c r="D636" s="294">
        <v>12354776</v>
      </c>
      <c r="E636" s="90" t="s">
        <v>979</v>
      </c>
      <c r="F636" s="90" t="s">
        <v>989</v>
      </c>
      <c r="G636" s="90" t="s">
        <v>40</v>
      </c>
      <c r="H636" s="93" t="s">
        <v>320</v>
      </c>
      <c r="I636" s="94">
        <v>0</v>
      </c>
      <c r="J636" s="94">
        <v>0</v>
      </c>
      <c r="K636" s="95">
        <v>1.9970000000000002E-2</v>
      </c>
      <c r="L636" s="96">
        <v>0.08</v>
      </c>
      <c r="M636" s="96">
        <f t="shared" si="458"/>
        <v>0</v>
      </c>
      <c r="N636" s="96">
        <f t="shared" si="459"/>
        <v>0</v>
      </c>
      <c r="O636" s="96" t="s">
        <v>27</v>
      </c>
      <c r="P636" s="122">
        <v>43484</v>
      </c>
      <c r="Q636" s="98">
        <f>VLOOKUP(H636,Devices!$A$2:$C$2077,3,FALSE)</f>
        <v>44098</v>
      </c>
      <c r="R636" s="94">
        <f t="shared" si="460"/>
        <v>614</v>
      </c>
      <c r="S636" s="94"/>
      <c r="T636" s="94">
        <f t="shared" si="498"/>
        <v>614</v>
      </c>
      <c r="U636" s="96">
        <f t="shared" si="499"/>
        <v>12.26158</v>
      </c>
      <c r="V636" s="99">
        <v>0</v>
      </c>
      <c r="W636" s="100">
        <v>0</v>
      </c>
      <c r="X636" s="94">
        <f t="shared" si="461"/>
        <v>0</v>
      </c>
      <c r="Y636" s="94"/>
      <c r="Z636" s="94" t="str">
        <f t="shared" ref="Z636:Z646" si="502">IF(X636-J636&gt;0,X636-J636,"0")</f>
        <v>0</v>
      </c>
      <c r="AA636" s="96">
        <f t="shared" si="501"/>
        <v>0</v>
      </c>
      <c r="AB636" s="91">
        <v>12.26158</v>
      </c>
      <c r="AC636" s="91"/>
      <c r="AF636" s="3"/>
      <c r="AG636" s="3"/>
      <c r="AH636" s="3"/>
    </row>
    <row r="637" spans="1:34" s="3" customFormat="1" ht="15" customHeight="1">
      <c r="A637" s="81">
        <v>85</v>
      </c>
      <c r="B637" s="90">
        <v>1048142090</v>
      </c>
      <c r="C637" s="91">
        <f>SUM(U637+AA637)</f>
        <v>184.39374000000001</v>
      </c>
      <c r="D637" s="294">
        <v>12317781</v>
      </c>
      <c r="E637" s="90" t="s">
        <v>979</v>
      </c>
      <c r="F637" s="90" t="s">
        <v>990</v>
      </c>
      <c r="G637" s="90" t="s">
        <v>1174</v>
      </c>
      <c r="H637" s="93" t="s">
        <v>321</v>
      </c>
      <c r="I637" s="94">
        <v>0</v>
      </c>
      <c r="J637" s="94">
        <v>0</v>
      </c>
      <c r="K637" s="95">
        <v>1.9970000000000002E-2</v>
      </c>
      <c r="L637" s="96">
        <v>0.08</v>
      </c>
      <c r="M637" s="96">
        <f t="shared" si="458"/>
        <v>0</v>
      </c>
      <c r="N637" s="96">
        <f t="shared" si="459"/>
        <v>0</v>
      </c>
      <c r="O637" s="96" t="s">
        <v>27</v>
      </c>
      <c r="P637" s="123">
        <v>126055</v>
      </c>
      <c r="Q637" s="98">
        <f>VLOOKUP(H637,Devices!$A$2:$C$2077,3,FALSE)</f>
        <v>127597</v>
      </c>
      <c r="R637" s="94">
        <f t="shared" si="460"/>
        <v>1542</v>
      </c>
      <c r="S637" s="94"/>
      <c r="T637" s="94">
        <f t="shared" si="498"/>
        <v>1542</v>
      </c>
      <c r="U637" s="96">
        <f t="shared" si="499"/>
        <v>30.793740000000003</v>
      </c>
      <c r="V637" s="99">
        <v>120197</v>
      </c>
      <c r="W637" s="100">
        <f>VLOOKUP(H637,Devices!$A$2:$D$2077,4,FALSE)</f>
        <v>122117</v>
      </c>
      <c r="X637" s="94">
        <f t="shared" si="461"/>
        <v>1920</v>
      </c>
      <c r="Y637" s="94"/>
      <c r="Z637" s="94">
        <f t="shared" si="502"/>
        <v>1920</v>
      </c>
      <c r="AA637" s="96">
        <f t="shared" si="501"/>
        <v>153.6</v>
      </c>
      <c r="AB637" s="91">
        <v>184.39374000000001</v>
      </c>
      <c r="AC637" s="91"/>
      <c r="AG637" s="4"/>
      <c r="AH637" s="4"/>
    </row>
    <row r="638" spans="1:34" s="4" customFormat="1" ht="15" customHeight="1">
      <c r="A638" s="81">
        <v>85</v>
      </c>
      <c r="B638" s="90">
        <v>1048142090</v>
      </c>
      <c r="C638" s="91">
        <f>SUM(U638+AA638)</f>
        <v>114.66774000000001</v>
      </c>
      <c r="D638" s="294">
        <v>12354919</v>
      </c>
      <c r="E638" s="90" t="s">
        <v>979</v>
      </c>
      <c r="F638" s="90" t="s">
        <v>991</v>
      </c>
      <c r="G638" s="90" t="s">
        <v>851</v>
      </c>
      <c r="H638" s="93" t="s">
        <v>322</v>
      </c>
      <c r="I638" s="94">
        <v>0</v>
      </c>
      <c r="J638" s="94">
        <v>0</v>
      </c>
      <c r="K638" s="95">
        <v>1.9970000000000002E-2</v>
      </c>
      <c r="L638" s="96">
        <v>0.08</v>
      </c>
      <c r="M638" s="96">
        <f t="shared" si="458"/>
        <v>0</v>
      </c>
      <c r="N638" s="96">
        <f t="shared" si="459"/>
        <v>0</v>
      </c>
      <c r="O638" s="96" t="s">
        <v>27</v>
      </c>
      <c r="P638" s="127">
        <v>290400</v>
      </c>
      <c r="Q638" s="98">
        <f>VLOOKUP(H638,Devices!$A$2:$C$2077,3,FALSE)</f>
        <v>296142</v>
      </c>
      <c r="R638" s="94">
        <f t="shared" si="460"/>
        <v>5742</v>
      </c>
      <c r="S638" s="94"/>
      <c r="T638" s="94">
        <f t="shared" si="498"/>
        <v>5742</v>
      </c>
      <c r="U638" s="96">
        <f t="shared" si="499"/>
        <v>114.66774000000001</v>
      </c>
      <c r="V638" s="99">
        <v>0</v>
      </c>
      <c r="W638" s="100">
        <v>0</v>
      </c>
      <c r="X638" s="94">
        <f t="shared" si="461"/>
        <v>0</v>
      </c>
      <c r="Y638" s="94"/>
      <c r="Z638" s="94" t="str">
        <f t="shared" si="502"/>
        <v>0</v>
      </c>
      <c r="AA638" s="96">
        <f t="shared" si="501"/>
        <v>0</v>
      </c>
      <c r="AB638" s="91">
        <v>114.66774000000001</v>
      </c>
      <c r="AC638" s="91"/>
      <c r="AG638" s="3"/>
      <c r="AH638" s="3"/>
    </row>
    <row r="639" spans="1:34" s="4" customFormat="1" ht="15" customHeight="1">
      <c r="A639" s="81">
        <v>85</v>
      </c>
      <c r="B639" s="90">
        <v>1048142090</v>
      </c>
      <c r="C639" s="91">
        <f>SUM(U639+AA639)</f>
        <v>5.7713300000000007</v>
      </c>
      <c r="D639" s="294">
        <v>12354941</v>
      </c>
      <c r="E639" s="90" t="s">
        <v>979</v>
      </c>
      <c r="F639" s="90" t="s">
        <v>992</v>
      </c>
      <c r="G639" s="90" t="s">
        <v>1248</v>
      </c>
      <c r="H639" s="93" t="s">
        <v>323</v>
      </c>
      <c r="I639" s="94">
        <v>0</v>
      </c>
      <c r="J639" s="94">
        <v>0</v>
      </c>
      <c r="K639" s="95">
        <v>1.9970000000000002E-2</v>
      </c>
      <c r="L639" s="96">
        <v>0.08</v>
      </c>
      <c r="M639" s="96">
        <f t="shared" si="458"/>
        <v>0</v>
      </c>
      <c r="N639" s="96">
        <f t="shared" si="459"/>
        <v>0</v>
      </c>
      <c r="O639" s="96" t="s">
        <v>27</v>
      </c>
      <c r="P639" s="128">
        <v>24999</v>
      </c>
      <c r="Q639" s="98">
        <f>VLOOKUP(H639,Devices!$A$2:$C$2077,3,FALSE)</f>
        <v>25288</v>
      </c>
      <c r="R639" s="94">
        <f t="shared" si="460"/>
        <v>289</v>
      </c>
      <c r="S639" s="94"/>
      <c r="T639" s="94">
        <f t="shared" si="498"/>
        <v>289</v>
      </c>
      <c r="U639" s="96">
        <f t="shared" si="499"/>
        <v>5.7713300000000007</v>
      </c>
      <c r="V639" s="99">
        <v>0</v>
      </c>
      <c r="W639" s="100">
        <v>0</v>
      </c>
      <c r="X639" s="94">
        <f t="shared" si="461"/>
        <v>0</v>
      </c>
      <c r="Y639" s="94"/>
      <c r="Z639" s="94" t="str">
        <f t="shared" si="502"/>
        <v>0</v>
      </c>
      <c r="AA639" s="96">
        <f t="shared" si="501"/>
        <v>0</v>
      </c>
      <c r="AB639" s="91">
        <v>5.7713300000000007</v>
      </c>
      <c r="AC639" s="91"/>
      <c r="AF639" s="3"/>
    </row>
    <row r="640" spans="1:34" s="4" customFormat="1" ht="15" customHeight="1">
      <c r="A640" s="81">
        <v>85</v>
      </c>
      <c r="B640" s="90">
        <v>1048142090</v>
      </c>
      <c r="C640" s="91">
        <f>SUM(U640+AA640)</f>
        <v>9.5856000000000012</v>
      </c>
      <c r="D640" s="294">
        <v>12355037</v>
      </c>
      <c r="E640" s="90" t="s">
        <v>979</v>
      </c>
      <c r="F640" s="90" t="s">
        <v>923</v>
      </c>
      <c r="G640" s="90" t="s">
        <v>1248</v>
      </c>
      <c r="H640" s="93" t="s">
        <v>324</v>
      </c>
      <c r="I640" s="94">
        <v>0</v>
      </c>
      <c r="J640" s="94">
        <v>0</v>
      </c>
      <c r="K640" s="95">
        <v>1.9970000000000002E-2</v>
      </c>
      <c r="L640" s="96">
        <v>0.08</v>
      </c>
      <c r="M640" s="96">
        <f t="shared" ref="M640:M705" si="503">I640*K640</f>
        <v>0</v>
      </c>
      <c r="N640" s="96">
        <f t="shared" ref="N640:N705" si="504">J640*L640</f>
        <v>0</v>
      </c>
      <c r="O640" s="96" t="s">
        <v>27</v>
      </c>
      <c r="P640" s="125">
        <v>35390</v>
      </c>
      <c r="Q640" s="98">
        <f>VLOOKUP(H640,Devices!$A$2:$C$2077,3,FALSE)</f>
        <v>35870</v>
      </c>
      <c r="R640" s="94">
        <f t="shared" ref="R640:R705" si="505">Q640-P640</f>
        <v>480</v>
      </c>
      <c r="S640" s="94"/>
      <c r="T640" s="94">
        <f t="shared" si="498"/>
        <v>480</v>
      </c>
      <c r="U640" s="96">
        <f t="shared" si="499"/>
        <v>9.5856000000000012</v>
      </c>
      <c r="V640" s="99">
        <v>0</v>
      </c>
      <c r="W640" s="100">
        <v>0</v>
      </c>
      <c r="X640" s="94">
        <f t="shared" ref="X640:X705" si="506">W640-V640</f>
        <v>0</v>
      </c>
      <c r="Y640" s="94"/>
      <c r="Z640" s="94" t="str">
        <f t="shared" si="502"/>
        <v>0</v>
      </c>
      <c r="AA640" s="96">
        <f t="shared" si="501"/>
        <v>0</v>
      </c>
      <c r="AB640" s="91">
        <v>9.5856000000000012</v>
      </c>
      <c r="AC640" s="91"/>
    </row>
    <row r="641" spans="1:34" s="3" customFormat="1" ht="15" customHeight="1">
      <c r="A641" s="81">
        <v>85</v>
      </c>
      <c r="B641" s="90">
        <v>1048142090</v>
      </c>
      <c r="C641" s="91">
        <f>SUM(U641+AA641)</f>
        <v>65.022320000000008</v>
      </c>
      <c r="D641" s="294">
        <v>12354812</v>
      </c>
      <c r="E641" s="90" t="s">
        <v>979</v>
      </c>
      <c r="F641" s="90" t="s">
        <v>993</v>
      </c>
      <c r="G641" s="90" t="s">
        <v>851</v>
      </c>
      <c r="H641" s="93" t="s">
        <v>325</v>
      </c>
      <c r="I641" s="94">
        <v>0</v>
      </c>
      <c r="J641" s="94">
        <v>0</v>
      </c>
      <c r="K641" s="95">
        <v>1.9970000000000002E-2</v>
      </c>
      <c r="L641" s="96">
        <v>0.08</v>
      </c>
      <c r="M641" s="96">
        <f t="shared" si="503"/>
        <v>0</v>
      </c>
      <c r="N641" s="96">
        <f t="shared" si="504"/>
        <v>0</v>
      </c>
      <c r="O641" s="96" t="s">
        <v>27</v>
      </c>
      <c r="P641" s="126">
        <v>190368</v>
      </c>
      <c r="Q641" s="98">
        <f>VLOOKUP(H641,Devices!$A$2:$C$2077,3,FALSE)</f>
        <v>193624</v>
      </c>
      <c r="R641" s="94">
        <f t="shared" si="505"/>
        <v>3256</v>
      </c>
      <c r="S641" s="94"/>
      <c r="T641" s="94">
        <f t="shared" si="498"/>
        <v>3256</v>
      </c>
      <c r="U641" s="96">
        <f t="shared" si="499"/>
        <v>65.022320000000008</v>
      </c>
      <c r="V641" s="99">
        <v>0</v>
      </c>
      <c r="W641" s="100">
        <v>0</v>
      </c>
      <c r="X641" s="94">
        <f t="shared" si="506"/>
        <v>0</v>
      </c>
      <c r="Y641" s="94"/>
      <c r="Z641" s="94" t="str">
        <f t="shared" si="502"/>
        <v>0</v>
      </c>
      <c r="AA641" s="96">
        <f t="shared" si="501"/>
        <v>0</v>
      </c>
      <c r="AB641" s="91">
        <v>65.022320000000008</v>
      </c>
      <c r="AC641" s="91"/>
      <c r="AF641" s="4"/>
      <c r="AG641" s="4"/>
      <c r="AH641" s="4"/>
    </row>
    <row r="642" spans="1:34" s="4" customFormat="1" ht="15" customHeight="1">
      <c r="A642" s="81">
        <v>85</v>
      </c>
      <c r="B642" s="90">
        <v>1048142090</v>
      </c>
      <c r="C642" s="91">
        <f>SUM(U642+AA642)</f>
        <v>189.76260000000002</v>
      </c>
      <c r="D642" s="294">
        <v>12317816</v>
      </c>
      <c r="E642" s="90" t="s">
        <v>979</v>
      </c>
      <c r="F642" s="90" t="s">
        <v>994</v>
      </c>
      <c r="G642" s="90" t="s">
        <v>1325</v>
      </c>
      <c r="H642" s="93" t="s">
        <v>326</v>
      </c>
      <c r="I642" s="94">
        <v>0</v>
      </c>
      <c r="J642" s="94">
        <v>0</v>
      </c>
      <c r="K642" s="95">
        <v>1.9970000000000002E-2</v>
      </c>
      <c r="L642" s="96">
        <v>0.08</v>
      </c>
      <c r="M642" s="96">
        <f t="shared" si="503"/>
        <v>0</v>
      </c>
      <c r="N642" s="96">
        <f t="shared" si="504"/>
        <v>0</v>
      </c>
      <c r="O642" s="96" t="s">
        <v>27</v>
      </c>
      <c r="P642" s="129">
        <v>379355</v>
      </c>
      <c r="Q642" s="98">
        <f>VLOOKUP(H642,Devices!$A$2:$C$2077,3,FALSE)</f>
        <v>381935</v>
      </c>
      <c r="R642" s="94">
        <f t="shared" si="505"/>
        <v>2580</v>
      </c>
      <c r="S642" s="94"/>
      <c r="T642" s="94">
        <f t="shared" si="498"/>
        <v>2580</v>
      </c>
      <c r="U642" s="96">
        <f t="shared" si="499"/>
        <v>51.522600000000004</v>
      </c>
      <c r="V642" s="157">
        <v>136443</v>
      </c>
      <c r="W642" s="100">
        <f>VLOOKUP(H642,Devices!$A$2:$D$2077,4,FALSE)</f>
        <v>138171</v>
      </c>
      <c r="X642" s="94">
        <f t="shared" si="506"/>
        <v>1728</v>
      </c>
      <c r="Y642" s="94"/>
      <c r="Z642" s="94">
        <f t="shared" si="502"/>
        <v>1728</v>
      </c>
      <c r="AA642" s="96">
        <f t="shared" si="501"/>
        <v>138.24</v>
      </c>
      <c r="AB642" s="91">
        <v>189.76260000000002</v>
      </c>
      <c r="AC642" s="91"/>
      <c r="AG642" s="3"/>
      <c r="AH642" s="3"/>
    </row>
    <row r="643" spans="1:34" s="3" customFormat="1" ht="15" customHeight="1">
      <c r="A643" s="81">
        <v>85</v>
      </c>
      <c r="B643" s="90">
        <v>1071511100</v>
      </c>
      <c r="C643" s="91">
        <f>SUM(U643+AA643)</f>
        <v>16.015940000000001</v>
      </c>
      <c r="D643" s="294">
        <v>12355032</v>
      </c>
      <c r="E643" s="90" t="s">
        <v>979</v>
      </c>
      <c r="F643" s="90" t="s">
        <v>5783</v>
      </c>
      <c r="G643" s="90" t="s">
        <v>1248</v>
      </c>
      <c r="H643" s="93" t="s">
        <v>327</v>
      </c>
      <c r="I643" s="94">
        <v>0</v>
      </c>
      <c r="J643" s="94">
        <v>0</v>
      </c>
      <c r="K643" s="95">
        <v>1.9970000000000002E-2</v>
      </c>
      <c r="L643" s="96">
        <v>0.08</v>
      </c>
      <c r="M643" s="96">
        <f t="shared" si="503"/>
        <v>0</v>
      </c>
      <c r="N643" s="96">
        <f t="shared" si="504"/>
        <v>0</v>
      </c>
      <c r="O643" s="96" t="s">
        <v>27</v>
      </c>
      <c r="P643" s="130">
        <v>26763</v>
      </c>
      <c r="Q643" s="98">
        <f>VLOOKUP(H643,Devices!$A$2:$C$2077,3,FALSE)</f>
        <v>27565</v>
      </c>
      <c r="R643" s="94">
        <f t="shared" si="505"/>
        <v>802</v>
      </c>
      <c r="S643" s="94"/>
      <c r="T643" s="94">
        <f t="shared" si="498"/>
        <v>802</v>
      </c>
      <c r="U643" s="96">
        <f t="shared" si="499"/>
        <v>16.015940000000001</v>
      </c>
      <c r="V643" s="99">
        <v>0</v>
      </c>
      <c r="W643" s="100">
        <v>0</v>
      </c>
      <c r="X643" s="94">
        <f t="shared" si="506"/>
        <v>0</v>
      </c>
      <c r="Y643" s="94"/>
      <c r="Z643" s="94" t="str">
        <f t="shared" si="502"/>
        <v>0</v>
      </c>
      <c r="AA643" s="96">
        <f t="shared" si="501"/>
        <v>0</v>
      </c>
      <c r="AB643" s="91">
        <v>16.015940000000001</v>
      </c>
      <c r="AC643" s="91"/>
      <c r="AG643" s="4"/>
      <c r="AH643" s="4"/>
    </row>
    <row r="644" spans="1:34" s="3" customFormat="1" ht="15" customHeight="1">
      <c r="A644" s="81">
        <v>85</v>
      </c>
      <c r="B644" s="90">
        <v>1048142090</v>
      </c>
      <c r="C644" s="91">
        <f>SUM(U644+AA644)</f>
        <v>5.55166</v>
      </c>
      <c r="D644" s="294">
        <v>12354945</v>
      </c>
      <c r="E644" s="90" t="s">
        <v>979</v>
      </c>
      <c r="F644" s="90" t="s">
        <v>988</v>
      </c>
      <c r="G644" s="90" t="s">
        <v>1227</v>
      </c>
      <c r="H644" s="93" t="s">
        <v>328</v>
      </c>
      <c r="I644" s="94">
        <v>0</v>
      </c>
      <c r="J644" s="94">
        <v>0</v>
      </c>
      <c r="K644" s="95">
        <v>1.9970000000000002E-2</v>
      </c>
      <c r="L644" s="96">
        <v>0.08</v>
      </c>
      <c r="M644" s="96">
        <f t="shared" si="503"/>
        <v>0</v>
      </c>
      <c r="N644" s="96">
        <f t="shared" si="504"/>
        <v>0</v>
      </c>
      <c r="O644" s="96" t="s">
        <v>27</v>
      </c>
      <c r="P644" s="135">
        <v>18579</v>
      </c>
      <c r="Q644" s="98">
        <f>VLOOKUP(H644,Devices!$A$2:$C$2077,3,FALSE)</f>
        <v>18857</v>
      </c>
      <c r="R644" s="94">
        <f t="shared" si="505"/>
        <v>278</v>
      </c>
      <c r="S644" s="94"/>
      <c r="T644" s="94">
        <f t="shared" si="498"/>
        <v>278</v>
      </c>
      <c r="U644" s="96">
        <f t="shared" si="499"/>
        <v>5.55166</v>
      </c>
      <c r="V644" s="99">
        <v>0</v>
      </c>
      <c r="W644" s="100">
        <v>0</v>
      </c>
      <c r="X644" s="94">
        <f t="shared" si="506"/>
        <v>0</v>
      </c>
      <c r="Y644" s="94"/>
      <c r="Z644" s="94" t="str">
        <f t="shared" si="502"/>
        <v>0</v>
      </c>
      <c r="AA644" s="96">
        <f t="shared" si="501"/>
        <v>0</v>
      </c>
      <c r="AB644" s="91">
        <v>5.55166</v>
      </c>
      <c r="AC644" s="91"/>
      <c r="AF644" s="4"/>
    </row>
    <row r="645" spans="1:34" s="3" customFormat="1" ht="15" customHeight="1">
      <c r="A645" s="81">
        <v>85</v>
      </c>
      <c r="B645" s="90">
        <v>1048142090</v>
      </c>
      <c r="C645" s="91">
        <f>SUM(U645+AA645)</f>
        <v>6.6300400000000002</v>
      </c>
      <c r="D645" s="294">
        <v>12354943</v>
      </c>
      <c r="E645" s="90" t="s">
        <v>979</v>
      </c>
      <c r="F645" s="90" t="s">
        <v>2907</v>
      </c>
      <c r="G645" s="90" t="s">
        <v>1758</v>
      </c>
      <c r="H645" s="93" t="s">
        <v>329</v>
      </c>
      <c r="I645" s="94">
        <v>0</v>
      </c>
      <c r="J645" s="94">
        <v>0</v>
      </c>
      <c r="K645" s="95">
        <v>1.9970000000000002E-2</v>
      </c>
      <c r="L645" s="96">
        <v>0.08</v>
      </c>
      <c r="M645" s="96">
        <f t="shared" si="503"/>
        <v>0</v>
      </c>
      <c r="N645" s="96">
        <f t="shared" si="504"/>
        <v>0</v>
      </c>
      <c r="O645" s="96" t="s">
        <v>27</v>
      </c>
      <c r="P645" s="443">
        <v>10990</v>
      </c>
      <c r="Q645" s="98">
        <f>VLOOKUP(H645,Devices!$A$2:$C$2077,3,FALSE)</f>
        <v>11322</v>
      </c>
      <c r="R645" s="94">
        <f t="shared" si="505"/>
        <v>332</v>
      </c>
      <c r="S645" s="94"/>
      <c r="T645" s="94">
        <f t="shared" si="498"/>
        <v>332</v>
      </c>
      <c r="U645" s="96">
        <f t="shared" si="499"/>
        <v>6.6300400000000002</v>
      </c>
      <c r="V645" s="99">
        <v>0</v>
      </c>
      <c r="W645" s="100">
        <v>0</v>
      </c>
      <c r="X645" s="94">
        <f t="shared" si="506"/>
        <v>0</v>
      </c>
      <c r="Y645" s="94"/>
      <c r="Z645" s="94" t="str">
        <f t="shared" si="502"/>
        <v>0</v>
      </c>
      <c r="AA645" s="96">
        <f t="shared" si="501"/>
        <v>0</v>
      </c>
      <c r="AB645" s="91">
        <v>6.6300400000000002</v>
      </c>
      <c r="AC645" s="91"/>
    </row>
    <row r="646" spans="1:34" s="3" customFormat="1" ht="15" customHeight="1">
      <c r="A646" s="81">
        <v>85</v>
      </c>
      <c r="B646" s="90">
        <v>1048142090</v>
      </c>
      <c r="C646" s="91">
        <f>SUM(U646+AA646)</f>
        <v>10.06488</v>
      </c>
      <c r="D646" s="294">
        <v>12355023</v>
      </c>
      <c r="E646" s="90" t="s">
        <v>979</v>
      </c>
      <c r="F646" s="90" t="s">
        <v>996</v>
      </c>
      <c r="G646" s="90" t="s">
        <v>1758</v>
      </c>
      <c r="H646" s="93" t="s">
        <v>330</v>
      </c>
      <c r="I646" s="94">
        <v>0</v>
      </c>
      <c r="J646" s="94">
        <v>0</v>
      </c>
      <c r="K646" s="95">
        <v>1.9970000000000002E-2</v>
      </c>
      <c r="L646" s="96">
        <v>0.08</v>
      </c>
      <c r="M646" s="96">
        <f t="shared" si="503"/>
        <v>0</v>
      </c>
      <c r="N646" s="96">
        <f t="shared" si="504"/>
        <v>0</v>
      </c>
      <c r="O646" s="96" t="s">
        <v>27</v>
      </c>
      <c r="P646" s="135">
        <v>23488</v>
      </c>
      <c r="Q646" s="98">
        <f>VLOOKUP(H646,Devices!$A$2:$C$2077,3,FALSE)</f>
        <v>23992</v>
      </c>
      <c r="R646" s="94">
        <f t="shared" si="505"/>
        <v>504</v>
      </c>
      <c r="S646" s="94"/>
      <c r="T646" s="94">
        <f t="shared" si="498"/>
        <v>504</v>
      </c>
      <c r="U646" s="96">
        <f t="shared" si="499"/>
        <v>10.06488</v>
      </c>
      <c r="V646" s="99">
        <v>0</v>
      </c>
      <c r="W646" s="100">
        <v>0</v>
      </c>
      <c r="X646" s="94">
        <f t="shared" si="506"/>
        <v>0</v>
      </c>
      <c r="Y646" s="94"/>
      <c r="Z646" s="94" t="str">
        <f t="shared" si="502"/>
        <v>0</v>
      </c>
      <c r="AA646" s="96">
        <f t="shared" si="501"/>
        <v>0</v>
      </c>
      <c r="AB646" s="91">
        <v>10.06488</v>
      </c>
      <c r="AC646" s="91"/>
    </row>
    <row r="647" spans="1:34" s="4" customFormat="1" ht="15" customHeight="1">
      <c r="A647" s="81">
        <v>85</v>
      </c>
      <c r="B647" s="90">
        <v>1048142090</v>
      </c>
      <c r="C647" s="91">
        <f>SUM(U647+AA647)</f>
        <v>12.121790000000001</v>
      </c>
      <c r="D647" s="294">
        <v>12355027</v>
      </c>
      <c r="E647" s="90" t="s">
        <v>979</v>
      </c>
      <c r="F647" s="90" t="s">
        <v>995</v>
      </c>
      <c r="G647" s="90" t="s">
        <v>1227</v>
      </c>
      <c r="H647" s="93" t="s">
        <v>2906</v>
      </c>
      <c r="I647" s="94">
        <v>0</v>
      </c>
      <c r="J647" s="94">
        <v>0</v>
      </c>
      <c r="K647" s="95">
        <v>1.9970000000000002E-2</v>
      </c>
      <c r="L647" s="96">
        <v>0.08</v>
      </c>
      <c r="M647" s="96">
        <f t="shared" si="503"/>
        <v>0</v>
      </c>
      <c r="N647" s="96">
        <f t="shared" si="504"/>
        <v>0</v>
      </c>
      <c r="O647" s="96" t="s">
        <v>27</v>
      </c>
      <c r="P647" s="187">
        <v>25225</v>
      </c>
      <c r="Q647" s="98">
        <f>VLOOKUP(H647,[1]Billing!$I$2:$S$2302,11,FALSE)</f>
        <v>25832</v>
      </c>
      <c r="R647" s="94">
        <f t="shared" si="505"/>
        <v>607</v>
      </c>
      <c r="S647" s="94"/>
      <c r="T647" s="94">
        <f t="shared" si="498"/>
        <v>607</v>
      </c>
      <c r="U647" s="96">
        <f t="shared" si="499"/>
        <v>12.121790000000001</v>
      </c>
      <c r="V647" s="99">
        <v>0</v>
      </c>
      <c r="W647" s="100">
        <f>VLOOKUP(H647,[1]Billing!$I$2:$Y$2302,17,FALSE)</f>
        <v>0</v>
      </c>
      <c r="X647" s="94">
        <f t="shared" si="506"/>
        <v>0</v>
      </c>
      <c r="Y647" s="94"/>
      <c r="Z647" s="94">
        <v>0</v>
      </c>
      <c r="AA647" s="96" t="str">
        <f t="shared" si="501"/>
        <v>0</v>
      </c>
      <c r="AB647" s="91">
        <v>12.121790000000001</v>
      </c>
      <c r="AC647" s="91"/>
      <c r="AF647" s="3"/>
      <c r="AG647" s="3"/>
      <c r="AH647" s="3"/>
    </row>
    <row r="648" spans="1:34" s="3" customFormat="1" ht="15" customHeight="1">
      <c r="A648" s="81">
        <v>85</v>
      </c>
      <c r="B648" s="90">
        <v>1048142090</v>
      </c>
      <c r="C648" s="91">
        <f>SUM(U648+AA648)</f>
        <v>11.30302</v>
      </c>
      <c r="D648" s="294">
        <v>12355013</v>
      </c>
      <c r="E648" s="90" t="s">
        <v>979</v>
      </c>
      <c r="F648" s="90" t="s">
        <v>987</v>
      </c>
      <c r="G648" s="90" t="s">
        <v>1758</v>
      </c>
      <c r="H648" s="93" t="s">
        <v>331</v>
      </c>
      <c r="I648" s="94">
        <v>0</v>
      </c>
      <c r="J648" s="94">
        <v>0</v>
      </c>
      <c r="K648" s="95">
        <v>1.9970000000000002E-2</v>
      </c>
      <c r="L648" s="96">
        <v>0.08</v>
      </c>
      <c r="M648" s="96">
        <f t="shared" si="503"/>
        <v>0</v>
      </c>
      <c r="N648" s="96">
        <f t="shared" si="504"/>
        <v>0</v>
      </c>
      <c r="O648" s="96" t="s">
        <v>27</v>
      </c>
      <c r="P648" s="187">
        <v>29363</v>
      </c>
      <c r="Q648" s="98">
        <f>VLOOKUP(H648,Devices!$A$2:$C$2077,3,FALSE)</f>
        <v>29929</v>
      </c>
      <c r="R648" s="94">
        <f t="shared" si="505"/>
        <v>566</v>
      </c>
      <c r="S648" s="94"/>
      <c r="T648" s="94">
        <f t="shared" si="498"/>
        <v>566</v>
      </c>
      <c r="U648" s="96">
        <f t="shared" si="499"/>
        <v>11.30302</v>
      </c>
      <c r="V648" s="99">
        <v>0</v>
      </c>
      <c r="W648" s="100">
        <v>0</v>
      </c>
      <c r="X648" s="94">
        <f t="shared" si="506"/>
        <v>0</v>
      </c>
      <c r="Y648" s="94"/>
      <c r="Z648" s="94" t="str">
        <f t="shared" ref="Z648:Z679" si="507">IF(X648-J648&gt;0,X648-J648,"0")</f>
        <v>0</v>
      </c>
      <c r="AA648" s="96">
        <f t="shared" si="501"/>
        <v>0</v>
      </c>
      <c r="AB648" s="91">
        <v>11.30302</v>
      </c>
      <c r="AC648" s="91"/>
      <c r="AG648" s="4"/>
      <c r="AH648" s="4"/>
    </row>
    <row r="649" spans="1:34" s="3" customFormat="1" ht="15" customHeight="1">
      <c r="A649" s="81">
        <v>85</v>
      </c>
      <c r="B649" s="90">
        <v>1048142090</v>
      </c>
      <c r="C649" s="91">
        <f>SUM(U649+AA649)</f>
        <v>4.1537600000000001</v>
      </c>
      <c r="D649" s="294">
        <v>12355012</v>
      </c>
      <c r="E649" s="90" t="s">
        <v>979</v>
      </c>
      <c r="F649" s="90" t="s">
        <v>997</v>
      </c>
      <c r="G649" s="90" t="s">
        <v>1758</v>
      </c>
      <c r="H649" s="93" t="s">
        <v>332</v>
      </c>
      <c r="I649" s="94">
        <v>0</v>
      </c>
      <c r="J649" s="94">
        <v>0</v>
      </c>
      <c r="K649" s="95">
        <v>1.9970000000000002E-2</v>
      </c>
      <c r="L649" s="96">
        <v>0.08</v>
      </c>
      <c r="M649" s="96">
        <f t="shared" si="503"/>
        <v>0</v>
      </c>
      <c r="N649" s="96">
        <f t="shared" si="504"/>
        <v>0</v>
      </c>
      <c r="O649" s="96" t="s">
        <v>27</v>
      </c>
      <c r="P649" s="187">
        <v>7276</v>
      </c>
      <c r="Q649" s="98">
        <f>VLOOKUP(H649,Devices!$A$2:$C$2077,3,FALSE)</f>
        <v>7484</v>
      </c>
      <c r="R649" s="94">
        <f t="shared" si="505"/>
        <v>208</v>
      </c>
      <c r="S649" s="94"/>
      <c r="T649" s="94">
        <f t="shared" si="498"/>
        <v>208</v>
      </c>
      <c r="U649" s="96">
        <f t="shared" si="499"/>
        <v>4.1537600000000001</v>
      </c>
      <c r="V649" s="99">
        <v>0</v>
      </c>
      <c r="W649" s="100">
        <v>0</v>
      </c>
      <c r="X649" s="94">
        <f t="shared" si="506"/>
        <v>0</v>
      </c>
      <c r="Y649" s="94"/>
      <c r="Z649" s="94" t="str">
        <f t="shared" si="507"/>
        <v>0</v>
      </c>
      <c r="AA649" s="96">
        <f t="shared" si="501"/>
        <v>0</v>
      </c>
      <c r="AB649" s="91">
        <v>4.1537600000000001</v>
      </c>
      <c r="AC649" s="91"/>
      <c r="AF649" s="4"/>
    </row>
    <row r="650" spans="1:34" s="3" customFormat="1" ht="15" customHeight="1">
      <c r="A650" s="81">
        <v>85</v>
      </c>
      <c r="B650" s="90">
        <v>1048142090</v>
      </c>
      <c r="C650" s="91">
        <f>SUM(U650+AA650)</f>
        <v>3.3349900000000003</v>
      </c>
      <c r="D650" s="294">
        <v>12355020</v>
      </c>
      <c r="E650" s="90" t="s">
        <v>979</v>
      </c>
      <c r="F650" s="90" t="s">
        <v>998</v>
      </c>
      <c r="G650" s="90" t="s">
        <v>1758</v>
      </c>
      <c r="H650" s="93" t="s">
        <v>333</v>
      </c>
      <c r="I650" s="94">
        <v>0</v>
      </c>
      <c r="J650" s="94">
        <v>0</v>
      </c>
      <c r="K650" s="95">
        <v>1.9970000000000002E-2</v>
      </c>
      <c r="L650" s="96">
        <v>0.08</v>
      </c>
      <c r="M650" s="96">
        <f t="shared" si="503"/>
        <v>0</v>
      </c>
      <c r="N650" s="96">
        <f t="shared" si="504"/>
        <v>0</v>
      </c>
      <c r="O650" s="96" t="s">
        <v>27</v>
      </c>
      <c r="P650" s="187">
        <v>8746</v>
      </c>
      <c r="Q650" s="98">
        <f>VLOOKUP(H650,Devices!$A$2:$C$2077,3,FALSE)</f>
        <v>8913</v>
      </c>
      <c r="R650" s="94">
        <f t="shared" si="505"/>
        <v>167</v>
      </c>
      <c r="S650" s="94"/>
      <c r="T650" s="94">
        <f t="shared" si="498"/>
        <v>167</v>
      </c>
      <c r="U650" s="96">
        <f t="shared" si="499"/>
        <v>3.3349900000000003</v>
      </c>
      <c r="V650" s="99">
        <v>0</v>
      </c>
      <c r="W650" s="100">
        <v>0</v>
      </c>
      <c r="X650" s="94">
        <f t="shared" si="506"/>
        <v>0</v>
      </c>
      <c r="Y650" s="94"/>
      <c r="Z650" s="94" t="str">
        <f t="shared" si="507"/>
        <v>0</v>
      </c>
      <c r="AA650" s="96">
        <f t="shared" si="501"/>
        <v>0</v>
      </c>
      <c r="AB650" s="91">
        <v>3.3349900000000003</v>
      </c>
      <c r="AC650" s="91"/>
    </row>
    <row r="651" spans="1:34" s="3" customFormat="1" ht="15" customHeight="1">
      <c r="A651" s="81">
        <v>85</v>
      </c>
      <c r="B651" s="90">
        <v>1048142090</v>
      </c>
      <c r="C651" s="91">
        <f>SUM(U651+AA651)</f>
        <v>6.6500100000000009</v>
      </c>
      <c r="D651" s="294">
        <v>12355011</v>
      </c>
      <c r="E651" s="90" t="s">
        <v>979</v>
      </c>
      <c r="F651" s="90" t="s">
        <v>999</v>
      </c>
      <c r="G651" s="90" t="s">
        <v>1758</v>
      </c>
      <c r="H651" s="93" t="s">
        <v>334</v>
      </c>
      <c r="I651" s="94">
        <v>0</v>
      </c>
      <c r="J651" s="94">
        <v>0</v>
      </c>
      <c r="K651" s="95">
        <v>1.9970000000000002E-2</v>
      </c>
      <c r="L651" s="96">
        <v>0.08</v>
      </c>
      <c r="M651" s="96">
        <f t="shared" si="503"/>
        <v>0</v>
      </c>
      <c r="N651" s="96">
        <f t="shared" si="504"/>
        <v>0</v>
      </c>
      <c r="O651" s="96" t="s">
        <v>27</v>
      </c>
      <c r="P651" s="187">
        <v>10183</v>
      </c>
      <c r="Q651" s="98">
        <f>VLOOKUP(H651,Devices!$A$2:$C$2077,3,FALSE)</f>
        <v>10516</v>
      </c>
      <c r="R651" s="94">
        <f t="shared" si="505"/>
        <v>333</v>
      </c>
      <c r="S651" s="94"/>
      <c r="T651" s="94">
        <f t="shared" si="498"/>
        <v>333</v>
      </c>
      <c r="U651" s="96">
        <f t="shared" si="499"/>
        <v>6.6500100000000009</v>
      </c>
      <c r="V651" s="99">
        <v>0</v>
      </c>
      <c r="W651" s="100">
        <v>0</v>
      </c>
      <c r="X651" s="94">
        <f t="shared" si="506"/>
        <v>0</v>
      </c>
      <c r="Y651" s="94"/>
      <c r="Z651" s="94" t="str">
        <f t="shared" si="507"/>
        <v>0</v>
      </c>
      <c r="AA651" s="96">
        <f t="shared" si="501"/>
        <v>0</v>
      </c>
      <c r="AB651" s="91">
        <v>6.6500100000000009</v>
      </c>
      <c r="AC651" s="91"/>
    </row>
    <row r="652" spans="1:34" s="3" customFormat="1" ht="15" customHeight="1">
      <c r="A652" s="81">
        <v>85</v>
      </c>
      <c r="B652" s="90">
        <v>1048142090</v>
      </c>
      <c r="C652" s="91">
        <f>SUM(U652+AA652)</f>
        <v>11.10332</v>
      </c>
      <c r="D652" s="294">
        <v>12355010</v>
      </c>
      <c r="E652" s="90" t="s">
        <v>979</v>
      </c>
      <c r="F652" s="90" t="s">
        <v>922</v>
      </c>
      <c r="G652" s="90" t="s">
        <v>1758</v>
      </c>
      <c r="H652" s="93" t="s">
        <v>335</v>
      </c>
      <c r="I652" s="94">
        <v>0</v>
      </c>
      <c r="J652" s="94">
        <v>0</v>
      </c>
      <c r="K652" s="95">
        <v>1.9970000000000002E-2</v>
      </c>
      <c r="L652" s="96">
        <v>0.08</v>
      </c>
      <c r="M652" s="96">
        <f t="shared" si="503"/>
        <v>0</v>
      </c>
      <c r="N652" s="96">
        <f t="shared" si="504"/>
        <v>0</v>
      </c>
      <c r="O652" s="96" t="s">
        <v>27</v>
      </c>
      <c r="P652" s="589">
        <v>16359</v>
      </c>
      <c r="Q652" s="98">
        <f>VLOOKUP(H652,Devices!$A$2:$C$2077,3,FALSE)</f>
        <v>16915</v>
      </c>
      <c r="R652" s="94">
        <f t="shared" si="505"/>
        <v>556</v>
      </c>
      <c r="S652" s="94"/>
      <c r="T652" s="94">
        <f t="shared" si="498"/>
        <v>556</v>
      </c>
      <c r="U652" s="96">
        <f t="shared" si="499"/>
        <v>11.10332</v>
      </c>
      <c r="V652" s="99">
        <v>0</v>
      </c>
      <c r="W652" s="100">
        <v>0</v>
      </c>
      <c r="X652" s="94">
        <f t="shared" si="506"/>
        <v>0</v>
      </c>
      <c r="Y652" s="94"/>
      <c r="Z652" s="94" t="str">
        <f t="shared" si="507"/>
        <v>0</v>
      </c>
      <c r="AA652" s="96">
        <f t="shared" si="501"/>
        <v>0</v>
      </c>
      <c r="AB652" s="91">
        <v>11.10332</v>
      </c>
      <c r="AC652" s="91"/>
    </row>
    <row r="653" spans="1:34" s="3" customFormat="1" ht="15" customHeight="1">
      <c r="A653" s="81">
        <v>85</v>
      </c>
      <c r="B653" s="90">
        <v>1048142090</v>
      </c>
      <c r="C653" s="91">
        <f>SUM(U653+AA653)</f>
        <v>2.67598</v>
      </c>
      <c r="D653" s="294">
        <v>12355009</v>
      </c>
      <c r="E653" s="90" t="s">
        <v>979</v>
      </c>
      <c r="F653" s="90" t="s">
        <v>932</v>
      </c>
      <c r="G653" s="90" t="s">
        <v>1758</v>
      </c>
      <c r="H653" s="93" t="s">
        <v>336</v>
      </c>
      <c r="I653" s="94">
        <v>0</v>
      </c>
      <c r="J653" s="94">
        <v>0</v>
      </c>
      <c r="K653" s="95">
        <v>1.9970000000000002E-2</v>
      </c>
      <c r="L653" s="96">
        <v>0.08</v>
      </c>
      <c r="M653" s="96">
        <f t="shared" si="503"/>
        <v>0</v>
      </c>
      <c r="N653" s="96">
        <f t="shared" si="504"/>
        <v>0</v>
      </c>
      <c r="O653" s="96" t="s">
        <v>27</v>
      </c>
      <c r="P653" s="443">
        <v>4557</v>
      </c>
      <c r="Q653" s="98">
        <f>VLOOKUP(H653,[1]Billing!$I$2:$S$2302,11,FALSE)</f>
        <v>4691</v>
      </c>
      <c r="R653" s="94">
        <f t="shared" si="505"/>
        <v>134</v>
      </c>
      <c r="S653" s="94"/>
      <c r="T653" s="94">
        <f t="shared" si="498"/>
        <v>134</v>
      </c>
      <c r="U653" s="96">
        <f t="shared" si="499"/>
        <v>2.67598</v>
      </c>
      <c r="V653" s="99">
        <v>0</v>
      </c>
      <c r="W653" s="100">
        <f>VLOOKUP(H653,[1]Billing!$I$2:$Y$2302,17,FALSE)</f>
        <v>0</v>
      </c>
      <c r="X653" s="94">
        <f t="shared" si="506"/>
        <v>0</v>
      </c>
      <c r="Y653" s="94"/>
      <c r="Z653" s="94" t="str">
        <f t="shared" si="507"/>
        <v>0</v>
      </c>
      <c r="AA653" s="96">
        <f t="shared" si="501"/>
        <v>0</v>
      </c>
      <c r="AB653" s="91">
        <v>2.67598</v>
      </c>
      <c r="AC653" s="91"/>
    </row>
    <row r="654" spans="1:34" s="3" customFormat="1" ht="15" customHeight="1">
      <c r="A654" s="81">
        <v>85</v>
      </c>
      <c r="B654" s="90">
        <v>1048142090</v>
      </c>
      <c r="C654" s="91">
        <f>SUM(U654+AA654)</f>
        <v>14.977500000000001</v>
      </c>
      <c r="D654" s="294">
        <v>12355008</v>
      </c>
      <c r="E654" s="90" t="s">
        <v>979</v>
      </c>
      <c r="F654" s="90" t="s">
        <v>1000</v>
      </c>
      <c r="G654" s="90" t="s">
        <v>1758</v>
      </c>
      <c r="H654" s="93" t="s">
        <v>337</v>
      </c>
      <c r="I654" s="94">
        <v>0</v>
      </c>
      <c r="J654" s="94">
        <v>0</v>
      </c>
      <c r="K654" s="95">
        <v>1.9970000000000002E-2</v>
      </c>
      <c r="L654" s="96">
        <v>0.08</v>
      </c>
      <c r="M654" s="96">
        <f t="shared" si="503"/>
        <v>0</v>
      </c>
      <c r="N654" s="96">
        <f t="shared" si="504"/>
        <v>0</v>
      </c>
      <c r="O654" s="96" t="s">
        <v>27</v>
      </c>
      <c r="P654" s="389">
        <v>33105</v>
      </c>
      <c r="Q654" s="98">
        <f>VLOOKUP(H654,Devices!$A$2:$C$2077,3,FALSE)</f>
        <v>33855</v>
      </c>
      <c r="R654" s="94">
        <f t="shared" si="505"/>
        <v>750</v>
      </c>
      <c r="S654" s="94"/>
      <c r="T654" s="94">
        <f t="shared" si="498"/>
        <v>750</v>
      </c>
      <c r="U654" s="96">
        <f t="shared" si="499"/>
        <v>14.977500000000001</v>
      </c>
      <c r="V654" s="99">
        <v>0</v>
      </c>
      <c r="W654" s="100">
        <v>0</v>
      </c>
      <c r="X654" s="94">
        <f t="shared" si="506"/>
        <v>0</v>
      </c>
      <c r="Y654" s="94"/>
      <c r="Z654" s="94" t="str">
        <f t="shared" si="507"/>
        <v>0</v>
      </c>
      <c r="AA654" s="96">
        <f t="shared" si="501"/>
        <v>0</v>
      </c>
      <c r="AB654" s="91">
        <v>14.977500000000001</v>
      </c>
      <c r="AC654" s="91"/>
    </row>
    <row r="655" spans="1:34" s="3" customFormat="1" ht="15" customHeight="1">
      <c r="A655" s="81">
        <v>85</v>
      </c>
      <c r="B655" s="90">
        <v>1048142090</v>
      </c>
      <c r="C655" s="91">
        <f>SUM(U655+AA655)</f>
        <v>6.2306400000000002</v>
      </c>
      <c r="D655" s="294">
        <v>12355007</v>
      </c>
      <c r="E655" s="90" t="s">
        <v>979</v>
      </c>
      <c r="F655" s="90" t="s">
        <v>933</v>
      </c>
      <c r="G655" s="90" t="s">
        <v>1758</v>
      </c>
      <c r="H655" s="93" t="s">
        <v>338</v>
      </c>
      <c r="I655" s="94">
        <v>0</v>
      </c>
      <c r="J655" s="94">
        <v>0</v>
      </c>
      <c r="K655" s="95">
        <v>1.9970000000000002E-2</v>
      </c>
      <c r="L655" s="96">
        <v>0.08</v>
      </c>
      <c r="M655" s="96">
        <f t="shared" si="503"/>
        <v>0</v>
      </c>
      <c r="N655" s="96">
        <f t="shared" si="504"/>
        <v>0</v>
      </c>
      <c r="O655" s="96" t="s">
        <v>27</v>
      </c>
      <c r="P655" s="187">
        <v>16641</v>
      </c>
      <c r="Q655" s="98">
        <f>VLOOKUP(H655,Devices!$A$2:$C$2077,3,FALSE)</f>
        <v>16953</v>
      </c>
      <c r="R655" s="94">
        <f t="shared" si="505"/>
        <v>312</v>
      </c>
      <c r="S655" s="94"/>
      <c r="T655" s="94">
        <f t="shared" si="498"/>
        <v>312</v>
      </c>
      <c r="U655" s="96">
        <f t="shared" si="499"/>
        <v>6.2306400000000002</v>
      </c>
      <c r="V655" s="99">
        <v>0</v>
      </c>
      <c r="W655" s="100">
        <v>0</v>
      </c>
      <c r="X655" s="94">
        <f t="shared" si="506"/>
        <v>0</v>
      </c>
      <c r="Y655" s="94"/>
      <c r="Z655" s="94" t="str">
        <f t="shared" si="507"/>
        <v>0</v>
      </c>
      <c r="AA655" s="96">
        <f t="shared" si="501"/>
        <v>0</v>
      </c>
      <c r="AB655" s="91">
        <v>6.2306400000000002</v>
      </c>
      <c r="AC655" s="91"/>
    </row>
    <row r="656" spans="1:34" s="3" customFormat="1" ht="15" customHeight="1">
      <c r="A656" s="81">
        <v>85</v>
      </c>
      <c r="B656" s="90">
        <v>1048142090</v>
      </c>
      <c r="C656" s="91">
        <f>SUM(U656+AA656)</f>
        <v>5.9910000000000005</v>
      </c>
      <c r="D656" s="294">
        <v>12355019</v>
      </c>
      <c r="E656" s="90" t="s">
        <v>979</v>
      </c>
      <c r="F656" s="90" t="s">
        <v>1001</v>
      </c>
      <c r="G656" s="90" t="s">
        <v>1758</v>
      </c>
      <c r="H656" s="93" t="s">
        <v>339</v>
      </c>
      <c r="I656" s="94">
        <v>0</v>
      </c>
      <c r="J656" s="94">
        <v>0</v>
      </c>
      <c r="K656" s="95">
        <v>1.9970000000000002E-2</v>
      </c>
      <c r="L656" s="96">
        <v>0.08</v>
      </c>
      <c r="M656" s="96">
        <f t="shared" si="503"/>
        <v>0</v>
      </c>
      <c r="N656" s="96">
        <f t="shared" si="504"/>
        <v>0</v>
      </c>
      <c r="O656" s="96" t="s">
        <v>27</v>
      </c>
      <c r="P656" s="390">
        <v>5759</v>
      </c>
      <c r="Q656" s="98">
        <f>VLOOKUP(H656,Devices!$A$2:$C$2077,3,FALSE)</f>
        <v>6059</v>
      </c>
      <c r="R656" s="94">
        <f t="shared" si="505"/>
        <v>300</v>
      </c>
      <c r="S656" s="94"/>
      <c r="T656" s="94">
        <f t="shared" si="498"/>
        <v>300</v>
      </c>
      <c r="U656" s="96">
        <f t="shared" si="499"/>
        <v>5.9910000000000005</v>
      </c>
      <c r="V656" s="99">
        <v>0</v>
      </c>
      <c r="W656" s="100">
        <v>0</v>
      </c>
      <c r="X656" s="94">
        <f t="shared" si="506"/>
        <v>0</v>
      </c>
      <c r="Y656" s="94"/>
      <c r="Z656" s="94" t="str">
        <f t="shared" si="507"/>
        <v>0</v>
      </c>
      <c r="AA656" s="96">
        <f t="shared" si="501"/>
        <v>0</v>
      </c>
      <c r="AB656" s="91">
        <v>5.9910000000000005</v>
      </c>
      <c r="AC656" s="91"/>
    </row>
    <row r="657" spans="1:29" s="3" customFormat="1" ht="15" customHeight="1">
      <c r="A657" s="81">
        <v>85</v>
      </c>
      <c r="B657" s="90">
        <v>1048142090</v>
      </c>
      <c r="C657" s="91">
        <f>SUM(U657+AA657)</f>
        <v>9.0663800000000005</v>
      </c>
      <c r="D657" s="294">
        <v>12355006</v>
      </c>
      <c r="E657" s="90" t="s">
        <v>979</v>
      </c>
      <c r="F657" s="90" t="s">
        <v>1002</v>
      </c>
      <c r="G657" s="90" t="s">
        <v>1758</v>
      </c>
      <c r="H657" s="93" t="s">
        <v>340</v>
      </c>
      <c r="I657" s="94">
        <v>0</v>
      </c>
      <c r="J657" s="94">
        <v>0</v>
      </c>
      <c r="K657" s="95">
        <v>1.9970000000000002E-2</v>
      </c>
      <c r="L657" s="96">
        <v>0.08</v>
      </c>
      <c r="M657" s="96">
        <f t="shared" si="503"/>
        <v>0</v>
      </c>
      <c r="N657" s="96">
        <f t="shared" si="504"/>
        <v>0</v>
      </c>
      <c r="O657" s="96" t="s">
        <v>27</v>
      </c>
      <c r="P657" s="590">
        <v>16531</v>
      </c>
      <c r="Q657" s="98">
        <f>VLOOKUP(H657,Devices!$A$2:$C$2077,3,FALSE)</f>
        <v>16985</v>
      </c>
      <c r="R657" s="94">
        <f t="shared" si="505"/>
        <v>454</v>
      </c>
      <c r="S657" s="94"/>
      <c r="T657" s="94">
        <f t="shared" si="498"/>
        <v>454</v>
      </c>
      <c r="U657" s="96">
        <f t="shared" si="499"/>
        <v>9.0663800000000005</v>
      </c>
      <c r="V657" s="99">
        <v>0</v>
      </c>
      <c r="W657" s="100">
        <v>0</v>
      </c>
      <c r="X657" s="94">
        <f t="shared" si="506"/>
        <v>0</v>
      </c>
      <c r="Y657" s="94"/>
      <c r="Z657" s="94" t="str">
        <f t="shared" si="507"/>
        <v>0</v>
      </c>
      <c r="AA657" s="96">
        <f t="shared" si="501"/>
        <v>0</v>
      </c>
      <c r="AB657" s="91">
        <v>9.0663800000000005</v>
      </c>
      <c r="AC657" s="91"/>
    </row>
    <row r="658" spans="1:29" s="3" customFormat="1" ht="15" customHeight="1">
      <c r="A658" s="81">
        <v>85</v>
      </c>
      <c r="B658" s="90">
        <v>1048142090</v>
      </c>
      <c r="C658" s="91">
        <f>SUM(U658+AA658)</f>
        <v>6.1307900000000002</v>
      </c>
      <c r="D658" s="294">
        <v>12355018</v>
      </c>
      <c r="E658" s="90" t="s">
        <v>979</v>
      </c>
      <c r="F658" s="90" t="s">
        <v>1003</v>
      </c>
      <c r="G658" s="90" t="s">
        <v>1758</v>
      </c>
      <c r="H658" s="93" t="s">
        <v>341</v>
      </c>
      <c r="I658" s="94">
        <v>0</v>
      </c>
      <c r="J658" s="94">
        <v>0</v>
      </c>
      <c r="K658" s="95">
        <v>1.9970000000000002E-2</v>
      </c>
      <c r="L658" s="96">
        <v>0.08</v>
      </c>
      <c r="M658" s="96">
        <f t="shared" si="503"/>
        <v>0</v>
      </c>
      <c r="N658" s="96">
        <f t="shared" si="504"/>
        <v>0</v>
      </c>
      <c r="O658" s="96" t="s">
        <v>27</v>
      </c>
      <c r="P658" s="187">
        <v>11193</v>
      </c>
      <c r="Q658" s="98">
        <f>VLOOKUP(H658,Devices!$A$2:$C$2077,3,FALSE)</f>
        <v>11500</v>
      </c>
      <c r="R658" s="94">
        <f t="shared" si="505"/>
        <v>307</v>
      </c>
      <c r="S658" s="94"/>
      <c r="T658" s="94">
        <f t="shared" ref="T658:T692" si="508">IF(R658-I658&gt;0, R658-I658,"0")</f>
        <v>307</v>
      </c>
      <c r="U658" s="96">
        <f t="shared" ref="U658:U692" si="509">IF(T658&gt;0,T658*K658,"0")</f>
        <v>6.1307900000000002</v>
      </c>
      <c r="V658" s="99">
        <v>0</v>
      </c>
      <c r="W658" s="100">
        <v>0</v>
      </c>
      <c r="X658" s="94">
        <f t="shared" si="506"/>
        <v>0</v>
      </c>
      <c r="Y658" s="94"/>
      <c r="Z658" s="94" t="str">
        <f t="shared" si="507"/>
        <v>0</v>
      </c>
      <c r="AA658" s="96">
        <f t="shared" ref="AA658:AA692" si="510">IF(Z658&gt;0,Z658*L658,"0")</f>
        <v>0</v>
      </c>
      <c r="AB658" s="91">
        <v>6.1307900000000002</v>
      </c>
      <c r="AC658" s="91"/>
    </row>
    <row r="659" spans="1:29" s="3" customFormat="1" ht="15" customHeight="1">
      <c r="A659" s="81">
        <v>85</v>
      </c>
      <c r="B659" s="90">
        <v>1048142090</v>
      </c>
      <c r="C659" s="91">
        <f>SUM(U659+AA659)</f>
        <v>5.4118700000000004</v>
      </c>
      <c r="D659" s="294">
        <v>12355005</v>
      </c>
      <c r="E659" s="90" t="s">
        <v>979</v>
      </c>
      <c r="F659" s="90" t="s">
        <v>1004</v>
      </c>
      <c r="G659" s="90" t="s">
        <v>1758</v>
      </c>
      <c r="H659" s="93" t="s">
        <v>342</v>
      </c>
      <c r="I659" s="94">
        <v>0</v>
      </c>
      <c r="J659" s="94">
        <v>0</v>
      </c>
      <c r="K659" s="95">
        <v>1.9970000000000002E-2</v>
      </c>
      <c r="L659" s="96">
        <v>0.08</v>
      </c>
      <c r="M659" s="96">
        <f t="shared" si="503"/>
        <v>0</v>
      </c>
      <c r="N659" s="96">
        <f t="shared" si="504"/>
        <v>0</v>
      </c>
      <c r="O659" s="96" t="s">
        <v>27</v>
      </c>
      <c r="P659" s="187">
        <v>10184</v>
      </c>
      <c r="Q659" s="98">
        <f>VLOOKUP(H659,Devices!$A$2:$C$2077,3,FALSE)</f>
        <v>10455</v>
      </c>
      <c r="R659" s="94">
        <f t="shared" si="505"/>
        <v>271</v>
      </c>
      <c r="S659" s="94"/>
      <c r="T659" s="94">
        <f t="shared" si="508"/>
        <v>271</v>
      </c>
      <c r="U659" s="96">
        <f t="shared" si="509"/>
        <v>5.4118700000000004</v>
      </c>
      <c r="V659" s="99">
        <v>0</v>
      </c>
      <c r="W659" s="100">
        <v>0</v>
      </c>
      <c r="X659" s="94">
        <f t="shared" si="506"/>
        <v>0</v>
      </c>
      <c r="Y659" s="94"/>
      <c r="Z659" s="94" t="str">
        <f t="shared" si="507"/>
        <v>0</v>
      </c>
      <c r="AA659" s="96">
        <f t="shared" si="510"/>
        <v>0</v>
      </c>
      <c r="AB659" s="91">
        <v>5.4118700000000004</v>
      </c>
      <c r="AC659" s="91"/>
    </row>
    <row r="660" spans="1:29" s="3" customFormat="1" ht="15" customHeight="1">
      <c r="A660" s="81">
        <v>85</v>
      </c>
      <c r="B660" s="90">
        <v>1048142090</v>
      </c>
      <c r="C660" s="91">
        <f>SUM(U660+AA660)</f>
        <v>7.3889000000000005</v>
      </c>
      <c r="D660" s="294">
        <v>12355017</v>
      </c>
      <c r="E660" s="90" t="s">
        <v>979</v>
      </c>
      <c r="F660" s="90" t="s">
        <v>935</v>
      </c>
      <c r="G660" s="90" t="s">
        <v>1758</v>
      </c>
      <c r="H660" s="93" t="s">
        <v>343</v>
      </c>
      <c r="I660" s="94">
        <v>0</v>
      </c>
      <c r="J660" s="94">
        <v>0</v>
      </c>
      <c r="K660" s="95">
        <v>1.9970000000000002E-2</v>
      </c>
      <c r="L660" s="96">
        <v>0.08</v>
      </c>
      <c r="M660" s="96">
        <f t="shared" si="503"/>
        <v>0</v>
      </c>
      <c r="N660" s="96">
        <f t="shared" si="504"/>
        <v>0</v>
      </c>
      <c r="O660" s="96" t="s">
        <v>27</v>
      </c>
      <c r="P660" s="187">
        <v>22954</v>
      </c>
      <c r="Q660" s="98">
        <f>VLOOKUP(H660,Devices!$A$2:$C$2077,3,FALSE)</f>
        <v>23324</v>
      </c>
      <c r="R660" s="94">
        <f t="shared" si="505"/>
        <v>370</v>
      </c>
      <c r="S660" s="94"/>
      <c r="T660" s="94">
        <f t="shared" si="508"/>
        <v>370</v>
      </c>
      <c r="U660" s="96">
        <f t="shared" si="509"/>
        <v>7.3889000000000005</v>
      </c>
      <c r="V660" s="99">
        <v>0</v>
      </c>
      <c r="W660" s="100">
        <v>0</v>
      </c>
      <c r="X660" s="94">
        <f t="shared" si="506"/>
        <v>0</v>
      </c>
      <c r="Y660" s="94"/>
      <c r="Z660" s="94" t="str">
        <f t="shared" si="507"/>
        <v>0</v>
      </c>
      <c r="AA660" s="96">
        <f t="shared" si="510"/>
        <v>0</v>
      </c>
      <c r="AB660" s="91">
        <v>7.3889000000000005</v>
      </c>
      <c r="AC660" s="91"/>
    </row>
    <row r="661" spans="1:29" s="3" customFormat="1" ht="15" customHeight="1">
      <c r="A661" s="81">
        <v>85</v>
      </c>
      <c r="B661" s="90">
        <v>1048142090</v>
      </c>
      <c r="C661" s="91">
        <f>SUM(U661+AA661)</f>
        <v>5.2521100000000001</v>
      </c>
      <c r="D661" s="294">
        <v>12355004</v>
      </c>
      <c r="E661" s="90" t="s">
        <v>979</v>
      </c>
      <c r="F661" s="90" t="s">
        <v>1005</v>
      </c>
      <c r="G661" s="90" t="s">
        <v>1758</v>
      </c>
      <c r="H661" s="93" t="s">
        <v>344</v>
      </c>
      <c r="I661" s="94">
        <v>0</v>
      </c>
      <c r="J661" s="94">
        <v>0</v>
      </c>
      <c r="K661" s="95">
        <v>1.9970000000000002E-2</v>
      </c>
      <c r="L661" s="96">
        <v>0.08</v>
      </c>
      <c r="M661" s="96">
        <f t="shared" si="503"/>
        <v>0</v>
      </c>
      <c r="N661" s="96">
        <f t="shared" si="504"/>
        <v>0</v>
      </c>
      <c r="O661" s="96" t="s">
        <v>27</v>
      </c>
      <c r="P661" s="591">
        <v>13846</v>
      </c>
      <c r="Q661" s="98">
        <f>VLOOKUP(H661,Devices!$A$2:$C$2077,3,FALSE)</f>
        <v>14109</v>
      </c>
      <c r="R661" s="94">
        <f t="shared" si="505"/>
        <v>263</v>
      </c>
      <c r="S661" s="94"/>
      <c r="T661" s="94">
        <f t="shared" si="508"/>
        <v>263</v>
      </c>
      <c r="U661" s="96">
        <f t="shared" si="509"/>
        <v>5.2521100000000001</v>
      </c>
      <c r="V661" s="99">
        <v>0</v>
      </c>
      <c r="W661" s="100">
        <v>0</v>
      </c>
      <c r="X661" s="94">
        <f t="shared" si="506"/>
        <v>0</v>
      </c>
      <c r="Y661" s="94"/>
      <c r="Z661" s="94" t="str">
        <f t="shared" si="507"/>
        <v>0</v>
      </c>
      <c r="AA661" s="96">
        <f t="shared" si="510"/>
        <v>0</v>
      </c>
      <c r="AB661" s="91">
        <v>5.2521100000000001</v>
      </c>
      <c r="AC661" s="91"/>
    </row>
    <row r="662" spans="1:29" s="3" customFormat="1" ht="15" customHeight="1">
      <c r="A662" s="81">
        <v>85</v>
      </c>
      <c r="B662" s="90">
        <v>1048142090</v>
      </c>
      <c r="C662" s="91">
        <f>SUM(U662+AA662)</f>
        <v>13.55963</v>
      </c>
      <c r="D662" s="294">
        <v>12355016</v>
      </c>
      <c r="E662" s="90" t="s">
        <v>979</v>
      </c>
      <c r="F662" s="90" t="s">
        <v>1006</v>
      </c>
      <c r="G662" s="90" t="s">
        <v>1758</v>
      </c>
      <c r="H662" s="93" t="s">
        <v>345</v>
      </c>
      <c r="I662" s="94">
        <v>0</v>
      </c>
      <c r="J662" s="94">
        <v>0</v>
      </c>
      <c r="K662" s="95">
        <v>1.9970000000000002E-2</v>
      </c>
      <c r="L662" s="96">
        <v>0.08</v>
      </c>
      <c r="M662" s="96">
        <f t="shared" si="503"/>
        <v>0</v>
      </c>
      <c r="N662" s="96">
        <f t="shared" si="504"/>
        <v>0</v>
      </c>
      <c r="O662" s="96" t="s">
        <v>27</v>
      </c>
      <c r="P662" s="140">
        <v>18258</v>
      </c>
      <c r="Q662" s="98">
        <f>VLOOKUP(H662,Devices!$A$2:$C$2077,3,FALSE)</f>
        <v>18937</v>
      </c>
      <c r="R662" s="94">
        <f t="shared" si="505"/>
        <v>679</v>
      </c>
      <c r="S662" s="94"/>
      <c r="T662" s="94">
        <f t="shared" si="508"/>
        <v>679</v>
      </c>
      <c r="U662" s="96">
        <f t="shared" si="509"/>
        <v>13.55963</v>
      </c>
      <c r="V662" s="99">
        <v>0</v>
      </c>
      <c r="W662" s="100">
        <v>0</v>
      </c>
      <c r="X662" s="94">
        <f t="shared" si="506"/>
        <v>0</v>
      </c>
      <c r="Y662" s="94"/>
      <c r="Z662" s="94" t="str">
        <f t="shared" si="507"/>
        <v>0</v>
      </c>
      <c r="AA662" s="96">
        <f t="shared" si="510"/>
        <v>0</v>
      </c>
      <c r="AB662" s="91">
        <v>13.55963</v>
      </c>
      <c r="AC662" s="91"/>
    </row>
    <row r="663" spans="1:29" s="3" customFormat="1" ht="15" customHeight="1">
      <c r="A663" s="81">
        <v>85</v>
      </c>
      <c r="B663" s="90">
        <v>1048142090</v>
      </c>
      <c r="C663" s="91">
        <f>SUM(U663+AA663)</f>
        <v>8.3674300000000006</v>
      </c>
      <c r="D663" s="294">
        <v>12355003</v>
      </c>
      <c r="E663" s="90" t="s">
        <v>979</v>
      </c>
      <c r="F663" s="90" t="s">
        <v>1007</v>
      </c>
      <c r="G663" s="90" t="s">
        <v>1758</v>
      </c>
      <c r="H663" s="93" t="s">
        <v>346</v>
      </c>
      <c r="I663" s="94">
        <v>0</v>
      </c>
      <c r="J663" s="94">
        <v>0</v>
      </c>
      <c r="K663" s="95">
        <v>1.9970000000000002E-2</v>
      </c>
      <c r="L663" s="96">
        <v>0.08</v>
      </c>
      <c r="M663" s="96">
        <f t="shared" si="503"/>
        <v>0</v>
      </c>
      <c r="N663" s="96">
        <f t="shared" si="504"/>
        <v>0</v>
      </c>
      <c r="O663" s="96" t="s">
        <v>27</v>
      </c>
      <c r="P663" s="187">
        <v>12398</v>
      </c>
      <c r="Q663" s="98">
        <f>VLOOKUP(H663,Devices!$A$2:$C$2077,3,FALSE)</f>
        <v>12817</v>
      </c>
      <c r="R663" s="94">
        <f t="shared" si="505"/>
        <v>419</v>
      </c>
      <c r="S663" s="94"/>
      <c r="T663" s="94">
        <f t="shared" si="508"/>
        <v>419</v>
      </c>
      <c r="U663" s="96">
        <f t="shared" si="509"/>
        <v>8.3674300000000006</v>
      </c>
      <c r="V663" s="99">
        <v>0</v>
      </c>
      <c r="W663" s="100">
        <v>0</v>
      </c>
      <c r="X663" s="94">
        <f t="shared" si="506"/>
        <v>0</v>
      </c>
      <c r="Y663" s="94"/>
      <c r="Z663" s="94" t="str">
        <f t="shared" si="507"/>
        <v>0</v>
      </c>
      <c r="AA663" s="96">
        <f t="shared" si="510"/>
        <v>0</v>
      </c>
      <c r="AB663" s="91">
        <v>8.3674300000000006</v>
      </c>
      <c r="AC663" s="91"/>
    </row>
    <row r="664" spans="1:29" s="3" customFormat="1" ht="15" customHeight="1">
      <c r="A664" s="81">
        <v>85</v>
      </c>
      <c r="B664" s="90">
        <v>1048142090</v>
      </c>
      <c r="C664" s="91">
        <f>SUM(U664+AA664)</f>
        <v>0</v>
      </c>
      <c r="D664" s="294">
        <v>12355002</v>
      </c>
      <c r="E664" s="90" t="s">
        <v>979</v>
      </c>
      <c r="F664" s="90" t="s">
        <v>1008</v>
      </c>
      <c r="G664" s="90" t="s">
        <v>1758</v>
      </c>
      <c r="H664" s="93" t="s">
        <v>347</v>
      </c>
      <c r="I664" s="94">
        <v>0</v>
      </c>
      <c r="J664" s="94">
        <v>0</v>
      </c>
      <c r="K664" s="95">
        <v>1.9970000000000002E-2</v>
      </c>
      <c r="L664" s="96">
        <v>0.08</v>
      </c>
      <c r="M664" s="96">
        <f t="shared" si="503"/>
        <v>0</v>
      </c>
      <c r="N664" s="96">
        <f t="shared" si="504"/>
        <v>0</v>
      </c>
      <c r="O664" s="96" t="s">
        <v>27</v>
      </c>
      <c r="P664" s="141">
        <v>24491</v>
      </c>
      <c r="Q664" s="98">
        <f>VLOOKUP(H664,[1]Billing!$I$2:$S$2302,11,FALSE)</f>
        <v>24491</v>
      </c>
      <c r="R664" s="94">
        <f t="shared" si="505"/>
        <v>0</v>
      </c>
      <c r="S664" s="94"/>
      <c r="T664" s="94" t="str">
        <f t="shared" si="508"/>
        <v>0</v>
      </c>
      <c r="U664" s="96">
        <f t="shared" si="509"/>
        <v>0</v>
      </c>
      <c r="V664" s="99">
        <v>0</v>
      </c>
      <c r="W664" s="100">
        <f>VLOOKUP(H664,[1]Billing!$I$2:$Y$2302,17,FALSE)</f>
        <v>0</v>
      </c>
      <c r="X664" s="94">
        <f t="shared" si="506"/>
        <v>0</v>
      </c>
      <c r="Y664" s="94"/>
      <c r="Z664" s="94" t="str">
        <f t="shared" si="507"/>
        <v>0</v>
      </c>
      <c r="AA664" s="96">
        <f t="shared" si="510"/>
        <v>0</v>
      </c>
      <c r="AB664" s="91">
        <v>0</v>
      </c>
      <c r="AC664" s="91"/>
    </row>
    <row r="665" spans="1:29" s="3" customFormat="1" ht="15" customHeight="1">
      <c r="A665" s="81">
        <v>85</v>
      </c>
      <c r="B665" s="90">
        <v>1048142090</v>
      </c>
      <c r="C665" s="91">
        <f>SUM(U665+AA665)</f>
        <v>8.3274900000000009</v>
      </c>
      <c r="D665" s="294">
        <v>12355001</v>
      </c>
      <c r="E665" s="90" t="s">
        <v>979</v>
      </c>
      <c r="F665" s="90" t="s">
        <v>928</v>
      </c>
      <c r="G665" s="90" t="s">
        <v>1758</v>
      </c>
      <c r="H665" s="93" t="s">
        <v>348</v>
      </c>
      <c r="I665" s="94">
        <v>0</v>
      </c>
      <c r="J665" s="94">
        <v>0</v>
      </c>
      <c r="K665" s="95">
        <v>1.9970000000000002E-2</v>
      </c>
      <c r="L665" s="96">
        <v>0.08</v>
      </c>
      <c r="M665" s="96">
        <f t="shared" si="503"/>
        <v>0</v>
      </c>
      <c r="N665" s="96">
        <f t="shared" si="504"/>
        <v>0</v>
      </c>
      <c r="O665" s="96" t="s">
        <v>27</v>
      </c>
      <c r="P665" s="187">
        <v>21377</v>
      </c>
      <c r="Q665" s="98">
        <f>VLOOKUP(H665,Devices!$A$2:$C$2077,3,FALSE)</f>
        <v>21794</v>
      </c>
      <c r="R665" s="94">
        <f t="shared" si="505"/>
        <v>417</v>
      </c>
      <c r="S665" s="94"/>
      <c r="T665" s="94">
        <f t="shared" si="508"/>
        <v>417</v>
      </c>
      <c r="U665" s="96">
        <f t="shared" si="509"/>
        <v>8.3274900000000009</v>
      </c>
      <c r="V665" s="99">
        <v>0</v>
      </c>
      <c r="W665" s="100">
        <v>0</v>
      </c>
      <c r="X665" s="94">
        <f t="shared" si="506"/>
        <v>0</v>
      </c>
      <c r="Y665" s="94"/>
      <c r="Z665" s="94" t="str">
        <f t="shared" si="507"/>
        <v>0</v>
      </c>
      <c r="AA665" s="96">
        <f t="shared" si="510"/>
        <v>0</v>
      </c>
      <c r="AB665" s="91">
        <v>8.3274900000000009</v>
      </c>
      <c r="AC665" s="91"/>
    </row>
    <row r="666" spans="1:29" s="3" customFormat="1" ht="15" customHeight="1">
      <c r="A666" s="81">
        <v>85</v>
      </c>
      <c r="B666" s="90">
        <v>1048142090</v>
      </c>
      <c r="C666" s="91">
        <f>SUM(U666+AA666)</f>
        <v>5.8312400000000002</v>
      </c>
      <c r="D666" s="294">
        <v>12355014</v>
      </c>
      <c r="E666" s="90" t="s">
        <v>979</v>
      </c>
      <c r="F666" s="90" t="s">
        <v>1009</v>
      </c>
      <c r="G666" s="90" t="s">
        <v>1758</v>
      </c>
      <c r="H666" s="93" t="s">
        <v>349</v>
      </c>
      <c r="I666" s="94">
        <v>0</v>
      </c>
      <c r="J666" s="94">
        <v>0</v>
      </c>
      <c r="K666" s="95">
        <v>1.9970000000000002E-2</v>
      </c>
      <c r="L666" s="96">
        <v>0.08</v>
      </c>
      <c r="M666" s="96">
        <f t="shared" si="503"/>
        <v>0</v>
      </c>
      <c r="N666" s="96">
        <f t="shared" si="504"/>
        <v>0</v>
      </c>
      <c r="O666" s="96" t="s">
        <v>27</v>
      </c>
      <c r="P666" s="133">
        <v>15832</v>
      </c>
      <c r="Q666" s="98">
        <f>VLOOKUP(H666,Devices!$A$2:$C$2077,3,FALSE)</f>
        <v>16124</v>
      </c>
      <c r="R666" s="94">
        <f t="shared" si="505"/>
        <v>292</v>
      </c>
      <c r="S666" s="94"/>
      <c r="T666" s="94">
        <f t="shared" si="508"/>
        <v>292</v>
      </c>
      <c r="U666" s="96">
        <f t="shared" si="509"/>
        <v>5.8312400000000002</v>
      </c>
      <c r="V666" s="99">
        <v>0</v>
      </c>
      <c r="W666" s="100">
        <v>0</v>
      </c>
      <c r="X666" s="94">
        <f t="shared" si="506"/>
        <v>0</v>
      </c>
      <c r="Y666" s="94"/>
      <c r="Z666" s="94" t="str">
        <f t="shared" si="507"/>
        <v>0</v>
      </c>
      <c r="AA666" s="96">
        <f t="shared" si="510"/>
        <v>0</v>
      </c>
      <c r="AB666" s="91">
        <v>5.8312400000000002</v>
      </c>
      <c r="AC666" s="91"/>
    </row>
    <row r="667" spans="1:29" s="3" customFormat="1" ht="15" customHeight="1">
      <c r="A667" s="81">
        <v>85</v>
      </c>
      <c r="B667" s="90">
        <v>1048142090</v>
      </c>
      <c r="C667" s="91">
        <f>SUM(U667+AA667)</f>
        <v>5.7713300000000007</v>
      </c>
      <c r="D667" s="294">
        <v>12355015</v>
      </c>
      <c r="E667" s="90" t="s">
        <v>979</v>
      </c>
      <c r="F667" s="90" t="s">
        <v>1010</v>
      </c>
      <c r="G667" s="90" t="s">
        <v>1758</v>
      </c>
      <c r="H667" s="93" t="s">
        <v>350</v>
      </c>
      <c r="I667" s="94">
        <v>0</v>
      </c>
      <c r="J667" s="94">
        <v>0</v>
      </c>
      <c r="K667" s="95">
        <v>1.9970000000000002E-2</v>
      </c>
      <c r="L667" s="96">
        <v>0.08</v>
      </c>
      <c r="M667" s="96">
        <f t="shared" si="503"/>
        <v>0</v>
      </c>
      <c r="N667" s="96">
        <f t="shared" si="504"/>
        <v>0</v>
      </c>
      <c r="O667" s="96" t="s">
        <v>27</v>
      </c>
      <c r="P667" s="134">
        <v>18661</v>
      </c>
      <c r="Q667" s="98">
        <f>VLOOKUP(H667,Devices!$A$2:$C$2077,3,FALSE)</f>
        <v>18950</v>
      </c>
      <c r="R667" s="94">
        <f t="shared" si="505"/>
        <v>289</v>
      </c>
      <c r="S667" s="94"/>
      <c r="T667" s="94">
        <f t="shared" si="508"/>
        <v>289</v>
      </c>
      <c r="U667" s="96">
        <f t="shared" si="509"/>
        <v>5.7713300000000007</v>
      </c>
      <c r="V667" s="99">
        <v>0</v>
      </c>
      <c r="W667" s="100">
        <v>0</v>
      </c>
      <c r="X667" s="94">
        <f t="shared" si="506"/>
        <v>0</v>
      </c>
      <c r="Y667" s="94"/>
      <c r="Z667" s="94" t="str">
        <f t="shared" si="507"/>
        <v>0</v>
      </c>
      <c r="AA667" s="96">
        <f t="shared" si="510"/>
        <v>0</v>
      </c>
      <c r="AB667" s="91">
        <v>5.7713300000000007</v>
      </c>
      <c r="AC667" s="91"/>
    </row>
    <row r="668" spans="1:29" s="3" customFormat="1" ht="15" customHeight="1">
      <c r="A668" s="81">
        <v>85</v>
      </c>
      <c r="B668" s="90">
        <v>1048142090</v>
      </c>
      <c r="C668" s="91">
        <f>SUM(U668+AA668)</f>
        <v>12.001970000000002</v>
      </c>
      <c r="D668" s="294">
        <v>12355021</v>
      </c>
      <c r="E668" s="90" t="s">
        <v>979</v>
      </c>
      <c r="F668" s="90" t="s">
        <v>1011</v>
      </c>
      <c r="G668" s="90" t="s">
        <v>1758</v>
      </c>
      <c r="H668" s="93" t="s">
        <v>351</v>
      </c>
      <c r="I668" s="94">
        <v>0</v>
      </c>
      <c r="J668" s="94">
        <v>0</v>
      </c>
      <c r="K668" s="95">
        <v>1.9970000000000002E-2</v>
      </c>
      <c r="L668" s="96">
        <v>0.08</v>
      </c>
      <c r="M668" s="96">
        <f t="shared" si="503"/>
        <v>0</v>
      </c>
      <c r="N668" s="96">
        <f t="shared" si="504"/>
        <v>0</v>
      </c>
      <c r="O668" s="96" t="s">
        <v>27</v>
      </c>
      <c r="P668" s="187">
        <v>21367</v>
      </c>
      <c r="Q668" s="98">
        <f>VLOOKUP(H668,Devices!$A$2:$C$2077,3,FALSE)</f>
        <v>21968</v>
      </c>
      <c r="R668" s="94">
        <f t="shared" si="505"/>
        <v>601</v>
      </c>
      <c r="S668" s="94"/>
      <c r="T668" s="94">
        <f t="shared" si="508"/>
        <v>601</v>
      </c>
      <c r="U668" s="96">
        <f t="shared" si="509"/>
        <v>12.001970000000002</v>
      </c>
      <c r="V668" s="99">
        <v>0</v>
      </c>
      <c r="W668" s="100">
        <v>0</v>
      </c>
      <c r="X668" s="94">
        <f t="shared" si="506"/>
        <v>0</v>
      </c>
      <c r="Y668" s="94"/>
      <c r="Z668" s="94" t="str">
        <f t="shared" si="507"/>
        <v>0</v>
      </c>
      <c r="AA668" s="96">
        <f t="shared" si="510"/>
        <v>0</v>
      </c>
      <c r="AB668" s="91">
        <v>12.001970000000002</v>
      </c>
      <c r="AC668" s="91"/>
    </row>
    <row r="669" spans="1:29" s="3" customFormat="1" ht="15" customHeight="1">
      <c r="A669" s="81">
        <v>85</v>
      </c>
      <c r="B669" s="90">
        <v>1048142090</v>
      </c>
      <c r="C669" s="91">
        <f>SUM(U669+AA669)</f>
        <v>0</v>
      </c>
      <c r="D669" s="294">
        <v>12354944</v>
      </c>
      <c r="E669" s="90" t="s">
        <v>979</v>
      </c>
      <c r="F669" s="90" t="s">
        <v>1013</v>
      </c>
      <c r="G669" s="90" t="s">
        <v>1758</v>
      </c>
      <c r="H669" s="93" t="s">
        <v>352</v>
      </c>
      <c r="I669" s="94">
        <v>0</v>
      </c>
      <c r="J669" s="94">
        <v>0</v>
      </c>
      <c r="K669" s="95">
        <v>1.9970000000000002E-2</v>
      </c>
      <c r="L669" s="96">
        <v>0.08</v>
      </c>
      <c r="M669" s="96">
        <f t="shared" si="503"/>
        <v>0</v>
      </c>
      <c r="N669" s="96">
        <f t="shared" si="504"/>
        <v>0</v>
      </c>
      <c r="O669" s="96" t="s">
        <v>27</v>
      </c>
      <c r="P669" s="187">
        <v>13618</v>
      </c>
      <c r="Q669" s="98">
        <f>VLOOKUP(H669,Devices!$A$2:$C$2077,3,FALSE)</f>
        <v>13618</v>
      </c>
      <c r="R669" s="94">
        <f t="shared" si="505"/>
        <v>0</v>
      </c>
      <c r="S669" s="94"/>
      <c r="T669" s="94" t="str">
        <f t="shared" si="508"/>
        <v>0</v>
      </c>
      <c r="U669" s="96">
        <f t="shared" si="509"/>
        <v>0</v>
      </c>
      <c r="V669" s="99">
        <v>0</v>
      </c>
      <c r="W669" s="100">
        <v>0</v>
      </c>
      <c r="X669" s="94">
        <f t="shared" si="506"/>
        <v>0</v>
      </c>
      <c r="Y669" s="94"/>
      <c r="Z669" s="94" t="str">
        <f t="shared" si="507"/>
        <v>0</v>
      </c>
      <c r="AA669" s="96">
        <f t="shared" si="510"/>
        <v>0</v>
      </c>
      <c r="AB669" s="91">
        <v>0</v>
      </c>
      <c r="AC669" s="91"/>
    </row>
    <row r="670" spans="1:29" s="3" customFormat="1" ht="15" customHeight="1">
      <c r="A670" s="81">
        <v>85</v>
      </c>
      <c r="B670" s="90">
        <v>1048142090</v>
      </c>
      <c r="C670" s="91">
        <f>SUM(U670+AA670)</f>
        <v>194.87817999999999</v>
      </c>
      <c r="D670" s="294">
        <v>12354997</v>
      </c>
      <c r="E670" s="90" t="s">
        <v>979</v>
      </c>
      <c r="F670" s="90" t="s">
        <v>1014</v>
      </c>
      <c r="G670" s="90" t="s">
        <v>1249</v>
      </c>
      <c r="H670" s="93" t="s">
        <v>353</v>
      </c>
      <c r="I670" s="94">
        <v>0</v>
      </c>
      <c r="J670" s="94">
        <v>0</v>
      </c>
      <c r="K670" s="95">
        <v>1.9970000000000002E-2</v>
      </c>
      <c r="L670" s="96">
        <v>0.08</v>
      </c>
      <c r="M670" s="96">
        <f t="shared" si="503"/>
        <v>0</v>
      </c>
      <c r="N670" s="96">
        <f t="shared" si="504"/>
        <v>0</v>
      </c>
      <c r="O670" s="96" t="s">
        <v>27</v>
      </c>
      <c r="P670" s="443">
        <v>66997</v>
      </c>
      <c r="Q670" s="98">
        <f>VLOOKUP(H670,Devices!$A$2:$C$2077,3,FALSE)</f>
        <v>68391</v>
      </c>
      <c r="R670" s="94">
        <f t="shared" si="505"/>
        <v>1394</v>
      </c>
      <c r="S670" s="94"/>
      <c r="T670" s="94">
        <f t="shared" si="508"/>
        <v>1394</v>
      </c>
      <c r="U670" s="96">
        <f t="shared" si="509"/>
        <v>27.838180000000001</v>
      </c>
      <c r="V670" s="157">
        <v>65442</v>
      </c>
      <c r="W670" s="100">
        <f>VLOOKUP(H670,Devices!$A$2:$D$2077,4,FALSE)</f>
        <v>67530</v>
      </c>
      <c r="X670" s="94">
        <f t="shared" si="506"/>
        <v>2088</v>
      </c>
      <c r="Y670" s="94"/>
      <c r="Z670" s="94">
        <f t="shared" si="507"/>
        <v>2088</v>
      </c>
      <c r="AA670" s="96">
        <f t="shared" si="510"/>
        <v>167.04</v>
      </c>
      <c r="AB670" s="91">
        <v>194.87817999999999</v>
      </c>
      <c r="AC670" s="91"/>
    </row>
    <row r="671" spans="1:29" s="3" customFormat="1" ht="15" customHeight="1">
      <c r="A671" s="81">
        <v>85</v>
      </c>
      <c r="B671" s="90">
        <v>1048142090</v>
      </c>
      <c r="C671" s="91">
        <f>SUM(U671+AA671)</f>
        <v>0</v>
      </c>
      <c r="D671" s="294">
        <v>12354939</v>
      </c>
      <c r="E671" s="90" t="s">
        <v>979</v>
      </c>
      <c r="F671" s="90" t="s">
        <v>1015</v>
      </c>
      <c r="G671" s="90" t="s">
        <v>1758</v>
      </c>
      <c r="H671" s="93" t="s">
        <v>354</v>
      </c>
      <c r="I671" s="94">
        <v>0</v>
      </c>
      <c r="J671" s="94">
        <v>0</v>
      </c>
      <c r="K671" s="95">
        <v>1.9970000000000002E-2</v>
      </c>
      <c r="L671" s="96">
        <v>0.08</v>
      </c>
      <c r="M671" s="96">
        <f t="shared" si="503"/>
        <v>0</v>
      </c>
      <c r="N671" s="96">
        <f t="shared" si="504"/>
        <v>0</v>
      </c>
      <c r="O671" s="96" t="s">
        <v>27</v>
      </c>
      <c r="P671" s="187">
        <v>2826</v>
      </c>
      <c r="Q671" s="98">
        <f>VLOOKUP(H671,[1]Billing!$I$2:$S$2302,11,FALSE)</f>
        <v>2826</v>
      </c>
      <c r="R671" s="94">
        <f t="shared" si="505"/>
        <v>0</v>
      </c>
      <c r="S671" s="94"/>
      <c r="T671" s="94" t="str">
        <f t="shared" si="508"/>
        <v>0</v>
      </c>
      <c r="U671" s="96">
        <f t="shared" si="509"/>
        <v>0</v>
      </c>
      <c r="V671" s="99">
        <v>0</v>
      </c>
      <c r="W671" s="100">
        <f>VLOOKUP(H671,[1]Billing!$I$2:$Y$2302,17,FALSE)</f>
        <v>0</v>
      </c>
      <c r="X671" s="94">
        <f t="shared" si="506"/>
        <v>0</v>
      </c>
      <c r="Y671" s="94"/>
      <c r="Z671" s="94" t="str">
        <f t="shared" si="507"/>
        <v>0</v>
      </c>
      <c r="AA671" s="96">
        <f t="shared" si="510"/>
        <v>0</v>
      </c>
      <c r="AB671" s="91">
        <v>0</v>
      </c>
      <c r="AC671" s="91"/>
    </row>
    <row r="672" spans="1:29" s="3" customFormat="1" ht="15" customHeight="1">
      <c r="A672" s="81" t="s">
        <v>1202</v>
      </c>
      <c r="B672" s="90">
        <v>1048142090</v>
      </c>
      <c r="C672" s="91">
        <f>SUM(U672+AA672)</f>
        <v>5.0923500000000006</v>
      </c>
      <c r="D672" s="294">
        <v>12355325</v>
      </c>
      <c r="E672" s="90" t="s">
        <v>979</v>
      </c>
      <c r="F672" s="90" t="s">
        <v>3523</v>
      </c>
      <c r="G672" s="90" t="s">
        <v>1248</v>
      </c>
      <c r="H672" s="93" t="s">
        <v>1203</v>
      </c>
      <c r="I672" s="94">
        <v>0</v>
      </c>
      <c r="J672" s="94">
        <v>0</v>
      </c>
      <c r="K672" s="95">
        <v>1.9970000000000002E-2</v>
      </c>
      <c r="L672" s="96">
        <v>0.08</v>
      </c>
      <c r="M672" s="96">
        <f t="shared" si="503"/>
        <v>0</v>
      </c>
      <c r="N672" s="96">
        <f t="shared" si="504"/>
        <v>0</v>
      </c>
      <c r="O672" s="96" t="s">
        <v>27</v>
      </c>
      <c r="P672" s="187">
        <v>36535</v>
      </c>
      <c r="Q672" s="98">
        <f>VLOOKUP(H672,Devices!$A$2:$C$2077,3,FALSE)</f>
        <v>36790</v>
      </c>
      <c r="R672" s="94">
        <f t="shared" si="505"/>
        <v>255</v>
      </c>
      <c r="S672" s="94"/>
      <c r="T672" s="94">
        <f t="shared" si="508"/>
        <v>255</v>
      </c>
      <c r="U672" s="96">
        <f t="shared" si="509"/>
        <v>5.0923500000000006</v>
      </c>
      <c r="V672" s="99">
        <v>0</v>
      </c>
      <c r="W672" s="100">
        <v>0</v>
      </c>
      <c r="X672" s="94">
        <f t="shared" si="506"/>
        <v>0</v>
      </c>
      <c r="Y672" s="94"/>
      <c r="Z672" s="94" t="str">
        <f t="shared" si="507"/>
        <v>0</v>
      </c>
      <c r="AA672" s="96">
        <f t="shared" si="510"/>
        <v>0</v>
      </c>
      <c r="AB672" s="91">
        <v>5.0923500000000006</v>
      </c>
      <c r="AC672" s="91"/>
    </row>
    <row r="673" spans="1:34" s="4" customFormat="1" ht="15" customHeight="1">
      <c r="A673" s="81" t="s">
        <v>2104</v>
      </c>
      <c r="B673" s="90">
        <v>1013194690</v>
      </c>
      <c r="C673" s="91">
        <f>SUM(U673+AA673)</f>
        <v>134.87460000000002</v>
      </c>
      <c r="D673" s="294">
        <v>12355601</v>
      </c>
      <c r="E673" s="90" t="s">
        <v>4610</v>
      </c>
      <c r="F673" s="90" t="s">
        <v>2105</v>
      </c>
      <c r="G673" s="90" t="s">
        <v>1249</v>
      </c>
      <c r="H673" s="93" t="s">
        <v>2106</v>
      </c>
      <c r="I673" s="94">
        <v>0</v>
      </c>
      <c r="J673" s="94">
        <v>0</v>
      </c>
      <c r="K673" s="95">
        <v>1.9970000000000002E-2</v>
      </c>
      <c r="L673" s="96">
        <v>0.08</v>
      </c>
      <c r="M673" s="96">
        <f t="shared" si="503"/>
        <v>0</v>
      </c>
      <c r="N673" s="96">
        <f t="shared" si="504"/>
        <v>0</v>
      </c>
      <c r="O673" s="96" t="s">
        <v>27</v>
      </c>
      <c r="P673" s="187">
        <v>17606</v>
      </c>
      <c r="Q673" s="98">
        <f>VLOOKUP(H673,Devices!$A$2:$C$2077,3,FALSE)</f>
        <v>17786</v>
      </c>
      <c r="R673" s="94">
        <f t="shared" si="505"/>
        <v>180</v>
      </c>
      <c r="S673" s="94"/>
      <c r="T673" s="94">
        <f t="shared" si="508"/>
        <v>180</v>
      </c>
      <c r="U673" s="96">
        <f t="shared" si="509"/>
        <v>3.5946000000000002</v>
      </c>
      <c r="V673" s="99">
        <v>71522</v>
      </c>
      <c r="W673" s="100">
        <f>VLOOKUP(H673,Devices!$A$2:$D$2077,4,FALSE)</f>
        <v>73163</v>
      </c>
      <c r="X673" s="94">
        <f t="shared" si="506"/>
        <v>1641</v>
      </c>
      <c r="Y673" s="94"/>
      <c r="Z673" s="94">
        <f t="shared" si="507"/>
        <v>1641</v>
      </c>
      <c r="AA673" s="96">
        <f t="shared" si="510"/>
        <v>131.28</v>
      </c>
      <c r="AB673" s="91">
        <v>134.87460000000002</v>
      </c>
      <c r="AC673" s="91"/>
      <c r="AF673" s="3"/>
      <c r="AG673" s="3"/>
      <c r="AH673" s="3"/>
    </row>
    <row r="674" spans="1:34" s="4" customFormat="1" ht="15" customHeight="1">
      <c r="A674" s="81" t="s">
        <v>3001</v>
      </c>
      <c r="B674" s="90">
        <v>1048142090</v>
      </c>
      <c r="C674" s="91">
        <f>SUM(U674+AA674)</f>
        <v>21.248080000000002</v>
      </c>
      <c r="D674" s="294">
        <v>12355410</v>
      </c>
      <c r="E674" s="90" t="s">
        <v>979</v>
      </c>
      <c r="F674" s="90" t="s">
        <v>3002</v>
      </c>
      <c r="G674" s="90" t="s">
        <v>1227</v>
      </c>
      <c r="H674" s="93" t="s">
        <v>3003</v>
      </c>
      <c r="I674" s="94">
        <v>0</v>
      </c>
      <c r="J674" s="94">
        <v>0</v>
      </c>
      <c r="K674" s="95">
        <v>1.9970000000000002E-2</v>
      </c>
      <c r="L674" s="96">
        <v>0.08</v>
      </c>
      <c r="M674" s="96">
        <f t="shared" si="503"/>
        <v>0</v>
      </c>
      <c r="N674" s="96">
        <f t="shared" si="504"/>
        <v>0</v>
      </c>
      <c r="O674" s="96" t="s">
        <v>27</v>
      </c>
      <c r="P674" s="187">
        <v>38460</v>
      </c>
      <c r="Q674" s="98">
        <f>VLOOKUP(H674,[1]Billing!$I$2:$S$2302,11,FALSE)</f>
        <v>39524</v>
      </c>
      <c r="R674" s="94">
        <f t="shared" si="505"/>
        <v>1064</v>
      </c>
      <c r="S674" s="94"/>
      <c r="T674" s="94">
        <f t="shared" si="508"/>
        <v>1064</v>
      </c>
      <c r="U674" s="96">
        <f t="shared" si="509"/>
        <v>21.248080000000002</v>
      </c>
      <c r="V674" s="99">
        <v>0</v>
      </c>
      <c r="W674" s="100">
        <f>VLOOKUP(H674,[1]Billing!$I$2:$Y$2302,17,FALSE)</f>
        <v>0</v>
      </c>
      <c r="X674" s="94">
        <f t="shared" si="506"/>
        <v>0</v>
      </c>
      <c r="Y674" s="94"/>
      <c r="Z674" s="94" t="str">
        <f t="shared" si="507"/>
        <v>0</v>
      </c>
      <c r="AA674" s="96">
        <f t="shared" si="510"/>
        <v>0</v>
      </c>
      <c r="AB674" s="91">
        <v>21.248080000000002</v>
      </c>
      <c r="AC674" s="91"/>
      <c r="AF674" s="3"/>
    </row>
    <row r="675" spans="1:34" s="4" customFormat="1" ht="15" customHeight="1">
      <c r="A675" s="81" t="s">
        <v>3071</v>
      </c>
      <c r="B675" s="90">
        <v>1048142090</v>
      </c>
      <c r="C675" s="91">
        <f>SUM(U675+AA675)</f>
        <v>2.37643</v>
      </c>
      <c r="D675" s="294">
        <v>12356029</v>
      </c>
      <c r="E675" s="90" t="s">
        <v>979</v>
      </c>
      <c r="F675" s="90" t="s">
        <v>3072</v>
      </c>
      <c r="G675" s="90" t="s">
        <v>2302</v>
      </c>
      <c r="H675" s="93" t="s">
        <v>3073</v>
      </c>
      <c r="I675" s="94">
        <v>0</v>
      </c>
      <c r="J675" s="94">
        <v>0</v>
      </c>
      <c r="K675" s="95">
        <v>1.9970000000000002E-2</v>
      </c>
      <c r="L675" s="96">
        <v>0.08</v>
      </c>
      <c r="M675" s="96">
        <f t="shared" si="503"/>
        <v>0</v>
      </c>
      <c r="N675" s="96">
        <f t="shared" si="504"/>
        <v>0</v>
      </c>
      <c r="O675" s="96" t="s">
        <v>27</v>
      </c>
      <c r="P675" s="187">
        <v>6664</v>
      </c>
      <c r="Q675" s="98">
        <f>VLOOKUP(H675,Devices!$A$2:$C$2077,3,FALSE)</f>
        <v>6783</v>
      </c>
      <c r="R675" s="94">
        <f t="shared" si="505"/>
        <v>119</v>
      </c>
      <c r="S675" s="94"/>
      <c r="T675" s="94">
        <f t="shared" si="508"/>
        <v>119</v>
      </c>
      <c r="U675" s="96">
        <f t="shared" si="509"/>
        <v>2.37643</v>
      </c>
      <c r="V675" s="99">
        <v>0</v>
      </c>
      <c r="W675" s="100">
        <v>0</v>
      </c>
      <c r="X675" s="94">
        <f t="shared" si="506"/>
        <v>0</v>
      </c>
      <c r="Y675" s="94"/>
      <c r="Z675" s="94" t="str">
        <f t="shared" si="507"/>
        <v>0</v>
      </c>
      <c r="AA675" s="96">
        <f t="shared" si="510"/>
        <v>0</v>
      </c>
      <c r="AB675" s="91">
        <v>2.37643</v>
      </c>
      <c r="AC675" s="91"/>
    </row>
    <row r="676" spans="1:34" s="4" customFormat="1" ht="15" customHeight="1">
      <c r="A676" s="81" t="s">
        <v>3405</v>
      </c>
      <c r="B676" s="90">
        <v>1048142090</v>
      </c>
      <c r="C676" s="91">
        <f>SUM(U676+AA676)</f>
        <v>11.183200000000001</v>
      </c>
      <c r="D676" s="294">
        <v>12356092</v>
      </c>
      <c r="E676" s="90" t="s">
        <v>979</v>
      </c>
      <c r="F676" s="90" t="s">
        <v>3406</v>
      </c>
      <c r="G676" s="90" t="s">
        <v>2302</v>
      </c>
      <c r="H676" s="93" t="s">
        <v>3407</v>
      </c>
      <c r="I676" s="94">
        <v>0</v>
      </c>
      <c r="J676" s="94">
        <v>0</v>
      </c>
      <c r="K676" s="95">
        <v>1.9970000000000002E-2</v>
      </c>
      <c r="L676" s="96">
        <v>0.08</v>
      </c>
      <c r="M676" s="96">
        <f t="shared" si="503"/>
        <v>0</v>
      </c>
      <c r="N676" s="96">
        <f t="shared" si="504"/>
        <v>0</v>
      </c>
      <c r="O676" s="96" t="s">
        <v>27</v>
      </c>
      <c r="P676" s="187">
        <v>26588</v>
      </c>
      <c r="Q676" s="98">
        <f>VLOOKUP(H676,[1]Billing!$I$2:$S$2302,11,FALSE)</f>
        <v>27148</v>
      </c>
      <c r="R676" s="94">
        <f t="shared" si="505"/>
        <v>560</v>
      </c>
      <c r="S676" s="94"/>
      <c r="T676" s="94">
        <f t="shared" si="508"/>
        <v>560</v>
      </c>
      <c r="U676" s="96">
        <f t="shared" si="509"/>
        <v>11.183200000000001</v>
      </c>
      <c r="V676" s="99">
        <v>0</v>
      </c>
      <c r="W676" s="100">
        <f>VLOOKUP(H676,[1]Billing!$I$2:$Y$2302,17,FALSE)</f>
        <v>0</v>
      </c>
      <c r="X676" s="94">
        <f t="shared" si="506"/>
        <v>0</v>
      </c>
      <c r="Y676" s="94"/>
      <c r="Z676" s="94" t="str">
        <f t="shared" si="507"/>
        <v>0</v>
      </c>
      <c r="AA676" s="96">
        <f t="shared" si="510"/>
        <v>0</v>
      </c>
      <c r="AB676" s="91">
        <v>11.183200000000001</v>
      </c>
      <c r="AC676" s="91"/>
    </row>
    <row r="677" spans="1:34" s="4" customFormat="1" ht="15" customHeight="1">
      <c r="A677" s="81" t="s">
        <v>3405</v>
      </c>
      <c r="B677" s="90">
        <v>1048142090</v>
      </c>
      <c r="C677" s="91">
        <f>SUM(U677+AA677)</f>
        <v>25.142230000000001</v>
      </c>
      <c r="D677" s="294">
        <v>12356093</v>
      </c>
      <c r="E677" s="90" t="s">
        <v>979</v>
      </c>
      <c r="F677" s="90" t="s">
        <v>3408</v>
      </c>
      <c r="G677" s="90" t="s">
        <v>2302</v>
      </c>
      <c r="H677" s="93" t="s">
        <v>3409</v>
      </c>
      <c r="I677" s="94">
        <v>0</v>
      </c>
      <c r="J677" s="94">
        <v>0</v>
      </c>
      <c r="K677" s="95">
        <v>1.9970000000000002E-2</v>
      </c>
      <c r="L677" s="96">
        <v>0.08</v>
      </c>
      <c r="M677" s="96">
        <f t="shared" si="503"/>
        <v>0</v>
      </c>
      <c r="N677" s="96">
        <f t="shared" si="504"/>
        <v>0</v>
      </c>
      <c r="O677" s="96" t="s">
        <v>27</v>
      </c>
      <c r="P677" s="187">
        <v>31025</v>
      </c>
      <c r="Q677" s="98">
        <f>VLOOKUP(H677,[1]Billing!$I$2:$S$2302,11,FALSE)</f>
        <v>32284</v>
      </c>
      <c r="R677" s="94">
        <f t="shared" si="505"/>
        <v>1259</v>
      </c>
      <c r="S677" s="94"/>
      <c r="T677" s="94">
        <f t="shared" si="508"/>
        <v>1259</v>
      </c>
      <c r="U677" s="96">
        <f t="shared" si="509"/>
        <v>25.142230000000001</v>
      </c>
      <c r="V677" s="99">
        <v>0</v>
      </c>
      <c r="W677" s="100">
        <f>VLOOKUP(H677,[1]Billing!$I$2:$Y$2302,17,FALSE)</f>
        <v>0</v>
      </c>
      <c r="X677" s="94">
        <f t="shared" si="506"/>
        <v>0</v>
      </c>
      <c r="Y677" s="94"/>
      <c r="Z677" s="94" t="str">
        <f t="shared" si="507"/>
        <v>0</v>
      </c>
      <c r="AA677" s="96">
        <f t="shared" si="510"/>
        <v>0</v>
      </c>
      <c r="AB677" s="91">
        <v>25.142230000000001</v>
      </c>
      <c r="AC677" s="91"/>
    </row>
    <row r="678" spans="1:34" s="3" customFormat="1" ht="15" customHeight="1">
      <c r="A678" s="81" t="s">
        <v>3379</v>
      </c>
      <c r="B678" s="90">
        <v>1048142160</v>
      </c>
      <c r="C678" s="91">
        <f>SUM(U678+AA678)</f>
        <v>9.9850000000000012</v>
      </c>
      <c r="D678" s="294">
        <v>12354780</v>
      </c>
      <c r="E678" s="90" t="s">
        <v>979</v>
      </c>
      <c r="F678" s="90" t="s">
        <v>981</v>
      </c>
      <c r="G678" s="90" t="s">
        <v>1227</v>
      </c>
      <c r="H678" s="93" t="s">
        <v>310</v>
      </c>
      <c r="I678" s="94">
        <v>0</v>
      </c>
      <c r="J678" s="94">
        <v>0</v>
      </c>
      <c r="K678" s="95">
        <v>1.9970000000000002E-2</v>
      </c>
      <c r="L678" s="96">
        <v>0.08</v>
      </c>
      <c r="M678" s="96">
        <f t="shared" si="503"/>
        <v>0</v>
      </c>
      <c r="N678" s="96">
        <f t="shared" si="504"/>
        <v>0</v>
      </c>
      <c r="O678" s="96" t="s">
        <v>27</v>
      </c>
      <c r="P678" s="113">
        <v>34430</v>
      </c>
      <c r="Q678" s="98">
        <v>34930</v>
      </c>
      <c r="R678" s="94">
        <f t="shared" si="505"/>
        <v>500</v>
      </c>
      <c r="S678" s="94"/>
      <c r="T678" s="94">
        <f t="shared" si="508"/>
        <v>500</v>
      </c>
      <c r="U678" s="96">
        <f t="shared" si="509"/>
        <v>9.9850000000000012</v>
      </c>
      <c r="V678" s="99">
        <v>0</v>
      </c>
      <c r="W678" s="100">
        <v>0</v>
      </c>
      <c r="X678" s="94">
        <f t="shared" si="506"/>
        <v>0</v>
      </c>
      <c r="Y678" s="94"/>
      <c r="Z678" s="94" t="str">
        <f t="shared" si="507"/>
        <v>0</v>
      </c>
      <c r="AA678" s="96">
        <f t="shared" si="510"/>
        <v>0</v>
      </c>
      <c r="AB678" s="91">
        <v>9.9850000000000012</v>
      </c>
      <c r="AC678" s="91"/>
      <c r="AF678" s="4"/>
      <c r="AG678" s="4"/>
      <c r="AH678" s="4"/>
    </row>
    <row r="679" spans="1:34" s="3" customFormat="1" ht="15" customHeight="1">
      <c r="A679" s="81" t="s">
        <v>3892</v>
      </c>
      <c r="B679" s="90">
        <v>1048142090</v>
      </c>
      <c r="C679" s="91">
        <f>SUM(U679+AA679)</f>
        <v>39.840150000000001</v>
      </c>
      <c r="D679" s="294">
        <v>12355876</v>
      </c>
      <c r="E679" s="90" t="s">
        <v>979</v>
      </c>
      <c r="F679" s="90" t="s">
        <v>1012</v>
      </c>
      <c r="G679" s="90" t="s">
        <v>2280</v>
      </c>
      <c r="H679" s="93" t="s">
        <v>3872</v>
      </c>
      <c r="I679" s="94">
        <v>0</v>
      </c>
      <c r="J679" s="94">
        <v>0</v>
      </c>
      <c r="K679" s="95">
        <v>1.9970000000000002E-2</v>
      </c>
      <c r="L679" s="96">
        <v>0.08</v>
      </c>
      <c r="M679" s="96">
        <f t="shared" si="503"/>
        <v>0</v>
      </c>
      <c r="N679" s="96">
        <f t="shared" si="504"/>
        <v>0</v>
      </c>
      <c r="O679" s="96" t="s">
        <v>27</v>
      </c>
      <c r="P679" s="443">
        <v>48176</v>
      </c>
      <c r="Q679" s="98">
        <f>VLOOKUP(H679,Devices!$A$2:$C$2077,3,FALSE)</f>
        <v>50171</v>
      </c>
      <c r="R679" s="94">
        <f t="shared" si="505"/>
        <v>1995</v>
      </c>
      <c r="S679" s="94"/>
      <c r="T679" s="94">
        <f t="shared" si="508"/>
        <v>1995</v>
      </c>
      <c r="U679" s="96">
        <f t="shared" si="509"/>
        <v>39.840150000000001</v>
      </c>
      <c r="V679" s="99">
        <v>0</v>
      </c>
      <c r="W679" s="100">
        <v>0</v>
      </c>
      <c r="X679" s="94">
        <f t="shared" si="506"/>
        <v>0</v>
      </c>
      <c r="Y679" s="94"/>
      <c r="Z679" s="94" t="str">
        <f t="shared" si="507"/>
        <v>0</v>
      </c>
      <c r="AA679" s="96">
        <f t="shared" si="510"/>
        <v>0</v>
      </c>
      <c r="AB679" s="91">
        <v>39.840150000000001</v>
      </c>
      <c r="AC679" s="91"/>
      <c r="AF679" s="4"/>
    </row>
    <row r="680" spans="1:34" s="4" customFormat="1" ht="15" customHeight="1">
      <c r="A680" s="81" t="s">
        <v>3943</v>
      </c>
      <c r="B680" s="90">
        <v>1048142090</v>
      </c>
      <c r="C680" s="91">
        <f>SUM(U680+AA680)</f>
        <v>14.595980000000001</v>
      </c>
      <c r="D680" s="294">
        <v>12355887</v>
      </c>
      <c r="E680" s="90" t="s">
        <v>979</v>
      </c>
      <c r="F680" s="90" t="s">
        <v>988</v>
      </c>
      <c r="G680" s="90" t="s">
        <v>2362</v>
      </c>
      <c r="H680" s="93" t="s">
        <v>3935</v>
      </c>
      <c r="I680" s="94">
        <v>0</v>
      </c>
      <c r="J680" s="94">
        <v>0</v>
      </c>
      <c r="K680" s="95">
        <v>1.9970000000000002E-2</v>
      </c>
      <c r="L680" s="96">
        <v>0.08</v>
      </c>
      <c r="M680" s="96">
        <f t="shared" si="503"/>
        <v>0</v>
      </c>
      <c r="N680" s="96">
        <f t="shared" si="504"/>
        <v>0</v>
      </c>
      <c r="O680" s="96" t="s">
        <v>27</v>
      </c>
      <c r="P680" s="443">
        <v>20893</v>
      </c>
      <c r="Q680" s="98">
        <f>VLOOKUP(H680,Devices!$A$2:$C$2077,3,FALSE)</f>
        <v>21027</v>
      </c>
      <c r="R680" s="94">
        <f t="shared" si="505"/>
        <v>134</v>
      </c>
      <c r="S680" s="94"/>
      <c r="T680" s="94">
        <f t="shared" si="508"/>
        <v>134</v>
      </c>
      <c r="U680" s="96">
        <f t="shared" si="509"/>
        <v>2.67598</v>
      </c>
      <c r="V680" s="99">
        <v>21249</v>
      </c>
      <c r="W680" s="100">
        <f>VLOOKUP(H680,Devices!$A$2:$D$2077,4,FALSE)</f>
        <v>21398</v>
      </c>
      <c r="X680" s="94">
        <f t="shared" si="506"/>
        <v>149</v>
      </c>
      <c r="Y680" s="94"/>
      <c r="Z680" s="94">
        <f t="shared" ref="Z680:Z712" si="511">IF(X680-J680&gt;0,X680-J680,"0")</f>
        <v>149</v>
      </c>
      <c r="AA680" s="96">
        <f t="shared" si="510"/>
        <v>11.92</v>
      </c>
      <c r="AB680" s="91">
        <v>14.595980000000001</v>
      </c>
      <c r="AC680" s="91"/>
      <c r="AF680" s="3"/>
      <c r="AG680" s="3"/>
      <c r="AH680" s="3"/>
    </row>
    <row r="681" spans="1:34" s="4" customFormat="1" ht="15" customHeight="1">
      <c r="A681" s="81" t="s">
        <v>5814</v>
      </c>
      <c r="B681" s="90">
        <v>1048142090</v>
      </c>
      <c r="C681" s="91">
        <f>SUM(O681+U681+AA681)</f>
        <v>131.71</v>
      </c>
      <c r="D681" s="294">
        <v>13586883</v>
      </c>
      <c r="E681" s="90" t="s">
        <v>979</v>
      </c>
      <c r="F681" s="90" t="s">
        <v>5815</v>
      </c>
      <c r="G681" s="90" t="s">
        <v>5671</v>
      </c>
      <c r="H681" s="93" t="s">
        <v>5816</v>
      </c>
      <c r="I681" s="94">
        <v>1000</v>
      </c>
      <c r="J681" s="94">
        <v>1000</v>
      </c>
      <c r="K681" s="95">
        <v>2.0750000000000001E-2</v>
      </c>
      <c r="L681" s="96">
        <v>0.08</v>
      </c>
      <c r="M681" s="96">
        <f t="shared" si="503"/>
        <v>20.75</v>
      </c>
      <c r="N681" s="96">
        <f t="shared" si="504"/>
        <v>80</v>
      </c>
      <c r="O681" s="96">
        <f>M681+N681</f>
        <v>100.75</v>
      </c>
      <c r="P681" s="286">
        <v>378</v>
      </c>
      <c r="Q681" s="98">
        <f>VLOOKUP(H681,[1]Billing!$I$2:$S$2302,11,FALSE)</f>
        <v>676</v>
      </c>
      <c r="R681" s="94">
        <f t="shared" si="505"/>
        <v>298</v>
      </c>
      <c r="S681" s="94" t="str">
        <f>IF(R681-I681&gt;0, R681-I681,"0")</f>
        <v>0</v>
      </c>
      <c r="T681" s="94"/>
      <c r="U681" s="96">
        <f>IF(S681&gt;0,S681*K681,"0")</f>
        <v>0</v>
      </c>
      <c r="V681" s="99">
        <v>1187</v>
      </c>
      <c r="W681" s="100">
        <f>VLOOKUP(H681,[1]Billing!$I$2:$Y$2302,17,FALSE)</f>
        <v>3571</v>
      </c>
      <c r="X681" s="94">
        <v>1387</v>
      </c>
      <c r="Y681" s="94">
        <f>IF(X681-J681&gt;0,X681-J681,"0")</f>
        <v>387</v>
      </c>
      <c r="Z681" s="94"/>
      <c r="AA681" s="96">
        <f>IF(Y681&gt;0,Y681*L681,"0")</f>
        <v>30.96</v>
      </c>
      <c r="AB681" s="91">
        <v>131.71</v>
      </c>
      <c r="AC681" s="91"/>
    </row>
    <row r="682" spans="1:34" s="4" customFormat="1" ht="15" customHeight="1">
      <c r="A682" s="81" t="s">
        <v>5814</v>
      </c>
      <c r="B682" s="90">
        <v>1071511100</v>
      </c>
      <c r="C682" s="91">
        <f>SUM(O682+U682+AA682)</f>
        <v>185.4</v>
      </c>
      <c r="D682" s="294">
        <v>13586882</v>
      </c>
      <c r="E682" s="90" t="s">
        <v>979</v>
      </c>
      <c r="F682" s="90" t="s">
        <v>5817</v>
      </c>
      <c r="G682" s="90" t="s">
        <v>2362</v>
      </c>
      <c r="H682" s="93" t="s">
        <v>5818</v>
      </c>
      <c r="I682" s="94">
        <v>4000</v>
      </c>
      <c r="J682" s="94">
        <v>100</v>
      </c>
      <c r="K682" s="95">
        <v>2.0750000000000001E-2</v>
      </c>
      <c r="L682" s="96">
        <v>0.08</v>
      </c>
      <c r="M682" s="96">
        <f t="shared" ref="M682:M683" si="512">I682*K682</f>
        <v>83</v>
      </c>
      <c r="N682" s="96">
        <f t="shared" ref="N682:N683" si="513">J682*L682</f>
        <v>8</v>
      </c>
      <c r="O682" s="96">
        <f>M682+N682</f>
        <v>91</v>
      </c>
      <c r="P682" s="286">
        <v>664</v>
      </c>
      <c r="Q682" s="98">
        <f>VLOOKUP(H682,[1]Billing!$I$2:$S$2302,11,FALSE)</f>
        <v>935</v>
      </c>
      <c r="R682" s="94">
        <f t="shared" ref="R682:R683" si="514">Q682-P682</f>
        <v>271</v>
      </c>
      <c r="S682" s="94" t="str">
        <f>IF(R682-I682&gt;0, R682-I682,"0")</f>
        <v>0</v>
      </c>
      <c r="T682" s="94"/>
      <c r="U682" s="96">
        <f>IF(S682&gt;0,S682*K682,"0")</f>
        <v>0</v>
      </c>
      <c r="V682" s="99">
        <v>1023</v>
      </c>
      <c r="W682" s="100">
        <f>VLOOKUP(H682,[1]Billing!$I$2:$Y$2302,17,FALSE)</f>
        <v>2303</v>
      </c>
      <c r="X682" s="94">
        <f t="shared" ref="X682:X683" si="515">W682-V682</f>
        <v>1280</v>
      </c>
      <c r="Y682" s="94">
        <f>IF(X682-J682&gt;0,X682-J682,"0")</f>
        <v>1180</v>
      </c>
      <c r="Z682" s="94"/>
      <c r="AA682" s="96">
        <f>IF(Y682&gt;0,Y682*L682,"0")</f>
        <v>94.4</v>
      </c>
      <c r="AB682" s="91">
        <v>185.4</v>
      </c>
      <c r="AC682" s="91"/>
    </row>
    <row r="683" spans="1:34" s="4" customFormat="1" ht="15" customHeight="1">
      <c r="A683" s="81" t="s">
        <v>5819</v>
      </c>
      <c r="B683" s="90">
        <v>1048142090</v>
      </c>
      <c r="C683" s="91">
        <f>SUM(U683+AA683)</f>
        <v>70.976470000000006</v>
      </c>
      <c r="D683" s="294">
        <v>13890095</v>
      </c>
      <c r="E683" s="90" t="s">
        <v>979</v>
      </c>
      <c r="F683" s="90" t="s">
        <v>5820</v>
      </c>
      <c r="G683" s="90" t="s">
        <v>5686</v>
      </c>
      <c r="H683" s="93" t="s">
        <v>5821</v>
      </c>
      <c r="I683" s="94">
        <v>0</v>
      </c>
      <c r="J683" s="94">
        <v>0</v>
      </c>
      <c r="K683" s="95">
        <v>1.9970000000000002E-2</v>
      </c>
      <c r="L683" s="96">
        <v>0.08</v>
      </c>
      <c r="M683" s="96">
        <f t="shared" si="512"/>
        <v>0</v>
      </c>
      <c r="N683" s="96">
        <f t="shared" si="513"/>
        <v>0</v>
      </c>
      <c r="O683" s="96" t="s">
        <v>27</v>
      </c>
      <c r="P683" s="443">
        <v>5463</v>
      </c>
      <c r="Q683" s="98">
        <f>VLOOKUP(H683,Devices!$A$2:$C$2077,3,FALSE)</f>
        <v>6914</v>
      </c>
      <c r="R683" s="94">
        <f t="shared" si="514"/>
        <v>1451</v>
      </c>
      <c r="S683" s="94"/>
      <c r="T683" s="94">
        <f t="shared" ref="T683" si="516">IF(R683-I683&gt;0, R683-I683,"0")</f>
        <v>1451</v>
      </c>
      <c r="U683" s="96">
        <f t="shared" ref="U683" si="517">IF(T683&gt;0,T683*K683,"0")</f>
        <v>28.976470000000003</v>
      </c>
      <c r="V683" s="99">
        <v>1524</v>
      </c>
      <c r="W683" s="100">
        <f>VLOOKUP(H683,Devices!$A$2:$D$2077,4,FALSE)</f>
        <v>2049</v>
      </c>
      <c r="X683" s="94">
        <f t="shared" si="515"/>
        <v>525</v>
      </c>
      <c r="Y683" s="94"/>
      <c r="Z683" s="94">
        <f t="shared" ref="Z683" si="518">IF(X683-J683&gt;0,X683-J683,"0")</f>
        <v>525</v>
      </c>
      <c r="AA683" s="96">
        <f t="shared" ref="AA683" si="519">IF(Z683&gt;0,Z683*L683,"0")</f>
        <v>42</v>
      </c>
      <c r="AB683" s="91">
        <v>70.976470000000006</v>
      </c>
      <c r="AC683" s="91"/>
    </row>
    <row r="684" spans="1:34" s="3" customFormat="1" ht="15" customHeight="1">
      <c r="A684" s="81">
        <v>86</v>
      </c>
      <c r="B684" s="90">
        <v>1013171160</v>
      </c>
      <c r="C684" s="91">
        <f>SUM(U684+AA684)</f>
        <v>862.14566000000002</v>
      </c>
      <c r="D684" s="143">
        <v>12308108</v>
      </c>
      <c r="E684" s="90" t="s">
        <v>1016</v>
      </c>
      <c r="F684" s="90" t="s">
        <v>355</v>
      </c>
      <c r="G684" s="90" t="s">
        <v>137</v>
      </c>
      <c r="H684" s="93" t="s">
        <v>356</v>
      </c>
      <c r="I684" s="94">
        <v>0</v>
      </c>
      <c r="J684" s="94">
        <v>0</v>
      </c>
      <c r="K684" s="95">
        <v>1.9970000000000002E-2</v>
      </c>
      <c r="L684" s="96">
        <v>0.08</v>
      </c>
      <c r="M684" s="96">
        <f t="shared" si="503"/>
        <v>0</v>
      </c>
      <c r="N684" s="96">
        <f t="shared" si="504"/>
        <v>0</v>
      </c>
      <c r="O684" s="96" t="s">
        <v>27</v>
      </c>
      <c r="P684" s="592">
        <v>491298</v>
      </c>
      <c r="Q684" s="98">
        <f>VLOOKUP(H684,Devices!$A$2:$C$2077,3,FALSE)</f>
        <v>495776</v>
      </c>
      <c r="R684" s="94">
        <f t="shared" si="505"/>
        <v>4478</v>
      </c>
      <c r="S684" s="90"/>
      <c r="T684" s="94">
        <f t="shared" si="508"/>
        <v>4478</v>
      </c>
      <c r="U684" s="96">
        <f t="shared" si="509"/>
        <v>89.425660000000008</v>
      </c>
      <c r="V684" s="157">
        <v>299018</v>
      </c>
      <c r="W684" s="100">
        <f>VLOOKUP(H684,Devices!$A$2:$D$2077,4,FALSE)</f>
        <v>308677</v>
      </c>
      <c r="X684" s="94">
        <f t="shared" si="506"/>
        <v>9659</v>
      </c>
      <c r="Y684" s="94"/>
      <c r="Z684" s="94">
        <f t="shared" si="511"/>
        <v>9659</v>
      </c>
      <c r="AA684" s="96">
        <f t="shared" si="510"/>
        <v>772.72</v>
      </c>
      <c r="AB684" s="91">
        <v>862.14566000000002</v>
      </c>
      <c r="AC684" s="91"/>
      <c r="AG684" s="4"/>
      <c r="AH684" s="4"/>
    </row>
    <row r="685" spans="1:34" s="3" customFormat="1" ht="15" customHeight="1">
      <c r="A685" s="81">
        <v>86</v>
      </c>
      <c r="B685" s="90">
        <v>1013171160</v>
      </c>
      <c r="C685" s="91">
        <f>SUM(U685+AA685)</f>
        <v>94.432379999999995</v>
      </c>
      <c r="D685" s="188">
        <v>12354917</v>
      </c>
      <c r="E685" s="90" t="s">
        <v>1016</v>
      </c>
      <c r="F685" s="90" t="s">
        <v>355</v>
      </c>
      <c r="G685" s="90" t="s">
        <v>357</v>
      </c>
      <c r="H685" s="93" t="s">
        <v>358</v>
      </c>
      <c r="I685" s="94">
        <v>0</v>
      </c>
      <c r="J685" s="94">
        <v>0</v>
      </c>
      <c r="K685" s="95">
        <v>1.9970000000000002E-2</v>
      </c>
      <c r="L685" s="96">
        <v>0.08</v>
      </c>
      <c r="M685" s="96">
        <f t="shared" si="503"/>
        <v>0</v>
      </c>
      <c r="N685" s="96">
        <f t="shared" si="504"/>
        <v>0</v>
      </c>
      <c r="O685" s="96" t="s">
        <v>27</v>
      </c>
      <c r="P685" s="145">
        <v>129425</v>
      </c>
      <c r="Q685" s="98">
        <f>VLOOKUP(H685,Devices!$A$2:$C$2077,3,FALSE)</f>
        <v>129679</v>
      </c>
      <c r="R685" s="94">
        <f t="shared" si="505"/>
        <v>254</v>
      </c>
      <c r="S685" s="90"/>
      <c r="T685" s="94">
        <f t="shared" si="508"/>
        <v>254</v>
      </c>
      <c r="U685" s="96">
        <f t="shared" si="509"/>
        <v>5.0723800000000008</v>
      </c>
      <c r="V685" s="157">
        <v>188680</v>
      </c>
      <c r="W685" s="100">
        <f>VLOOKUP(H685,Devices!$A$2:$D$2077,4,FALSE)</f>
        <v>189797</v>
      </c>
      <c r="X685" s="94">
        <f t="shared" si="506"/>
        <v>1117</v>
      </c>
      <c r="Y685" s="94"/>
      <c r="Z685" s="94">
        <f t="shared" si="511"/>
        <v>1117</v>
      </c>
      <c r="AA685" s="96">
        <f t="shared" si="510"/>
        <v>89.36</v>
      </c>
      <c r="AB685" s="91">
        <v>94.432379999999995</v>
      </c>
      <c r="AC685" s="91"/>
      <c r="AF685" s="4"/>
    </row>
    <row r="686" spans="1:34" s="3" customFormat="1" ht="15" customHeight="1">
      <c r="A686" s="81">
        <v>86</v>
      </c>
      <c r="B686" s="90">
        <v>1012140280</v>
      </c>
      <c r="C686" s="91">
        <f>SUM(U686+AA686)</f>
        <v>17.553630000000002</v>
      </c>
      <c r="D686" s="143">
        <v>12354820</v>
      </c>
      <c r="E686" s="90" t="s">
        <v>1016</v>
      </c>
      <c r="F686" s="90" t="s">
        <v>4120</v>
      </c>
      <c r="G686" s="90" t="s">
        <v>80</v>
      </c>
      <c r="H686" s="93" t="s">
        <v>359</v>
      </c>
      <c r="I686" s="94">
        <v>0</v>
      </c>
      <c r="J686" s="94">
        <v>0</v>
      </c>
      <c r="K686" s="95">
        <v>1.9970000000000002E-2</v>
      </c>
      <c r="L686" s="96">
        <v>0.08</v>
      </c>
      <c r="M686" s="96">
        <f t="shared" si="503"/>
        <v>0</v>
      </c>
      <c r="N686" s="96">
        <f t="shared" si="504"/>
        <v>0</v>
      </c>
      <c r="O686" s="96" t="s">
        <v>27</v>
      </c>
      <c r="P686" s="443">
        <v>151225</v>
      </c>
      <c r="Q686" s="98">
        <v>152104</v>
      </c>
      <c r="R686" s="94">
        <f t="shared" si="505"/>
        <v>879</v>
      </c>
      <c r="S686" s="90"/>
      <c r="T686" s="94">
        <f t="shared" si="508"/>
        <v>879</v>
      </c>
      <c r="U686" s="96">
        <f t="shared" si="509"/>
        <v>17.553630000000002</v>
      </c>
      <c r="V686" s="99">
        <v>0</v>
      </c>
      <c r="W686" s="100">
        <v>0</v>
      </c>
      <c r="X686" s="94">
        <f t="shared" si="506"/>
        <v>0</v>
      </c>
      <c r="Y686" s="94"/>
      <c r="Z686" s="94" t="str">
        <f t="shared" si="511"/>
        <v>0</v>
      </c>
      <c r="AA686" s="96">
        <f t="shared" si="510"/>
        <v>0</v>
      </c>
      <c r="AB686" s="91">
        <v>17.553630000000002</v>
      </c>
      <c r="AC686" s="91"/>
    </row>
    <row r="687" spans="1:34" s="3" customFormat="1" ht="15" customHeight="1">
      <c r="A687" s="81">
        <v>86</v>
      </c>
      <c r="B687" s="90">
        <v>1012140280</v>
      </c>
      <c r="C687" s="91">
        <f>SUM(U687+AA687)</f>
        <v>192.31110000000001</v>
      </c>
      <c r="D687" s="143">
        <v>12354818</v>
      </c>
      <c r="E687" s="90" t="s">
        <v>1016</v>
      </c>
      <c r="F687" s="90" t="s">
        <v>4121</v>
      </c>
      <c r="G687" s="90" t="s">
        <v>360</v>
      </c>
      <c r="H687" s="93" t="s">
        <v>361</v>
      </c>
      <c r="I687" s="94">
        <v>0</v>
      </c>
      <c r="J687" s="94">
        <v>0</v>
      </c>
      <c r="K687" s="95">
        <v>1.9970000000000002E-2</v>
      </c>
      <c r="L687" s="96">
        <v>0.08</v>
      </c>
      <c r="M687" s="96">
        <f t="shared" si="503"/>
        <v>0</v>
      </c>
      <c r="N687" s="96">
        <f t="shared" si="504"/>
        <v>0</v>
      </c>
      <c r="O687" s="96" t="s">
        <v>27</v>
      </c>
      <c r="P687" s="146">
        <v>495824</v>
      </c>
      <c r="Q687" s="98">
        <f>VLOOKUP(H687,Devices!$A$2:$C$2077,3,FALSE)</f>
        <v>505454</v>
      </c>
      <c r="R687" s="94">
        <f t="shared" si="505"/>
        <v>9630</v>
      </c>
      <c r="S687" s="90"/>
      <c r="T687" s="94">
        <f t="shared" si="508"/>
        <v>9630</v>
      </c>
      <c r="U687" s="96">
        <f t="shared" si="509"/>
        <v>192.31110000000001</v>
      </c>
      <c r="V687" s="99">
        <v>0</v>
      </c>
      <c r="W687" s="100">
        <v>0</v>
      </c>
      <c r="X687" s="94">
        <f t="shared" si="506"/>
        <v>0</v>
      </c>
      <c r="Y687" s="94"/>
      <c r="Z687" s="94" t="str">
        <f t="shared" si="511"/>
        <v>0</v>
      </c>
      <c r="AA687" s="96">
        <f t="shared" si="510"/>
        <v>0</v>
      </c>
      <c r="AB687" s="91">
        <v>192.31110000000001</v>
      </c>
      <c r="AC687" s="91"/>
    </row>
    <row r="688" spans="1:34" s="3" customFormat="1" ht="15" customHeight="1">
      <c r="A688" s="81">
        <v>86</v>
      </c>
      <c r="B688" s="90">
        <v>1012140280</v>
      </c>
      <c r="C688" s="91">
        <f>SUM(U688+AA688)</f>
        <v>29.455750000000002</v>
      </c>
      <c r="D688" s="143">
        <v>12354819</v>
      </c>
      <c r="E688" s="90" t="s">
        <v>1016</v>
      </c>
      <c r="F688" s="90" t="s">
        <v>4122</v>
      </c>
      <c r="G688" s="90" t="s">
        <v>113</v>
      </c>
      <c r="H688" s="93" t="s">
        <v>362</v>
      </c>
      <c r="I688" s="94">
        <v>0</v>
      </c>
      <c r="J688" s="94">
        <v>0</v>
      </c>
      <c r="K688" s="95">
        <v>1.9970000000000002E-2</v>
      </c>
      <c r="L688" s="96">
        <v>0.08</v>
      </c>
      <c r="M688" s="96">
        <f t="shared" si="503"/>
        <v>0</v>
      </c>
      <c r="N688" s="96">
        <f t="shared" si="504"/>
        <v>0</v>
      </c>
      <c r="O688" s="96" t="s">
        <v>27</v>
      </c>
      <c r="P688" s="148">
        <v>322294</v>
      </c>
      <c r="Q688" s="98">
        <f>VLOOKUP(H688,Devices!$A$2:$C$2077,3,FALSE)</f>
        <v>323769</v>
      </c>
      <c r="R688" s="94">
        <f t="shared" si="505"/>
        <v>1475</v>
      </c>
      <c r="S688" s="90"/>
      <c r="T688" s="94">
        <f t="shared" si="508"/>
        <v>1475</v>
      </c>
      <c r="U688" s="96">
        <f t="shared" si="509"/>
        <v>29.455750000000002</v>
      </c>
      <c r="V688" s="99">
        <v>0</v>
      </c>
      <c r="W688" s="100">
        <v>0</v>
      </c>
      <c r="X688" s="94">
        <f t="shared" si="506"/>
        <v>0</v>
      </c>
      <c r="Y688" s="94"/>
      <c r="Z688" s="94" t="str">
        <f t="shared" si="511"/>
        <v>0</v>
      </c>
      <c r="AA688" s="96">
        <f t="shared" si="510"/>
        <v>0</v>
      </c>
      <c r="AB688" s="91">
        <v>29.455750000000002</v>
      </c>
      <c r="AC688" s="91"/>
    </row>
    <row r="689" spans="1:34" s="3" customFormat="1" ht="15" customHeight="1">
      <c r="A689" s="81">
        <v>86</v>
      </c>
      <c r="B689" s="593">
        <v>1013171160</v>
      </c>
      <c r="C689" s="91">
        <f>SUM(U689+AA689)</f>
        <v>558.20046000000002</v>
      </c>
      <c r="D689" s="143">
        <v>12308103</v>
      </c>
      <c r="E689" s="90" t="s">
        <v>1016</v>
      </c>
      <c r="F689" s="90" t="s">
        <v>363</v>
      </c>
      <c r="G689" s="90" t="s">
        <v>137</v>
      </c>
      <c r="H689" s="93" t="s">
        <v>364</v>
      </c>
      <c r="I689" s="94">
        <v>0</v>
      </c>
      <c r="J689" s="94">
        <v>0</v>
      </c>
      <c r="K689" s="95">
        <v>1.9970000000000002E-2</v>
      </c>
      <c r="L689" s="96">
        <v>0.08</v>
      </c>
      <c r="M689" s="96">
        <f t="shared" si="503"/>
        <v>0</v>
      </c>
      <c r="N689" s="96">
        <f t="shared" si="504"/>
        <v>0</v>
      </c>
      <c r="O689" s="96" t="s">
        <v>27</v>
      </c>
      <c r="P689" s="149">
        <v>404625</v>
      </c>
      <c r="Q689" s="98">
        <f>VLOOKUP(H689,Devices!$A$2:$C$2077,3,FALSE)</f>
        <v>409943</v>
      </c>
      <c r="R689" s="94">
        <f t="shared" si="505"/>
        <v>5318</v>
      </c>
      <c r="S689" s="90"/>
      <c r="T689" s="94">
        <f t="shared" si="508"/>
        <v>5318</v>
      </c>
      <c r="U689" s="96">
        <f t="shared" si="509"/>
        <v>106.20046000000001</v>
      </c>
      <c r="V689" s="157">
        <v>378950</v>
      </c>
      <c r="W689" s="100">
        <f>VLOOKUP(H689,Devices!$A$2:$D$2077,4,FALSE)</f>
        <v>384600</v>
      </c>
      <c r="X689" s="94">
        <f t="shared" si="506"/>
        <v>5650</v>
      </c>
      <c r="Y689" s="94"/>
      <c r="Z689" s="94">
        <f t="shared" si="511"/>
        <v>5650</v>
      </c>
      <c r="AA689" s="96">
        <f t="shared" si="510"/>
        <v>452</v>
      </c>
      <c r="AB689" s="91">
        <v>558.20046000000002</v>
      </c>
      <c r="AC689" s="91"/>
    </row>
    <row r="690" spans="1:34" s="3" customFormat="1" ht="15" customHeight="1">
      <c r="A690" s="81">
        <v>86</v>
      </c>
      <c r="B690" s="593">
        <v>1013171160</v>
      </c>
      <c r="C690" s="91">
        <f>SUM(U690+AA690)</f>
        <v>545.39571999999998</v>
      </c>
      <c r="D690" s="137">
        <v>12318292</v>
      </c>
      <c r="E690" s="90" t="s">
        <v>1016</v>
      </c>
      <c r="F690" s="90" t="s">
        <v>365</v>
      </c>
      <c r="G690" s="90" t="s">
        <v>1174</v>
      </c>
      <c r="H690" s="93" t="s">
        <v>366</v>
      </c>
      <c r="I690" s="94">
        <v>0</v>
      </c>
      <c r="J690" s="94">
        <v>0</v>
      </c>
      <c r="K690" s="95">
        <v>1.9970000000000002E-2</v>
      </c>
      <c r="L690" s="96">
        <v>0.08</v>
      </c>
      <c r="M690" s="96">
        <f t="shared" si="503"/>
        <v>0</v>
      </c>
      <c r="N690" s="96">
        <f t="shared" si="504"/>
        <v>0</v>
      </c>
      <c r="O690" s="96" t="s">
        <v>27</v>
      </c>
      <c r="P690" s="150">
        <v>198274</v>
      </c>
      <c r="Q690" s="98">
        <f>VLOOKUP(H690,Devices!$A$2:$C$2077,3,FALSE)</f>
        <v>199750</v>
      </c>
      <c r="R690" s="94">
        <f t="shared" si="505"/>
        <v>1476</v>
      </c>
      <c r="S690" s="90"/>
      <c r="T690" s="94">
        <f t="shared" si="508"/>
        <v>1476</v>
      </c>
      <c r="U690" s="96">
        <f t="shared" si="509"/>
        <v>29.475720000000003</v>
      </c>
      <c r="V690" s="157">
        <v>337991</v>
      </c>
      <c r="W690" s="100">
        <f>VLOOKUP(H690,Devices!$A$2:$D$2077,4,FALSE)</f>
        <v>344440</v>
      </c>
      <c r="X690" s="94">
        <f t="shared" si="506"/>
        <v>6449</v>
      </c>
      <c r="Y690" s="94"/>
      <c r="Z690" s="94">
        <f t="shared" si="511"/>
        <v>6449</v>
      </c>
      <c r="AA690" s="96">
        <f t="shared" si="510"/>
        <v>515.91999999999996</v>
      </c>
      <c r="AB690" s="91">
        <v>545.39571999999998</v>
      </c>
      <c r="AC690" s="91"/>
    </row>
    <row r="691" spans="1:34" s="3" customFormat="1" ht="15" customHeight="1">
      <c r="A691" s="81">
        <v>86</v>
      </c>
      <c r="B691" s="593">
        <v>1013171160</v>
      </c>
      <c r="C691" s="91">
        <f>SUM(U691+AA691)</f>
        <v>5.3519600000000001</v>
      </c>
      <c r="D691" s="137">
        <v>12354837</v>
      </c>
      <c r="E691" s="90" t="s">
        <v>1016</v>
      </c>
      <c r="F691" s="90" t="s">
        <v>367</v>
      </c>
      <c r="G691" s="90" t="s">
        <v>1227</v>
      </c>
      <c r="H691" s="93" t="s">
        <v>368</v>
      </c>
      <c r="I691" s="94">
        <v>0</v>
      </c>
      <c r="J691" s="94">
        <v>0</v>
      </c>
      <c r="K691" s="95">
        <v>1.9970000000000002E-2</v>
      </c>
      <c r="L691" s="96">
        <v>0.08</v>
      </c>
      <c r="M691" s="96">
        <f t="shared" si="503"/>
        <v>0</v>
      </c>
      <c r="N691" s="96">
        <f t="shared" si="504"/>
        <v>0</v>
      </c>
      <c r="O691" s="96" t="s">
        <v>27</v>
      </c>
      <c r="P691" s="151">
        <v>28635</v>
      </c>
      <c r="Q691" s="98">
        <f>VLOOKUP(H691,Devices!$A$2:$C$2077,3,FALSE)</f>
        <v>28903</v>
      </c>
      <c r="R691" s="94">
        <f t="shared" si="505"/>
        <v>268</v>
      </c>
      <c r="S691" s="90"/>
      <c r="T691" s="94">
        <f t="shared" si="508"/>
        <v>268</v>
      </c>
      <c r="U691" s="96">
        <f t="shared" si="509"/>
        <v>5.3519600000000001</v>
      </c>
      <c r="V691" s="99">
        <v>0</v>
      </c>
      <c r="W691" s="100">
        <v>0</v>
      </c>
      <c r="X691" s="94">
        <f t="shared" si="506"/>
        <v>0</v>
      </c>
      <c r="Y691" s="94"/>
      <c r="Z691" s="94" t="str">
        <f t="shared" si="511"/>
        <v>0</v>
      </c>
      <c r="AA691" s="96">
        <f t="shared" si="510"/>
        <v>0</v>
      </c>
      <c r="AB691" s="91">
        <v>5.3519600000000001</v>
      </c>
      <c r="AC691" s="91"/>
    </row>
    <row r="692" spans="1:34" s="3" customFormat="1" ht="15" customHeight="1">
      <c r="A692" s="81">
        <v>86</v>
      </c>
      <c r="B692" s="90">
        <v>1013171160</v>
      </c>
      <c r="C692" s="91">
        <f>SUM(U692+AA692)</f>
        <v>49.813670000000002</v>
      </c>
      <c r="D692" s="137">
        <v>12354822</v>
      </c>
      <c r="E692" s="90" t="s">
        <v>1016</v>
      </c>
      <c r="F692" s="90" t="s">
        <v>369</v>
      </c>
      <c r="G692" s="90" t="s">
        <v>1249</v>
      </c>
      <c r="H692" s="93" t="s">
        <v>370</v>
      </c>
      <c r="I692" s="94">
        <v>0</v>
      </c>
      <c r="J692" s="94">
        <v>0</v>
      </c>
      <c r="K692" s="95">
        <v>1.9970000000000002E-2</v>
      </c>
      <c r="L692" s="96">
        <v>0.08</v>
      </c>
      <c r="M692" s="96">
        <f t="shared" si="503"/>
        <v>0</v>
      </c>
      <c r="N692" s="96">
        <f t="shared" si="504"/>
        <v>0</v>
      </c>
      <c r="O692" s="96" t="s">
        <v>27</v>
      </c>
      <c r="P692" s="153">
        <v>30816</v>
      </c>
      <c r="Q692" s="98">
        <f>VLOOKUP(H692,Devices!$A$2:$C$2077,3,FALSE)</f>
        <v>31027</v>
      </c>
      <c r="R692" s="94">
        <f t="shared" si="505"/>
        <v>211</v>
      </c>
      <c r="S692" s="90"/>
      <c r="T692" s="94">
        <f t="shared" si="508"/>
        <v>211</v>
      </c>
      <c r="U692" s="96">
        <f t="shared" si="509"/>
        <v>4.2136700000000005</v>
      </c>
      <c r="V692" s="157">
        <v>68271</v>
      </c>
      <c r="W692" s="100">
        <f>VLOOKUP(H692,Devices!$A$2:$D$2077,4,FALSE)</f>
        <v>68841</v>
      </c>
      <c r="X692" s="94">
        <f t="shared" si="506"/>
        <v>570</v>
      </c>
      <c r="Y692" s="94"/>
      <c r="Z692" s="94">
        <f t="shared" si="511"/>
        <v>570</v>
      </c>
      <c r="AA692" s="96">
        <f t="shared" si="510"/>
        <v>45.6</v>
      </c>
      <c r="AB692" s="91">
        <v>49.813670000000002</v>
      </c>
      <c r="AC692" s="91"/>
    </row>
    <row r="693" spans="1:34" s="3" customFormat="1" ht="15" customHeight="1">
      <c r="A693" s="81">
        <v>86</v>
      </c>
      <c r="B693" s="90">
        <v>1013171160</v>
      </c>
      <c r="C693" s="91">
        <f>SUM(U693+AA693)</f>
        <v>208.81281999999999</v>
      </c>
      <c r="D693" s="137">
        <v>12354823</v>
      </c>
      <c r="E693" s="90" t="s">
        <v>1016</v>
      </c>
      <c r="F693" s="90" t="s">
        <v>2059</v>
      </c>
      <c r="G693" s="90" t="s">
        <v>1249</v>
      </c>
      <c r="H693" s="93" t="s">
        <v>371</v>
      </c>
      <c r="I693" s="94">
        <v>0</v>
      </c>
      <c r="J693" s="94">
        <v>0</v>
      </c>
      <c r="K693" s="95">
        <v>1.9970000000000002E-2</v>
      </c>
      <c r="L693" s="96">
        <v>0.08</v>
      </c>
      <c r="M693" s="96">
        <f t="shared" si="503"/>
        <v>0</v>
      </c>
      <c r="N693" s="96">
        <f t="shared" si="504"/>
        <v>0</v>
      </c>
      <c r="O693" s="96" t="s">
        <v>27</v>
      </c>
      <c r="P693" s="154">
        <v>87888</v>
      </c>
      <c r="Q693" s="98">
        <f>VLOOKUP(H693,Devices!$A$2:$C$2077,3,FALSE)</f>
        <v>88794</v>
      </c>
      <c r="R693" s="94">
        <f t="shared" si="505"/>
        <v>906</v>
      </c>
      <c r="S693" s="90"/>
      <c r="T693" s="94">
        <f t="shared" ref="T693:T720" si="520">IF(R693-I693&gt;0, R693-I693,"0")</f>
        <v>906</v>
      </c>
      <c r="U693" s="96">
        <f t="shared" ref="U693:U720" si="521">IF(T693&gt;0,T693*K693,"0")</f>
        <v>18.092820000000003</v>
      </c>
      <c r="V693" s="157">
        <v>266554</v>
      </c>
      <c r="W693" s="100">
        <f>VLOOKUP(H693,Devices!$A$2:$D$2077,4,FALSE)</f>
        <v>268938</v>
      </c>
      <c r="X693" s="94">
        <f t="shared" si="506"/>
        <v>2384</v>
      </c>
      <c r="Y693" s="94"/>
      <c r="Z693" s="94">
        <f t="shared" si="511"/>
        <v>2384</v>
      </c>
      <c r="AA693" s="96">
        <f t="shared" ref="AA693:AA720" si="522">IF(Z693&gt;0,Z693*L693,"0")</f>
        <v>190.72</v>
      </c>
      <c r="AB693" s="91">
        <v>208.81281999999999</v>
      </c>
      <c r="AC693" s="91"/>
    </row>
    <row r="694" spans="1:34" s="3" customFormat="1" ht="15" customHeight="1">
      <c r="A694" s="81">
        <v>86</v>
      </c>
      <c r="B694" s="90">
        <v>1013171160</v>
      </c>
      <c r="C694" s="91">
        <f>SUM(U694+AA694)</f>
        <v>75.135530000000003</v>
      </c>
      <c r="D694" s="137">
        <v>12354765</v>
      </c>
      <c r="E694" s="90" t="s">
        <v>1016</v>
      </c>
      <c r="F694" s="90" t="s">
        <v>372</v>
      </c>
      <c r="G694" s="90" t="s">
        <v>1249</v>
      </c>
      <c r="H694" s="93" t="s">
        <v>373</v>
      </c>
      <c r="I694" s="94">
        <v>0</v>
      </c>
      <c r="J694" s="94">
        <v>0</v>
      </c>
      <c r="K694" s="95">
        <v>1.9970000000000002E-2</v>
      </c>
      <c r="L694" s="96">
        <v>0.08</v>
      </c>
      <c r="M694" s="96">
        <f t="shared" si="503"/>
        <v>0</v>
      </c>
      <c r="N694" s="96">
        <f t="shared" si="504"/>
        <v>0</v>
      </c>
      <c r="O694" s="96" t="s">
        <v>27</v>
      </c>
      <c r="P694" s="594">
        <v>30519</v>
      </c>
      <c r="Q694" s="98">
        <f>VLOOKUP(H694,Devices!$A$2:$C$2077,3,FALSE)</f>
        <v>30668</v>
      </c>
      <c r="R694" s="94">
        <f t="shared" si="505"/>
        <v>149</v>
      </c>
      <c r="S694" s="90"/>
      <c r="T694" s="94">
        <f t="shared" si="520"/>
        <v>149</v>
      </c>
      <c r="U694" s="96">
        <f t="shared" si="521"/>
        <v>2.9755300000000005</v>
      </c>
      <c r="V694" s="157">
        <v>38902</v>
      </c>
      <c r="W694" s="100">
        <f>VLOOKUP(H694,Devices!$A$2:$D$2077,4,FALSE)</f>
        <v>39804</v>
      </c>
      <c r="X694" s="94">
        <f t="shared" si="506"/>
        <v>902</v>
      </c>
      <c r="Y694" s="94"/>
      <c r="Z694" s="94">
        <f t="shared" si="511"/>
        <v>902</v>
      </c>
      <c r="AA694" s="96">
        <f t="shared" si="522"/>
        <v>72.16</v>
      </c>
      <c r="AB694" s="91">
        <v>75.135530000000003</v>
      </c>
      <c r="AC694" s="91"/>
    </row>
    <row r="695" spans="1:34" s="3" customFormat="1" ht="15" customHeight="1">
      <c r="A695" s="81">
        <v>86</v>
      </c>
      <c r="B695" s="90">
        <v>1043801340</v>
      </c>
      <c r="C695" s="91">
        <f>SUM(U695+AA695)</f>
        <v>0</v>
      </c>
      <c r="D695" s="188">
        <v>12354839</v>
      </c>
      <c r="E695" s="90" t="s">
        <v>1016</v>
      </c>
      <c r="F695" s="90" t="s">
        <v>4870</v>
      </c>
      <c r="G695" s="90" t="s">
        <v>1227</v>
      </c>
      <c r="H695" s="93" t="s">
        <v>374</v>
      </c>
      <c r="I695" s="94">
        <v>0</v>
      </c>
      <c r="J695" s="94">
        <v>0</v>
      </c>
      <c r="K695" s="95">
        <v>1.9970000000000002E-2</v>
      </c>
      <c r="L695" s="96">
        <v>0.08</v>
      </c>
      <c r="M695" s="96">
        <f t="shared" si="503"/>
        <v>0</v>
      </c>
      <c r="N695" s="96">
        <f t="shared" si="504"/>
        <v>0</v>
      </c>
      <c r="O695" s="96" t="s">
        <v>27</v>
      </c>
      <c r="P695" s="164">
        <v>23237</v>
      </c>
      <c r="Q695" s="98">
        <v>23237</v>
      </c>
      <c r="R695" s="94">
        <f t="shared" si="505"/>
        <v>0</v>
      </c>
      <c r="S695" s="90"/>
      <c r="T695" s="94" t="str">
        <f t="shared" si="520"/>
        <v>0</v>
      </c>
      <c r="U695" s="96">
        <f t="shared" si="521"/>
        <v>0</v>
      </c>
      <c r="V695" s="157">
        <v>0</v>
      </c>
      <c r="W695" s="100">
        <f>VLOOKUP(H695,[1]Billing!$I$2:$Y$2302,17,FALSE)</f>
        <v>0</v>
      </c>
      <c r="X695" s="94">
        <f t="shared" si="506"/>
        <v>0</v>
      </c>
      <c r="Y695" s="94"/>
      <c r="Z695" s="94" t="str">
        <f t="shared" si="511"/>
        <v>0</v>
      </c>
      <c r="AA695" s="96">
        <f t="shared" si="522"/>
        <v>0</v>
      </c>
      <c r="AB695" s="91">
        <v>0</v>
      </c>
      <c r="AC695" s="91"/>
    </row>
    <row r="696" spans="1:34" s="3" customFormat="1" ht="15" customHeight="1">
      <c r="A696" s="81">
        <v>86</v>
      </c>
      <c r="B696" s="90">
        <v>1043801340</v>
      </c>
      <c r="C696" s="91">
        <f>SUM(U696+AA696)</f>
        <v>126.42415</v>
      </c>
      <c r="D696" s="137">
        <v>12354838</v>
      </c>
      <c r="E696" s="90" t="s">
        <v>1016</v>
      </c>
      <c r="F696" s="90" t="s">
        <v>4136</v>
      </c>
      <c r="G696" s="90" t="s">
        <v>1170</v>
      </c>
      <c r="H696" s="93" t="s">
        <v>375</v>
      </c>
      <c r="I696" s="94">
        <v>0</v>
      </c>
      <c r="J696" s="94">
        <v>0</v>
      </c>
      <c r="K696" s="95">
        <v>1.9970000000000002E-2</v>
      </c>
      <c r="L696" s="96">
        <v>0.08</v>
      </c>
      <c r="M696" s="96">
        <f t="shared" si="503"/>
        <v>0</v>
      </c>
      <c r="N696" s="96">
        <f t="shared" si="504"/>
        <v>0</v>
      </c>
      <c r="O696" s="96" t="s">
        <v>27</v>
      </c>
      <c r="P696" s="164">
        <v>55172</v>
      </c>
      <c r="Q696" s="98">
        <f>VLOOKUP(H696,Devices!$A$2:$C$2077,3,FALSE)</f>
        <v>56367</v>
      </c>
      <c r="R696" s="94">
        <f t="shared" si="505"/>
        <v>1195</v>
      </c>
      <c r="S696" s="90"/>
      <c r="T696" s="94">
        <f t="shared" si="520"/>
        <v>1195</v>
      </c>
      <c r="U696" s="96">
        <f t="shared" si="521"/>
        <v>23.864150000000002</v>
      </c>
      <c r="V696" s="157">
        <v>25339</v>
      </c>
      <c r="W696" s="100">
        <f>VLOOKUP(H696,Devices!$A$2:$D$2077,4,FALSE)</f>
        <v>26621</v>
      </c>
      <c r="X696" s="94">
        <f t="shared" si="506"/>
        <v>1282</v>
      </c>
      <c r="Y696" s="94"/>
      <c r="Z696" s="94">
        <f t="shared" si="511"/>
        <v>1282</v>
      </c>
      <c r="AA696" s="96">
        <f t="shared" si="522"/>
        <v>102.56</v>
      </c>
      <c r="AB696" s="91">
        <v>126.42415</v>
      </c>
      <c r="AC696" s="91"/>
    </row>
    <row r="697" spans="1:34" s="3" customFormat="1" ht="15" customHeight="1">
      <c r="A697" s="81" t="s">
        <v>376</v>
      </c>
      <c r="B697" s="90">
        <v>1013171160</v>
      </c>
      <c r="C697" s="91">
        <f>SUM(U697+AA697)</f>
        <v>434.12290000000002</v>
      </c>
      <c r="D697" s="294">
        <v>12355201</v>
      </c>
      <c r="E697" s="90" t="s">
        <v>1016</v>
      </c>
      <c r="F697" s="90" t="s">
        <v>4343</v>
      </c>
      <c r="G697" s="90" t="s">
        <v>1170</v>
      </c>
      <c r="H697" s="93" t="s">
        <v>377</v>
      </c>
      <c r="I697" s="94">
        <v>0</v>
      </c>
      <c r="J697" s="94">
        <v>0</v>
      </c>
      <c r="K697" s="95">
        <v>1.9970000000000002E-2</v>
      </c>
      <c r="L697" s="96">
        <v>0.08</v>
      </c>
      <c r="M697" s="96">
        <f t="shared" si="503"/>
        <v>0</v>
      </c>
      <c r="N697" s="96">
        <f t="shared" si="504"/>
        <v>0</v>
      </c>
      <c r="O697" s="91" t="s">
        <v>27</v>
      </c>
      <c r="P697" s="187">
        <v>124453</v>
      </c>
      <c r="Q697" s="98">
        <f>VLOOKUP(H697,Devices!$A$2:$C$2077,3,FALSE)</f>
        <v>127023</v>
      </c>
      <c r="R697" s="94">
        <f t="shared" si="505"/>
        <v>2570</v>
      </c>
      <c r="S697" s="94"/>
      <c r="T697" s="94">
        <f t="shared" si="520"/>
        <v>2570</v>
      </c>
      <c r="U697" s="96">
        <f t="shared" si="521"/>
        <v>51.322900000000004</v>
      </c>
      <c r="V697" s="99">
        <v>150087</v>
      </c>
      <c r="W697" s="100">
        <f>VLOOKUP(H697,Devices!$A$2:$D$2077,4,FALSE)</f>
        <v>154872</v>
      </c>
      <c r="X697" s="94">
        <f t="shared" si="506"/>
        <v>4785</v>
      </c>
      <c r="Y697" s="94"/>
      <c r="Z697" s="94">
        <f t="shared" si="511"/>
        <v>4785</v>
      </c>
      <c r="AA697" s="96">
        <f t="shared" si="522"/>
        <v>382.8</v>
      </c>
      <c r="AB697" s="91">
        <v>434.12290000000002</v>
      </c>
      <c r="AC697" s="91"/>
    </row>
    <row r="698" spans="1:34" s="3" customFormat="1" ht="15" customHeight="1">
      <c r="A698" s="81" t="s">
        <v>1516</v>
      </c>
      <c r="B698" s="90">
        <v>1043801540</v>
      </c>
      <c r="C698" s="91">
        <f>SUM(U698+AA698)</f>
        <v>27.371810000000004</v>
      </c>
      <c r="D698" s="137">
        <v>12601801</v>
      </c>
      <c r="E698" s="90" t="s">
        <v>1016</v>
      </c>
      <c r="F698" s="90" t="s">
        <v>1517</v>
      </c>
      <c r="G698" s="90" t="s">
        <v>1518</v>
      </c>
      <c r="H698" s="93" t="s">
        <v>1519</v>
      </c>
      <c r="I698" s="94">
        <v>0</v>
      </c>
      <c r="J698" s="94">
        <v>0</v>
      </c>
      <c r="K698" s="95">
        <v>1.9970000000000002E-2</v>
      </c>
      <c r="L698" s="96">
        <v>0.08</v>
      </c>
      <c r="M698" s="96">
        <f t="shared" si="503"/>
        <v>0</v>
      </c>
      <c r="N698" s="96">
        <f t="shared" si="504"/>
        <v>0</v>
      </c>
      <c r="O698" s="96" t="s">
        <v>27</v>
      </c>
      <c r="P698" s="443">
        <v>5927</v>
      </c>
      <c r="Q698" s="98">
        <f>VLOOKUP(H698,Devices!$A$2:$C$2077,3,FALSE)</f>
        <v>6200</v>
      </c>
      <c r="R698" s="94">
        <f t="shared" si="505"/>
        <v>273</v>
      </c>
      <c r="S698" s="90"/>
      <c r="T698" s="94">
        <f t="shared" si="520"/>
        <v>273</v>
      </c>
      <c r="U698" s="96">
        <f t="shared" si="521"/>
        <v>5.45181</v>
      </c>
      <c r="V698" s="157">
        <v>3073</v>
      </c>
      <c r="W698" s="100">
        <f>VLOOKUP(H698,Devices!$A$2:$D$2077,4,FALSE)</f>
        <v>3347</v>
      </c>
      <c r="X698" s="94">
        <f t="shared" si="506"/>
        <v>274</v>
      </c>
      <c r="Y698" s="94"/>
      <c r="Z698" s="94">
        <f t="shared" si="511"/>
        <v>274</v>
      </c>
      <c r="AA698" s="96">
        <f t="shared" si="522"/>
        <v>21.92</v>
      </c>
      <c r="AB698" s="91">
        <v>27.371810000000004</v>
      </c>
      <c r="AC698" s="91"/>
    </row>
    <row r="699" spans="1:34" s="4" customFormat="1" ht="15" customHeight="1">
      <c r="A699" s="81" t="s">
        <v>2934</v>
      </c>
      <c r="B699" s="90">
        <v>1013171160</v>
      </c>
      <c r="C699" s="91">
        <f>SUM(U699+AA699)</f>
        <v>203.18450000000001</v>
      </c>
      <c r="D699" s="137">
        <v>12955535</v>
      </c>
      <c r="E699" s="90" t="s">
        <v>1016</v>
      </c>
      <c r="F699" s="90" t="s">
        <v>2935</v>
      </c>
      <c r="G699" s="90" t="s">
        <v>2570</v>
      </c>
      <c r="H699" s="93" t="s">
        <v>2936</v>
      </c>
      <c r="I699" s="94">
        <v>0</v>
      </c>
      <c r="J699" s="94">
        <v>0</v>
      </c>
      <c r="K699" s="95">
        <v>1.9970000000000002E-2</v>
      </c>
      <c r="L699" s="96">
        <v>0.08</v>
      </c>
      <c r="M699" s="96">
        <f t="shared" si="503"/>
        <v>0</v>
      </c>
      <c r="N699" s="96">
        <f t="shared" si="504"/>
        <v>0</v>
      </c>
      <c r="O699" s="96" t="s">
        <v>27</v>
      </c>
      <c r="P699" s="443">
        <v>125989</v>
      </c>
      <c r="Q699" s="98">
        <f>VLOOKUP(H699,Devices!$A$2:$C$2077,3,FALSE)</f>
        <v>127839</v>
      </c>
      <c r="R699" s="94">
        <f t="shared" si="505"/>
        <v>1850</v>
      </c>
      <c r="S699" s="90"/>
      <c r="T699" s="94">
        <f t="shared" si="520"/>
        <v>1850</v>
      </c>
      <c r="U699" s="96">
        <f t="shared" si="521"/>
        <v>36.944500000000005</v>
      </c>
      <c r="V699" s="157">
        <v>131582</v>
      </c>
      <c r="W699" s="100">
        <f>VLOOKUP(H699,Devices!$A$2:$D$2077,4,FALSE)</f>
        <v>133660</v>
      </c>
      <c r="X699" s="94">
        <f t="shared" si="506"/>
        <v>2078</v>
      </c>
      <c r="Y699" s="94"/>
      <c r="Z699" s="94">
        <f t="shared" si="511"/>
        <v>2078</v>
      </c>
      <c r="AA699" s="96">
        <f t="shared" si="522"/>
        <v>166.24</v>
      </c>
      <c r="AB699" s="91">
        <v>203.18450000000001</v>
      </c>
      <c r="AC699" s="91"/>
      <c r="AF699" s="3"/>
      <c r="AG699" s="3"/>
      <c r="AH699" s="3"/>
    </row>
    <row r="700" spans="1:34" s="4" customFormat="1" ht="15" customHeight="1">
      <c r="A700" s="81" t="s">
        <v>4187</v>
      </c>
      <c r="B700" s="90">
        <v>1012140280</v>
      </c>
      <c r="C700" s="91">
        <f>SUM(U700+AA700)</f>
        <v>745.78409000000011</v>
      </c>
      <c r="D700" s="143">
        <v>13491889</v>
      </c>
      <c r="E700" s="90" t="s">
        <v>1016</v>
      </c>
      <c r="F700" s="90" t="s">
        <v>4119</v>
      </c>
      <c r="G700" s="90" t="s">
        <v>4188</v>
      </c>
      <c r="H700" s="93" t="s">
        <v>4169</v>
      </c>
      <c r="I700" s="94">
        <v>0</v>
      </c>
      <c r="J700" s="94">
        <v>0</v>
      </c>
      <c r="K700" s="95">
        <v>1.9970000000000002E-2</v>
      </c>
      <c r="L700" s="96">
        <v>0.08</v>
      </c>
      <c r="M700" s="96">
        <f t="shared" si="503"/>
        <v>0</v>
      </c>
      <c r="N700" s="96">
        <f t="shared" si="504"/>
        <v>0</v>
      </c>
      <c r="O700" s="96" t="s">
        <v>27</v>
      </c>
      <c r="P700" s="144">
        <v>750392</v>
      </c>
      <c r="Q700" s="98">
        <f>VLOOKUP(H700,Devices!$A$2:$C$2077,3,FALSE)</f>
        <v>771589</v>
      </c>
      <c r="R700" s="94">
        <f t="shared" si="505"/>
        <v>21197</v>
      </c>
      <c r="S700" s="90"/>
      <c r="T700" s="94">
        <f t="shared" si="520"/>
        <v>21197</v>
      </c>
      <c r="U700" s="96">
        <f t="shared" si="521"/>
        <v>423.30409000000003</v>
      </c>
      <c r="V700" s="157">
        <v>62509</v>
      </c>
      <c r="W700" s="100">
        <f>VLOOKUP(H700,Devices!$A$2:$D$2077,4,FALSE)</f>
        <v>66540</v>
      </c>
      <c r="X700" s="94">
        <f t="shared" si="506"/>
        <v>4031</v>
      </c>
      <c r="Y700" s="94"/>
      <c r="Z700" s="94">
        <f t="shared" si="511"/>
        <v>4031</v>
      </c>
      <c r="AA700" s="96">
        <f t="shared" si="522"/>
        <v>322.48</v>
      </c>
      <c r="AB700" s="91">
        <v>745.78409000000011</v>
      </c>
      <c r="AC700" s="91"/>
      <c r="AF700" s="3"/>
    </row>
    <row r="701" spans="1:34" s="3" customFormat="1" ht="15" customHeight="1">
      <c r="A701" s="81" t="s">
        <v>4309</v>
      </c>
      <c r="B701" s="593">
        <v>1013171160</v>
      </c>
      <c r="C701" s="91">
        <f>SUM(U701+AA701)</f>
        <v>150.21948</v>
      </c>
      <c r="D701" s="137">
        <v>12355990</v>
      </c>
      <c r="E701" s="90" t="s">
        <v>1016</v>
      </c>
      <c r="F701" s="90" t="s">
        <v>4515</v>
      </c>
      <c r="G701" s="90" t="s">
        <v>2362</v>
      </c>
      <c r="H701" s="93" t="s">
        <v>4275</v>
      </c>
      <c r="I701" s="94">
        <v>0</v>
      </c>
      <c r="J701" s="94">
        <v>0</v>
      </c>
      <c r="K701" s="95">
        <v>1.9970000000000002E-2</v>
      </c>
      <c r="L701" s="96">
        <v>0.08</v>
      </c>
      <c r="M701" s="96">
        <f t="shared" si="503"/>
        <v>0</v>
      </c>
      <c r="N701" s="96">
        <f t="shared" si="504"/>
        <v>0</v>
      </c>
      <c r="O701" s="96" t="s">
        <v>27</v>
      </c>
      <c r="P701" s="152">
        <v>17606</v>
      </c>
      <c r="Q701" s="98">
        <f>VLOOKUP(H701,Devices!$A$2:$C$2077,3,FALSE)</f>
        <v>18290</v>
      </c>
      <c r="R701" s="94">
        <f t="shared" si="505"/>
        <v>684</v>
      </c>
      <c r="S701" s="90"/>
      <c r="T701" s="94">
        <f t="shared" si="520"/>
        <v>684</v>
      </c>
      <c r="U701" s="96">
        <f t="shared" si="521"/>
        <v>13.65948</v>
      </c>
      <c r="V701" s="157">
        <v>33219</v>
      </c>
      <c r="W701" s="100">
        <f>VLOOKUP(H701,Devices!$A$2:$D$2077,4,FALSE)</f>
        <v>34926</v>
      </c>
      <c r="X701" s="94">
        <f t="shared" si="506"/>
        <v>1707</v>
      </c>
      <c r="Y701" s="94"/>
      <c r="Z701" s="94">
        <f t="shared" si="511"/>
        <v>1707</v>
      </c>
      <c r="AA701" s="96">
        <f t="shared" si="522"/>
        <v>136.56</v>
      </c>
      <c r="AB701" s="91">
        <v>150.21948</v>
      </c>
      <c r="AC701" s="225"/>
      <c r="AF701" s="4"/>
      <c r="AG701" s="4"/>
      <c r="AH701" s="4"/>
    </row>
    <row r="702" spans="1:34" s="3" customFormat="1" ht="15" customHeight="1">
      <c r="A702" s="81">
        <v>87</v>
      </c>
      <c r="B702" s="90">
        <v>1061964500</v>
      </c>
      <c r="C702" s="91">
        <f>SUM(U702+AA702)</f>
        <v>73.988849999999999</v>
      </c>
      <c r="D702" s="294">
        <v>12317324</v>
      </c>
      <c r="E702" s="90" t="s">
        <v>1017</v>
      </c>
      <c r="F702" s="90" t="s">
        <v>1446</v>
      </c>
      <c r="G702" s="90" t="s">
        <v>1759</v>
      </c>
      <c r="H702" s="93" t="s">
        <v>378</v>
      </c>
      <c r="I702" s="94">
        <v>0</v>
      </c>
      <c r="J702" s="94">
        <v>0</v>
      </c>
      <c r="K702" s="95">
        <v>1.9970000000000002E-2</v>
      </c>
      <c r="L702" s="96">
        <v>0.08</v>
      </c>
      <c r="M702" s="96">
        <f t="shared" si="503"/>
        <v>0</v>
      </c>
      <c r="N702" s="96">
        <f t="shared" si="504"/>
        <v>0</v>
      </c>
      <c r="O702" s="96" t="s">
        <v>27</v>
      </c>
      <c r="P702" s="443">
        <v>450407</v>
      </c>
      <c r="Q702" s="98">
        <f>VLOOKUP(H702,Devices!$A$2:$C$2077,3,FALSE)</f>
        <v>454112</v>
      </c>
      <c r="R702" s="94">
        <f t="shared" si="505"/>
        <v>3705</v>
      </c>
      <c r="S702" s="90"/>
      <c r="T702" s="94">
        <f t="shared" si="520"/>
        <v>3705</v>
      </c>
      <c r="U702" s="96">
        <f t="shared" si="521"/>
        <v>73.988849999999999</v>
      </c>
      <c r="V702" s="99">
        <v>0</v>
      </c>
      <c r="W702" s="100">
        <f>VLOOKUP(H702,Devices!$A$2:$D$2077,4,FALSE)</f>
        <v>0</v>
      </c>
      <c r="X702" s="94">
        <f t="shared" si="506"/>
        <v>0</v>
      </c>
      <c r="Y702" s="94"/>
      <c r="Z702" s="94" t="str">
        <f t="shared" si="511"/>
        <v>0</v>
      </c>
      <c r="AA702" s="96">
        <f t="shared" si="522"/>
        <v>0</v>
      </c>
      <c r="AB702" s="91">
        <v>73.988849999999999</v>
      </c>
      <c r="AC702" s="91"/>
      <c r="AF702" s="4"/>
    </row>
    <row r="703" spans="1:34" s="3" customFormat="1" ht="15" customHeight="1">
      <c r="A703" s="81">
        <v>87</v>
      </c>
      <c r="B703" s="90">
        <v>1061964000</v>
      </c>
      <c r="C703" s="91">
        <f>SUM(U703+AA703)</f>
        <v>54.837620000000001</v>
      </c>
      <c r="D703" s="294">
        <v>12318462</v>
      </c>
      <c r="E703" s="90" t="s">
        <v>1017</v>
      </c>
      <c r="F703" s="90" t="s">
        <v>379</v>
      </c>
      <c r="G703" s="90" t="s">
        <v>1755</v>
      </c>
      <c r="H703" s="93" t="s">
        <v>380</v>
      </c>
      <c r="I703" s="94">
        <v>0</v>
      </c>
      <c r="J703" s="94">
        <v>0</v>
      </c>
      <c r="K703" s="95">
        <v>1.9970000000000002E-2</v>
      </c>
      <c r="L703" s="96">
        <v>0.08</v>
      </c>
      <c r="M703" s="96">
        <f t="shared" si="503"/>
        <v>0</v>
      </c>
      <c r="N703" s="96">
        <f t="shared" si="504"/>
        <v>0</v>
      </c>
      <c r="O703" s="96" t="s">
        <v>27</v>
      </c>
      <c r="P703" s="187">
        <v>268070</v>
      </c>
      <c r="Q703" s="98">
        <f>VLOOKUP(H703,Devices!$A$2:$C$2077,3,FALSE)</f>
        <v>270816</v>
      </c>
      <c r="R703" s="94">
        <f t="shared" si="505"/>
        <v>2746</v>
      </c>
      <c r="S703" s="90"/>
      <c r="T703" s="94">
        <f t="shared" si="520"/>
        <v>2746</v>
      </c>
      <c r="U703" s="96">
        <f t="shared" si="521"/>
        <v>54.837620000000001</v>
      </c>
      <c r="V703" s="99">
        <v>0</v>
      </c>
      <c r="W703" s="100">
        <f>VLOOKUP(H703,Devices!$A$2:$D$2077,4,FALSE)</f>
        <v>0</v>
      </c>
      <c r="X703" s="94">
        <f t="shared" si="506"/>
        <v>0</v>
      </c>
      <c r="Y703" s="94"/>
      <c r="Z703" s="94" t="str">
        <f t="shared" si="511"/>
        <v>0</v>
      </c>
      <c r="AA703" s="96">
        <f t="shared" si="522"/>
        <v>0</v>
      </c>
      <c r="AB703" s="91">
        <v>54.837620000000001</v>
      </c>
      <c r="AC703" s="91"/>
    </row>
    <row r="704" spans="1:34" s="3" customFormat="1" ht="15" customHeight="1">
      <c r="A704" s="81">
        <v>87</v>
      </c>
      <c r="B704" s="90">
        <v>1061970000</v>
      </c>
      <c r="C704" s="91">
        <f>SUM(U704+AA704)</f>
        <v>11.143260000000001</v>
      </c>
      <c r="D704" s="294">
        <v>12354972</v>
      </c>
      <c r="E704" s="90" t="s">
        <v>1017</v>
      </c>
      <c r="F704" s="90" t="s">
        <v>2060</v>
      </c>
      <c r="G704" s="90" t="s">
        <v>851</v>
      </c>
      <c r="H704" s="93" t="s">
        <v>381</v>
      </c>
      <c r="I704" s="94">
        <v>0</v>
      </c>
      <c r="J704" s="94">
        <v>0</v>
      </c>
      <c r="K704" s="95">
        <v>1.9970000000000002E-2</v>
      </c>
      <c r="L704" s="96">
        <v>0.08</v>
      </c>
      <c r="M704" s="96">
        <f t="shared" si="503"/>
        <v>0</v>
      </c>
      <c r="N704" s="96">
        <f t="shared" si="504"/>
        <v>0</v>
      </c>
      <c r="O704" s="96" t="s">
        <v>27</v>
      </c>
      <c r="P704" s="443">
        <v>72952</v>
      </c>
      <c r="Q704" s="98">
        <f>VLOOKUP(H704,Devices!$A$2:$C$2077,3,FALSE)</f>
        <v>73510</v>
      </c>
      <c r="R704" s="94">
        <f t="shared" si="505"/>
        <v>558</v>
      </c>
      <c r="S704" s="90"/>
      <c r="T704" s="94">
        <f t="shared" si="520"/>
        <v>558</v>
      </c>
      <c r="U704" s="96">
        <f t="shared" si="521"/>
        <v>11.143260000000001</v>
      </c>
      <c r="V704" s="99">
        <v>0</v>
      </c>
      <c r="W704" s="100">
        <v>0</v>
      </c>
      <c r="X704" s="94">
        <f t="shared" si="506"/>
        <v>0</v>
      </c>
      <c r="Y704" s="94"/>
      <c r="Z704" s="94" t="str">
        <f t="shared" si="511"/>
        <v>0</v>
      </c>
      <c r="AA704" s="96">
        <f t="shared" si="522"/>
        <v>0</v>
      </c>
      <c r="AB704" s="91">
        <v>11.143260000000001</v>
      </c>
      <c r="AC704" s="91"/>
    </row>
    <row r="705" spans="1:29" s="3" customFormat="1" ht="15" customHeight="1">
      <c r="A705" s="81">
        <v>87</v>
      </c>
      <c r="B705" s="90">
        <v>1061978000</v>
      </c>
      <c r="C705" s="91">
        <f>SUM(U705+AA705)</f>
        <v>146.44001</v>
      </c>
      <c r="D705" s="294">
        <v>12317426</v>
      </c>
      <c r="E705" s="90" t="s">
        <v>1017</v>
      </c>
      <c r="F705" s="90" t="s">
        <v>383</v>
      </c>
      <c r="G705" s="90" t="s">
        <v>1749</v>
      </c>
      <c r="H705" s="93" t="s">
        <v>384</v>
      </c>
      <c r="I705" s="94">
        <v>0</v>
      </c>
      <c r="J705" s="94">
        <v>0</v>
      </c>
      <c r="K705" s="95">
        <v>1.9970000000000002E-2</v>
      </c>
      <c r="L705" s="96">
        <v>0.08</v>
      </c>
      <c r="M705" s="96">
        <f t="shared" si="503"/>
        <v>0</v>
      </c>
      <c r="N705" s="96">
        <f t="shared" si="504"/>
        <v>0</v>
      </c>
      <c r="O705" s="96" t="s">
        <v>27</v>
      </c>
      <c r="P705" s="443">
        <v>553210</v>
      </c>
      <c r="Q705" s="98">
        <f>VLOOKUP(H705,Devices!$A$2:$C$2077,3,FALSE)</f>
        <v>560543</v>
      </c>
      <c r="R705" s="94">
        <f t="shared" si="505"/>
        <v>7333</v>
      </c>
      <c r="S705" s="90"/>
      <c r="T705" s="94">
        <f t="shared" si="520"/>
        <v>7333</v>
      </c>
      <c r="U705" s="96">
        <f t="shared" si="521"/>
        <v>146.44001</v>
      </c>
      <c r="V705" s="99">
        <v>0</v>
      </c>
      <c r="W705" s="100">
        <f>VLOOKUP(H705,Devices!$A$2:$D$2077,4,FALSE)</f>
        <v>0</v>
      </c>
      <c r="X705" s="94">
        <f t="shared" si="506"/>
        <v>0</v>
      </c>
      <c r="Y705" s="94"/>
      <c r="Z705" s="94" t="str">
        <f t="shared" si="511"/>
        <v>0</v>
      </c>
      <c r="AA705" s="96">
        <f t="shared" si="522"/>
        <v>0</v>
      </c>
      <c r="AB705" s="91">
        <v>146.44001</v>
      </c>
      <c r="AC705" s="91"/>
    </row>
    <row r="706" spans="1:29" s="3" customFormat="1" ht="15" customHeight="1">
      <c r="A706" s="81">
        <v>87</v>
      </c>
      <c r="B706" s="90">
        <v>1061966000</v>
      </c>
      <c r="C706" s="91">
        <f>SUM(U706+AA706)</f>
        <v>108.35722000000001</v>
      </c>
      <c r="D706" s="294">
        <v>12183407</v>
      </c>
      <c r="E706" s="90" t="s">
        <v>1017</v>
      </c>
      <c r="F706" s="90" t="s">
        <v>385</v>
      </c>
      <c r="G706" s="90" t="s">
        <v>1755</v>
      </c>
      <c r="H706" s="93" t="s">
        <v>386</v>
      </c>
      <c r="I706" s="94">
        <v>0</v>
      </c>
      <c r="J706" s="94">
        <v>0</v>
      </c>
      <c r="K706" s="95">
        <v>1.9970000000000002E-2</v>
      </c>
      <c r="L706" s="96">
        <v>0.08</v>
      </c>
      <c r="M706" s="96">
        <f t="shared" ref="M706:M767" si="523">I706*K706</f>
        <v>0</v>
      </c>
      <c r="N706" s="96">
        <f t="shared" ref="N706:N767" si="524">J706*L706</f>
        <v>0</v>
      </c>
      <c r="O706" s="96" t="s">
        <v>27</v>
      </c>
      <c r="P706" s="187">
        <v>340483</v>
      </c>
      <c r="Q706" s="98">
        <f>VLOOKUP(H706,[1]Billing!$I$2:$S$2302,11,FALSE)</f>
        <v>345909</v>
      </c>
      <c r="R706" s="94">
        <f t="shared" ref="R706:R767" si="525">Q706-P706</f>
        <v>5426</v>
      </c>
      <c r="S706" s="90"/>
      <c r="T706" s="94">
        <f t="shared" si="520"/>
        <v>5426</v>
      </c>
      <c r="U706" s="96">
        <f t="shared" si="521"/>
        <v>108.35722000000001</v>
      </c>
      <c r="V706" s="99">
        <v>0</v>
      </c>
      <c r="W706" s="100">
        <f>VLOOKUP(H706,[1]Billing!$I$2:$Y$2302,17,FALSE)</f>
        <v>0</v>
      </c>
      <c r="X706" s="94">
        <f t="shared" ref="X706:X767" si="526">W706-V706</f>
        <v>0</v>
      </c>
      <c r="Y706" s="94"/>
      <c r="Z706" s="94" t="str">
        <f t="shared" si="511"/>
        <v>0</v>
      </c>
      <c r="AA706" s="96">
        <f t="shared" si="522"/>
        <v>0</v>
      </c>
      <c r="AB706" s="91">
        <v>108.35722000000001</v>
      </c>
      <c r="AC706" s="91"/>
    </row>
    <row r="707" spans="1:29" s="3" customFormat="1" ht="15" customHeight="1">
      <c r="A707" s="81">
        <v>87</v>
      </c>
      <c r="B707" s="90">
        <v>1061972000</v>
      </c>
      <c r="C707" s="91">
        <f>SUM(U707+AA707)</f>
        <v>371.72158000000002</v>
      </c>
      <c r="D707" s="294">
        <v>12354938</v>
      </c>
      <c r="E707" s="90" t="s">
        <v>1017</v>
      </c>
      <c r="F707" s="90" t="s">
        <v>387</v>
      </c>
      <c r="G707" s="90" t="s">
        <v>851</v>
      </c>
      <c r="H707" s="93" t="s">
        <v>388</v>
      </c>
      <c r="I707" s="94">
        <v>0</v>
      </c>
      <c r="J707" s="94">
        <v>0</v>
      </c>
      <c r="K707" s="95">
        <v>1.9970000000000002E-2</v>
      </c>
      <c r="L707" s="96">
        <v>0.08</v>
      </c>
      <c r="M707" s="96">
        <f t="shared" si="523"/>
        <v>0</v>
      </c>
      <c r="N707" s="96">
        <f t="shared" si="524"/>
        <v>0</v>
      </c>
      <c r="O707" s="96" t="s">
        <v>27</v>
      </c>
      <c r="P707" s="158">
        <v>477267</v>
      </c>
      <c r="Q707" s="98">
        <f>VLOOKUP(H707,Devices!$A$2:$C$2077,3,FALSE)</f>
        <v>495881</v>
      </c>
      <c r="R707" s="94">
        <f t="shared" si="525"/>
        <v>18614</v>
      </c>
      <c r="S707" s="90"/>
      <c r="T707" s="94">
        <f t="shared" si="520"/>
        <v>18614</v>
      </c>
      <c r="U707" s="96">
        <f t="shared" si="521"/>
        <v>371.72158000000002</v>
      </c>
      <c r="V707" s="99">
        <v>0</v>
      </c>
      <c r="W707" s="100">
        <v>0</v>
      </c>
      <c r="X707" s="94">
        <f t="shared" si="526"/>
        <v>0</v>
      </c>
      <c r="Y707" s="94"/>
      <c r="Z707" s="94" t="str">
        <f t="shared" si="511"/>
        <v>0</v>
      </c>
      <c r="AA707" s="96">
        <f t="shared" si="522"/>
        <v>0</v>
      </c>
      <c r="AB707" s="91">
        <v>371.72158000000002</v>
      </c>
      <c r="AC707" s="91"/>
    </row>
    <row r="708" spans="1:29" s="3" customFormat="1" ht="15" customHeight="1">
      <c r="A708" s="81">
        <v>87</v>
      </c>
      <c r="B708" s="90">
        <v>1061870600</v>
      </c>
      <c r="C708" s="91">
        <f>SUM(U708+AA708)</f>
        <v>14.837710000000001</v>
      </c>
      <c r="D708" s="294">
        <v>12354968</v>
      </c>
      <c r="E708" s="90" t="s">
        <v>1017</v>
      </c>
      <c r="F708" s="90" t="s">
        <v>2764</v>
      </c>
      <c r="G708" s="90" t="s">
        <v>851</v>
      </c>
      <c r="H708" s="93" t="s">
        <v>389</v>
      </c>
      <c r="I708" s="94">
        <v>0</v>
      </c>
      <c r="J708" s="94">
        <v>0</v>
      </c>
      <c r="K708" s="95">
        <v>1.9970000000000002E-2</v>
      </c>
      <c r="L708" s="96">
        <v>0.08</v>
      </c>
      <c r="M708" s="96">
        <f t="shared" si="523"/>
        <v>0</v>
      </c>
      <c r="N708" s="96">
        <f t="shared" si="524"/>
        <v>0</v>
      </c>
      <c r="O708" s="96" t="s">
        <v>27</v>
      </c>
      <c r="P708" s="159">
        <v>148156</v>
      </c>
      <c r="Q708" s="98">
        <f>VLOOKUP(H708,Devices!$A$2:$C$2077,3,FALSE)</f>
        <v>148899</v>
      </c>
      <c r="R708" s="94">
        <f t="shared" si="525"/>
        <v>743</v>
      </c>
      <c r="S708" s="90"/>
      <c r="T708" s="94">
        <f t="shared" si="520"/>
        <v>743</v>
      </c>
      <c r="U708" s="96">
        <f t="shared" si="521"/>
        <v>14.837710000000001</v>
      </c>
      <c r="V708" s="99">
        <v>0</v>
      </c>
      <c r="W708" s="100">
        <v>0</v>
      </c>
      <c r="X708" s="94">
        <f t="shared" si="526"/>
        <v>0</v>
      </c>
      <c r="Y708" s="94"/>
      <c r="Z708" s="94" t="str">
        <f t="shared" si="511"/>
        <v>0</v>
      </c>
      <c r="AA708" s="96">
        <f t="shared" si="522"/>
        <v>0</v>
      </c>
      <c r="AB708" s="91">
        <v>14.837710000000001</v>
      </c>
      <c r="AC708" s="91"/>
    </row>
    <row r="709" spans="1:29" s="3" customFormat="1" ht="15" customHeight="1">
      <c r="A709" s="81">
        <v>87</v>
      </c>
      <c r="B709" s="90">
        <v>1061970500</v>
      </c>
      <c r="C709" s="91">
        <f>SUM(U709+AA709)</f>
        <v>140.86838</v>
      </c>
      <c r="D709" s="294">
        <v>12354973</v>
      </c>
      <c r="E709" s="90" t="s">
        <v>1017</v>
      </c>
      <c r="F709" s="90" t="s">
        <v>2980</v>
      </c>
      <c r="G709" s="90" t="s">
        <v>851</v>
      </c>
      <c r="H709" s="93" t="s">
        <v>390</v>
      </c>
      <c r="I709" s="94">
        <v>0</v>
      </c>
      <c r="J709" s="94">
        <v>0</v>
      </c>
      <c r="K709" s="95">
        <v>1.9970000000000002E-2</v>
      </c>
      <c r="L709" s="96">
        <v>0.08</v>
      </c>
      <c r="M709" s="96">
        <f t="shared" si="523"/>
        <v>0</v>
      </c>
      <c r="N709" s="96">
        <f t="shared" si="524"/>
        <v>0</v>
      </c>
      <c r="O709" s="96" t="s">
        <v>27</v>
      </c>
      <c r="P709" s="160">
        <v>483522</v>
      </c>
      <c r="Q709" s="98">
        <f>VLOOKUP(H709,Devices!$A$2:$C$2077,3,FALSE)</f>
        <v>490576</v>
      </c>
      <c r="R709" s="94">
        <f t="shared" si="525"/>
        <v>7054</v>
      </c>
      <c r="S709" s="90"/>
      <c r="T709" s="94">
        <f t="shared" si="520"/>
        <v>7054</v>
      </c>
      <c r="U709" s="96">
        <f t="shared" si="521"/>
        <v>140.86838</v>
      </c>
      <c r="V709" s="99">
        <v>0</v>
      </c>
      <c r="W709" s="100">
        <v>0</v>
      </c>
      <c r="X709" s="94">
        <f t="shared" si="526"/>
        <v>0</v>
      </c>
      <c r="Y709" s="94"/>
      <c r="Z709" s="94" t="str">
        <f t="shared" si="511"/>
        <v>0</v>
      </c>
      <c r="AA709" s="96">
        <f t="shared" si="522"/>
        <v>0</v>
      </c>
      <c r="AB709" s="91">
        <v>140.86838</v>
      </c>
      <c r="AC709" s="91"/>
    </row>
    <row r="710" spans="1:29" s="3" customFormat="1" ht="15" customHeight="1">
      <c r="A710" s="81">
        <v>87</v>
      </c>
      <c r="B710" s="90">
        <v>1061970000</v>
      </c>
      <c r="C710" s="91">
        <f>SUM(U710+AA710)</f>
        <v>24.916699999999999</v>
      </c>
      <c r="D710" s="294">
        <v>12354928</v>
      </c>
      <c r="E710" s="90" t="s">
        <v>1017</v>
      </c>
      <c r="F710" s="90" t="s">
        <v>391</v>
      </c>
      <c r="G710" s="90" t="s">
        <v>1249</v>
      </c>
      <c r="H710" s="93" t="s">
        <v>392</v>
      </c>
      <c r="I710" s="94">
        <v>0</v>
      </c>
      <c r="J710" s="94">
        <v>0</v>
      </c>
      <c r="K710" s="95">
        <v>1.9970000000000002E-2</v>
      </c>
      <c r="L710" s="96">
        <v>0.08</v>
      </c>
      <c r="M710" s="96">
        <f t="shared" si="523"/>
        <v>0</v>
      </c>
      <c r="N710" s="96">
        <f t="shared" si="524"/>
        <v>0</v>
      </c>
      <c r="O710" s="96" t="s">
        <v>27</v>
      </c>
      <c r="P710" s="163">
        <v>7788</v>
      </c>
      <c r="Q710" s="98">
        <f>VLOOKUP(H710,Devices!$A$2:$C$2077,3,FALSE)</f>
        <v>7898</v>
      </c>
      <c r="R710" s="94">
        <f t="shared" si="525"/>
        <v>110</v>
      </c>
      <c r="S710" s="90"/>
      <c r="T710" s="94">
        <f t="shared" si="520"/>
        <v>110</v>
      </c>
      <c r="U710" s="96">
        <f t="shared" si="521"/>
        <v>2.1967000000000003</v>
      </c>
      <c r="V710" s="157">
        <v>20970</v>
      </c>
      <c r="W710" s="100">
        <f>VLOOKUP(H710,Devices!$A$2:$D$2077,4,FALSE)</f>
        <v>21254</v>
      </c>
      <c r="X710" s="94">
        <f t="shared" si="526"/>
        <v>284</v>
      </c>
      <c r="Y710" s="94"/>
      <c r="Z710" s="94">
        <f t="shared" si="511"/>
        <v>284</v>
      </c>
      <c r="AA710" s="96">
        <f t="shared" si="522"/>
        <v>22.72</v>
      </c>
      <c r="AB710" s="91">
        <v>24.916699999999999</v>
      </c>
      <c r="AC710" s="91"/>
    </row>
    <row r="711" spans="1:29" s="3" customFormat="1" ht="15" customHeight="1">
      <c r="A711" s="81">
        <v>87</v>
      </c>
      <c r="B711" s="90">
        <v>1061972000</v>
      </c>
      <c r="C711" s="91">
        <f>SUM(U711+AA711)</f>
        <v>0</v>
      </c>
      <c r="D711" s="294">
        <v>12354930</v>
      </c>
      <c r="E711" s="90" t="s">
        <v>1017</v>
      </c>
      <c r="F711" s="90" t="s">
        <v>393</v>
      </c>
      <c r="G711" s="90" t="s">
        <v>1248</v>
      </c>
      <c r="H711" s="93" t="s">
        <v>394</v>
      </c>
      <c r="I711" s="94">
        <v>0</v>
      </c>
      <c r="J711" s="94">
        <v>0</v>
      </c>
      <c r="K711" s="95">
        <v>1.9970000000000002E-2</v>
      </c>
      <c r="L711" s="96">
        <v>0.08</v>
      </c>
      <c r="M711" s="96">
        <f t="shared" si="523"/>
        <v>0</v>
      </c>
      <c r="N711" s="96">
        <f t="shared" si="524"/>
        <v>0</v>
      </c>
      <c r="O711" s="96" t="s">
        <v>27</v>
      </c>
      <c r="P711" s="595">
        <v>31168</v>
      </c>
      <c r="Q711" s="98">
        <v>31168</v>
      </c>
      <c r="R711" s="94">
        <f t="shared" si="525"/>
        <v>0</v>
      </c>
      <c r="S711" s="90"/>
      <c r="T711" s="94" t="str">
        <f t="shared" si="520"/>
        <v>0</v>
      </c>
      <c r="U711" s="96">
        <f t="shared" si="521"/>
        <v>0</v>
      </c>
      <c r="V711" s="99">
        <v>0</v>
      </c>
      <c r="W711" s="100">
        <v>0</v>
      </c>
      <c r="X711" s="94">
        <f t="shared" si="526"/>
        <v>0</v>
      </c>
      <c r="Y711" s="94"/>
      <c r="Z711" s="94" t="str">
        <f t="shared" si="511"/>
        <v>0</v>
      </c>
      <c r="AA711" s="96">
        <f t="shared" si="522"/>
        <v>0</v>
      </c>
      <c r="AB711" s="91">
        <v>0</v>
      </c>
      <c r="AC711" s="91"/>
    </row>
    <row r="712" spans="1:29" s="3" customFormat="1" ht="15" customHeight="1">
      <c r="A712" s="81">
        <v>87</v>
      </c>
      <c r="B712" s="90">
        <v>1061883560</v>
      </c>
      <c r="C712" s="91">
        <f>SUM(U712+AA712)</f>
        <v>65.08223000000001</v>
      </c>
      <c r="D712" s="294">
        <v>12354977</v>
      </c>
      <c r="E712" s="90" t="s">
        <v>1017</v>
      </c>
      <c r="F712" s="90" t="s">
        <v>5612</v>
      </c>
      <c r="G712" s="90" t="s">
        <v>851</v>
      </c>
      <c r="H712" s="93" t="s">
        <v>395</v>
      </c>
      <c r="I712" s="94">
        <v>0</v>
      </c>
      <c r="J712" s="94">
        <v>0</v>
      </c>
      <c r="K712" s="95">
        <v>1.9970000000000002E-2</v>
      </c>
      <c r="L712" s="96">
        <v>0.08</v>
      </c>
      <c r="M712" s="96">
        <f t="shared" si="523"/>
        <v>0</v>
      </c>
      <c r="N712" s="96">
        <f t="shared" si="524"/>
        <v>0</v>
      </c>
      <c r="O712" s="96" t="s">
        <v>27</v>
      </c>
      <c r="P712" s="161">
        <v>212742</v>
      </c>
      <c r="Q712" s="98">
        <f>VLOOKUP(H712,Devices!$A$2:$C$2077,3,FALSE)</f>
        <v>216001</v>
      </c>
      <c r="R712" s="94">
        <f t="shared" si="525"/>
        <v>3259</v>
      </c>
      <c r="S712" s="90"/>
      <c r="T712" s="94">
        <f t="shared" si="520"/>
        <v>3259</v>
      </c>
      <c r="U712" s="96">
        <f t="shared" si="521"/>
        <v>65.08223000000001</v>
      </c>
      <c r="V712" s="99">
        <v>0</v>
      </c>
      <c r="W712" s="100">
        <v>0</v>
      </c>
      <c r="X712" s="94">
        <f t="shared" si="526"/>
        <v>0</v>
      </c>
      <c r="Y712" s="94"/>
      <c r="Z712" s="94" t="str">
        <f t="shared" si="511"/>
        <v>0</v>
      </c>
      <c r="AA712" s="96">
        <f t="shared" si="522"/>
        <v>0</v>
      </c>
      <c r="AB712" s="91">
        <v>65.08223000000001</v>
      </c>
      <c r="AC712" s="91"/>
    </row>
    <row r="713" spans="1:29" s="3" customFormat="1" ht="15" customHeight="1">
      <c r="A713" s="81">
        <v>87</v>
      </c>
      <c r="B713" s="90">
        <v>1061970000</v>
      </c>
      <c r="C713" s="91">
        <f>SUM(U713+AA713)</f>
        <v>16.71489</v>
      </c>
      <c r="D713" s="294">
        <v>12317610</v>
      </c>
      <c r="E713" s="90" t="s">
        <v>1017</v>
      </c>
      <c r="F713" s="90" t="s">
        <v>396</v>
      </c>
      <c r="G713" s="90" t="s">
        <v>1290</v>
      </c>
      <c r="H713" s="93" t="s">
        <v>397</v>
      </c>
      <c r="I713" s="94">
        <v>0</v>
      </c>
      <c r="J713" s="94">
        <v>0</v>
      </c>
      <c r="K713" s="95">
        <v>1.9970000000000002E-2</v>
      </c>
      <c r="L713" s="96">
        <v>0.08</v>
      </c>
      <c r="M713" s="96">
        <f t="shared" si="523"/>
        <v>0</v>
      </c>
      <c r="N713" s="96">
        <f t="shared" si="524"/>
        <v>0</v>
      </c>
      <c r="O713" s="96" t="s">
        <v>27</v>
      </c>
      <c r="P713" s="167">
        <v>74698</v>
      </c>
      <c r="Q713" s="98">
        <f>VLOOKUP(H713,Devices!$A$2:$C$2077,3,FALSE)</f>
        <v>75535</v>
      </c>
      <c r="R713" s="94">
        <f t="shared" si="525"/>
        <v>837</v>
      </c>
      <c r="S713" s="90"/>
      <c r="T713" s="94">
        <f t="shared" si="520"/>
        <v>837</v>
      </c>
      <c r="U713" s="96">
        <f t="shared" si="521"/>
        <v>16.71489</v>
      </c>
      <c r="V713" s="99">
        <v>0</v>
      </c>
      <c r="W713" s="100">
        <f>VLOOKUP(H713,Devices!$A$2:$D$2077,4,FALSE)</f>
        <v>0</v>
      </c>
      <c r="X713" s="94">
        <f t="shared" si="526"/>
        <v>0</v>
      </c>
      <c r="Y713" s="94"/>
      <c r="Z713" s="94" t="str">
        <f t="shared" ref="Z713:Z738" si="527">IF(X713-J713&gt;0,X713-J713,"0")</f>
        <v>0</v>
      </c>
      <c r="AA713" s="96">
        <f t="shared" si="522"/>
        <v>0</v>
      </c>
      <c r="AB713" s="91">
        <v>16.71489</v>
      </c>
      <c r="AC713" s="91"/>
    </row>
    <row r="714" spans="1:29" s="3" customFormat="1" ht="15" customHeight="1">
      <c r="A714" s="81">
        <v>87</v>
      </c>
      <c r="B714" s="90">
        <v>1061972000</v>
      </c>
      <c r="C714" s="91">
        <f>SUM(U714+AA714)</f>
        <v>33.250050000000002</v>
      </c>
      <c r="D714" s="294">
        <v>12354995</v>
      </c>
      <c r="E714" s="90" t="s">
        <v>1017</v>
      </c>
      <c r="F714" s="90" t="s">
        <v>387</v>
      </c>
      <c r="G714" s="90" t="s">
        <v>851</v>
      </c>
      <c r="H714" s="93" t="s">
        <v>398</v>
      </c>
      <c r="I714" s="94">
        <v>0</v>
      </c>
      <c r="J714" s="94">
        <v>0</v>
      </c>
      <c r="K714" s="95">
        <v>1.9970000000000002E-2</v>
      </c>
      <c r="L714" s="96">
        <v>0.08</v>
      </c>
      <c r="M714" s="96">
        <f t="shared" si="523"/>
        <v>0</v>
      </c>
      <c r="N714" s="96">
        <f t="shared" si="524"/>
        <v>0</v>
      </c>
      <c r="O714" s="96" t="s">
        <v>27</v>
      </c>
      <c r="P714" s="166">
        <v>240809</v>
      </c>
      <c r="Q714" s="98">
        <f>VLOOKUP(H714,Devices!$A$2:$C$2077,3,FALSE)</f>
        <v>242474</v>
      </c>
      <c r="R714" s="94">
        <f t="shared" si="525"/>
        <v>1665</v>
      </c>
      <c r="S714" s="90"/>
      <c r="T714" s="94">
        <f t="shared" si="520"/>
        <v>1665</v>
      </c>
      <c r="U714" s="96">
        <f t="shared" si="521"/>
        <v>33.250050000000002</v>
      </c>
      <c r="V714" s="99">
        <v>0</v>
      </c>
      <c r="W714" s="100">
        <v>0</v>
      </c>
      <c r="X714" s="94">
        <f t="shared" si="526"/>
        <v>0</v>
      </c>
      <c r="Y714" s="94"/>
      <c r="Z714" s="94" t="str">
        <f t="shared" si="527"/>
        <v>0</v>
      </c>
      <c r="AA714" s="96">
        <f t="shared" si="522"/>
        <v>0</v>
      </c>
      <c r="AB714" s="91">
        <v>33.250050000000002</v>
      </c>
      <c r="AC714" s="91"/>
    </row>
    <row r="715" spans="1:29" s="3" customFormat="1" ht="15" customHeight="1">
      <c r="A715" s="81">
        <v>87</v>
      </c>
      <c r="B715" s="90">
        <v>1061971500</v>
      </c>
      <c r="C715" s="91">
        <f>SUM(U715+AA715)</f>
        <v>3.9540600000000001</v>
      </c>
      <c r="D715" s="294">
        <v>12354509</v>
      </c>
      <c r="E715" s="90" t="s">
        <v>1017</v>
      </c>
      <c r="F715" s="90" t="s">
        <v>3151</v>
      </c>
      <c r="G715" s="90" t="s">
        <v>40</v>
      </c>
      <c r="H715" s="93" t="s">
        <v>401</v>
      </c>
      <c r="I715" s="94">
        <v>0</v>
      </c>
      <c r="J715" s="94">
        <v>0</v>
      </c>
      <c r="K715" s="95">
        <v>1.9970000000000002E-2</v>
      </c>
      <c r="L715" s="96">
        <v>0.08</v>
      </c>
      <c r="M715" s="96">
        <f t="shared" si="523"/>
        <v>0</v>
      </c>
      <c r="N715" s="96">
        <f t="shared" si="524"/>
        <v>0</v>
      </c>
      <c r="O715" s="96" t="s">
        <v>27</v>
      </c>
      <c r="P715" s="169">
        <v>87273</v>
      </c>
      <c r="Q715" s="98">
        <f>VLOOKUP(H715,Devices!$A$2:$C$2077,3,FALSE)</f>
        <v>87471</v>
      </c>
      <c r="R715" s="94">
        <f t="shared" si="525"/>
        <v>198</v>
      </c>
      <c r="S715" s="90"/>
      <c r="T715" s="94">
        <f t="shared" si="520"/>
        <v>198</v>
      </c>
      <c r="U715" s="96">
        <f t="shared" si="521"/>
        <v>3.9540600000000001</v>
      </c>
      <c r="V715" s="99">
        <v>0</v>
      </c>
      <c r="W715" s="100">
        <v>0</v>
      </c>
      <c r="X715" s="94">
        <f t="shared" si="526"/>
        <v>0</v>
      </c>
      <c r="Y715" s="94"/>
      <c r="Z715" s="94" t="str">
        <f t="shared" si="527"/>
        <v>0</v>
      </c>
      <c r="AA715" s="96">
        <f t="shared" si="522"/>
        <v>0</v>
      </c>
      <c r="AB715" s="91">
        <v>3.9540600000000001</v>
      </c>
      <c r="AC715" s="91"/>
    </row>
    <row r="716" spans="1:29" s="3" customFormat="1" ht="15" customHeight="1">
      <c r="A716" s="81">
        <v>87</v>
      </c>
      <c r="B716" s="90">
        <v>1061970500</v>
      </c>
      <c r="C716" s="91">
        <f>SUM(U716+AA716)</f>
        <v>16.734860000000001</v>
      </c>
      <c r="D716" s="294">
        <v>12354510</v>
      </c>
      <c r="E716" s="90" t="s">
        <v>1017</v>
      </c>
      <c r="F716" s="90" t="s">
        <v>2781</v>
      </c>
      <c r="G716" s="90" t="s">
        <v>851</v>
      </c>
      <c r="H716" s="93" t="s">
        <v>402</v>
      </c>
      <c r="I716" s="94">
        <v>0</v>
      </c>
      <c r="J716" s="94">
        <v>0</v>
      </c>
      <c r="K716" s="95">
        <v>1.9970000000000002E-2</v>
      </c>
      <c r="L716" s="96">
        <v>0.08</v>
      </c>
      <c r="M716" s="96">
        <f t="shared" si="523"/>
        <v>0</v>
      </c>
      <c r="N716" s="96">
        <f t="shared" si="524"/>
        <v>0</v>
      </c>
      <c r="O716" s="96" t="s">
        <v>27</v>
      </c>
      <c r="P716" s="596">
        <v>67040</v>
      </c>
      <c r="Q716" s="98">
        <f>VLOOKUP(H716,Devices!$A$2:$C$2077,3,FALSE)</f>
        <v>67878</v>
      </c>
      <c r="R716" s="94">
        <f t="shared" si="525"/>
        <v>838</v>
      </c>
      <c r="S716" s="90"/>
      <c r="T716" s="94">
        <f t="shared" si="520"/>
        <v>838</v>
      </c>
      <c r="U716" s="96">
        <f t="shared" si="521"/>
        <v>16.734860000000001</v>
      </c>
      <c r="V716" s="99">
        <v>0</v>
      </c>
      <c r="W716" s="100">
        <v>0</v>
      </c>
      <c r="X716" s="94">
        <f t="shared" si="526"/>
        <v>0</v>
      </c>
      <c r="Y716" s="94"/>
      <c r="Z716" s="94" t="str">
        <f t="shared" si="527"/>
        <v>0</v>
      </c>
      <c r="AA716" s="96">
        <f t="shared" si="522"/>
        <v>0</v>
      </c>
      <c r="AB716" s="91">
        <v>16.734860000000001</v>
      </c>
      <c r="AC716" s="91"/>
    </row>
    <row r="717" spans="1:29" s="3" customFormat="1" ht="15" customHeight="1">
      <c r="A717" s="81">
        <v>87</v>
      </c>
      <c r="B717" s="90">
        <v>1061971500</v>
      </c>
      <c r="C717" s="91">
        <f>SUM(U717+AA717)</f>
        <v>75.067230000000009</v>
      </c>
      <c r="D717" s="294">
        <v>12354508</v>
      </c>
      <c r="E717" s="90" t="s">
        <v>1017</v>
      </c>
      <c r="F717" s="90" t="s">
        <v>4436</v>
      </c>
      <c r="G717" s="90" t="s">
        <v>851</v>
      </c>
      <c r="H717" s="93" t="s">
        <v>403</v>
      </c>
      <c r="I717" s="94">
        <v>0</v>
      </c>
      <c r="J717" s="94">
        <v>0</v>
      </c>
      <c r="K717" s="95">
        <v>1.9970000000000002E-2</v>
      </c>
      <c r="L717" s="96">
        <v>0.08</v>
      </c>
      <c r="M717" s="96">
        <f t="shared" si="523"/>
        <v>0</v>
      </c>
      <c r="N717" s="96">
        <f t="shared" si="524"/>
        <v>0</v>
      </c>
      <c r="O717" s="96" t="s">
        <v>27</v>
      </c>
      <c r="P717" s="597">
        <v>711568</v>
      </c>
      <c r="Q717" s="98">
        <f>VLOOKUP(H717,Devices!$A$2:$C$2077,3,FALSE)</f>
        <v>715327</v>
      </c>
      <c r="R717" s="94">
        <f t="shared" si="525"/>
        <v>3759</v>
      </c>
      <c r="S717" s="90"/>
      <c r="T717" s="94">
        <f t="shared" si="520"/>
        <v>3759</v>
      </c>
      <c r="U717" s="96">
        <f t="shared" si="521"/>
        <v>75.067230000000009</v>
      </c>
      <c r="V717" s="99">
        <v>0</v>
      </c>
      <c r="W717" s="100">
        <v>0</v>
      </c>
      <c r="X717" s="94">
        <f t="shared" si="526"/>
        <v>0</v>
      </c>
      <c r="Y717" s="94"/>
      <c r="Z717" s="94" t="str">
        <f t="shared" si="527"/>
        <v>0</v>
      </c>
      <c r="AA717" s="96">
        <f t="shared" si="522"/>
        <v>0</v>
      </c>
      <c r="AB717" s="91">
        <v>75.067230000000009</v>
      </c>
      <c r="AC717" s="91"/>
    </row>
    <row r="718" spans="1:29" s="3" customFormat="1" ht="15" customHeight="1">
      <c r="A718" s="81">
        <v>87</v>
      </c>
      <c r="B718" s="90">
        <v>1061974000</v>
      </c>
      <c r="C718" s="91">
        <f>SUM(U718+AA718)</f>
        <v>49.545570000000005</v>
      </c>
      <c r="D718" s="294">
        <v>12354516</v>
      </c>
      <c r="E718" s="90" t="s">
        <v>1017</v>
      </c>
      <c r="F718" s="90" t="s">
        <v>2981</v>
      </c>
      <c r="G718" s="90" t="s">
        <v>40</v>
      </c>
      <c r="H718" s="93" t="s">
        <v>405</v>
      </c>
      <c r="I718" s="94">
        <v>0</v>
      </c>
      <c r="J718" s="94">
        <v>0</v>
      </c>
      <c r="K718" s="95">
        <v>1.9970000000000002E-2</v>
      </c>
      <c r="L718" s="96">
        <v>0.08</v>
      </c>
      <c r="M718" s="96">
        <f t="shared" si="523"/>
        <v>0</v>
      </c>
      <c r="N718" s="96">
        <f t="shared" si="524"/>
        <v>0</v>
      </c>
      <c r="O718" s="96" t="s">
        <v>27</v>
      </c>
      <c r="P718" s="598">
        <v>170613</v>
      </c>
      <c r="Q718" s="98">
        <f>VLOOKUP(H718,Devices!$A$2:$C$2077,3,FALSE)</f>
        <v>173094</v>
      </c>
      <c r="R718" s="94">
        <f t="shared" si="525"/>
        <v>2481</v>
      </c>
      <c r="S718" s="90"/>
      <c r="T718" s="94">
        <f t="shared" si="520"/>
        <v>2481</v>
      </c>
      <c r="U718" s="96">
        <f t="shared" si="521"/>
        <v>49.545570000000005</v>
      </c>
      <c r="V718" s="99">
        <v>0</v>
      </c>
      <c r="W718" s="100">
        <v>0</v>
      </c>
      <c r="X718" s="94">
        <f t="shared" si="526"/>
        <v>0</v>
      </c>
      <c r="Y718" s="94"/>
      <c r="Z718" s="94" t="str">
        <f t="shared" si="527"/>
        <v>0</v>
      </c>
      <c r="AA718" s="96">
        <f t="shared" si="522"/>
        <v>0</v>
      </c>
      <c r="AB718" s="91">
        <v>49.545570000000005</v>
      </c>
      <c r="AC718" s="91"/>
    </row>
    <row r="719" spans="1:29" s="3" customFormat="1" ht="15" customHeight="1">
      <c r="A719" s="81">
        <v>87</v>
      </c>
      <c r="B719" s="90">
        <v>1061966000</v>
      </c>
      <c r="C719" s="91">
        <f>SUM(U719+AA719)</f>
        <v>4.5331900000000003</v>
      </c>
      <c r="D719" s="294">
        <v>12354517</v>
      </c>
      <c r="E719" s="90" t="s">
        <v>1017</v>
      </c>
      <c r="F719" s="90" t="s">
        <v>4621</v>
      </c>
      <c r="G719" s="90" t="s">
        <v>1758</v>
      </c>
      <c r="H719" s="93" t="s">
        <v>406</v>
      </c>
      <c r="I719" s="94">
        <v>0</v>
      </c>
      <c r="J719" s="94">
        <v>0</v>
      </c>
      <c r="K719" s="95">
        <v>1.9970000000000002E-2</v>
      </c>
      <c r="L719" s="96">
        <v>0.08</v>
      </c>
      <c r="M719" s="96">
        <f t="shared" si="523"/>
        <v>0</v>
      </c>
      <c r="N719" s="96">
        <f t="shared" si="524"/>
        <v>0</v>
      </c>
      <c r="O719" s="96" t="s">
        <v>27</v>
      </c>
      <c r="P719" s="172">
        <v>27890</v>
      </c>
      <c r="Q719" s="98">
        <f>VLOOKUP(H719,Devices!$A$2:$C$2077,3,FALSE)</f>
        <v>28117</v>
      </c>
      <c r="R719" s="94">
        <f t="shared" si="525"/>
        <v>227</v>
      </c>
      <c r="S719" s="90"/>
      <c r="T719" s="94">
        <f t="shared" si="520"/>
        <v>227</v>
      </c>
      <c r="U719" s="96">
        <f t="shared" si="521"/>
        <v>4.5331900000000003</v>
      </c>
      <c r="V719" s="99">
        <v>0</v>
      </c>
      <c r="W719" s="100">
        <v>0</v>
      </c>
      <c r="X719" s="94">
        <f t="shared" si="526"/>
        <v>0</v>
      </c>
      <c r="Y719" s="94"/>
      <c r="Z719" s="94" t="str">
        <f t="shared" si="527"/>
        <v>0</v>
      </c>
      <c r="AA719" s="96">
        <f t="shared" si="522"/>
        <v>0</v>
      </c>
      <c r="AB719" s="91">
        <v>4.5331900000000003</v>
      </c>
      <c r="AC719" s="91"/>
    </row>
    <row r="720" spans="1:29" s="3" customFormat="1" ht="15" customHeight="1">
      <c r="A720" s="81">
        <v>87</v>
      </c>
      <c r="B720" s="90">
        <v>1061966000</v>
      </c>
      <c r="C720" s="91">
        <f>SUM(U720+AA720)</f>
        <v>122.55589000000001</v>
      </c>
      <c r="D720" s="294">
        <v>12354515</v>
      </c>
      <c r="E720" s="90" t="s">
        <v>1017</v>
      </c>
      <c r="F720" s="90" t="s">
        <v>385</v>
      </c>
      <c r="G720" s="90" t="s">
        <v>40</v>
      </c>
      <c r="H720" s="93" t="s">
        <v>407</v>
      </c>
      <c r="I720" s="94">
        <v>0</v>
      </c>
      <c r="J720" s="94">
        <v>0</v>
      </c>
      <c r="K720" s="95">
        <v>1.9970000000000002E-2</v>
      </c>
      <c r="L720" s="96">
        <v>0.08</v>
      </c>
      <c r="M720" s="96">
        <f t="shared" si="523"/>
        <v>0</v>
      </c>
      <c r="N720" s="96">
        <f t="shared" si="524"/>
        <v>0</v>
      </c>
      <c r="O720" s="96" t="s">
        <v>27</v>
      </c>
      <c r="P720" s="174">
        <v>327321</v>
      </c>
      <c r="Q720" s="98">
        <f>VLOOKUP(H720,Devices!$A$2:$C$2077,3,FALSE)</f>
        <v>333458</v>
      </c>
      <c r="R720" s="94">
        <f t="shared" si="525"/>
        <v>6137</v>
      </c>
      <c r="S720" s="90"/>
      <c r="T720" s="94">
        <f t="shared" si="520"/>
        <v>6137</v>
      </c>
      <c r="U720" s="96">
        <f t="shared" si="521"/>
        <v>122.55589000000001</v>
      </c>
      <c r="V720" s="99">
        <v>0</v>
      </c>
      <c r="W720" s="100">
        <v>0</v>
      </c>
      <c r="X720" s="94">
        <f t="shared" si="526"/>
        <v>0</v>
      </c>
      <c r="Y720" s="94"/>
      <c r="Z720" s="94" t="str">
        <f t="shared" si="527"/>
        <v>0</v>
      </c>
      <c r="AA720" s="96">
        <f t="shared" si="522"/>
        <v>0</v>
      </c>
      <c r="AB720" s="91">
        <v>122.55589000000001</v>
      </c>
      <c r="AC720" s="91"/>
    </row>
    <row r="721" spans="1:34" s="3" customFormat="1" ht="15" customHeight="1">
      <c r="A721" s="81">
        <v>87</v>
      </c>
      <c r="B721" s="90">
        <v>1061965000</v>
      </c>
      <c r="C721" s="91">
        <f>SUM(U721+AA721)</f>
        <v>391.67161000000004</v>
      </c>
      <c r="D721" s="294">
        <v>12355313</v>
      </c>
      <c r="E721" s="90" t="s">
        <v>1017</v>
      </c>
      <c r="F721" s="90" t="s">
        <v>1187</v>
      </c>
      <c r="G721" s="90" t="s">
        <v>40</v>
      </c>
      <c r="H721" s="93" t="s">
        <v>1188</v>
      </c>
      <c r="I721" s="94">
        <v>0</v>
      </c>
      <c r="J721" s="94">
        <v>0</v>
      </c>
      <c r="K721" s="95">
        <v>1.9970000000000002E-2</v>
      </c>
      <c r="L721" s="96">
        <v>0.08</v>
      </c>
      <c r="M721" s="96">
        <f t="shared" si="523"/>
        <v>0</v>
      </c>
      <c r="N721" s="96">
        <f t="shared" si="524"/>
        <v>0</v>
      </c>
      <c r="O721" s="96" t="s">
        <v>27</v>
      </c>
      <c r="P721" s="599">
        <v>985024</v>
      </c>
      <c r="Q721" s="98">
        <f>VLOOKUP(H721,Devices!$A$2:$C$2077,3,FALSE)</f>
        <v>1004637</v>
      </c>
      <c r="R721" s="94">
        <f t="shared" si="525"/>
        <v>19613</v>
      </c>
      <c r="S721" s="90"/>
      <c r="T721" s="94">
        <f t="shared" ref="T721:T756" si="528">IF(R721-I721&gt;0, R721-I721,"0")</f>
        <v>19613</v>
      </c>
      <c r="U721" s="96">
        <f t="shared" ref="U721:U756" si="529">IF(T721&gt;0,T721*K721,"0")</f>
        <v>391.67161000000004</v>
      </c>
      <c r="V721" s="99">
        <v>0</v>
      </c>
      <c r="W721" s="100">
        <v>0</v>
      </c>
      <c r="X721" s="94">
        <f t="shared" si="526"/>
        <v>0</v>
      </c>
      <c r="Y721" s="94"/>
      <c r="Z721" s="94" t="str">
        <f t="shared" si="527"/>
        <v>0</v>
      </c>
      <c r="AA721" s="96">
        <f t="shared" ref="AA721:AA756" si="530">IF(Z721&gt;0,Z721*L721,"0")</f>
        <v>0</v>
      </c>
      <c r="AB721" s="91">
        <v>391.67161000000004</v>
      </c>
      <c r="AC721" s="91"/>
    </row>
    <row r="722" spans="1:34" s="3" customFormat="1" ht="15" customHeight="1">
      <c r="A722" s="81">
        <v>87</v>
      </c>
      <c r="B722" s="90">
        <v>1061978000</v>
      </c>
      <c r="C722" s="91">
        <f>SUM(U722+AA722)</f>
        <v>35.366870000000006</v>
      </c>
      <c r="D722" s="294">
        <v>12354519</v>
      </c>
      <c r="E722" s="90" t="s">
        <v>1017</v>
      </c>
      <c r="F722" s="90" t="s">
        <v>408</v>
      </c>
      <c r="G722" s="90" t="s">
        <v>40</v>
      </c>
      <c r="H722" s="93" t="s">
        <v>409</v>
      </c>
      <c r="I722" s="94">
        <v>0</v>
      </c>
      <c r="J722" s="94">
        <v>0</v>
      </c>
      <c r="K722" s="95">
        <v>1.9970000000000002E-2</v>
      </c>
      <c r="L722" s="96">
        <v>0.08</v>
      </c>
      <c r="M722" s="96">
        <f t="shared" si="523"/>
        <v>0</v>
      </c>
      <c r="N722" s="96">
        <f t="shared" si="524"/>
        <v>0</v>
      </c>
      <c r="O722" s="96" t="s">
        <v>27</v>
      </c>
      <c r="P722" s="600">
        <v>41876</v>
      </c>
      <c r="Q722" s="98">
        <f>VLOOKUP(H722,Devices!$A$2:$C$2077,3,FALSE)</f>
        <v>43647</v>
      </c>
      <c r="R722" s="94">
        <f t="shared" si="525"/>
        <v>1771</v>
      </c>
      <c r="S722" s="90"/>
      <c r="T722" s="94">
        <f t="shared" si="528"/>
        <v>1771</v>
      </c>
      <c r="U722" s="96">
        <f t="shared" si="529"/>
        <v>35.366870000000006</v>
      </c>
      <c r="V722" s="99">
        <v>0</v>
      </c>
      <c r="W722" s="100">
        <v>0</v>
      </c>
      <c r="X722" s="94">
        <f t="shared" si="526"/>
        <v>0</v>
      </c>
      <c r="Y722" s="94"/>
      <c r="Z722" s="94" t="str">
        <f t="shared" si="527"/>
        <v>0</v>
      </c>
      <c r="AA722" s="96">
        <f t="shared" si="530"/>
        <v>0</v>
      </c>
      <c r="AB722" s="91">
        <v>35.366870000000006</v>
      </c>
      <c r="AC722" s="91"/>
    </row>
    <row r="723" spans="1:34" s="3" customFormat="1" ht="15" customHeight="1">
      <c r="A723" s="81">
        <v>87</v>
      </c>
      <c r="B723" s="90">
        <v>1061966000</v>
      </c>
      <c r="C723" s="91">
        <f>SUM(U723+AA723)</f>
        <v>114.82750000000001</v>
      </c>
      <c r="D723" s="294">
        <v>12354518</v>
      </c>
      <c r="E723" s="90" t="s">
        <v>1017</v>
      </c>
      <c r="F723" s="90" t="s">
        <v>410</v>
      </c>
      <c r="G723" s="90" t="s">
        <v>40</v>
      </c>
      <c r="H723" s="93" t="s">
        <v>411</v>
      </c>
      <c r="I723" s="94">
        <v>0</v>
      </c>
      <c r="J723" s="94">
        <v>0</v>
      </c>
      <c r="K723" s="95">
        <v>1.9970000000000002E-2</v>
      </c>
      <c r="L723" s="96">
        <v>0.08</v>
      </c>
      <c r="M723" s="96">
        <f t="shared" si="523"/>
        <v>0</v>
      </c>
      <c r="N723" s="96">
        <f t="shared" si="524"/>
        <v>0</v>
      </c>
      <c r="O723" s="96" t="s">
        <v>27</v>
      </c>
      <c r="P723" s="199">
        <v>259428</v>
      </c>
      <c r="Q723" s="98">
        <f>VLOOKUP(H723,Devices!$A$2:$C$2077,3,FALSE)</f>
        <v>265178</v>
      </c>
      <c r="R723" s="94">
        <f t="shared" si="525"/>
        <v>5750</v>
      </c>
      <c r="S723" s="90"/>
      <c r="T723" s="94">
        <f t="shared" si="528"/>
        <v>5750</v>
      </c>
      <c r="U723" s="96">
        <f t="shared" si="529"/>
        <v>114.82750000000001</v>
      </c>
      <c r="V723" s="99">
        <v>0</v>
      </c>
      <c r="W723" s="100">
        <v>0</v>
      </c>
      <c r="X723" s="94">
        <f t="shared" si="526"/>
        <v>0</v>
      </c>
      <c r="Y723" s="94"/>
      <c r="Z723" s="94" t="str">
        <f t="shared" si="527"/>
        <v>0</v>
      </c>
      <c r="AA723" s="96">
        <f t="shared" si="530"/>
        <v>0</v>
      </c>
      <c r="AB723" s="91">
        <v>114.82750000000001</v>
      </c>
      <c r="AC723" s="91"/>
    </row>
    <row r="724" spans="1:34" s="3" customFormat="1" ht="15" customHeight="1">
      <c r="A724" s="81">
        <v>87</v>
      </c>
      <c r="B724" s="90">
        <v>1061977500</v>
      </c>
      <c r="C724" s="91">
        <f>SUM(U724+AA724)</f>
        <v>26.180670000000003</v>
      </c>
      <c r="D724" s="294">
        <v>12354641</v>
      </c>
      <c r="E724" s="90" t="s">
        <v>1017</v>
      </c>
      <c r="F724" s="90" t="s">
        <v>412</v>
      </c>
      <c r="G724" s="90" t="s">
        <v>851</v>
      </c>
      <c r="H724" s="93" t="s">
        <v>413</v>
      </c>
      <c r="I724" s="94">
        <v>0</v>
      </c>
      <c r="J724" s="94">
        <v>0</v>
      </c>
      <c r="K724" s="95">
        <v>1.9970000000000002E-2</v>
      </c>
      <c r="L724" s="96">
        <v>0.08</v>
      </c>
      <c r="M724" s="96">
        <f t="shared" si="523"/>
        <v>0</v>
      </c>
      <c r="N724" s="96">
        <f t="shared" si="524"/>
        <v>0</v>
      </c>
      <c r="O724" s="96" t="s">
        <v>27</v>
      </c>
      <c r="P724" s="601">
        <v>91827</v>
      </c>
      <c r="Q724" s="98">
        <f>VLOOKUP(H724,Devices!$A$2:$C$2077,3,FALSE)</f>
        <v>93138</v>
      </c>
      <c r="R724" s="94">
        <f t="shared" si="525"/>
        <v>1311</v>
      </c>
      <c r="S724" s="90"/>
      <c r="T724" s="94">
        <f t="shared" si="528"/>
        <v>1311</v>
      </c>
      <c r="U724" s="96">
        <f t="shared" si="529"/>
        <v>26.180670000000003</v>
      </c>
      <c r="V724" s="99">
        <v>0</v>
      </c>
      <c r="W724" s="100">
        <v>0</v>
      </c>
      <c r="X724" s="94">
        <f t="shared" si="526"/>
        <v>0</v>
      </c>
      <c r="Y724" s="94"/>
      <c r="Z724" s="94" t="str">
        <f t="shared" si="527"/>
        <v>0</v>
      </c>
      <c r="AA724" s="96">
        <f t="shared" si="530"/>
        <v>0</v>
      </c>
      <c r="AB724" s="91">
        <v>26.180670000000003</v>
      </c>
      <c r="AC724" s="91"/>
    </row>
    <row r="725" spans="1:34" s="3" customFormat="1" ht="15" customHeight="1">
      <c r="A725" s="81">
        <v>87</v>
      </c>
      <c r="B725" s="90">
        <v>1061963000</v>
      </c>
      <c r="C725" s="91">
        <f>SUM(U725+AA725)</f>
        <v>19.550630000000002</v>
      </c>
      <c r="D725" s="294">
        <v>12354524</v>
      </c>
      <c r="E725" s="90" t="s">
        <v>1017</v>
      </c>
      <c r="F725" s="90" t="s">
        <v>3044</v>
      </c>
      <c r="G725" s="90" t="s">
        <v>1758</v>
      </c>
      <c r="H725" s="93" t="s">
        <v>414</v>
      </c>
      <c r="I725" s="94">
        <v>0</v>
      </c>
      <c r="J725" s="94">
        <v>0</v>
      </c>
      <c r="K725" s="95">
        <v>1.9970000000000002E-2</v>
      </c>
      <c r="L725" s="96">
        <v>0.08</v>
      </c>
      <c r="M725" s="96">
        <f t="shared" si="523"/>
        <v>0</v>
      </c>
      <c r="N725" s="96">
        <f t="shared" si="524"/>
        <v>0</v>
      </c>
      <c r="O725" s="96" t="s">
        <v>27</v>
      </c>
      <c r="P725" s="197">
        <v>52203</v>
      </c>
      <c r="Q725" s="98">
        <f>VLOOKUP(H725,Devices!$A$2:$C$2077,3,FALSE)</f>
        <v>53182</v>
      </c>
      <c r="R725" s="94">
        <f t="shared" si="525"/>
        <v>979</v>
      </c>
      <c r="S725" s="90"/>
      <c r="T725" s="94">
        <f t="shared" si="528"/>
        <v>979</v>
      </c>
      <c r="U725" s="96">
        <f t="shared" si="529"/>
        <v>19.550630000000002</v>
      </c>
      <c r="V725" s="99">
        <v>0</v>
      </c>
      <c r="W725" s="100">
        <v>0</v>
      </c>
      <c r="X725" s="94">
        <f t="shared" si="526"/>
        <v>0</v>
      </c>
      <c r="Y725" s="94"/>
      <c r="Z725" s="94" t="str">
        <f t="shared" si="527"/>
        <v>0</v>
      </c>
      <c r="AA725" s="96">
        <f t="shared" si="530"/>
        <v>0</v>
      </c>
      <c r="AB725" s="91">
        <v>19.550630000000002</v>
      </c>
      <c r="AC725" s="91"/>
    </row>
    <row r="726" spans="1:34" s="3" customFormat="1" ht="15" customHeight="1">
      <c r="A726" s="81">
        <v>87</v>
      </c>
      <c r="B726" s="90">
        <v>1054215300</v>
      </c>
      <c r="C726" s="91">
        <f>SUM(U726+AA726)</f>
        <v>22.466250000000002</v>
      </c>
      <c r="D726" s="294">
        <v>12354500</v>
      </c>
      <c r="E726" s="90" t="s">
        <v>1017</v>
      </c>
      <c r="F726" s="90" t="s">
        <v>415</v>
      </c>
      <c r="G726" s="90" t="s">
        <v>40</v>
      </c>
      <c r="H726" s="93" t="s">
        <v>416</v>
      </c>
      <c r="I726" s="94">
        <v>0</v>
      </c>
      <c r="J726" s="94">
        <v>0</v>
      </c>
      <c r="K726" s="95">
        <v>1.9970000000000002E-2</v>
      </c>
      <c r="L726" s="96">
        <v>0.08</v>
      </c>
      <c r="M726" s="96">
        <f t="shared" si="523"/>
        <v>0</v>
      </c>
      <c r="N726" s="96">
        <f t="shared" si="524"/>
        <v>0</v>
      </c>
      <c r="O726" s="96" t="s">
        <v>27</v>
      </c>
      <c r="P726" s="178">
        <v>171529</v>
      </c>
      <c r="Q726" s="98">
        <f>VLOOKUP(H726,Devices!$A$2:$C$2077,3,FALSE)</f>
        <v>172654</v>
      </c>
      <c r="R726" s="94">
        <f t="shared" si="525"/>
        <v>1125</v>
      </c>
      <c r="S726" s="90"/>
      <c r="T726" s="94">
        <f t="shared" si="528"/>
        <v>1125</v>
      </c>
      <c r="U726" s="96">
        <f t="shared" si="529"/>
        <v>22.466250000000002</v>
      </c>
      <c r="V726" s="99">
        <v>0</v>
      </c>
      <c r="W726" s="100">
        <v>0</v>
      </c>
      <c r="X726" s="94">
        <f t="shared" si="526"/>
        <v>0</v>
      </c>
      <c r="Y726" s="94"/>
      <c r="Z726" s="94" t="str">
        <f t="shared" si="527"/>
        <v>0</v>
      </c>
      <c r="AA726" s="96">
        <f t="shared" si="530"/>
        <v>0</v>
      </c>
      <c r="AB726" s="91">
        <v>22.466250000000002</v>
      </c>
      <c r="AC726" s="91"/>
    </row>
    <row r="727" spans="1:34" s="3" customFormat="1" ht="15" customHeight="1">
      <c r="A727" s="81">
        <v>87</v>
      </c>
      <c r="B727" s="90">
        <v>1061963000</v>
      </c>
      <c r="C727" s="91">
        <f>SUM(U727+AA727)</f>
        <v>35.526630000000004</v>
      </c>
      <c r="D727" s="294">
        <v>12354558</v>
      </c>
      <c r="E727" s="90" t="s">
        <v>1017</v>
      </c>
      <c r="F727" s="90" t="s">
        <v>417</v>
      </c>
      <c r="G727" s="90" t="s">
        <v>40</v>
      </c>
      <c r="H727" s="93" t="s">
        <v>418</v>
      </c>
      <c r="I727" s="94">
        <v>0</v>
      </c>
      <c r="J727" s="94">
        <v>0</v>
      </c>
      <c r="K727" s="95">
        <v>1.9970000000000002E-2</v>
      </c>
      <c r="L727" s="96">
        <v>0.08</v>
      </c>
      <c r="M727" s="96">
        <f t="shared" si="523"/>
        <v>0</v>
      </c>
      <c r="N727" s="96">
        <f t="shared" si="524"/>
        <v>0</v>
      </c>
      <c r="O727" s="96" t="s">
        <v>27</v>
      </c>
      <c r="P727" s="180">
        <v>156748</v>
      </c>
      <c r="Q727" s="98">
        <f>VLOOKUP(H727,Devices!$A$2:$C$2077,3,FALSE)</f>
        <v>158527</v>
      </c>
      <c r="R727" s="94">
        <f t="shared" si="525"/>
        <v>1779</v>
      </c>
      <c r="S727" s="90"/>
      <c r="T727" s="94">
        <f t="shared" si="528"/>
        <v>1779</v>
      </c>
      <c r="U727" s="96">
        <f t="shared" si="529"/>
        <v>35.526630000000004</v>
      </c>
      <c r="V727" s="99">
        <v>0</v>
      </c>
      <c r="W727" s="100">
        <v>0</v>
      </c>
      <c r="X727" s="94">
        <f t="shared" si="526"/>
        <v>0</v>
      </c>
      <c r="Y727" s="94"/>
      <c r="Z727" s="94" t="str">
        <f t="shared" si="527"/>
        <v>0</v>
      </c>
      <c r="AA727" s="96">
        <f t="shared" si="530"/>
        <v>0</v>
      </c>
      <c r="AB727" s="91">
        <v>35.526630000000004</v>
      </c>
      <c r="AC727" s="91"/>
    </row>
    <row r="728" spans="1:34" s="3" customFormat="1" ht="15" customHeight="1">
      <c r="A728" s="81">
        <v>87</v>
      </c>
      <c r="B728" s="90">
        <v>1061970500</v>
      </c>
      <c r="C728" s="91">
        <f>SUM(U728+AA728)</f>
        <v>3.7743300000000004</v>
      </c>
      <c r="D728" s="294">
        <v>12354540</v>
      </c>
      <c r="E728" s="90" t="s">
        <v>1017</v>
      </c>
      <c r="F728" s="90" t="s">
        <v>419</v>
      </c>
      <c r="G728" s="90" t="s">
        <v>1758</v>
      </c>
      <c r="H728" s="93" t="s">
        <v>420</v>
      </c>
      <c r="I728" s="94">
        <v>0</v>
      </c>
      <c r="J728" s="94">
        <v>0</v>
      </c>
      <c r="K728" s="95">
        <v>1.9970000000000002E-2</v>
      </c>
      <c r="L728" s="96">
        <v>0.08</v>
      </c>
      <c r="M728" s="96">
        <f t="shared" si="523"/>
        <v>0</v>
      </c>
      <c r="N728" s="96">
        <f t="shared" si="524"/>
        <v>0</v>
      </c>
      <c r="O728" s="96" t="s">
        <v>27</v>
      </c>
      <c r="P728" s="182">
        <v>38611</v>
      </c>
      <c r="Q728" s="98">
        <f>VLOOKUP(H728,Devices!$A$2:$C$2077,3,FALSE)</f>
        <v>38800</v>
      </c>
      <c r="R728" s="94">
        <f t="shared" si="525"/>
        <v>189</v>
      </c>
      <c r="S728" s="90"/>
      <c r="T728" s="94">
        <f t="shared" si="528"/>
        <v>189</v>
      </c>
      <c r="U728" s="96">
        <f t="shared" si="529"/>
        <v>3.7743300000000004</v>
      </c>
      <c r="V728" s="99">
        <v>0</v>
      </c>
      <c r="W728" s="100">
        <v>0</v>
      </c>
      <c r="X728" s="94">
        <f t="shared" si="526"/>
        <v>0</v>
      </c>
      <c r="Y728" s="94"/>
      <c r="Z728" s="94" t="str">
        <f t="shared" si="527"/>
        <v>0</v>
      </c>
      <c r="AA728" s="96">
        <f t="shared" si="530"/>
        <v>0</v>
      </c>
      <c r="AB728" s="91">
        <v>3.7743300000000004</v>
      </c>
      <c r="AC728" s="91"/>
    </row>
    <row r="729" spans="1:34" s="3" customFormat="1" ht="15" customHeight="1">
      <c r="A729" s="81">
        <v>87</v>
      </c>
      <c r="B729" s="90">
        <v>1061972500</v>
      </c>
      <c r="C729" s="91">
        <f>SUM(U729+AA729)</f>
        <v>70.094700000000003</v>
      </c>
      <c r="D729" s="294">
        <v>12354527</v>
      </c>
      <c r="E729" s="90" t="s">
        <v>1017</v>
      </c>
      <c r="F729" s="90" t="s">
        <v>423</v>
      </c>
      <c r="G729" s="90" t="s">
        <v>851</v>
      </c>
      <c r="H729" s="93" t="s">
        <v>424</v>
      </c>
      <c r="I729" s="94">
        <v>0</v>
      </c>
      <c r="J729" s="94">
        <v>0</v>
      </c>
      <c r="K729" s="95">
        <v>1.9970000000000002E-2</v>
      </c>
      <c r="L729" s="96">
        <v>0.08</v>
      </c>
      <c r="M729" s="96">
        <f t="shared" si="523"/>
        <v>0</v>
      </c>
      <c r="N729" s="96">
        <f t="shared" si="524"/>
        <v>0</v>
      </c>
      <c r="O729" s="96" t="s">
        <v>27</v>
      </c>
      <c r="P729" s="190">
        <v>355612</v>
      </c>
      <c r="Q729" s="98">
        <f>VLOOKUP(H729,Devices!$A$2:$C$2077,3,FALSE)</f>
        <v>359122</v>
      </c>
      <c r="R729" s="94">
        <f t="shared" si="525"/>
        <v>3510</v>
      </c>
      <c r="S729" s="90"/>
      <c r="T729" s="94">
        <f t="shared" si="528"/>
        <v>3510</v>
      </c>
      <c r="U729" s="96">
        <f t="shared" si="529"/>
        <v>70.094700000000003</v>
      </c>
      <c r="V729" s="99">
        <v>0</v>
      </c>
      <c r="W729" s="100">
        <v>0</v>
      </c>
      <c r="X729" s="94">
        <f t="shared" si="526"/>
        <v>0</v>
      </c>
      <c r="Y729" s="94"/>
      <c r="Z729" s="94" t="str">
        <f t="shared" si="527"/>
        <v>0</v>
      </c>
      <c r="AA729" s="96">
        <f t="shared" si="530"/>
        <v>0</v>
      </c>
      <c r="AB729" s="91">
        <v>70.094700000000003</v>
      </c>
      <c r="AC729" s="91"/>
    </row>
    <row r="730" spans="1:34" s="3" customFormat="1" ht="15" customHeight="1">
      <c r="A730" s="81">
        <v>87</v>
      </c>
      <c r="B730" s="90">
        <v>1061972000</v>
      </c>
      <c r="C730" s="91">
        <f>SUM(U730+AA730)</f>
        <v>58.591980000000007</v>
      </c>
      <c r="D730" s="294">
        <v>12354616</v>
      </c>
      <c r="E730" s="90" t="s">
        <v>1017</v>
      </c>
      <c r="F730" s="90" t="s">
        <v>4437</v>
      </c>
      <c r="G730" s="90" t="s">
        <v>1758</v>
      </c>
      <c r="H730" s="93" t="s">
        <v>425</v>
      </c>
      <c r="I730" s="94">
        <v>0</v>
      </c>
      <c r="J730" s="94">
        <v>0</v>
      </c>
      <c r="K730" s="95">
        <v>1.9970000000000002E-2</v>
      </c>
      <c r="L730" s="96">
        <v>0.08</v>
      </c>
      <c r="M730" s="96">
        <f t="shared" si="523"/>
        <v>0</v>
      </c>
      <c r="N730" s="96">
        <f t="shared" si="524"/>
        <v>0</v>
      </c>
      <c r="O730" s="96" t="s">
        <v>27</v>
      </c>
      <c r="P730" s="602">
        <v>165203</v>
      </c>
      <c r="Q730" s="98">
        <f>VLOOKUP(H730,Devices!$A$2:$C$2077,3,FALSE)</f>
        <v>168137</v>
      </c>
      <c r="R730" s="94">
        <f t="shared" si="525"/>
        <v>2934</v>
      </c>
      <c r="S730" s="90"/>
      <c r="T730" s="94">
        <f t="shared" si="528"/>
        <v>2934</v>
      </c>
      <c r="U730" s="96">
        <f t="shared" si="529"/>
        <v>58.591980000000007</v>
      </c>
      <c r="V730" s="99">
        <v>0</v>
      </c>
      <c r="W730" s="100">
        <v>0</v>
      </c>
      <c r="X730" s="94">
        <f t="shared" si="526"/>
        <v>0</v>
      </c>
      <c r="Y730" s="94"/>
      <c r="Z730" s="94" t="str">
        <f t="shared" si="527"/>
        <v>0</v>
      </c>
      <c r="AA730" s="96">
        <f t="shared" si="530"/>
        <v>0</v>
      </c>
      <c r="AB730" s="91">
        <v>58.591980000000007</v>
      </c>
      <c r="AC730" s="91"/>
    </row>
    <row r="731" spans="1:34" s="3" customFormat="1" ht="15" customHeight="1">
      <c r="A731" s="81">
        <v>87</v>
      </c>
      <c r="B731" s="90">
        <v>1061970000</v>
      </c>
      <c r="C731" s="91">
        <f>SUM(U731+AA731)</f>
        <v>31.572570000000002</v>
      </c>
      <c r="D731" s="294">
        <v>12354538</v>
      </c>
      <c r="E731" s="90" t="s">
        <v>1017</v>
      </c>
      <c r="F731" s="90" t="s">
        <v>426</v>
      </c>
      <c r="G731" s="90" t="s">
        <v>40</v>
      </c>
      <c r="H731" s="93" t="s">
        <v>427</v>
      </c>
      <c r="I731" s="94">
        <v>0</v>
      </c>
      <c r="J731" s="94">
        <v>0</v>
      </c>
      <c r="K731" s="95">
        <v>1.9970000000000002E-2</v>
      </c>
      <c r="L731" s="96">
        <v>0.08</v>
      </c>
      <c r="M731" s="96">
        <f t="shared" si="523"/>
        <v>0</v>
      </c>
      <c r="N731" s="96">
        <f t="shared" si="524"/>
        <v>0</v>
      </c>
      <c r="O731" s="96" t="s">
        <v>27</v>
      </c>
      <c r="P731" s="603">
        <v>129453</v>
      </c>
      <c r="Q731" s="98">
        <f>VLOOKUP(H731,Devices!$A$2:$C$2077,3,FALSE)</f>
        <v>131034</v>
      </c>
      <c r="R731" s="94">
        <f t="shared" si="525"/>
        <v>1581</v>
      </c>
      <c r="S731" s="90"/>
      <c r="T731" s="94">
        <f t="shared" si="528"/>
        <v>1581</v>
      </c>
      <c r="U731" s="96">
        <f t="shared" si="529"/>
        <v>31.572570000000002</v>
      </c>
      <c r="V731" s="99">
        <v>0</v>
      </c>
      <c r="W731" s="100">
        <v>0</v>
      </c>
      <c r="X731" s="94">
        <f t="shared" si="526"/>
        <v>0</v>
      </c>
      <c r="Y731" s="94"/>
      <c r="Z731" s="94" t="str">
        <f t="shared" si="527"/>
        <v>0</v>
      </c>
      <c r="AA731" s="96">
        <f t="shared" si="530"/>
        <v>0</v>
      </c>
      <c r="AB731" s="91">
        <v>31.572570000000002</v>
      </c>
      <c r="AC731" s="91"/>
    </row>
    <row r="732" spans="1:34" s="3" customFormat="1" ht="15" customHeight="1">
      <c r="A732" s="81" t="s">
        <v>428</v>
      </c>
      <c r="B732" s="90">
        <v>1061963000</v>
      </c>
      <c r="C732" s="91">
        <f>SUM(U732+AA732)</f>
        <v>6.3793100000000003</v>
      </c>
      <c r="D732" s="294">
        <v>12354806</v>
      </c>
      <c r="E732" s="90" t="s">
        <v>1017</v>
      </c>
      <c r="F732" s="90" t="s">
        <v>429</v>
      </c>
      <c r="G732" s="90" t="s">
        <v>1249</v>
      </c>
      <c r="H732" s="93" t="s">
        <v>430</v>
      </c>
      <c r="I732" s="94">
        <v>0</v>
      </c>
      <c r="J732" s="94">
        <v>0</v>
      </c>
      <c r="K732" s="95">
        <v>1.9970000000000002E-2</v>
      </c>
      <c r="L732" s="96">
        <v>0.08</v>
      </c>
      <c r="M732" s="96">
        <f t="shared" si="523"/>
        <v>0</v>
      </c>
      <c r="N732" s="96">
        <f t="shared" si="524"/>
        <v>0</v>
      </c>
      <c r="O732" s="96" t="s">
        <v>27</v>
      </c>
      <c r="P732" s="443">
        <v>6010</v>
      </c>
      <c r="Q732" s="98">
        <f>VLOOKUP(H732,Devices!$A$2:$C$2077,3,FALSE)</f>
        <v>6033</v>
      </c>
      <c r="R732" s="94">
        <f t="shared" si="525"/>
        <v>23</v>
      </c>
      <c r="S732" s="90"/>
      <c r="T732" s="94">
        <f t="shared" si="528"/>
        <v>23</v>
      </c>
      <c r="U732" s="96">
        <f t="shared" si="529"/>
        <v>0.45931000000000005</v>
      </c>
      <c r="V732" s="157">
        <v>12434</v>
      </c>
      <c r="W732" s="100">
        <f>VLOOKUP(H732,Devices!$A$2:$D$2077,4,FALSE)</f>
        <v>12508</v>
      </c>
      <c r="X732" s="94">
        <f t="shared" si="526"/>
        <v>74</v>
      </c>
      <c r="Y732" s="94"/>
      <c r="Z732" s="94">
        <f t="shared" si="527"/>
        <v>74</v>
      </c>
      <c r="AA732" s="96">
        <f t="shared" si="530"/>
        <v>5.92</v>
      </c>
      <c r="AB732" s="91">
        <v>6.3793100000000003</v>
      </c>
      <c r="AC732" s="91"/>
    </row>
    <row r="733" spans="1:34" s="3" customFormat="1" ht="15" customHeight="1">
      <c r="A733" s="81" t="s">
        <v>428</v>
      </c>
      <c r="B733" s="90">
        <v>1061965000</v>
      </c>
      <c r="C733" s="91">
        <f>SUM(U733+AA733)</f>
        <v>13.954660000000001</v>
      </c>
      <c r="D733" s="294">
        <v>12354805</v>
      </c>
      <c r="E733" s="90" t="s">
        <v>1017</v>
      </c>
      <c r="F733" s="90" t="s">
        <v>4622</v>
      </c>
      <c r="G733" s="90" t="s">
        <v>1249</v>
      </c>
      <c r="H733" s="93" t="s">
        <v>431</v>
      </c>
      <c r="I733" s="94">
        <v>0</v>
      </c>
      <c r="J733" s="94">
        <v>0</v>
      </c>
      <c r="K733" s="95">
        <v>1.9970000000000002E-2</v>
      </c>
      <c r="L733" s="96">
        <v>0.08</v>
      </c>
      <c r="M733" s="96">
        <f t="shared" si="523"/>
        <v>0</v>
      </c>
      <c r="N733" s="96">
        <f t="shared" si="524"/>
        <v>0</v>
      </c>
      <c r="O733" s="96" t="s">
        <v>27</v>
      </c>
      <c r="P733" s="443">
        <v>7653</v>
      </c>
      <c r="Q733" s="98">
        <f>VLOOKUP(H733,Devices!$A$2:$C$2077,3,FALSE)</f>
        <v>7831</v>
      </c>
      <c r="R733" s="94">
        <f t="shared" si="525"/>
        <v>178</v>
      </c>
      <c r="S733" s="90"/>
      <c r="T733" s="94">
        <f t="shared" si="528"/>
        <v>178</v>
      </c>
      <c r="U733" s="96">
        <f t="shared" si="529"/>
        <v>3.5546600000000002</v>
      </c>
      <c r="V733" s="157">
        <v>9791</v>
      </c>
      <c r="W733" s="100">
        <f>VLOOKUP(H733,Devices!$A$2:$D$2077,4,FALSE)</f>
        <v>9921</v>
      </c>
      <c r="X733" s="94">
        <f t="shared" si="526"/>
        <v>130</v>
      </c>
      <c r="Y733" s="94"/>
      <c r="Z733" s="94">
        <f t="shared" si="527"/>
        <v>130</v>
      </c>
      <c r="AA733" s="96">
        <f t="shared" si="530"/>
        <v>10.4</v>
      </c>
      <c r="AB733" s="91">
        <v>13.954660000000001</v>
      </c>
      <c r="AC733" s="91"/>
    </row>
    <row r="734" spans="1:34" s="3" customFormat="1" ht="15" customHeight="1">
      <c r="A734" s="81" t="s">
        <v>428</v>
      </c>
      <c r="B734" s="90">
        <v>1061964000</v>
      </c>
      <c r="C734" s="91">
        <f>SUM(U734+AA734)</f>
        <v>126.15520000000001</v>
      </c>
      <c r="D734" s="294">
        <v>12355096</v>
      </c>
      <c r="E734" s="90" t="s">
        <v>1017</v>
      </c>
      <c r="F734" s="90" t="s">
        <v>432</v>
      </c>
      <c r="G734" s="90" t="s">
        <v>1249</v>
      </c>
      <c r="H734" s="93" t="s">
        <v>433</v>
      </c>
      <c r="I734" s="94">
        <v>0</v>
      </c>
      <c r="J734" s="94">
        <v>0</v>
      </c>
      <c r="K734" s="95">
        <v>1.9970000000000002E-2</v>
      </c>
      <c r="L734" s="96">
        <v>0.08</v>
      </c>
      <c r="M734" s="96">
        <f t="shared" si="523"/>
        <v>0</v>
      </c>
      <c r="N734" s="96">
        <f t="shared" si="524"/>
        <v>0</v>
      </c>
      <c r="O734" s="96" t="s">
        <v>27</v>
      </c>
      <c r="P734" s="187">
        <v>3810</v>
      </c>
      <c r="Q734" s="98">
        <f>VLOOKUP(H734,Devices!$A$2:$C$2077,3,FALSE)</f>
        <v>3970</v>
      </c>
      <c r="R734" s="94">
        <f t="shared" si="525"/>
        <v>160</v>
      </c>
      <c r="S734" s="90"/>
      <c r="T734" s="94">
        <f t="shared" si="528"/>
        <v>160</v>
      </c>
      <c r="U734" s="96">
        <f t="shared" si="529"/>
        <v>3.1952000000000003</v>
      </c>
      <c r="V734" s="99">
        <v>20674</v>
      </c>
      <c r="W734" s="100">
        <f>VLOOKUP(H734,Devices!$A$2:$D$2077,4,FALSE)</f>
        <v>22211</v>
      </c>
      <c r="X734" s="94">
        <f t="shared" si="526"/>
        <v>1537</v>
      </c>
      <c r="Y734" s="94"/>
      <c r="Z734" s="94">
        <f t="shared" si="527"/>
        <v>1537</v>
      </c>
      <c r="AA734" s="96">
        <f t="shared" si="530"/>
        <v>122.96000000000001</v>
      </c>
      <c r="AB734" s="91">
        <v>126.15520000000001</v>
      </c>
      <c r="AC734" s="91"/>
    </row>
    <row r="735" spans="1:34" s="3" customFormat="1" ht="15" customHeight="1">
      <c r="A735" s="81" t="s">
        <v>428</v>
      </c>
      <c r="B735" s="90">
        <v>1061964500</v>
      </c>
      <c r="C735" s="91">
        <f>SUM(U735+AA735)</f>
        <v>87.911720000000003</v>
      </c>
      <c r="D735" s="294">
        <v>12354803</v>
      </c>
      <c r="E735" s="90" t="s">
        <v>1017</v>
      </c>
      <c r="F735" s="90" t="s">
        <v>399</v>
      </c>
      <c r="G735" s="90" t="s">
        <v>1249</v>
      </c>
      <c r="H735" s="93" t="s">
        <v>434</v>
      </c>
      <c r="I735" s="94">
        <v>0</v>
      </c>
      <c r="J735" s="94">
        <v>0</v>
      </c>
      <c r="K735" s="95">
        <v>1.9970000000000002E-2</v>
      </c>
      <c r="L735" s="96">
        <v>0.08</v>
      </c>
      <c r="M735" s="96">
        <f t="shared" si="523"/>
        <v>0</v>
      </c>
      <c r="N735" s="96">
        <f t="shared" si="524"/>
        <v>0</v>
      </c>
      <c r="O735" s="96" t="s">
        <v>27</v>
      </c>
      <c r="P735" s="443">
        <v>20202</v>
      </c>
      <c r="Q735" s="98">
        <f>VLOOKUP(H735,Devices!$A$2:$C$2077,3,FALSE)</f>
        <v>20478</v>
      </c>
      <c r="R735" s="94">
        <f t="shared" si="525"/>
        <v>276</v>
      </c>
      <c r="S735" s="90"/>
      <c r="T735" s="94">
        <f t="shared" si="528"/>
        <v>276</v>
      </c>
      <c r="U735" s="96">
        <f t="shared" si="529"/>
        <v>5.5117200000000004</v>
      </c>
      <c r="V735" s="99">
        <v>113248</v>
      </c>
      <c r="W735" s="100">
        <f>VLOOKUP(H735,Devices!$A$2:$D$2077,4,FALSE)</f>
        <v>114278</v>
      </c>
      <c r="X735" s="94">
        <f t="shared" si="526"/>
        <v>1030</v>
      </c>
      <c r="Y735" s="94"/>
      <c r="Z735" s="94">
        <f t="shared" si="527"/>
        <v>1030</v>
      </c>
      <c r="AA735" s="96">
        <f t="shared" si="530"/>
        <v>82.4</v>
      </c>
      <c r="AB735" s="91">
        <v>87.911720000000003</v>
      </c>
      <c r="AC735" s="91"/>
    </row>
    <row r="736" spans="1:34" s="4" customFormat="1" ht="15" customHeight="1">
      <c r="A736" s="81" t="s">
        <v>2418</v>
      </c>
      <c r="B736" s="90">
        <v>1061971500</v>
      </c>
      <c r="C736" s="91">
        <f>SUM(U736+AA736)</f>
        <v>180.35754</v>
      </c>
      <c r="D736" s="294">
        <v>12355696</v>
      </c>
      <c r="E736" s="90" t="s">
        <v>2419</v>
      </c>
      <c r="F736" s="90" t="s">
        <v>2420</v>
      </c>
      <c r="G736" s="90" t="s">
        <v>2296</v>
      </c>
      <c r="H736" s="93" t="s">
        <v>2421</v>
      </c>
      <c r="I736" s="94">
        <v>0</v>
      </c>
      <c r="J736" s="94">
        <v>0</v>
      </c>
      <c r="K736" s="95">
        <v>1.9970000000000002E-2</v>
      </c>
      <c r="L736" s="96">
        <v>0.08</v>
      </c>
      <c r="M736" s="96">
        <f t="shared" si="523"/>
        <v>0</v>
      </c>
      <c r="N736" s="96">
        <f t="shared" si="524"/>
        <v>0</v>
      </c>
      <c r="O736" s="96" t="s">
        <v>27</v>
      </c>
      <c r="P736" s="443">
        <v>4496</v>
      </c>
      <c r="Q736" s="98">
        <f>VLOOKUP(H736,Devices!$A$2:$C$2077,3,FALSE)</f>
        <v>4578</v>
      </c>
      <c r="R736" s="94">
        <f t="shared" si="525"/>
        <v>82</v>
      </c>
      <c r="S736" s="90"/>
      <c r="T736" s="94">
        <f t="shared" si="528"/>
        <v>82</v>
      </c>
      <c r="U736" s="96">
        <f t="shared" si="529"/>
        <v>1.6375400000000002</v>
      </c>
      <c r="V736" s="99">
        <v>84623</v>
      </c>
      <c r="W736" s="100">
        <f>VLOOKUP(H736,Devices!$A$2:$D$2077,4,FALSE)</f>
        <v>86857</v>
      </c>
      <c r="X736" s="94">
        <f t="shared" si="526"/>
        <v>2234</v>
      </c>
      <c r="Y736" s="94"/>
      <c r="Z736" s="94">
        <f t="shared" si="527"/>
        <v>2234</v>
      </c>
      <c r="AA736" s="96">
        <f t="shared" si="530"/>
        <v>178.72</v>
      </c>
      <c r="AB736" s="91">
        <v>180.35754</v>
      </c>
      <c r="AC736" s="91"/>
      <c r="AF736" s="3"/>
      <c r="AG736" s="3"/>
      <c r="AH736" s="3"/>
    </row>
    <row r="737" spans="1:34" s="4" customFormat="1" ht="15" customHeight="1">
      <c r="A737" s="81" t="s">
        <v>2793</v>
      </c>
      <c r="B737" s="90">
        <v>1061964000</v>
      </c>
      <c r="C737" s="91">
        <f>SUM(U737+AA737)</f>
        <v>3.2151700000000001</v>
      </c>
      <c r="D737" s="294">
        <v>12355824</v>
      </c>
      <c r="E737" s="90" t="s">
        <v>1017</v>
      </c>
      <c r="F737" s="90" t="s">
        <v>2794</v>
      </c>
      <c r="G737" s="90" t="s">
        <v>80</v>
      </c>
      <c r="H737" s="93" t="s">
        <v>2779</v>
      </c>
      <c r="I737" s="94">
        <v>0</v>
      </c>
      <c r="J737" s="94">
        <v>0</v>
      </c>
      <c r="K737" s="95">
        <v>1.9970000000000002E-2</v>
      </c>
      <c r="L737" s="96">
        <v>0.08</v>
      </c>
      <c r="M737" s="96">
        <f t="shared" si="523"/>
        <v>0</v>
      </c>
      <c r="N737" s="96">
        <f t="shared" si="524"/>
        <v>0</v>
      </c>
      <c r="O737" s="96" t="s">
        <v>27</v>
      </c>
      <c r="P737" s="604">
        <v>52432</v>
      </c>
      <c r="Q737" s="98">
        <f>VLOOKUP(H737,Devices!$A$2:$C$2077,3,FALSE)</f>
        <v>52593</v>
      </c>
      <c r="R737" s="94">
        <f t="shared" si="525"/>
        <v>161</v>
      </c>
      <c r="S737" s="90"/>
      <c r="T737" s="94">
        <f t="shared" si="528"/>
        <v>161</v>
      </c>
      <c r="U737" s="96">
        <f t="shared" si="529"/>
        <v>3.2151700000000001</v>
      </c>
      <c r="V737" s="99">
        <v>0</v>
      </c>
      <c r="W737" s="100">
        <v>0</v>
      </c>
      <c r="X737" s="94">
        <f t="shared" si="526"/>
        <v>0</v>
      </c>
      <c r="Y737" s="94"/>
      <c r="Z737" s="94" t="str">
        <f t="shared" si="527"/>
        <v>0</v>
      </c>
      <c r="AA737" s="96">
        <f t="shared" si="530"/>
        <v>0</v>
      </c>
      <c r="AB737" s="91">
        <v>3.2151700000000001</v>
      </c>
      <c r="AC737" s="91"/>
    </row>
    <row r="738" spans="1:34" s="4" customFormat="1" ht="15" customHeight="1">
      <c r="A738" s="81" t="s">
        <v>3074</v>
      </c>
      <c r="B738" s="90">
        <v>1061970100</v>
      </c>
      <c r="C738" s="91">
        <f>SUM(U738+AA738)</f>
        <v>123.53442000000001</v>
      </c>
      <c r="D738" s="294">
        <v>12356022</v>
      </c>
      <c r="E738" s="90" t="s">
        <v>1017</v>
      </c>
      <c r="F738" s="90" t="s">
        <v>3075</v>
      </c>
      <c r="G738" s="90" t="s">
        <v>2200</v>
      </c>
      <c r="H738" s="93" t="s">
        <v>3049</v>
      </c>
      <c r="I738" s="94">
        <v>0</v>
      </c>
      <c r="J738" s="94">
        <v>0</v>
      </c>
      <c r="K738" s="95">
        <v>1.9970000000000002E-2</v>
      </c>
      <c r="L738" s="96">
        <v>0.08</v>
      </c>
      <c r="M738" s="96">
        <f t="shared" si="523"/>
        <v>0</v>
      </c>
      <c r="N738" s="96">
        <f t="shared" si="524"/>
        <v>0</v>
      </c>
      <c r="O738" s="96" t="s">
        <v>27</v>
      </c>
      <c r="P738" s="604">
        <v>247014</v>
      </c>
      <c r="Q738" s="98">
        <f>VLOOKUP(H738,Devices!$A$2:$C$2077,3,FALSE)</f>
        <v>253200</v>
      </c>
      <c r="R738" s="94">
        <f t="shared" si="525"/>
        <v>6186</v>
      </c>
      <c r="S738" s="90"/>
      <c r="T738" s="94">
        <f t="shared" si="528"/>
        <v>6186</v>
      </c>
      <c r="U738" s="96">
        <f t="shared" si="529"/>
        <v>123.53442000000001</v>
      </c>
      <c r="V738" s="99">
        <v>0</v>
      </c>
      <c r="W738" s="100">
        <v>0</v>
      </c>
      <c r="X738" s="94">
        <f t="shared" si="526"/>
        <v>0</v>
      </c>
      <c r="Y738" s="94"/>
      <c r="Z738" s="94" t="str">
        <f t="shared" si="527"/>
        <v>0</v>
      </c>
      <c r="AA738" s="96">
        <f t="shared" si="530"/>
        <v>0</v>
      </c>
      <c r="AB738" s="91">
        <v>123.53442000000001</v>
      </c>
      <c r="AC738" s="91"/>
    </row>
    <row r="739" spans="1:34" s="4" customFormat="1" ht="15" customHeight="1">
      <c r="A739" s="81" t="s">
        <v>3361</v>
      </c>
      <c r="B739" s="90">
        <v>1061972100</v>
      </c>
      <c r="C739" s="91">
        <f>SUM(U739+AA739)</f>
        <v>224.14430999999999</v>
      </c>
      <c r="D739" s="294">
        <v>12355753</v>
      </c>
      <c r="E739" s="90" t="s">
        <v>1017</v>
      </c>
      <c r="F739" s="90" t="s">
        <v>422</v>
      </c>
      <c r="G739" s="90" t="s">
        <v>2296</v>
      </c>
      <c r="H739" s="93" t="s">
        <v>3362</v>
      </c>
      <c r="I739" s="94">
        <v>0</v>
      </c>
      <c r="J739" s="94">
        <v>0</v>
      </c>
      <c r="K739" s="95">
        <v>1.9970000000000002E-2</v>
      </c>
      <c r="L739" s="96">
        <v>0.08</v>
      </c>
      <c r="M739" s="96">
        <f t="shared" si="523"/>
        <v>0</v>
      </c>
      <c r="N739" s="96">
        <f t="shared" si="524"/>
        <v>0</v>
      </c>
      <c r="O739" s="96" t="s">
        <v>27</v>
      </c>
      <c r="P739" s="201">
        <v>79070</v>
      </c>
      <c r="Q739" s="98">
        <f>VLOOKUP(H739,Devices!$A$2:$C$2077,3,FALSE)</f>
        <v>81593</v>
      </c>
      <c r="R739" s="94">
        <f t="shared" si="525"/>
        <v>2523</v>
      </c>
      <c r="S739" s="90"/>
      <c r="T739" s="94">
        <f t="shared" si="528"/>
        <v>2523</v>
      </c>
      <c r="U739" s="96">
        <f t="shared" si="529"/>
        <v>50.384310000000006</v>
      </c>
      <c r="V739" s="99">
        <v>53442</v>
      </c>
      <c r="W739" s="100">
        <f>VLOOKUP(H739,Devices!$A$2:$D$2077,4,FALSE)</f>
        <v>55614</v>
      </c>
      <c r="X739" s="94">
        <f t="shared" si="526"/>
        <v>2172</v>
      </c>
      <c r="Y739" s="94"/>
      <c r="Z739" s="94">
        <f t="shared" ref="Z739:Z772" si="531">IF(X739-J739&gt;0,X739-J739,"0")</f>
        <v>2172</v>
      </c>
      <c r="AA739" s="96">
        <f t="shared" si="530"/>
        <v>173.76</v>
      </c>
      <c r="AB739" s="91">
        <v>224.14430999999999</v>
      </c>
      <c r="AC739" s="91"/>
    </row>
    <row r="740" spans="1:34" s="4" customFormat="1" ht="15" customHeight="1">
      <c r="A740" s="81" t="s">
        <v>3778</v>
      </c>
      <c r="B740" s="90">
        <v>1061963500</v>
      </c>
      <c r="C740" s="91">
        <f>SUM(U740+AA740)</f>
        <v>158.96120000000002</v>
      </c>
      <c r="D740" s="294">
        <v>12356180</v>
      </c>
      <c r="E740" s="90" t="s">
        <v>1017</v>
      </c>
      <c r="F740" s="90" t="s">
        <v>3779</v>
      </c>
      <c r="G740" s="90" t="s">
        <v>2200</v>
      </c>
      <c r="H740" s="605" t="s">
        <v>3780</v>
      </c>
      <c r="I740" s="94">
        <v>0</v>
      </c>
      <c r="J740" s="94">
        <v>0</v>
      </c>
      <c r="K740" s="95">
        <v>1.9970000000000002E-2</v>
      </c>
      <c r="L740" s="96">
        <v>0.08</v>
      </c>
      <c r="M740" s="96">
        <f t="shared" si="523"/>
        <v>0</v>
      </c>
      <c r="N740" s="96">
        <f t="shared" si="524"/>
        <v>0</v>
      </c>
      <c r="O740" s="96" t="s">
        <v>27</v>
      </c>
      <c r="P740" s="606">
        <v>221951</v>
      </c>
      <c r="Q740" s="98">
        <f>VLOOKUP(H740,Devices!$A$2:$C$2077,3,FALSE)</f>
        <v>229911</v>
      </c>
      <c r="R740" s="94">
        <f t="shared" si="525"/>
        <v>7960</v>
      </c>
      <c r="S740" s="90"/>
      <c r="T740" s="94">
        <f t="shared" si="528"/>
        <v>7960</v>
      </c>
      <c r="U740" s="96">
        <f t="shared" si="529"/>
        <v>158.96120000000002</v>
      </c>
      <c r="V740" s="99">
        <v>0</v>
      </c>
      <c r="W740" s="100">
        <v>0</v>
      </c>
      <c r="X740" s="94">
        <f t="shared" si="526"/>
        <v>0</v>
      </c>
      <c r="Y740" s="94"/>
      <c r="Z740" s="94" t="str">
        <f t="shared" si="531"/>
        <v>0</v>
      </c>
      <c r="AA740" s="96">
        <f t="shared" si="530"/>
        <v>0</v>
      </c>
      <c r="AB740" s="91">
        <v>158.96120000000002</v>
      </c>
      <c r="AC740" s="91"/>
    </row>
    <row r="741" spans="1:34" s="4" customFormat="1" ht="15" customHeight="1">
      <c r="A741" s="81" t="s">
        <v>4062</v>
      </c>
      <c r="B741" s="90">
        <v>1061972000</v>
      </c>
      <c r="C741" s="91">
        <f>SUM(U741+AA741)</f>
        <v>23.504690000000004</v>
      </c>
      <c r="D741" s="294">
        <v>12355961</v>
      </c>
      <c r="E741" s="90" t="s">
        <v>4063</v>
      </c>
      <c r="F741" s="90" t="s">
        <v>4513</v>
      </c>
      <c r="G741" s="90" t="s">
        <v>2236</v>
      </c>
      <c r="H741" s="605" t="s">
        <v>4049</v>
      </c>
      <c r="I741" s="94">
        <v>0</v>
      </c>
      <c r="J741" s="94">
        <v>0</v>
      </c>
      <c r="K741" s="95">
        <v>1.9970000000000002E-2</v>
      </c>
      <c r="L741" s="96">
        <v>0.08</v>
      </c>
      <c r="M741" s="96">
        <f t="shared" si="523"/>
        <v>0</v>
      </c>
      <c r="N741" s="96">
        <f t="shared" si="524"/>
        <v>0</v>
      </c>
      <c r="O741" s="96" t="s">
        <v>27</v>
      </c>
      <c r="P741" s="606">
        <v>35208</v>
      </c>
      <c r="Q741" s="98">
        <f>VLOOKUP(H741,Devices!$A$2:$C$2077,3,FALSE)</f>
        <v>36385</v>
      </c>
      <c r="R741" s="94">
        <f t="shared" si="525"/>
        <v>1177</v>
      </c>
      <c r="S741" s="90"/>
      <c r="T741" s="94">
        <f t="shared" si="528"/>
        <v>1177</v>
      </c>
      <c r="U741" s="96">
        <f t="shared" si="529"/>
        <v>23.504690000000004</v>
      </c>
      <c r="V741" s="99">
        <v>0</v>
      </c>
      <c r="W741" s="100">
        <v>0</v>
      </c>
      <c r="X741" s="94">
        <f t="shared" si="526"/>
        <v>0</v>
      </c>
      <c r="Y741" s="94"/>
      <c r="Z741" s="94" t="str">
        <f t="shared" si="531"/>
        <v>0</v>
      </c>
      <c r="AA741" s="96">
        <f t="shared" si="530"/>
        <v>0</v>
      </c>
      <c r="AB741" s="91">
        <v>23.504690000000004</v>
      </c>
      <c r="AC741" s="91"/>
    </row>
    <row r="742" spans="1:34" s="3" customFormat="1" ht="15" customHeight="1">
      <c r="A742" s="81" t="s">
        <v>4189</v>
      </c>
      <c r="B742" s="90">
        <v>1061970000</v>
      </c>
      <c r="C742" s="91">
        <f>SUM(U742+AA742)</f>
        <v>26.699890000000003</v>
      </c>
      <c r="D742" s="294">
        <v>12355986</v>
      </c>
      <c r="E742" s="90" t="s">
        <v>1017</v>
      </c>
      <c r="F742" s="90" t="s">
        <v>400</v>
      </c>
      <c r="G742" s="90" t="s">
        <v>4009</v>
      </c>
      <c r="H742" s="93" t="s">
        <v>4171</v>
      </c>
      <c r="I742" s="94">
        <v>0</v>
      </c>
      <c r="J742" s="94">
        <v>0</v>
      </c>
      <c r="K742" s="95">
        <v>1.9970000000000002E-2</v>
      </c>
      <c r="L742" s="96">
        <v>0.08</v>
      </c>
      <c r="M742" s="96">
        <f t="shared" si="523"/>
        <v>0</v>
      </c>
      <c r="N742" s="96">
        <f t="shared" si="524"/>
        <v>0</v>
      </c>
      <c r="O742" s="96" t="s">
        <v>27</v>
      </c>
      <c r="P742" s="168">
        <v>33356</v>
      </c>
      <c r="Q742" s="98">
        <f>VLOOKUP(H742,Devices!$A$2:$C$2077,3,FALSE)</f>
        <v>34693</v>
      </c>
      <c r="R742" s="94">
        <f t="shared" si="525"/>
        <v>1337</v>
      </c>
      <c r="S742" s="90"/>
      <c r="T742" s="94">
        <f t="shared" si="528"/>
        <v>1337</v>
      </c>
      <c r="U742" s="96">
        <f t="shared" si="529"/>
        <v>26.699890000000003</v>
      </c>
      <c r="V742" s="99">
        <v>0</v>
      </c>
      <c r="W742" s="100">
        <v>0</v>
      </c>
      <c r="X742" s="94">
        <f t="shared" si="526"/>
        <v>0</v>
      </c>
      <c r="Y742" s="94"/>
      <c r="Z742" s="94" t="str">
        <f t="shared" si="531"/>
        <v>0</v>
      </c>
      <c r="AA742" s="96">
        <f t="shared" si="530"/>
        <v>0</v>
      </c>
      <c r="AB742" s="91">
        <v>26.699890000000003</v>
      </c>
      <c r="AC742" s="91"/>
      <c r="AF742" s="4"/>
      <c r="AG742" s="4"/>
      <c r="AH742" s="4"/>
    </row>
    <row r="743" spans="1:34" s="3" customFormat="1" ht="15" customHeight="1">
      <c r="A743" s="81" t="s">
        <v>4750</v>
      </c>
      <c r="B743" s="90">
        <v>1061966500</v>
      </c>
      <c r="C743" s="91">
        <f>SUM(U743+AA743)</f>
        <v>342.76508000000001</v>
      </c>
      <c r="D743" s="294">
        <v>12356314</v>
      </c>
      <c r="E743" s="90" t="s">
        <v>1017</v>
      </c>
      <c r="F743" s="90" t="s">
        <v>3435</v>
      </c>
      <c r="G743" s="90" t="s">
        <v>2200</v>
      </c>
      <c r="H743" s="93" t="s">
        <v>4727</v>
      </c>
      <c r="I743" s="94">
        <v>0</v>
      </c>
      <c r="J743" s="94">
        <v>0</v>
      </c>
      <c r="K743" s="95">
        <v>1.9970000000000002E-2</v>
      </c>
      <c r="L743" s="96">
        <v>0.08</v>
      </c>
      <c r="M743" s="96">
        <f t="shared" ref="M743:N745" si="532">I743*K743</f>
        <v>0</v>
      </c>
      <c r="N743" s="96">
        <f t="shared" si="532"/>
        <v>0</v>
      </c>
      <c r="O743" s="96" t="s">
        <v>27</v>
      </c>
      <c r="P743" s="607">
        <v>294028</v>
      </c>
      <c r="Q743" s="98">
        <f>VLOOKUP(H743,Devices!$A$2:$C$2077,3,FALSE)</f>
        <v>311192</v>
      </c>
      <c r="R743" s="94">
        <f t="shared" ref="R743:R748" si="533">Q743-P743</f>
        <v>17164</v>
      </c>
      <c r="S743" s="90"/>
      <c r="T743" s="94">
        <f t="shared" ref="T743:T748" si="534">IF(R743-I743&gt;0, R743-I743,"0")</f>
        <v>17164</v>
      </c>
      <c r="U743" s="96">
        <f t="shared" ref="U743:U748" si="535">IF(T743&gt;0,T743*K743,"0")</f>
        <v>342.76508000000001</v>
      </c>
      <c r="V743" s="99">
        <v>0</v>
      </c>
      <c r="W743" s="100">
        <v>0</v>
      </c>
      <c r="X743" s="94">
        <f t="shared" ref="X743:X748" si="536">W743-V743</f>
        <v>0</v>
      </c>
      <c r="Y743" s="94"/>
      <c r="Z743" s="94" t="str">
        <f t="shared" ref="Z743:Z748" si="537">IF(X743-J743&gt;0,X743-J743,"0")</f>
        <v>0</v>
      </c>
      <c r="AA743" s="96">
        <f t="shared" ref="AA743:AA748" si="538">IF(Z743&gt;0,Z743*L743,"0")</f>
        <v>0</v>
      </c>
      <c r="AB743" s="91">
        <v>342.76508000000001</v>
      </c>
      <c r="AC743" s="91"/>
      <c r="AF743" s="4"/>
    </row>
    <row r="744" spans="1:34" s="3" customFormat="1" ht="15" customHeight="1">
      <c r="A744" s="81" t="s">
        <v>5174</v>
      </c>
      <c r="B744" s="90">
        <v>1061972000</v>
      </c>
      <c r="C744" s="91">
        <f>SUM(U744+AA744)</f>
        <v>41.996910000000007</v>
      </c>
      <c r="D744" s="294">
        <v>12356388</v>
      </c>
      <c r="E744" s="90" t="s">
        <v>1017</v>
      </c>
      <c r="F744" s="90" t="s">
        <v>421</v>
      </c>
      <c r="G744" s="90" t="s">
        <v>2236</v>
      </c>
      <c r="H744" s="93" t="s">
        <v>5135</v>
      </c>
      <c r="I744" s="94">
        <v>0</v>
      </c>
      <c r="J744" s="94">
        <v>0</v>
      </c>
      <c r="K744" s="95">
        <v>1.9970000000000002E-2</v>
      </c>
      <c r="L744" s="96">
        <v>0.08</v>
      </c>
      <c r="M744" s="96">
        <f t="shared" si="532"/>
        <v>0</v>
      </c>
      <c r="N744" s="96">
        <f t="shared" si="532"/>
        <v>0</v>
      </c>
      <c r="O744" s="96" t="s">
        <v>27</v>
      </c>
      <c r="P744" s="185">
        <v>17514</v>
      </c>
      <c r="Q744" s="98">
        <f>VLOOKUP(H744,Devices!$A$2:$C$2077,3,FALSE)</f>
        <v>19617</v>
      </c>
      <c r="R744" s="94">
        <f t="shared" si="533"/>
        <v>2103</v>
      </c>
      <c r="S744" s="90"/>
      <c r="T744" s="94">
        <f t="shared" si="534"/>
        <v>2103</v>
      </c>
      <c r="U744" s="96">
        <f t="shared" si="535"/>
        <v>41.996910000000007</v>
      </c>
      <c r="V744" s="99">
        <v>0</v>
      </c>
      <c r="W744" s="100">
        <v>0</v>
      </c>
      <c r="X744" s="94">
        <f t="shared" si="536"/>
        <v>0</v>
      </c>
      <c r="Y744" s="94"/>
      <c r="Z744" s="94" t="str">
        <f t="shared" si="537"/>
        <v>0</v>
      </c>
      <c r="AA744" s="96">
        <f t="shared" si="538"/>
        <v>0</v>
      </c>
      <c r="AB744" s="91">
        <v>41.996910000000007</v>
      </c>
      <c r="AC744" s="91"/>
    </row>
    <row r="745" spans="1:34" s="3" customFormat="1" ht="15" customHeight="1">
      <c r="A745" s="81" t="s">
        <v>5394</v>
      </c>
      <c r="B745" s="90">
        <v>1061964500</v>
      </c>
      <c r="C745" s="91">
        <f>SUM(U745+AA745)</f>
        <v>470.23359000000005</v>
      </c>
      <c r="D745" s="294">
        <v>12356451</v>
      </c>
      <c r="E745" s="90" t="s">
        <v>1017</v>
      </c>
      <c r="F745" s="90" t="s">
        <v>399</v>
      </c>
      <c r="G745" s="90" t="s">
        <v>2236</v>
      </c>
      <c r="H745" s="93" t="s">
        <v>5395</v>
      </c>
      <c r="I745" s="94">
        <v>0</v>
      </c>
      <c r="J745" s="94">
        <v>0</v>
      </c>
      <c r="K745" s="95">
        <v>1.9970000000000002E-2</v>
      </c>
      <c r="L745" s="96">
        <v>0.08</v>
      </c>
      <c r="M745" s="96">
        <f t="shared" si="532"/>
        <v>0</v>
      </c>
      <c r="N745" s="96">
        <f t="shared" si="532"/>
        <v>0</v>
      </c>
      <c r="O745" s="96" t="s">
        <v>27</v>
      </c>
      <c r="P745" s="608">
        <v>176931</v>
      </c>
      <c r="Q745" s="98">
        <f>VLOOKUP(H745,Devices!$A$2:$C$2077,3,FALSE)</f>
        <v>200478</v>
      </c>
      <c r="R745" s="94">
        <f t="shared" si="533"/>
        <v>23547</v>
      </c>
      <c r="S745" s="90"/>
      <c r="T745" s="94">
        <f t="shared" si="534"/>
        <v>23547</v>
      </c>
      <c r="U745" s="96">
        <f t="shared" si="535"/>
        <v>470.23359000000005</v>
      </c>
      <c r="V745" s="99">
        <v>0</v>
      </c>
      <c r="W745" s="100">
        <v>0</v>
      </c>
      <c r="X745" s="94">
        <f t="shared" si="536"/>
        <v>0</v>
      </c>
      <c r="Y745" s="94"/>
      <c r="Z745" s="94" t="str">
        <f t="shared" si="537"/>
        <v>0</v>
      </c>
      <c r="AA745" s="96">
        <f t="shared" si="538"/>
        <v>0</v>
      </c>
      <c r="AB745" s="91">
        <v>470.23359000000005</v>
      </c>
      <c r="AC745" s="91"/>
    </row>
    <row r="746" spans="1:34" s="4" customFormat="1" ht="15" customHeight="1">
      <c r="A746" s="81" t="s">
        <v>5496</v>
      </c>
      <c r="B746" s="90">
        <v>1061964000</v>
      </c>
      <c r="C746" s="91">
        <f>SUM(U746+AA746)</f>
        <v>253.07981000000001</v>
      </c>
      <c r="D746" s="294">
        <v>12356476</v>
      </c>
      <c r="E746" s="90" t="s">
        <v>1017</v>
      </c>
      <c r="F746" s="90" t="s">
        <v>2728</v>
      </c>
      <c r="G746" s="90" t="s">
        <v>2236</v>
      </c>
      <c r="H746" s="93" t="s">
        <v>5497</v>
      </c>
      <c r="I746" s="94">
        <v>0</v>
      </c>
      <c r="J746" s="94">
        <v>0</v>
      </c>
      <c r="K746" s="95">
        <v>1.9970000000000002E-2</v>
      </c>
      <c r="L746" s="96">
        <v>0.08</v>
      </c>
      <c r="M746" s="96">
        <f t="shared" ref="M746:N748" si="539">I746*K746</f>
        <v>0</v>
      </c>
      <c r="N746" s="96">
        <f t="shared" si="539"/>
        <v>0</v>
      </c>
      <c r="O746" s="96" t="s">
        <v>27</v>
      </c>
      <c r="P746" s="604">
        <v>80923</v>
      </c>
      <c r="Q746" s="98">
        <f>VLOOKUP(H746,Devices!$A$2:$C$2077,3,FALSE)</f>
        <v>93596</v>
      </c>
      <c r="R746" s="94">
        <f t="shared" si="533"/>
        <v>12673</v>
      </c>
      <c r="S746" s="90"/>
      <c r="T746" s="94">
        <f t="shared" si="534"/>
        <v>12673</v>
      </c>
      <c r="U746" s="96">
        <f t="shared" si="535"/>
        <v>253.07981000000001</v>
      </c>
      <c r="V746" s="99">
        <v>0</v>
      </c>
      <c r="W746" s="100">
        <v>0</v>
      </c>
      <c r="X746" s="94">
        <f t="shared" si="536"/>
        <v>0</v>
      </c>
      <c r="Y746" s="94"/>
      <c r="Z746" s="94" t="str">
        <f t="shared" si="537"/>
        <v>0</v>
      </c>
      <c r="AA746" s="96">
        <f t="shared" si="538"/>
        <v>0</v>
      </c>
      <c r="AB746" s="91">
        <v>253.07981000000001</v>
      </c>
      <c r="AC746" s="91"/>
      <c r="AF746" s="3"/>
    </row>
    <row r="747" spans="1:34" s="3" customFormat="1" ht="15" customHeight="1">
      <c r="A747" s="81" t="s">
        <v>5639</v>
      </c>
      <c r="B747" s="90">
        <v>1061965500</v>
      </c>
      <c r="C747" s="91">
        <f>SUM(U747+AA747)</f>
        <v>116.74462000000001</v>
      </c>
      <c r="D747" s="294">
        <v>12356489</v>
      </c>
      <c r="E747" s="90" t="s">
        <v>1017</v>
      </c>
      <c r="F747" s="90" t="s">
        <v>404</v>
      </c>
      <c r="G747" s="90" t="s">
        <v>2236</v>
      </c>
      <c r="H747" s="93" t="s">
        <v>5624</v>
      </c>
      <c r="I747" s="94">
        <v>0</v>
      </c>
      <c r="J747" s="94">
        <v>0</v>
      </c>
      <c r="K747" s="95">
        <v>1.9970000000000002E-2</v>
      </c>
      <c r="L747" s="96">
        <v>0.08</v>
      </c>
      <c r="M747" s="96">
        <f t="shared" si="539"/>
        <v>0</v>
      </c>
      <c r="N747" s="96">
        <f t="shared" si="539"/>
        <v>0</v>
      </c>
      <c r="O747" s="96" t="s">
        <v>27</v>
      </c>
      <c r="P747" s="170">
        <v>35387</v>
      </c>
      <c r="Q747" s="98">
        <f>VLOOKUP(H747,Devices!$A$2:$C$2077,3,FALSE)</f>
        <v>41233</v>
      </c>
      <c r="R747" s="94">
        <f t="shared" si="533"/>
        <v>5846</v>
      </c>
      <c r="S747" s="90"/>
      <c r="T747" s="94">
        <f t="shared" si="534"/>
        <v>5846</v>
      </c>
      <c r="U747" s="96">
        <f t="shared" si="535"/>
        <v>116.74462000000001</v>
      </c>
      <c r="V747" s="99">
        <v>0</v>
      </c>
      <c r="W747" s="100">
        <v>0</v>
      </c>
      <c r="X747" s="94">
        <f t="shared" si="536"/>
        <v>0</v>
      </c>
      <c r="Y747" s="94"/>
      <c r="Z747" s="94" t="str">
        <f t="shared" si="537"/>
        <v>0</v>
      </c>
      <c r="AA747" s="96">
        <f t="shared" si="538"/>
        <v>0</v>
      </c>
      <c r="AB747" s="91">
        <v>116.74462000000001</v>
      </c>
      <c r="AC747" s="91"/>
    </row>
    <row r="748" spans="1:34" s="4" customFormat="1" ht="15" customHeight="1">
      <c r="A748" s="81" t="s">
        <v>5639</v>
      </c>
      <c r="B748" s="90">
        <v>1061970000</v>
      </c>
      <c r="C748" s="91">
        <f>SUM(U748+AA748)</f>
        <v>128.06761</v>
      </c>
      <c r="D748" s="294">
        <v>12356471</v>
      </c>
      <c r="E748" s="90" t="s">
        <v>1017</v>
      </c>
      <c r="F748" s="90" t="s">
        <v>3076</v>
      </c>
      <c r="G748" s="90" t="s">
        <v>2280</v>
      </c>
      <c r="H748" s="93" t="s">
        <v>5625</v>
      </c>
      <c r="I748" s="94">
        <v>0</v>
      </c>
      <c r="J748" s="94">
        <v>0</v>
      </c>
      <c r="K748" s="95">
        <v>1.9970000000000002E-2</v>
      </c>
      <c r="L748" s="96">
        <v>0.08</v>
      </c>
      <c r="M748" s="96">
        <f t="shared" si="539"/>
        <v>0</v>
      </c>
      <c r="N748" s="96">
        <f t="shared" si="539"/>
        <v>0</v>
      </c>
      <c r="O748" s="96" t="s">
        <v>27</v>
      </c>
      <c r="P748" s="604">
        <v>32552</v>
      </c>
      <c r="Q748" s="98">
        <f>VLOOKUP(H748,Devices!$A$2:$C$2077,3,FALSE)</f>
        <v>38965</v>
      </c>
      <c r="R748" s="94">
        <f t="shared" si="533"/>
        <v>6413</v>
      </c>
      <c r="S748" s="90"/>
      <c r="T748" s="94">
        <f t="shared" si="534"/>
        <v>6413</v>
      </c>
      <c r="U748" s="96">
        <f t="shared" si="535"/>
        <v>128.06761</v>
      </c>
      <c r="V748" s="99">
        <v>0</v>
      </c>
      <c r="W748" s="100">
        <v>0</v>
      </c>
      <c r="X748" s="94">
        <f t="shared" si="536"/>
        <v>0</v>
      </c>
      <c r="Y748" s="94"/>
      <c r="Z748" s="94" t="str">
        <f t="shared" si="537"/>
        <v>0</v>
      </c>
      <c r="AA748" s="96">
        <f t="shared" si="538"/>
        <v>0</v>
      </c>
      <c r="AB748" s="91">
        <v>128.06761</v>
      </c>
      <c r="AC748" s="91"/>
    </row>
    <row r="749" spans="1:34" s="3" customFormat="1" ht="15" customHeight="1">
      <c r="A749" s="81" t="s">
        <v>5669</v>
      </c>
      <c r="B749" s="90">
        <v>1054214250</v>
      </c>
      <c r="C749" s="91">
        <f>SUM(U749+AA749)</f>
        <v>48.167640000000006</v>
      </c>
      <c r="D749" s="294">
        <v>12356351</v>
      </c>
      <c r="E749" s="90" t="s">
        <v>1017</v>
      </c>
      <c r="F749" s="90" t="s">
        <v>450</v>
      </c>
      <c r="G749" s="90" t="s">
        <v>2200</v>
      </c>
      <c r="H749" s="93" t="s">
        <v>5628</v>
      </c>
      <c r="I749" s="94">
        <v>0</v>
      </c>
      <c r="J749" s="94">
        <v>0</v>
      </c>
      <c r="K749" s="95">
        <v>1.9970000000000002E-2</v>
      </c>
      <c r="L749" s="96">
        <v>0.08</v>
      </c>
      <c r="M749" s="96">
        <f t="shared" ref="M749:N751" si="540">I749*K749</f>
        <v>0</v>
      </c>
      <c r="N749" s="96">
        <f t="shared" si="540"/>
        <v>0</v>
      </c>
      <c r="O749" s="96" t="s">
        <v>27</v>
      </c>
      <c r="P749" s="226">
        <v>11049</v>
      </c>
      <c r="Q749" s="98">
        <f>VLOOKUP(H749,Devices!$A$2:$C$2077,3,FALSE)</f>
        <v>13461</v>
      </c>
      <c r="R749" s="94">
        <f>Q749-P749</f>
        <v>2412</v>
      </c>
      <c r="S749" s="90"/>
      <c r="T749" s="94">
        <f>IF(R749-I749&gt;0, R749-I749,"0")</f>
        <v>2412</v>
      </c>
      <c r="U749" s="96">
        <f>IF(T749&gt;0,T749*K749,"0")</f>
        <v>48.167640000000006</v>
      </c>
      <c r="V749" s="99">
        <v>0</v>
      </c>
      <c r="W749" s="100">
        <v>0</v>
      </c>
      <c r="X749" s="94">
        <f>W749-V749</f>
        <v>0</v>
      </c>
      <c r="Y749" s="94"/>
      <c r="Z749" s="94" t="str">
        <f>IF(X749-J749&gt;0,X749-J749,"0")</f>
        <v>0</v>
      </c>
      <c r="AA749" s="96">
        <f>IF(Z749&gt;0,Z749*L749,"0")</f>
        <v>0</v>
      </c>
      <c r="AB749" s="91">
        <v>48.167640000000006</v>
      </c>
      <c r="AC749" s="91"/>
      <c r="AG749" s="4"/>
      <c r="AH749" s="4"/>
    </row>
    <row r="750" spans="1:34" s="3" customFormat="1" ht="15" customHeight="1">
      <c r="A750" s="81" t="s">
        <v>5908</v>
      </c>
      <c r="B750" s="90">
        <v>1061964500</v>
      </c>
      <c r="C750" s="91">
        <f>SUM(U750+AA750)</f>
        <v>185.50133000000002</v>
      </c>
      <c r="D750" s="294">
        <v>12917903</v>
      </c>
      <c r="E750" s="90" t="s">
        <v>1017</v>
      </c>
      <c r="F750" s="90" t="s">
        <v>382</v>
      </c>
      <c r="G750" s="90" t="s">
        <v>2348</v>
      </c>
      <c r="H750" s="93" t="s">
        <v>5873</v>
      </c>
      <c r="I750" s="94">
        <v>0</v>
      </c>
      <c r="J750" s="94">
        <v>0</v>
      </c>
      <c r="K750" s="95">
        <v>1.9970000000000002E-2</v>
      </c>
      <c r="L750" s="96">
        <v>0.08</v>
      </c>
      <c r="M750" s="96">
        <f t="shared" si="540"/>
        <v>0</v>
      </c>
      <c r="N750" s="96">
        <f t="shared" si="540"/>
        <v>0</v>
      </c>
      <c r="O750" s="96" t="s">
        <v>27</v>
      </c>
      <c r="P750" s="187">
        <v>400913</v>
      </c>
      <c r="Q750" s="98">
        <f>VLOOKUP(H750,Devices!$A$2:$C$2077,3,FALSE)</f>
        <v>410202</v>
      </c>
      <c r="R750" s="94">
        <f>Q750-P750</f>
        <v>9289</v>
      </c>
      <c r="S750" s="90"/>
      <c r="T750" s="94">
        <f>IF(R750-I750&gt;0, R750-I750,"0")</f>
        <v>9289</v>
      </c>
      <c r="U750" s="96">
        <f>IF(T750&gt;0,T750*K750,"0")</f>
        <v>185.50133000000002</v>
      </c>
      <c r="V750" s="99">
        <v>0</v>
      </c>
      <c r="W750" s="100">
        <f>VLOOKUP(H750,Devices!$A$2:$D$2077,4,FALSE)</f>
        <v>0</v>
      </c>
      <c r="X750" s="94">
        <f>W750-V750</f>
        <v>0</v>
      </c>
      <c r="Y750" s="94"/>
      <c r="Z750" s="94" t="str">
        <f>IF(X750-J750&gt;0,X750-J750,"0")</f>
        <v>0</v>
      </c>
      <c r="AA750" s="96">
        <f>IF(Z750&gt;0,Z750*L750,"0")</f>
        <v>0</v>
      </c>
      <c r="AB750" s="91">
        <v>185.50133000000002</v>
      </c>
      <c r="AC750" s="91"/>
    </row>
    <row r="751" spans="1:34" s="4" customFormat="1" ht="15" customHeight="1">
      <c r="A751" s="81" t="s">
        <v>6704</v>
      </c>
      <c r="B751" s="90">
        <v>1061965000</v>
      </c>
      <c r="C751" s="91">
        <f>SUM(U751+AA751)</f>
        <v>5.0789800000000005</v>
      </c>
      <c r="D751" s="294">
        <v>12356430</v>
      </c>
      <c r="E751" s="90" t="s">
        <v>1017</v>
      </c>
      <c r="F751" s="90" t="s">
        <v>6705</v>
      </c>
      <c r="G751" s="90" t="s">
        <v>2296</v>
      </c>
      <c r="H751" s="93" t="s">
        <v>6706</v>
      </c>
      <c r="I751" s="94">
        <v>0</v>
      </c>
      <c r="J751" s="94">
        <v>0</v>
      </c>
      <c r="K751" s="95">
        <v>1.9970000000000002E-2</v>
      </c>
      <c r="L751" s="96">
        <v>0.08</v>
      </c>
      <c r="M751" s="96">
        <f t="shared" si="540"/>
        <v>0</v>
      </c>
      <c r="N751" s="96">
        <f t="shared" si="540"/>
        <v>0</v>
      </c>
      <c r="O751" s="96" t="s">
        <v>27</v>
      </c>
      <c r="P751" s="226">
        <v>1435</v>
      </c>
      <c r="Q751" s="98">
        <f>VLOOKUP(H751,Devices!$A$2:$C$2077,3,FALSE)</f>
        <v>1469</v>
      </c>
      <c r="R751" s="94">
        <f>Q751-P751</f>
        <v>34</v>
      </c>
      <c r="S751" s="90"/>
      <c r="T751" s="94">
        <f>IF(R751-I751&gt;0, R751-I751,"0")</f>
        <v>34</v>
      </c>
      <c r="U751" s="96">
        <f>IF(T751&gt;0,T751*K751,"0")</f>
        <v>0.67898000000000003</v>
      </c>
      <c r="V751" s="99">
        <v>4065</v>
      </c>
      <c r="W751" s="100">
        <f>VLOOKUP(H751,Devices!$A$2:$D$2077,4,FALSE)</f>
        <v>4120</v>
      </c>
      <c r="X751" s="94">
        <f>W751-V751</f>
        <v>55</v>
      </c>
      <c r="Y751" s="94"/>
      <c r="Z751" s="94">
        <f>IF(X751-J751&gt;0,X751-J751,"0")</f>
        <v>55</v>
      </c>
      <c r="AA751" s="96">
        <f>IF(Z751&gt;0,Z751*L751,"0")</f>
        <v>4.4000000000000004</v>
      </c>
      <c r="AB751" s="91">
        <v>5.0789800000000005</v>
      </c>
      <c r="AC751" s="91"/>
    </row>
    <row r="752" spans="1:34" s="3" customFormat="1" ht="15" customHeight="1">
      <c r="A752" s="81">
        <v>88</v>
      </c>
      <c r="B752" s="90">
        <v>1058326100</v>
      </c>
      <c r="C752" s="91">
        <f>SUM(U752+AA752)</f>
        <v>195.38767999999999</v>
      </c>
      <c r="D752" s="294">
        <v>12354974</v>
      </c>
      <c r="E752" s="90" t="s">
        <v>1017</v>
      </c>
      <c r="F752" s="90" t="s">
        <v>435</v>
      </c>
      <c r="G752" s="90" t="s">
        <v>1170</v>
      </c>
      <c r="H752" s="93" t="s">
        <v>436</v>
      </c>
      <c r="I752" s="94">
        <v>0</v>
      </c>
      <c r="J752" s="94">
        <v>0</v>
      </c>
      <c r="K752" s="95">
        <v>1.9970000000000002E-2</v>
      </c>
      <c r="L752" s="96">
        <v>0.08</v>
      </c>
      <c r="M752" s="96">
        <f t="shared" si="523"/>
        <v>0</v>
      </c>
      <c r="N752" s="96">
        <f t="shared" si="524"/>
        <v>0</v>
      </c>
      <c r="O752" s="96" t="s">
        <v>27</v>
      </c>
      <c r="P752" s="443">
        <v>153727</v>
      </c>
      <c r="Q752" s="98">
        <f>VLOOKUP(H752,Devices!$A$2:$C$2077,3,FALSE)</f>
        <v>155471</v>
      </c>
      <c r="R752" s="94">
        <f t="shared" si="525"/>
        <v>1744</v>
      </c>
      <c r="S752" s="90"/>
      <c r="T752" s="94">
        <f t="shared" si="528"/>
        <v>1744</v>
      </c>
      <c r="U752" s="96">
        <f t="shared" si="529"/>
        <v>34.827680000000001</v>
      </c>
      <c r="V752" s="157">
        <v>52637</v>
      </c>
      <c r="W752" s="100">
        <f>VLOOKUP(H752,Devices!$A$2:$D$2077,4,FALSE)</f>
        <v>54644</v>
      </c>
      <c r="X752" s="94">
        <f t="shared" si="526"/>
        <v>2007</v>
      </c>
      <c r="Y752" s="94"/>
      <c r="Z752" s="94">
        <f t="shared" si="531"/>
        <v>2007</v>
      </c>
      <c r="AA752" s="96">
        <f t="shared" si="530"/>
        <v>160.56</v>
      </c>
      <c r="AB752" s="91">
        <v>195.38767999999999</v>
      </c>
      <c r="AC752" s="91"/>
      <c r="AF752" s="1"/>
    </row>
    <row r="753" spans="1:29" s="3" customFormat="1" ht="15" customHeight="1">
      <c r="A753" s="81">
        <v>88</v>
      </c>
      <c r="B753" s="90">
        <v>1054214250</v>
      </c>
      <c r="C753" s="91">
        <f>SUM(U753+AA753)</f>
        <v>692.81921000000011</v>
      </c>
      <c r="D753" s="294">
        <v>12317528</v>
      </c>
      <c r="E753" s="90" t="s">
        <v>1017</v>
      </c>
      <c r="F753" s="90" t="s">
        <v>437</v>
      </c>
      <c r="G753" s="90" t="s">
        <v>1267</v>
      </c>
      <c r="H753" s="93" t="s">
        <v>438</v>
      </c>
      <c r="I753" s="94">
        <v>0</v>
      </c>
      <c r="J753" s="94">
        <v>0</v>
      </c>
      <c r="K753" s="95">
        <v>1.9970000000000002E-2</v>
      </c>
      <c r="L753" s="96">
        <v>0.08</v>
      </c>
      <c r="M753" s="96">
        <f t="shared" si="523"/>
        <v>0</v>
      </c>
      <c r="N753" s="96">
        <f t="shared" si="524"/>
        <v>0</v>
      </c>
      <c r="O753" s="96" t="s">
        <v>27</v>
      </c>
      <c r="P753" s="443">
        <v>1579617</v>
      </c>
      <c r="Q753" s="98">
        <f>VLOOKUP(H753,Devices!$A$2:$C$2077,3,FALSE)</f>
        <v>1614310</v>
      </c>
      <c r="R753" s="94">
        <f t="shared" si="525"/>
        <v>34693</v>
      </c>
      <c r="S753" s="90"/>
      <c r="T753" s="94">
        <f t="shared" si="528"/>
        <v>34693</v>
      </c>
      <c r="U753" s="96">
        <f t="shared" si="529"/>
        <v>692.81921000000011</v>
      </c>
      <c r="V753" s="99">
        <v>0</v>
      </c>
      <c r="W753" s="100">
        <f>VLOOKUP(H753,Devices!$A$2:$D$2077,4,FALSE)</f>
        <v>0</v>
      </c>
      <c r="X753" s="94">
        <f t="shared" si="526"/>
        <v>0</v>
      </c>
      <c r="Y753" s="94"/>
      <c r="Z753" s="94" t="str">
        <f t="shared" si="531"/>
        <v>0</v>
      </c>
      <c r="AA753" s="96">
        <f t="shared" si="530"/>
        <v>0</v>
      </c>
      <c r="AB753" s="91">
        <v>692.81921000000011</v>
      </c>
      <c r="AC753" s="91"/>
    </row>
    <row r="754" spans="1:29" s="3" customFormat="1" ht="15" customHeight="1">
      <c r="A754" s="81">
        <v>88</v>
      </c>
      <c r="B754" s="90">
        <v>1054214250</v>
      </c>
      <c r="C754" s="91">
        <f>SUM(U754+AA754)</f>
        <v>51.143170000000005</v>
      </c>
      <c r="D754" s="294">
        <v>12317746</v>
      </c>
      <c r="E754" s="90" t="s">
        <v>1017</v>
      </c>
      <c r="F754" s="90" t="s">
        <v>437</v>
      </c>
      <c r="G754" s="90" t="s">
        <v>1755</v>
      </c>
      <c r="H754" s="93" t="s">
        <v>439</v>
      </c>
      <c r="I754" s="94">
        <v>0</v>
      </c>
      <c r="J754" s="94">
        <v>0</v>
      </c>
      <c r="K754" s="95">
        <v>1.9970000000000002E-2</v>
      </c>
      <c r="L754" s="96">
        <v>0.08</v>
      </c>
      <c r="M754" s="96">
        <f t="shared" si="523"/>
        <v>0</v>
      </c>
      <c r="N754" s="96">
        <f t="shared" si="524"/>
        <v>0</v>
      </c>
      <c r="O754" s="96" t="s">
        <v>27</v>
      </c>
      <c r="P754" s="443">
        <v>345195</v>
      </c>
      <c r="Q754" s="98">
        <f>VLOOKUP(H754,Devices!$A$2:$C$2077,3,FALSE)</f>
        <v>347756</v>
      </c>
      <c r="R754" s="94">
        <f t="shared" si="525"/>
        <v>2561</v>
      </c>
      <c r="S754" s="90"/>
      <c r="T754" s="94">
        <f t="shared" si="528"/>
        <v>2561</v>
      </c>
      <c r="U754" s="96">
        <f t="shared" si="529"/>
        <v>51.143170000000005</v>
      </c>
      <c r="V754" s="99">
        <v>0</v>
      </c>
      <c r="W754" s="100">
        <f>VLOOKUP(H754,Devices!$A$2:$D$2077,4,FALSE)</f>
        <v>0</v>
      </c>
      <c r="X754" s="94">
        <f t="shared" si="526"/>
        <v>0</v>
      </c>
      <c r="Y754" s="94"/>
      <c r="Z754" s="94" t="str">
        <f t="shared" si="531"/>
        <v>0</v>
      </c>
      <c r="AA754" s="96">
        <f t="shared" si="530"/>
        <v>0</v>
      </c>
      <c r="AB754" s="91">
        <v>51.143170000000005</v>
      </c>
      <c r="AC754" s="91"/>
    </row>
    <row r="755" spans="1:29" s="3" customFormat="1" ht="15" customHeight="1">
      <c r="A755" s="81">
        <v>88</v>
      </c>
      <c r="B755" s="90">
        <v>1058326100</v>
      </c>
      <c r="C755" s="91">
        <f>SUM(U755+AA755)</f>
        <v>0</v>
      </c>
      <c r="D755" s="294">
        <v>12318461</v>
      </c>
      <c r="E755" s="90" t="s">
        <v>1017</v>
      </c>
      <c r="F755" s="90" t="s">
        <v>440</v>
      </c>
      <c r="G755" s="90" t="s">
        <v>1755</v>
      </c>
      <c r="H755" s="93" t="s">
        <v>441</v>
      </c>
      <c r="I755" s="94">
        <v>0</v>
      </c>
      <c r="J755" s="94">
        <v>0</v>
      </c>
      <c r="K755" s="95">
        <v>1.9970000000000002E-2</v>
      </c>
      <c r="L755" s="96">
        <v>0.08</v>
      </c>
      <c r="M755" s="96">
        <f t="shared" si="523"/>
        <v>0</v>
      </c>
      <c r="N755" s="96">
        <f t="shared" si="524"/>
        <v>0</v>
      </c>
      <c r="O755" s="96" t="s">
        <v>27</v>
      </c>
      <c r="P755" s="187">
        <v>113428</v>
      </c>
      <c r="Q755" s="98">
        <v>113428</v>
      </c>
      <c r="R755" s="94">
        <f t="shared" si="525"/>
        <v>0</v>
      </c>
      <c r="S755" s="90"/>
      <c r="T755" s="94" t="str">
        <f t="shared" si="528"/>
        <v>0</v>
      </c>
      <c r="U755" s="96">
        <f t="shared" si="529"/>
        <v>0</v>
      </c>
      <c r="V755" s="99">
        <v>0</v>
      </c>
      <c r="W755" s="100">
        <v>0</v>
      </c>
      <c r="X755" s="94">
        <f t="shared" si="526"/>
        <v>0</v>
      </c>
      <c r="Y755" s="94"/>
      <c r="Z755" s="94" t="str">
        <f t="shared" si="531"/>
        <v>0</v>
      </c>
      <c r="AA755" s="96">
        <f t="shared" si="530"/>
        <v>0</v>
      </c>
      <c r="AB755" s="91">
        <v>0</v>
      </c>
      <c r="AC755" s="91"/>
    </row>
    <row r="756" spans="1:29" s="3" customFormat="1" ht="15" customHeight="1">
      <c r="A756" s="81">
        <v>88</v>
      </c>
      <c r="B756" s="90">
        <v>1061860100</v>
      </c>
      <c r="C756" s="91">
        <f>SUM(U756+AA756)</f>
        <v>9.8252400000000009</v>
      </c>
      <c r="D756" s="294">
        <v>12354932</v>
      </c>
      <c r="E756" s="90" t="s">
        <v>1017</v>
      </c>
      <c r="F756" s="90" t="s">
        <v>443</v>
      </c>
      <c r="G756" s="90" t="s">
        <v>1248</v>
      </c>
      <c r="H756" s="93" t="s">
        <v>444</v>
      </c>
      <c r="I756" s="94">
        <v>0</v>
      </c>
      <c r="J756" s="94">
        <v>0</v>
      </c>
      <c r="K756" s="95">
        <v>1.9970000000000002E-2</v>
      </c>
      <c r="L756" s="96">
        <v>0.08</v>
      </c>
      <c r="M756" s="96">
        <f t="shared" si="523"/>
        <v>0</v>
      </c>
      <c r="N756" s="96">
        <f t="shared" si="524"/>
        <v>0</v>
      </c>
      <c r="O756" s="96" t="s">
        <v>27</v>
      </c>
      <c r="P756" s="443">
        <v>99281</v>
      </c>
      <c r="Q756" s="98">
        <f>VLOOKUP(H756,Devices!$A$2:$C$2077,3,FALSE)</f>
        <v>99773</v>
      </c>
      <c r="R756" s="94">
        <f t="shared" si="525"/>
        <v>492</v>
      </c>
      <c r="S756" s="90"/>
      <c r="T756" s="94">
        <f t="shared" si="528"/>
        <v>492</v>
      </c>
      <c r="U756" s="96">
        <f t="shared" si="529"/>
        <v>9.8252400000000009</v>
      </c>
      <c r="V756" s="99">
        <v>0</v>
      </c>
      <c r="W756" s="100">
        <v>0</v>
      </c>
      <c r="X756" s="94">
        <f t="shared" si="526"/>
        <v>0</v>
      </c>
      <c r="Y756" s="94"/>
      <c r="Z756" s="94" t="str">
        <f t="shared" si="531"/>
        <v>0</v>
      </c>
      <c r="AA756" s="96">
        <f t="shared" si="530"/>
        <v>0</v>
      </c>
      <c r="AB756" s="91">
        <v>9.8252400000000009</v>
      </c>
      <c r="AC756" s="91"/>
    </row>
    <row r="757" spans="1:29" s="3" customFormat="1" ht="15" customHeight="1">
      <c r="A757" s="81">
        <v>88</v>
      </c>
      <c r="B757" s="90">
        <v>1054214250</v>
      </c>
      <c r="C757" s="91">
        <f>SUM(U757+AA757)</f>
        <v>59.430720000000008</v>
      </c>
      <c r="D757" s="294">
        <v>12317472</v>
      </c>
      <c r="E757" s="90" t="s">
        <v>1017</v>
      </c>
      <c r="F757" s="90" t="s">
        <v>5268</v>
      </c>
      <c r="G757" s="90" t="s">
        <v>1290</v>
      </c>
      <c r="H757" s="93" t="s">
        <v>445</v>
      </c>
      <c r="I757" s="94">
        <v>0</v>
      </c>
      <c r="J757" s="94">
        <v>0</v>
      </c>
      <c r="K757" s="95">
        <v>1.9970000000000002E-2</v>
      </c>
      <c r="L757" s="96">
        <v>0.08</v>
      </c>
      <c r="M757" s="96">
        <f t="shared" si="523"/>
        <v>0</v>
      </c>
      <c r="N757" s="96">
        <f t="shared" si="524"/>
        <v>0</v>
      </c>
      <c r="O757" s="96" t="s">
        <v>27</v>
      </c>
      <c r="P757" s="187">
        <v>144940</v>
      </c>
      <c r="Q757" s="98">
        <f>VLOOKUP(H757,[1]Billing!$I$2:$S$2302,11,FALSE)</f>
        <v>147916</v>
      </c>
      <c r="R757" s="94">
        <f t="shared" si="525"/>
        <v>2976</v>
      </c>
      <c r="S757" s="90"/>
      <c r="T757" s="94">
        <f t="shared" ref="T757:T780" si="541">IF(R757-I757&gt;0, R757-I757,"0")</f>
        <v>2976</v>
      </c>
      <c r="U757" s="96">
        <f t="shared" ref="U757:U780" si="542">IF(T757&gt;0,T757*K757,"0")</f>
        <v>59.430720000000008</v>
      </c>
      <c r="V757" s="99">
        <v>0</v>
      </c>
      <c r="W757" s="100">
        <f>VLOOKUP(H757,[1]Billing!$I$2:$Y$2302,17,FALSE)</f>
        <v>0</v>
      </c>
      <c r="X757" s="94">
        <f t="shared" si="526"/>
        <v>0</v>
      </c>
      <c r="Y757" s="94"/>
      <c r="Z757" s="94" t="str">
        <f t="shared" si="531"/>
        <v>0</v>
      </c>
      <c r="AA757" s="96">
        <f t="shared" ref="AA757:AA780" si="543">IF(Z757&gt;0,Z757*L757,"0")</f>
        <v>0</v>
      </c>
      <c r="AB757" s="91">
        <v>59.430720000000008</v>
      </c>
      <c r="AC757" s="91"/>
    </row>
    <row r="758" spans="1:29" s="3" customFormat="1" ht="15" customHeight="1">
      <c r="A758" s="81">
        <v>88</v>
      </c>
      <c r="B758" s="90">
        <v>1061880000</v>
      </c>
      <c r="C758" s="91">
        <f>SUM(U758+AA758)</f>
        <v>40.978440000000006</v>
      </c>
      <c r="D758" s="294">
        <v>12354546</v>
      </c>
      <c r="E758" s="90" t="s">
        <v>1017</v>
      </c>
      <c r="F758" s="90" t="s">
        <v>446</v>
      </c>
      <c r="G758" s="90" t="s">
        <v>40</v>
      </c>
      <c r="H758" s="93" t="s">
        <v>447</v>
      </c>
      <c r="I758" s="94">
        <v>0</v>
      </c>
      <c r="J758" s="94">
        <v>0</v>
      </c>
      <c r="K758" s="95">
        <v>1.9970000000000002E-2</v>
      </c>
      <c r="L758" s="96">
        <v>0.08</v>
      </c>
      <c r="M758" s="96">
        <f t="shared" si="523"/>
        <v>0</v>
      </c>
      <c r="N758" s="96">
        <f t="shared" si="524"/>
        <v>0</v>
      </c>
      <c r="O758" s="96" t="s">
        <v>27</v>
      </c>
      <c r="P758" s="609">
        <v>155871</v>
      </c>
      <c r="Q758" s="98">
        <f>VLOOKUP(H758,Devices!$A$2:$C$2077,3,FALSE)</f>
        <v>157923</v>
      </c>
      <c r="R758" s="94">
        <f t="shared" si="525"/>
        <v>2052</v>
      </c>
      <c r="S758" s="90"/>
      <c r="T758" s="94">
        <f t="shared" si="541"/>
        <v>2052</v>
      </c>
      <c r="U758" s="96">
        <f t="shared" si="542"/>
        <v>40.978440000000006</v>
      </c>
      <c r="V758" s="99">
        <v>0</v>
      </c>
      <c r="W758" s="100">
        <v>0</v>
      </c>
      <c r="X758" s="94">
        <f t="shared" si="526"/>
        <v>0</v>
      </c>
      <c r="Y758" s="94"/>
      <c r="Z758" s="94" t="str">
        <f t="shared" si="531"/>
        <v>0</v>
      </c>
      <c r="AA758" s="96">
        <f t="shared" si="543"/>
        <v>0</v>
      </c>
      <c r="AB758" s="91">
        <v>40.978440000000006</v>
      </c>
      <c r="AC758" s="91"/>
    </row>
    <row r="759" spans="1:29" s="3" customFormat="1" ht="15" customHeight="1">
      <c r="A759" s="81">
        <v>88</v>
      </c>
      <c r="B759" s="90">
        <v>1061880000</v>
      </c>
      <c r="C759" s="91">
        <f>SUM(U759+AA759)</f>
        <v>397.56276000000003</v>
      </c>
      <c r="D759" s="294">
        <v>12354550</v>
      </c>
      <c r="E759" s="90" t="s">
        <v>1017</v>
      </c>
      <c r="F759" s="90" t="s">
        <v>448</v>
      </c>
      <c r="G759" s="90" t="s">
        <v>851</v>
      </c>
      <c r="H759" s="93" t="s">
        <v>449</v>
      </c>
      <c r="I759" s="94">
        <v>0</v>
      </c>
      <c r="J759" s="94">
        <v>0</v>
      </c>
      <c r="K759" s="95">
        <v>1.9970000000000002E-2</v>
      </c>
      <c r="L759" s="96">
        <v>0.08</v>
      </c>
      <c r="M759" s="96">
        <f t="shared" si="523"/>
        <v>0</v>
      </c>
      <c r="N759" s="96">
        <f t="shared" si="524"/>
        <v>0</v>
      </c>
      <c r="O759" s="96" t="s">
        <v>27</v>
      </c>
      <c r="P759" s="222">
        <v>1683367</v>
      </c>
      <c r="Q759" s="98">
        <f>VLOOKUP(H759,Devices!$A$2:$C$2077,3,FALSE)</f>
        <v>1703275</v>
      </c>
      <c r="R759" s="94">
        <f t="shared" si="525"/>
        <v>19908</v>
      </c>
      <c r="S759" s="90"/>
      <c r="T759" s="94">
        <f t="shared" si="541"/>
        <v>19908</v>
      </c>
      <c r="U759" s="96">
        <f t="shared" si="542"/>
        <v>397.56276000000003</v>
      </c>
      <c r="V759" s="99">
        <v>0</v>
      </c>
      <c r="W759" s="100">
        <v>0</v>
      </c>
      <c r="X759" s="94">
        <f t="shared" si="526"/>
        <v>0</v>
      </c>
      <c r="Y759" s="94"/>
      <c r="Z759" s="94" t="str">
        <f t="shared" si="531"/>
        <v>0</v>
      </c>
      <c r="AA759" s="96">
        <f t="shared" si="543"/>
        <v>0</v>
      </c>
      <c r="AB759" s="91">
        <v>397.56276000000003</v>
      </c>
      <c r="AC759" s="91"/>
    </row>
    <row r="760" spans="1:29" s="3" customFormat="1" ht="15" customHeight="1">
      <c r="A760" s="81">
        <v>88</v>
      </c>
      <c r="B760" s="90">
        <v>1054214250</v>
      </c>
      <c r="C760" s="91">
        <f>SUM(U760+AA760)</f>
        <v>58.192580000000007</v>
      </c>
      <c r="D760" s="294">
        <v>12354556</v>
      </c>
      <c r="E760" s="90" t="s">
        <v>1017</v>
      </c>
      <c r="F760" s="90" t="s">
        <v>450</v>
      </c>
      <c r="G760" s="90" t="s">
        <v>40</v>
      </c>
      <c r="H760" s="93" t="s">
        <v>451</v>
      </c>
      <c r="I760" s="94">
        <v>0</v>
      </c>
      <c r="J760" s="94">
        <v>0</v>
      </c>
      <c r="K760" s="95">
        <v>1.9970000000000002E-2</v>
      </c>
      <c r="L760" s="96">
        <v>0.08</v>
      </c>
      <c r="M760" s="96">
        <f t="shared" si="523"/>
        <v>0</v>
      </c>
      <c r="N760" s="96">
        <f t="shared" si="524"/>
        <v>0</v>
      </c>
      <c r="O760" s="96" t="s">
        <v>27</v>
      </c>
      <c r="P760" s="227">
        <v>1080475</v>
      </c>
      <c r="Q760" s="98">
        <f>VLOOKUP(H760,Devices!$A$2:$C$2077,3,FALSE)</f>
        <v>1083389</v>
      </c>
      <c r="R760" s="94">
        <f t="shared" si="525"/>
        <v>2914</v>
      </c>
      <c r="S760" s="90"/>
      <c r="T760" s="94">
        <f t="shared" si="541"/>
        <v>2914</v>
      </c>
      <c r="U760" s="96">
        <f t="shared" si="542"/>
        <v>58.192580000000007</v>
      </c>
      <c r="V760" s="99">
        <v>0</v>
      </c>
      <c r="W760" s="100">
        <v>0</v>
      </c>
      <c r="X760" s="94">
        <f t="shared" si="526"/>
        <v>0</v>
      </c>
      <c r="Y760" s="94"/>
      <c r="Z760" s="94" t="str">
        <f t="shared" si="531"/>
        <v>0</v>
      </c>
      <c r="AA760" s="96">
        <f t="shared" si="543"/>
        <v>0</v>
      </c>
      <c r="AB760" s="91">
        <v>58.192580000000007</v>
      </c>
      <c r="AC760" s="91"/>
    </row>
    <row r="761" spans="1:29" s="3" customFormat="1" ht="15" customHeight="1">
      <c r="A761" s="81">
        <v>88</v>
      </c>
      <c r="B761" s="90">
        <v>1054214250</v>
      </c>
      <c r="C761" s="91">
        <f>SUM(U761+AA761)</f>
        <v>61.926970000000004</v>
      </c>
      <c r="D761" s="294">
        <v>12354562</v>
      </c>
      <c r="E761" s="90" t="s">
        <v>1017</v>
      </c>
      <c r="F761" s="90" t="s">
        <v>452</v>
      </c>
      <c r="G761" s="90" t="s">
        <v>40</v>
      </c>
      <c r="H761" s="93" t="s">
        <v>453</v>
      </c>
      <c r="I761" s="94">
        <v>0</v>
      </c>
      <c r="J761" s="94">
        <v>0</v>
      </c>
      <c r="K761" s="95">
        <v>1.9970000000000002E-2</v>
      </c>
      <c r="L761" s="96">
        <v>0.08</v>
      </c>
      <c r="M761" s="96">
        <f t="shared" si="523"/>
        <v>0</v>
      </c>
      <c r="N761" s="96">
        <f t="shared" si="524"/>
        <v>0</v>
      </c>
      <c r="O761" s="96" t="s">
        <v>27</v>
      </c>
      <c r="P761" s="219">
        <v>475030</v>
      </c>
      <c r="Q761" s="98">
        <f>VLOOKUP(H761,Devices!$A$2:$C$2077,3,FALSE)</f>
        <v>478131</v>
      </c>
      <c r="R761" s="94">
        <f t="shared" si="525"/>
        <v>3101</v>
      </c>
      <c r="S761" s="90"/>
      <c r="T761" s="94">
        <f t="shared" si="541"/>
        <v>3101</v>
      </c>
      <c r="U761" s="96">
        <f t="shared" si="542"/>
        <v>61.926970000000004</v>
      </c>
      <c r="V761" s="99">
        <v>0</v>
      </c>
      <c r="W761" s="100">
        <v>0</v>
      </c>
      <c r="X761" s="94">
        <f t="shared" si="526"/>
        <v>0</v>
      </c>
      <c r="Y761" s="94"/>
      <c r="Z761" s="94" t="str">
        <f t="shared" si="531"/>
        <v>0</v>
      </c>
      <c r="AA761" s="96">
        <f t="shared" si="543"/>
        <v>0</v>
      </c>
      <c r="AB761" s="91">
        <v>61.926970000000004</v>
      </c>
      <c r="AC761" s="91"/>
    </row>
    <row r="762" spans="1:29" s="3" customFormat="1" ht="15" customHeight="1">
      <c r="A762" s="81">
        <v>88</v>
      </c>
      <c r="B762" s="90">
        <v>1061963000</v>
      </c>
      <c r="C762" s="91">
        <f>SUM(U762+AA762)</f>
        <v>33.549600000000005</v>
      </c>
      <c r="D762" s="294">
        <v>12354935</v>
      </c>
      <c r="E762" s="90" t="s">
        <v>1017</v>
      </c>
      <c r="F762" s="90" t="s">
        <v>454</v>
      </c>
      <c r="G762" s="90" t="s">
        <v>1758</v>
      </c>
      <c r="H762" s="93" t="s">
        <v>455</v>
      </c>
      <c r="I762" s="94">
        <v>0</v>
      </c>
      <c r="J762" s="94">
        <v>0</v>
      </c>
      <c r="K762" s="95">
        <v>1.9970000000000002E-2</v>
      </c>
      <c r="L762" s="96">
        <v>0.08</v>
      </c>
      <c r="M762" s="96">
        <f t="shared" si="523"/>
        <v>0</v>
      </c>
      <c r="N762" s="96">
        <f t="shared" si="524"/>
        <v>0</v>
      </c>
      <c r="O762" s="96" t="s">
        <v>27</v>
      </c>
      <c r="P762" s="233">
        <v>67938</v>
      </c>
      <c r="Q762" s="98">
        <f>VLOOKUP(H762,Devices!$A$2:$C$2077,3,FALSE)</f>
        <v>69618</v>
      </c>
      <c r="R762" s="94">
        <f t="shared" si="525"/>
        <v>1680</v>
      </c>
      <c r="S762" s="90"/>
      <c r="T762" s="94">
        <f t="shared" si="541"/>
        <v>1680</v>
      </c>
      <c r="U762" s="96">
        <f t="shared" si="542"/>
        <v>33.549600000000005</v>
      </c>
      <c r="V762" s="99">
        <v>0</v>
      </c>
      <c r="W762" s="100">
        <v>0</v>
      </c>
      <c r="X762" s="94">
        <f t="shared" si="526"/>
        <v>0</v>
      </c>
      <c r="Y762" s="94"/>
      <c r="Z762" s="94" t="str">
        <f t="shared" si="531"/>
        <v>0</v>
      </c>
      <c r="AA762" s="96">
        <f t="shared" si="543"/>
        <v>0</v>
      </c>
      <c r="AB762" s="91">
        <v>33.549600000000005</v>
      </c>
      <c r="AC762" s="91"/>
    </row>
    <row r="763" spans="1:29" s="3" customFormat="1" ht="15" customHeight="1">
      <c r="A763" s="81">
        <v>88</v>
      </c>
      <c r="B763" s="90">
        <v>1061975000</v>
      </c>
      <c r="C763" s="91">
        <f>SUM(U763+AA763)</f>
        <v>319.16054000000003</v>
      </c>
      <c r="D763" s="610">
        <v>12354577</v>
      </c>
      <c r="E763" s="90" t="s">
        <v>1017</v>
      </c>
      <c r="F763" s="90" t="s">
        <v>456</v>
      </c>
      <c r="G763" s="90" t="s">
        <v>40</v>
      </c>
      <c r="H763" s="93" t="s">
        <v>457</v>
      </c>
      <c r="I763" s="94">
        <v>0</v>
      </c>
      <c r="J763" s="94">
        <v>0</v>
      </c>
      <c r="K763" s="95">
        <v>1.9970000000000002E-2</v>
      </c>
      <c r="L763" s="96">
        <v>0.08</v>
      </c>
      <c r="M763" s="96">
        <f t="shared" si="523"/>
        <v>0</v>
      </c>
      <c r="N763" s="96">
        <f t="shared" si="524"/>
        <v>0</v>
      </c>
      <c r="O763" s="96" t="s">
        <v>27</v>
      </c>
      <c r="P763" s="240">
        <v>1342127</v>
      </c>
      <c r="Q763" s="98">
        <f>VLOOKUP(H763,Devices!$A$2:$C$2077,3,FALSE)</f>
        <v>1358109</v>
      </c>
      <c r="R763" s="94">
        <f t="shared" si="525"/>
        <v>15982</v>
      </c>
      <c r="S763" s="90"/>
      <c r="T763" s="94">
        <f t="shared" si="541"/>
        <v>15982</v>
      </c>
      <c r="U763" s="96">
        <f t="shared" si="542"/>
        <v>319.16054000000003</v>
      </c>
      <c r="V763" s="99">
        <v>0</v>
      </c>
      <c r="W763" s="100">
        <v>0</v>
      </c>
      <c r="X763" s="94">
        <f t="shared" si="526"/>
        <v>0</v>
      </c>
      <c r="Y763" s="94"/>
      <c r="Z763" s="94" t="str">
        <f t="shared" si="531"/>
        <v>0</v>
      </c>
      <c r="AA763" s="96">
        <f t="shared" si="543"/>
        <v>0</v>
      </c>
      <c r="AB763" s="91">
        <v>319.16054000000003</v>
      </c>
      <c r="AC763" s="91"/>
    </row>
    <row r="764" spans="1:29" s="3" customFormat="1" ht="15" customHeight="1">
      <c r="A764" s="81">
        <v>88</v>
      </c>
      <c r="B764" s="90">
        <v>1058726550</v>
      </c>
      <c r="C764" s="91">
        <f>SUM(U764+AA764)</f>
        <v>0</v>
      </c>
      <c r="D764" s="294">
        <v>12354617</v>
      </c>
      <c r="E764" s="90" t="s">
        <v>1017</v>
      </c>
      <c r="F764" s="90" t="s">
        <v>458</v>
      </c>
      <c r="G764" s="90" t="s">
        <v>40</v>
      </c>
      <c r="H764" s="93" t="s">
        <v>459</v>
      </c>
      <c r="I764" s="94">
        <v>0</v>
      </c>
      <c r="J764" s="94">
        <v>0</v>
      </c>
      <c r="K764" s="95">
        <v>1.9970000000000002E-2</v>
      </c>
      <c r="L764" s="96">
        <v>0.08</v>
      </c>
      <c r="M764" s="96">
        <f t="shared" si="523"/>
        <v>0</v>
      </c>
      <c r="N764" s="96">
        <f t="shared" si="524"/>
        <v>0</v>
      </c>
      <c r="O764" s="96" t="s">
        <v>27</v>
      </c>
      <c r="P764" s="611">
        <v>100309</v>
      </c>
      <c r="Q764" s="98">
        <v>100309</v>
      </c>
      <c r="R764" s="94">
        <f t="shared" si="525"/>
        <v>0</v>
      </c>
      <c r="S764" s="90"/>
      <c r="T764" s="94" t="str">
        <f t="shared" si="541"/>
        <v>0</v>
      </c>
      <c r="U764" s="96">
        <f t="shared" si="542"/>
        <v>0</v>
      </c>
      <c r="V764" s="99">
        <v>0</v>
      </c>
      <c r="W764" s="100">
        <v>0</v>
      </c>
      <c r="X764" s="94">
        <f t="shared" si="526"/>
        <v>0</v>
      </c>
      <c r="Y764" s="94"/>
      <c r="Z764" s="94" t="str">
        <f t="shared" si="531"/>
        <v>0</v>
      </c>
      <c r="AA764" s="96">
        <f t="shared" si="543"/>
        <v>0</v>
      </c>
      <c r="AB764" s="91">
        <v>0</v>
      </c>
      <c r="AC764" s="91"/>
    </row>
    <row r="765" spans="1:29" s="3" customFormat="1" ht="15" customHeight="1">
      <c r="A765" s="81">
        <v>88</v>
      </c>
      <c r="B765" s="90">
        <v>1058326100</v>
      </c>
      <c r="C765" s="91">
        <f>SUM(U765+AA765)</f>
        <v>0.23964000000000002</v>
      </c>
      <c r="D765" s="294">
        <v>12354569</v>
      </c>
      <c r="E765" s="90" t="s">
        <v>1017</v>
      </c>
      <c r="F765" s="90" t="s">
        <v>460</v>
      </c>
      <c r="G765" s="90" t="s">
        <v>40</v>
      </c>
      <c r="H765" s="93" t="s">
        <v>461</v>
      </c>
      <c r="I765" s="94">
        <v>0</v>
      </c>
      <c r="J765" s="94">
        <v>0</v>
      </c>
      <c r="K765" s="95">
        <v>1.9970000000000002E-2</v>
      </c>
      <c r="L765" s="96">
        <v>0.08</v>
      </c>
      <c r="M765" s="96">
        <f t="shared" si="523"/>
        <v>0</v>
      </c>
      <c r="N765" s="96">
        <f t="shared" si="524"/>
        <v>0</v>
      </c>
      <c r="O765" s="96" t="s">
        <v>27</v>
      </c>
      <c r="P765" s="237">
        <v>65546</v>
      </c>
      <c r="Q765" s="98">
        <f>VLOOKUP(H765,Devices!$A$2:$C$2077,3,FALSE)</f>
        <v>65558</v>
      </c>
      <c r="R765" s="94">
        <f t="shared" si="525"/>
        <v>12</v>
      </c>
      <c r="S765" s="90"/>
      <c r="T765" s="94">
        <f t="shared" si="541"/>
        <v>12</v>
      </c>
      <c r="U765" s="96">
        <f t="shared" si="542"/>
        <v>0.23964000000000002</v>
      </c>
      <c r="V765" s="99">
        <v>0</v>
      </c>
      <c r="W765" s="100">
        <v>0</v>
      </c>
      <c r="X765" s="94">
        <f t="shared" si="526"/>
        <v>0</v>
      </c>
      <c r="Y765" s="94"/>
      <c r="Z765" s="94" t="str">
        <f t="shared" si="531"/>
        <v>0</v>
      </c>
      <c r="AA765" s="96">
        <f t="shared" si="543"/>
        <v>0</v>
      </c>
      <c r="AB765" s="91">
        <v>0.23964000000000002</v>
      </c>
      <c r="AC765" s="91"/>
    </row>
    <row r="766" spans="1:29" s="3" customFormat="1" ht="15" customHeight="1">
      <c r="A766" s="81">
        <v>88</v>
      </c>
      <c r="B766" s="90">
        <v>1058726200</v>
      </c>
      <c r="C766" s="91">
        <f>SUM(U766+AA766)</f>
        <v>72.311370000000011</v>
      </c>
      <c r="D766" s="294">
        <v>12354571</v>
      </c>
      <c r="E766" s="90" t="s">
        <v>1017</v>
      </c>
      <c r="F766" s="90" t="s">
        <v>462</v>
      </c>
      <c r="G766" s="90" t="s">
        <v>40</v>
      </c>
      <c r="H766" s="93" t="s">
        <v>463</v>
      </c>
      <c r="I766" s="94">
        <v>0</v>
      </c>
      <c r="J766" s="94">
        <v>0</v>
      </c>
      <c r="K766" s="95">
        <v>1.9970000000000002E-2</v>
      </c>
      <c r="L766" s="96">
        <v>0.08</v>
      </c>
      <c r="M766" s="96">
        <f t="shared" si="523"/>
        <v>0</v>
      </c>
      <c r="N766" s="96">
        <f t="shared" si="524"/>
        <v>0</v>
      </c>
      <c r="O766" s="96" t="s">
        <v>27</v>
      </c>
      <c r="P766" s="235">
        <v>288143</v>
      </c>
      <c r="Q766" s="98">
        <f>VLOOKUP(H766,Devices!$A$2:$C$2077,3,FALSE)</f>
        <v>291764</v>
      </c>
      <c r="R766" s="94">
        <f t="shared" si="525"/>
        <v>3621</v>
      </c>
      <c r="S766" s="90"/>
      <c r="T766" s="94">
        <f t="shared" si="541"/>
        <v>3621</v>
      </c>
      <c r="U766" s="96">
        <f t="shared" si="542"/>
        <v>72.311370000000011</v>
      </c>
      <c r="V766" s="99">
        <v>0</v>
      </c>
      <c r="W766" s="100">
        <v>0</v>
      </c>
      <c r="X766" s="94">
        <f t="shared" si="526"/>
        <v>0</v>
      </c>
      <c r="Y766" s="94"/>
      <c r="Z766" s="94" t="str">
        <f t="shared" si="531"/>
        <v>0</v>
      </c>
      <c r="AA766" s="96">
        <f t="shared" si="543"/>
        <v>0</v>
      </c>
      <c r="AB766" s="91">
        <v>72.311370000000011</v>
      </c>
      <c r="AC766" s="91"/>
    </row>
    <row r="767" spans="1:29" s="3" customFormat="1" ht="15" customHeight="1">
      <c r="A767" s="81">
        <v>88</v>
      </c>
      <c r="B767" s="90">
        <v>1058726550</v>
      </c>
      <c r="C767" s="91">
        <f>SUM(U767+AA767)</f>
        <v>0</v>
      </c>
      <c r="D767" s="294">
        <v>12354573</v>
      </c>
      <c r="E767" s="90" t="s">
        <v>1017</v>
      </c>
      <c r="F767" s="90" t="s">
        <v>5505</v>
      </c>
      <c r="G767" s="90" t="s">
        <v>40</v>
      </c>
      <c r="H767" s="93" t="s">
        <v>464</v>
      </c>
      <c r="I767" s="94">
        <v>0</v>
      </c>
      <c r="J767" s="94">
        <v>0</v>
      </c>
      <c r="K767" s="95">
        <v>1.9970000000000002E-2</v>
      </c>
      <c r="L767" s="96">
        <v>0.08</v>
      </c>
      <c r="M767" s="96">
        <f t="shared" si="523"/>
        <v>0</v>
      </c>
      <c r="N767" s="96">
        <f t="shared" si="524"/>
        <v>0</v>
      </c>
      <c r="O767" s="96" t="s">
        <v>27</v>
      </c>
      <c r="P767" s="241">
        <v>32213</v>
      </c>
      <c r="Q767" s="98">
        <f>VLOOKUP(H767,Devices!$A$2:$C$2077,3,FALSE)</f>
        <v>32213</v>
      </c>
      <c r="R767" s="94">
        <f t="shared" si="525"/>
        <v>0</v>
      </c>
      <c r="S767" s="90"/>
      <c r="T767" s="94" t="str">
        <f t="shared" si="541"/>
        <v>0</v>
      </c>
      <c r="U767" s="96">
        <f t="shared" si="542"/>
        <v>0</v>
      </c>
      <c r="V767" s="99">
        <v>0</v>
      </c>
      <c r="W767" s="100">
        <v>0</v>
      </c>
      <c r="X767" s="94">
        <f t="shared" si="526"/>
        <v>0</v>
      </c>
      <c r="Y767" s="94"/>
      <c r="Z767" s="94" t="str">
        <f t="shared" si="531"/>
        <v>0</v>
      </c>
      <c r="AA767" s="96">
        <f t="shared" si="543"/>
        <v>0</v>
      </c>
      <c r="AB767" s="91">
        <v>0</v>
      </c>
      <c r="AC767" s="91"/>
    </row>
    <row r="768" spans="1:29" s="3" customFormat="1" ht="15" customHeight="1">
      <c r="A768" s="81">
        <v>88</v>
      </c>
      <c r="B768" s="90">
        <v>1054214250</v>
      </c>
      <c r="C768" s="91">
        <f>SUM(U768+AA768)</f>
        <v>2.0968500000000003</v>
      </c>
      <c r="D768" s="294">
        <v>12354554</v>
      </c>
      <c r="E768" s="90" t="s">
        <v>1017</v>
      </c>
      <c r="F768" s="90" t="s">
        <v>4034</v>
      </c>
      <c r="G768" s="90" t="s">
        <v>40</v>
      </c>
      <c r="H768" s="93" t="s">
        <v>465</v>
      </c>
      <c r="I768" s="94">
        <v>0</v>
      </c>
      <c r="J768" s="94">
        <v>0</v>
      </c>
      <c r="K768" s="95">
        <v>1.9970000000000002E-2</v>
      </c>
      <c r="L768" s="96">
        <v>0.08</v>
      </c>
      <c r="M768" s="96">
        <f t="shared" ref="M768:M840" si="544">I768*K768</f>
        <v>0</v>
      </c>
      <c r="N768" s="96">
        <f t="shared" ref="N768:N840" si="545">J768*L768</f>
        <v>0</v>
      </c>
      <c r="O768" s="96" t="s">
        <v>27</v>
      </c>
      <c r="P768" s="249">
        <v>76688</v>
      </c>
      <c r="Q768" s="98">
        <f>VLOOKUP(H768,Devices!$A$2:$C$2077,3,FALSE)</f>
        <v>76793</v>
      </c>
      <c r="R768" s="94">
        <f t="shared" ref="R768:R840" si="546">Q768-P768</f>
        <v>105</v>
      </c>
      <c r="S768" s="90"/>
      <c r="T768" s="94">
        <f t="shared" si="541"/>
        <v>105</v>
      </c>
      <c r="U768" s="96">
        <f t="shared" si="542"/>
        <v>2.0968500000000003</v>
      </c>
      <c r="V768" s="99">
        <v>0</v>
      </c>
      <c r="W768" s="100">
        <v>0</v>
      </c>
      <c r="X768" s="94">
        <f t="shared" ref="X768:X840" si="547">W768-V768</f>
        <v>0</v>
      </c>
      <c r="Y768" s="94"/>
      <c r="Z768" s="94" t="str">
        <f t="shared" si="531"/>
        <v>0</v>
      </c>
      <c r="AA768" s="96">
        <f t="shared" si="543"/>
        <v>0</v>
      </c>
      <c r="AB768" s="91">
        <v>2.0968500000000003</v>
      </c>
      <c r="AC768" s="91"/>
    </row>
    <row r="769" spans="1:34" s="3" customFormat="1" ht="15" customHeight="1">
      <c r="A769" s="81">
        <v>88</v>
      </c>
      <c r="B769" s="90">
        <v>1058326100</v>
      </c>
      <c r="C769" s="91">
        <f>SUM(U769+AA769)</f>
        <v>84.652830000000009</v>
      </c>
      <c r="D769" s="294">
        <v>12354990</v>
      </c>
      <c r="E769" s="90" t="s">
        <v>1017</v>
      </c>
      <c r="F769" s="90" t="s">
        <v>440</v>
      </c>
      <c r="G769" s="90" t="s">
        <v>40</v>
      </c>
      <c r="H769" s="93" t="s">
        <v>466</v>
      </c>
      <c r="I769" s="94">
        <v>0</v>
      </c>
      <c r="J769" s="94">
        <v>0</v>
      </c>
      <c r="K769" s="95">
        <v>1.9970000000000002E-2</v>
      </c>
      <c r="L769" s="96">
        <v>0.08</v>
      </c>
      <c r="M769" s="96">
        <f t="shared" si="544"/>
        <v>0</v>
      </c>
      <c r="N769" s="96">
        <f t="shared" si="545"/>
        <v>0</v>
      </c>
      <c r="O769" s="96" t="s">
        <v>27</v>
      </c>
      <c r="P769" s="250">
        <v>267051</v>
      </c>
      <c r="Q769" s="98">
        <f>VLOOKUP(H769,Devices!$A$2:$C$2077,3,FALSE)</f>
        <v>271290</v>
      </c>
      <c r="R769" s="94">
        <f t="shared" si="546"/>
        <v>4239</v>
      </c>
      <c r="S769" s="90"/>
      <c r="T769" s="94">
        <f t="shared" si="541"/>
        <v>4239</v>
      </c>
      <c r="U769" s="96">
        <f t="shared" si="542"/>
        <v>84.652830000000009</v>
      </c>
      <c r="V769" s="99">
        <v>0</v>
      </c>
      <c r="W769" s="100">
        <v>0</v>
      </c>
      <c r="X769" s="94">
        <f t="shared" si="547"/>
        <v>0</v>
      </c>
      <c r="Y769" s="94"/>
      <c r="Z769" s="94" t="str">
        <f t="shared" si="531"/>
        <v>0</v>
      </c>
      <c r="AA769" s="96">
        <f t="shared" si="543"/>
        <v>0</v>
      </c>
      <c r="AB769" s="91">
        <v>84.652830000000009</v>
      </c>
      <c r="AC769" s="91"/>
    </row>
    <row r="770" spans="1:34" s="3" customFormat="1" ht="15" customHeight="1">
      <c r="A770" s="81">
        <v>88</v>
      </c>
      <c r="B770" s="90">
        <v>1061880000</v>
      </c>
      <c r="C770" s="91">
        <f>SUM(U770+AA770)</f>
        <v>11.342960000000001</v>
      </c>
      <c r="D770" s="294">
        <v>12354511</v>
      </c>
      <c r="E770" s="90" t="s">
        <v>1017</v>
      </c>
      <c r="F770" s="90" t="s">
        <v>2276</v>
      </c>
      <c r="G770" s="90" t="s">
        <v>40</v>
      </c>
      <c r="H770" s="93" t="s">
        <v>467</v>
      </c>
      <c r="I770" s="94">
        <v>0</v>
      </c>
      <c r="J770" s="94">
        <v>0</v>
      </c>
      <c r="K770" s="95">
        <v>1.9970000000000002E-2</v>
      </c>
      <c r="L770" s="96">
        <v>0.08</v>
      </c>
      <c r="M770" s="96">
        <f t="shared" si="544"/>
        <v>0</v>
      </c>
      <c r="N770" s="96">
        <f t="shared" si="545"/>
        <v>0</v>
      </c>
      <c r="O770" s="96" t="s">
        <v>27</v>
      </c>
      <c r="P770" s="259">
        <v>75167</v>
      </c>
      <c r="Q770" s="98">
        <f>VLOOKUP(H770,Devices!$A$2:$C$2077,3,FALSE)</f>
        <v>75735</v>
      </c>
      <c r="R770" s="94">
        <f t="shared" si="546"/>
        <v>568</v>
      </c>
      <c r="S770" s="90"/>
      <c r="T770" s="94">
        <f t="shared" si="541"/>
        <v>568</v>
      </c>
      <c r="U770" s="96">
        <f t="shared" si="542"/>
        <v>11.342960000000001</v>
      </c>
      <c r="V770" s="99">
        <v>0</v>
      </c>
      <c r="W770" s="100">
        <v>0</v>
      </c>
      <c r="X770" s="94">
        <f t="shared" si="547"/>
        <v>0</v>
      </c>
      <c r="Y770" s="94"/>
      <c r="Z770" s="94" t="str">
        <f t="shared" si="531"/>
        <v>0</v>
      </c>
      <c r="AA770" s="96">
        <f t="shared" si="543"/>
        <v>0</v>
      </c>
      <c r="AB770" s="91">
        <v>11.342960000000001</v>
      </c>
      <c r="AC770" s="91"/>
    </row>
    <row r="771" spans="1:34" s="3" customFormat="1" ht="15" customHeight="1">
      <c r="A771" s="81">
        <v>88</v>
      </c>
      <c r="B771" s="90">
        <v>1054251100</v>
      </c>
      <c r="C771" s="91">
        <f>SUM(U771+AA771)</f>
        <v>23.384870000000003</v>
      </c>
      <c r="D771" s="294">
        <v>12354531</v>
      </c>
      <c r="E771" s="90" t="s">
        <v>1017</v>
      </c>
      <c r="F771" s="90" t="s">
        <v>468</v>
      </c>
      <c r="G771" s="90" t="s">
        <v>40</v>
      </c>
      <c r="H771" s="93" t="s">
        <v>469</v>
      </c>
      <c r="I771" s="94">
        <v>0</v>
      </c>
      <c r="J771" s="94">
        <v>0</v>
      </c>
      <c r="K771" s="95">
        <v>1.9970000000000002E-2</v>
      </c>
      <c r="L771" s="96">
        <v>0.08</v>
      </c>
      <c r="M771" s="96">
        <f t="shared" si="544"/>
        <v>0</v>
      </c>
      <c r="N771" s="96">
        <f t="shared" si="545"/>
        <v>0</v>
      </c>
      <c r="O771" s="96" t="s">
        <v>27</v>
      </c>
      <c r="P771" s="251">
        <v>138709</v>
      </c>
      <c r="Q771" s="98">
        <f>VLOOKUP(H771,[1]Billing!$I$2:$S$2302,11,FALSE)</f>
        <v>139880</v>
      </c>
      <c r="R771" s="94">
        <f t="shared" si="546"/>
        <v>1171</v>
      </c>
      <c r="S771" s="90"/>
      <c r="T771" s="94">
        <f t="shared" si="541"/>
        <v>1171</v>
      </c>
      <c r="U771" s="96">
        <f t="shared" si="542"/>
        <v>23.384870000000003</v>
      </c>
      <c r="V771" s="99">
        <v>0</v>
      </c>
      <c r="W771" s="100">
        <f>VLOOKUP(H771,[1]Billing!$I$2:$Y$2302,17,FALSE)</f>
        <v>0</v>
      </c>
      <c r="X771" s="94">
        <f t="shared" si="547"/>
        <v>0</v>
      </c>
      <c r="Y771" s="94"/>
      <c r="Z771" s="94" t="str">
        <f t="shared" si="531"/>
        <v>0</v>
      </c>
      <c r="AA771" s="96">
        <f t="shared" si="543"/>
        <v>0</v>
      </c>
      <c r="AB771" s="91">
        <v>23.384870000000003</v>
      </c>
      <c r="AC771" s="91"/>
    </row>
    <row r="772" spans="1:34" s="3" customFormat="1" ht="15" customHeight="1">
      <c r="A772" s="81">
        <v>88</v>
      </c>
      <c r="B772" s="90">
        <v>1071970600</v>
      </c>
      <c r="C772" s="91">
        <f>SUM(U772+AA772)</f>
        <v>137.97273000000001</v>
      </c>
      <c r="D772" s="294">
        <v>12354543</v>
      </c>
      <c r="E772" s="90" t="s">
        <v>1017</v>
      </c>
      <c r="F772" s="90" t="s">
        <v>4654</v>
      </c>
      <c r="G772" s="90" t="s">
        <v>40</v>
      </c>
      <c r="H772" s="93" t="s">
        <v>470</v>
      </c>
      <c r="I772" s="94">
        <v>0</v>
      </c>
      <c r="J772" s="94">
        <v>0</v>
      </c>
      <c r="K772" s="95">
        <v>1.9970000000000002E-2</v>
      </c>
      <c r="L772" s="96">
        <v>0.08</v>
      </c>
      <c r="M772" s="96">
        <f t="shared" si="544"/>
        <v>0</v>
      </c>
      <c r="N772" s="96">
        <f t="shared" si="545"/>
        <v>0</v>
      </c>
      <c r="O772" s="96" t="s">
        <v>27</v>
      </c>
      <c r="P772" s="187">
        <v>253930</v>
      </c>
      <c r="Q772" s="98">
        <f>VLOOKUP(H772,[1]Billing!$I$2:$S$2302,11,FALSE)</f>
        <v>260839</v>
      </c>
      <c r="R772" s="94">
        <f t="shared" si="546"/>
        <v>6909</v>
      </c>
      <c r="S772" s="90"/>
      <c r="T772" s="94">
        <f t="shared" si="541"/>
        <v>6909</v>
      </c>
      <c r="U772" s="96">
        <f t="shared" si="542"/>
        <v>137.97273000000001</v>
      </c>
      <c r="V772" s="99">
        <v>0</v>
      </c>
      <c r="W772" s="100">
        <f>VLOOKUP(H772,[1]Billing!$I$2:$Y$2302,17,FALSE)</f>
        <v>0</v>
      </c>
      <c r="X772" s="94">
        <f t="shared" si="547"/>
        <v>0</v>
      </c>
      <c r="Y772" s="94"/>
      <c r="Z772" s="94" t="str">
        <f t="shared" si="531"/>
        <v>0</v>
      </c>
      <c r="AA772" s="96">
        <f t="shared" si="543"/>
        <v>0</v>
      </c>
      <c r="AB772" s="91">
        <v>137.97273000000001</v>
      </c>
      <c r="AC772" s="91"/>
    </row>
    <row r="773" spans="1:34" s="3" customFormat="1" ht="15" customHeight="1">
      <c r="A773" s="81" t="s">
        <v>471</v>
      </c>
      <c r="B773" s="90">
        <v>1054214250</v>
      </c>
      <c r="C773" s="91">
        <f>SUM(U773+AA773)</f>
        <v>96.686760000000007</v>
      </c>
      <c r="D773" s="294">
        <v>12355063</v>
      </c>
      <c r="E773" s="90" t="s">
        <v>1017</v>
      </c>
      <c r="F773" s="90" t="s">
        <v>472</v>
      </c>
      <c r="G773" s="90" t="s">
        <v>1170</v>
      </c>
      <c r="H773" s="93" t="s">
        <v>473</v>
      </c>
      <c r="I773" s="94">
        <v>0</v>
      </c>
      <c r="J773" s="94">
        <v>0</v>
      </c>
      <c r="K773" s="95">
        <v>1.9970000000000002E-2</v>
      </c>
      <c r="L773" s="96">
        <v>0.08</v>
      </c>
      <c r="M773" s="96">
        <f t="shared" si="544"/>
        <v>0</v>
      </c>
      <c r="N773" s="96">
        <f t="shared" si="545"/>
        <v>0</v>
      </c>
      <c r="O773" s="96" t="s">
        <v>27</v>
      </c>
      <c r="P773" s="443">
        <v>151894</v>
      </c>
      <c r="Q773" s="98">
        <f>VLOOKUP(H773,Devices!$A$2:$C$2077,3,FALSE)</f>
        <v>153002</v>
      </c>
      <c r="R773" s="94">
        <f t="shared" si="546"/>
        <v>1108</v>
      </c>
      <c r="S773" s="90"/>
      <c r="T773" s="94">
        <f t="shared" si="541"/>
        <v>1108</v>
      </c>
      <c r="U773" s="96">
        <f t="shared" si="542"/>
        <v>22.126760000000001</v>
      </c>
      <c r="V773" s="157">
        <v>97560</v>
      </c>
      <c r="W773" s="100">
        <f>VLOOKUP(H773,Devices!$A$2:$D$2077,4,FALSE)</f>
        <v>98492</v>
      </c>
      <c r="X773" s="94">
        <f t="shared" si="547"/>
        <v>932</v>
      </c>
      <c r="Y773" s="94"/>
      <c r="Z773" s="94">
        <f t="shared" ref="Z773:Z812" si="548">IF(X773-J773&gt;0,X773-J773,"0")</f>
        <v>932</v>
      </c>
      <c r="AA773" s="96">
        <f t="shared" si="543"/>
        <v>74.56</v>
      </c>
      <c r="AB773" s="91">
        <v>96.686760000000007</v>
      </c>
      <c r="AC773" s="91"/>
    </row>
    <row r="774" spans="1:34" s="3" customFormat="1" ht="15" customHeight="1">
      <c r="A774" s="81" t="s">
        <v>471</v>
      </c>
      <c r="B774" s="90">
        <v>1061883600</v>
      </c>
      <c r="C774" s="91">
        <f>SUM(U774+AA774)</f>
        <v>57.819789999999998</v>
      </c>
      <c r="D774" s="294">
        <v>12355094</v>
      </c>
      <c r="E774" s="90" t="s">
        <v>1017</v>
      </c>
      <c r="F774" s="90" t="s">
        <v>474</v>
      </c>
      <c r="G774" s="90" t="s">
        <v>1249</v>
      </c>
      <c r="H774" s="93" t="s">
        <v>475</v>
      </c>
      <c r="I774" s="94">
        <v>0</v>
      </c>
      <c r="J774" s="94">
        <v>0</v>
      </c>
      <c r="K774" s="95">
        <v>1.9970000000000002E-2</v>
      </c>
      <c r="L774" s="96">
        <v>0.08</v>
      </c>
      <c r="M774" s="96">
        <f t="shared" si="544"/>
        <v>0</v>
      </c>
      <c r="N774" s="96">
        <f t="shared" si="545"/>
        <v>0</v>
      </c>
      <c r="O774" s="96" t="s">
        <v>27</v>
      </c>
      <c r="P774" s="443">
        <v>15001</v>
      </c>
      <c r="Q774" s="98">
        <f>VLOOKUP(H774,Devices!$A$2:$C$2077,3,FALSE)</f>
        <v>15008</v>
      </c>
      <c r="R774" s="94">
        <f t="shared" si="546"/>
        <v>7</v>
      </c>
      <c r="S774" s="90"/>
      <c r="T774" s="94">
        <f t="shared" si="541"/>
        <v>7</v>
      </c>
      <c r="U774" s="96">
        <f t="shared" si="542"/>
        <v>0.13979000000000003</v>
      </c>
      <c r="V774" s="99">
        <v>1510</v>
      </c>
      <c r="W774" s="100">
        <f>VLOOKUP(H774,Devices!$A$2:$D$2077,4,FALSE)</f>
        <v>2231</v>
      </c>
      <c r="X774" s="94">
        <f t="shared" si="547"/>
        <v>721</v>
      </c>
      <c r="Y774" s="94"/>
      <c r="Z774" s="94">
        <f t="shared" si="548"/>
        <v>721</v>
      </c>
      <c r="AA774" s="96">
        <f t="shared" si="543"/>
        <v>57.68</v>
      </c>
      <c r="AB774" s="91">
        <v>57.819789999999998</v>
      </c>
      <c r="AC774" s="91"/>
    </row>
    <row r="775" spans="1:34" s="4" customFormat="1" ht="15" customHeight="1">
      <c r="A775" s="81" t="s">
        <v>5857</v>
      </c>
      <c r="B775" s="90">
        <v>1061883600</v>
      </c>
      <c r="C775" s="91">
        <f>SUM(U775+AA775)</f>
        <v>0</v>
      </c>
      <c r="D775" s="294">
        <v>12355111</v>
      </c>
      <c r="E775" s="90" t="s">
        <v>1017</v>
      </c>
      <c r="F775" s="90" t="s">
        <v>5858</v>
      </c>
      <c r="G775" s="90" t="s">
        <v>476</v>
      </c>
      <c r="H775" s="93" t="s">
        <v>5859</v>
      </c>
      <c r="I775" s="94">
        <v>0</v>
      </c>
      <c r="J775" s="94">
        <v>0</v>
      </c>
      <c r="K775" s="95">
        <v>1.9970000000000002E-2</v>
      </c>
      <c r="L775" s="96">
        <v>0.08</v>
      </c>
      <c r="M775" s="96">
        <f t="shared" ref="M775" si="549">I775*K775</f>
        <v>0</v>
      </c>
      <c r="N775" s="96">
        <f t="shared" ref="N775" si="550">J775*L775</f>
        <v>0</v>
      </c>
      <c r="O775" s="96" t="s">
        <v>27</v>
      </c>
      <c r="P775" s="443">
        <v>18494</v>
      </c>
      <c r="Q775" s="98">
        <v>18494</v>
      </c>
      <c r="R775" s="94">
        <f t="shared" ref="R775" si="551">Q775-P775</f>
        <v>0</v>
      </c>
      <c r="S775" s="90"/>
      <c r="T775" s="94" t="str">
        <f t="shared" ref="T775" si="552">IF(R775-I775&gt;0, R775-I775,"0")</f>
        <v>0</v>
      </c>
      <c r="U775" s="96">
        <f t="shared" ref="U775" si="553">IF(T775&gt;0,T775*K775,"0")</f>
        <v>0</v>
      </c>
      <c r="V775" s="99">
        <v>0</v>
      </c>
      <c r="W775" s="100">
        <v>0</v>
      </c>
      <c r="X775" s="94">
        <f t="shared" ref="X775" si="554">W775-V775</f>
        <v>0</v>
      </c>
      <c r="Y775" s="94"/>
      <c r="Z775" s="94" t="str">
        <f t="shared" ref="Z775" si="555">IF(X775-J775&gt;0,X775-J775,"0")</f>
        <v>0</v>
      </c>
      <c r="AA775" s="96">
        <f t="shared" ref="AA775" si="556">IF(Z775&gt;0,Z775*L775,"0")</f>
        <v>0</v>
      </c>
      <c r="AB775" s="91">
        <v>0</v>
      </c>
      <c r="AC775" s="91"/>
    </row>
    <row r="776" spans="1:34" s="4" customFormat="1" ht="15" customHeight="1">
      <c r="A776" s="81" t="s">
        <v>2300</v>
      </c>
      <c r="B776" s="90">
        <v>1061975000</v>
      </c>
      <c r="C776" s="91">
        <f>SUM(U776+AA776)</f>
        <v>2.9156200000000001</v>
      </c>
      <c r="D776" s="294">
        <v>12355666</v>
      </c>
      <c r="E776" s="90" t="s">
        <v>1017</v>
      </c>
      <c r="F776" s="90" t="s">
        <v>2301</v>
      </c>
      <c r="G776" s="90" t="s">
        <v>2302</v>
      </c>
      <c r="H776" s="93" t="s">
        <v>2303</v>
      </c>
      <c r="I776" s="94">
        <v>0</v>
      </c>
      <c r="J776" s="94">
        <v>0</v>
      </c>
      <c r="K776" s="95">
        <v>1.9970000000000002E-2</v>
      </c>
      <c r="L776" s="96">
        <v>0.08</v>
      </c>
      <c r="M776" s="96">
        <f t="shared" si="544"/>
        <v>0</v>
      </c>
      <c r="N776" s="96">
        <f t="shared" si="545"/>
        <v>0</v>
      </c>
      <c r="O776" s="96" t="s">
        <v>27</v>
      </c>
      <c r="P776" s="187">
        <v>17350</v>
      </c>
      <c r="Q776" s="98">
        <f>VLOOKUP(H776,Devices!$A$2:$C$2077,3,FALSE)</f>
        <v>17496</v>
      </c>
      <c r="R776" s="94">
        <f t="shared" si="546"/>
        <v>146</v>
      </c>
      <c r="S776" s="90"/>
      <c r="T776" s="94">
        <f t="shared" si="541"/>
        <v>146</v>
      </c>
      <c r="U776" s="96">
        <f t="shared" si="542"/>
        <v>2.9156200000000001</v>
      </c>
      <c r="V776" s="99">
        <v>0</v>
      </c>
      <c r="W776" s="100">
        <v>0</v>
      </c>
      <c r="X776" s="94">
        <f t="shared" si="547"/>
        <v>0</v>
      </c>
      <c r="Y776" s="94"/>
      <c r="Z776" s="94" t="str">
        <f t="shared" si="548"/>
        <v>0</v>
      </c>
      <c r="AA776" s="96">
        <f t="shared" si="543"/>
        <v>0</v>
      </c>
      <c r="AB776" s="91">
        <v>2.9156200000000001</v>
      </c>
      <c r="AC776" s="91"/>
      <c r="AF776" s="3"/>
      <c r="AG776" s="3"/>
      <c r="AH776" s="3"/>
    </row>
    <row r="777" spans="1:34" s="4" customFormat="1" ht="15" customHeight="1">
      <c r="A777" s="81" t="s">
        <v>3077</v>
      </c>
      <c r="B777" s="90">
        <v>1061975000</v>
      </c>
      <c r="C777" s="91">
        <f>SUM(U777+AA777)</f>
        <v>74.00882</v>
      </c>
      <c r="D777" s="294">
        <v>12356027</v>
      </c>
      <c r="E777" s="90" t="s">
        <v>1017</v>
      </c>
      <c r="F777" s="90" t="s">
        <v>4859</v>
      </c>
      <c r="G777" s="90" t="s">
        <v>2236</v>
      </c>
      <c r="H777" s="93" t="s">
        <v>3053</v>
      </c>
      <c r="I777" s="94">
        <v>0</v>
      </c>
      <c r="J777" s="94">
        <v>0</v>
      </c>
      <c r="K777" s="95">
        <v>1.9970000000000002E-2</v>
      </c>
      <c r="L777" s="96">
        <v>0.08</v>
      </c>
      <c r="M777" s="96">
        <f t="shared" si="544"/>
        <v>0</v>
      </c>
      <c r="N777" s="96">
        <f t="shared" si="545"/>
        <v>0</v>
      </c>
      <c r="O777" s="96" t="s">
        <v>27</v>
      </c>
      <c r="P777" s="239">
        <v>237667</v>
      </c>
      <c r="Q777" s="98">
        <f>VLOOKUP(H777,Devices!$A$2:$C$2077,3,FALSE)</f>
        <v>241373</v>
      </c>
      <c r="R777" s="94">
        <f t="shared" si="546"/>
        <v>3706</v>
      </c>
      <c r="S777" s="90"/>
      <c r="T777" s="94">
        <f t="shared" si="541"/>
        <v>3706</v>
      </c>
      <c r="U777" s="96">
        <f t="shared" si="542"/>
        <v>74.00882</v>
      </c>
      <c r="V777" s="99">
        <v>0</v>
      </c>
      <c r="W777" s="100">
        <v>0</v>
      </c>
      <c r="X777" s="94">
        <f t="shared" si="547"/>
        <v>0</v>
      </c>
      <c r="Y777" s="94"/>
      <c r="Z777" s="94" t="str">
        <f t="shared" si="548"/>
        <v>0</v>
      </c>
      <c r="AA777" s="96">
        <f t="shared" si="543"/>
        <v>0</v>
      </c>
      <c r="AB777" s="91">
        <v>74.00882</v>
      </c>
      <c r="AC777" s="91"/>
      <c r="AF777" s="3"/>
    </row>
    <row r="778" spans="1:34" s="3" customFormat="1" ht="15" customHeight="1">
      <c r="A778" s="81" t="s">
        <v>3634</v>
      </c>
      <c r="B778" s="90">
        <v>1054214250</v>
      </c>
      <c r="C778" s="91">
        <f>SUM(U778+AA778)</f>
        <v>259.98943000000003</v>
      </c>
      <c r="D778" s="294">
        <v>12355609</v>
      </c>
      <c r="E778" s="90" t="s">
        <v>1017</v>
      </c>
      <c r="F778" s="90" t="s">
        <v>452</v>
      </c>
      <c r="G778" s="90" t="s">
        <v>40</v>
      </c>
      <c r="H778" s="93" t="s">
        <v>3635</v>
      </c>
      <c r="I778" s="94">
        <v>0</v>
      </c>
      <c r="J778" s="94">
        <v>0</v>
      </c>
      <c r="K778" s="95">
        <v>1.9970000000000002E-2</v>
      </c>
      <c r="L778" s="96">
        <v>0.08</v>
      </c>
      <c r="M778" s="96">
        <f t="shared" si="544"/>
        <v>0</v>
      </c>
      <c r="N778" s="96">
        <f t="shared" si="545"/>
        <v>0</v>
      </c>
      <c r="O778" s="96" t="s">
        <v>27</v>
      </c>
      <c r="P778" s="231">
        <v>427736</v>
      </c>
      <c r="Q778" s="98">
        <f>VLOOKUP(H778,Devices!$A$2:$C$2077,3,FALSE)</f>
        <v>440755</v>
      </c>
      <c r="R778" s="94">
        <f t="shared" si="546"/>
        <v>13019</v>
      </c>
      <c r="S778" s="90"/>
      <c r="T778" s="94">
        <f t="shared" si="541"/>
        <v>13019</v>
      </c>
      <c r="U778" s="96">
        <f t="shared" si="542"/>
        <v>259.98943000000003</v>
      </c>
      <c r="V778" s="99">
        <v>0</v>
      </c>
      <c r="W778" s="100">
        <v>0</v>
      </c>
      <c r="X778" s="94">
        <f t="shared" si="547"/>
        <v>0</v>
      </c>
      <c r="Y778" s="94"/>
      <c r="Z778" s="94" t="str">
        <f t="shared" si="548"/>
        <v>0</v>
      </c>
      <c r="AA778" s="96">
        <f t="shared" si="543"/>
        <v>0</v>
      </c>
      <c r="AB778" s="91">
        <v>259.98943000000003</v>
      </c>
      <c r="AC778" s="91"/>
      <c r="AF778" s="4"/>
      <c r="AG778" s="4"/>
      <c r="AH778" s="4"/>
    </row>
    <row r="779" spans="1:34" s="3" customFormat="1" ht="15" customHeight="1">
      <c r="A779" s="81" t="s">
        <v>3687</v>
      </c>
      <c r="B779" s="90">
        <v>1061883600</v>
      </c>
      <c r="C779" s="91">
        <f>SUM(U779+AA779)</f>
        <v>104.78259000000001</v>
      </c>
      <c r="D779" s="294">
        <v>12356155</v>
      </c>
      <c r="E779" s="90" t="s">
        <v>1017</v>
      </c>
      <c r="F779" s="90" t="s">
        <v>3688</v>
      </c>
      <c r="G779" s="90" t="s">
        <v>2200</v>
      </c>
      <c r="H779" s="93" t="s">
        <v>3689</v>
      </c>
      <c r="I779" s="94">
        <v>0</v>
      </c>
      <c r="J779" s="94">
        <v>0</v>
      </c>
      <c r="K779" s="95">
        <v>1.9970000000000002E-2</v>
      </c>
      <c r="L779" s="96">
        <v>0.08</v>
      </c>
      <c r="M779" s="96">
        <f t="shared" si="544"/>
        <v>0</v>
      </c>
      <c r="N779" s="96">
        <f t="shared" si="545"/>
        <v>0</v>
      </c>
      <c r="O779" s="96" t="s">
        <v>27</v>
      </c>
      <c r="P779" s="187">
        <v>159445</v>
      </c>
      <c r="Q779" s="98">
        <f>VLOOKUP(H779,Devices!$A$2:$C$2077,3,FALSE)</f>
        <v>164692</v>
      </c>
      <c r="R779" s="94">
        <f t="shared" si="546"/>
        <v>5247</v>
      </c>
      <c r="S779" s="90"/>
      <c r="T779" s="94">
        <f t="shared" si="541"/>
        <v>5247</v>
      </c>
      <c r="U779" s="96">
        <f t="shared" si="542"/>
        <v>104.78259000000001</v>
      </c>
      <c r="V779" s="99">
        <v>0</v>
      </c>
      <c r="W779" s="100">
        <v>0</v>
      </c>
      <c r="X779" s="94">
        <f t="shared" si="547"/>
        <v>0</v>
      </c>
      <c r="Y779" s="94"/>
      <c r="Z779" s="94" t="str">
        <f t="shared" si="548"/>
        <v>0</v>
      </c>
      <c r="AA779" s="96">
        <f t="shared" si="543"/>
        <v>0</v>
      </c>
      <c r="AB779" s="91">
        <v>104.78259000000001</v>
      </c>
      <c r="AC779" s="91"/>
      <c r="AF779" s="4"/>
    </row>
    <row r="780" spans="1:34" s="4" customFormat="1" ht="15" customHeight="1">
      <c r="A780" s="81" t="s">
        <v>3687</v>
      </c>
      <c r="B780" s="90">
        <v>1061883600</v>
      </c>
      <c r="C780" s="91">
        <f>SUM(U780+AA780)</f>
        <v>429.97407000000004</v>
      </c>
      <c r="D780" s="294">
        <v>12356156</v>
      </c>
      <c r="E780" s="90" t="s">
        <v>1017</v>
      </c>
      <c r="F780" s="90" t="s">
        <v>3690</v>
      </c>
      <c r="G780" s="90" t="s">
        <v>2200</v>
      </c>
      <c r="H780" s="93" t="s">
        <v>3691</v>
      </c>
      <c r="I780" s="94">
        <v>0</v>
      </c>
      <c r="J780" s="94">
        <v>0</v>
      </c>
      <c r="K780" s="95">
        <v>1.9970000000000002E-2</v>
      </c>
      <c r="L780" s="96">
        <v>0.08</v>
      </c>
      <c r="M780" s="96">
        <f t="shared" si="544"/>
        <v>0</v>
      </c>
      <c r="N780" s="96">
        <f t="shared" si="545"/>
        <v>0</v>
      </c>
      <c r="O780" s="96" t="s">
        <v>27</v>
      </c>
      <c r="P780" s="239">
        <v>783966</v>
      </c>
      <c r="Q780" s="98">
        <f>VLOOKUP(H780,Devices!$A$2:$C$2077,3,FALSE)</f>
        <v>805497</v>
      </c>
      <c r="R780" s="94">
        <f t="shared" si="546"/>
        <v>21531</v>
      </c>
      <c r="S780" s="90"/>
      <c r="T780" s="94">
        <f t="shared" si="541"/>
        <v>21531</v>
      </c>
      <c r="U780" s="96">
        <f t="shared" si="542"/>
        <v>429.97407000000004</v>
      </c>
      <c r="V780" s="99">
        <v>0</v>
      </c>
      <c r="W780" s="100">
        <v>0</v>
      </c>
      <c r="X780" s="94">
        <f t="shared" si="547"/>
        <v>0</v>
      </c>
      <c r="Y780" s="94"/>
      <c r="Z780" s="94" t="str">
        <f t="shared" si="548"/>
        <v>0</v>
      </c>
      <c r="AA780" s="96">
        <f t="shared" si="543"/>
        <v>0</v>
      </c>
      <c r="AB780" s="91">
        <v>429.97407000000004</v>
      </c>
      <c r="AC780" s="91"/>
      <c r="AF780" s="3"/>
      <c r="AG780" s="3"/>
      <c r="AH780" s="3"/>
    </row>
    <row r="781" spans="1:34" s="4" customFormat="1" ht="15" customHeight="1">
      <c r="A781" s="81" t="s">
        <v>4465</v>
      </c>
      <c r="B781" s="90">
        <v>1054251100</v>
      </c>
      <c r="C781" s="91">
        <f>SUM(U781+AA781)</f>
        <v>0.71892</v>
      </c>
      <c r="D781" s="294">
        <v>12355743</v>
      </c>
      <c r="E781" s="90" t="s">
        <v>4466</v>
      </c>
      <c r="F781" s="90" t="s">
        <v>4467</v>
      </c>
      <c r="G781" s="90" t="s">
        <v>2302</v>
      </c>
      <c r="H781" s="93" t="s">
        <v>4449</v>
      </c>
      <c r="I781" s="94">
        <v>0</v>
      </c>
      <c r="J781" s="94">
        <v>0</v>
      </c>
      <c r="K781" s="95">
        <v>1.9970000000000002E-2</v>
      </c>
      <c r="L781" s="96">
        <v>0.08</v>
      </c>
      <c r="M781" s="96">
        <f t="shared" ref="M781:N783" si="557">I781*K781</f>
        <v>0</v>
      </c>
      <c r="N781" s="96">
        <f t="shared" si="557"/>
        <v>0</v>
      </c>
      <c r="O781" s="96" t="s">
        <v>27</v>
      </c>
      <c r="P781" s="226">
        <v>4106</v>
      </c>
      <c r="Q781" s="98">
        <v>4142</v>
      </c>
      <c r="R781" s="94">
        <f t="shared" ref="R781:R790" si="558">Q781-P781</f>
        <v>36</v>
      </c>
      <c r="S781" s="90"/>
      <c r="T781" s="94">
        <f t="shared" ref="T781:T790" si="559">IF(R781-I781&gt;0, R781-I781,"0")</f>
        <v>36</v>
      </c>
      <c r="U781" s="96">
        <f t="shared" ref="U781:U790" si="560">IF(T781&gt;0,T781*K781,"0")</f>
        <v>0.71892</v>
      </c>
      <c r="V781" s="99">
        <v>0</v>
      </c>
      <c r="W781" s="100">
        <v>0</v>
      </c>
      <c r="X781" s="94">
        <f t="shared" ref="X781:X790" si="561">W781-V781</f>
        <v>0</v>
      </c>
      <c r="Y781" s="94"/>
      <c r="Z781" s="94" t="str">
        <f t="shared" ref="Z781:Z790" si="562">IF(X781-J781&gt;0,X781-J781,"0")</f>
        <v>0</v>
      </c>
      <c r="AA781" s="96">
        <f t="shared" ref="AA781:AA790" si="563">IF(Z781&gt;0,Z781*L781,"0")</f>
        <v>0</v>
      </c>
      <c r="AB781" s="91">
        <v>0.71892</v>
      </c>
      <c r="AC781" s="91"/>
      <c r="AG781" s="3"/>
      <c r="AH781" s="3"/>
    </row>
    <row r="782" spans="1:34" s="3" customFormat="1" ht="15" customHeight="1">
      <c r="A782" s="81" t="s">
        <v>5175</v>
      </c>
      <c r="B782" s="90">
        <v>1054214250</v>
      </c>
      <c r="C782" s="91">
        <f>SUM(U782+AA782)</f>
        <v>136.98463000000001</v>
      </c>
      <c r="D782" s="294">
        <v>12356415</v>
      </c>
      <c r="E782" s="90" t="s">
        <v>1017</v>
      </c>
      <c r="F782" s="90" t="s">
        <v>5176</v>
      </c>
      <c r="G782" s="90" t="s">
        <v>1971</v>
      </c>
      <c r="H782" s="93" t="s">
        <v>5149</v>
      </c>
      <c r="I782" s="94">
        <v>0</v>
      </c>
      <c r="J782" s="94">
        <v>0</v>
      </c>
      <c r="K782" s="95">
        <v>1.9970000000000002E-2</v>
      </c>
      <c r="L782" s="96">
        <v>0.08</v>
      </c>
      <c r="M782" s="96">
        <f t="shared" si="557"/>
        <v>0</v>
      </c>
      <c r="N782" s="96">
        <f t="shared" si="557"/>
        <v>0</v>
      </c>
      <c r="O782" s="96" t="s">
        <v>27</v>
      </c>
      <c r="P782" s="247">
        <v>11515</v>
      </c>
      <c r="Q782" s="98">
        <f>VLOOKUP(H782,Devices!$A$2:$C$2077,3,FALSE)</f>
        <v>12694</v>
      </c>
      <c r="R782" s="94">
        <f t="shared" si="558"/>
        <v>1179</v>
      </c>
      <c r="S782" s="90"/>
      <c r="T782" s="94">
        <f t="shared" si="559"/>
        <v>1179</v>
      </c>
      <c r="U782" s="96">
        <f t="shared" si="560"/>
        <v>23.544630000000002</v>
      </c>
      <c r="V782" s="99">
        <v>11206</v>
      </c>
      <c r="W782" s="100">
        <f>VLOOKUP(H782,Devices!$A$2:$D$2077,4,FALSE)</f>
        <v>12624</v>
      </c>
      <c r="X782" s="94">
        <f t="shared" si="561"/>
        <v>1418</v>
      </c>
      <c r="Y782" s="94"/>
      <c r="Z782" s="94">
        <f t="shared" si="562"/>
        <v>1418</v>
      </c>
      <c r="AA782" s="96">
        <f t="shared" si="563"/>
        <v>113.44</v>
      </c>
      <c r="AB782" s="91">
        <v>136.98463000000001</v>
      </c>
      <c r="AC782" s="91"/>
    </row>
    <row r="783" spans="1:34" s="4" customFormat="1" ht="15" customHeight="1">
      <c r="A783" s="81" t="s">
        <v>5455</v>
      </c>
      <c r="B783" s="90">
        <v>1058724110</v>
      </c>
      <c r="C783" s="91">
        <f>SUM(U783+AA783)</f>
        <v>15.576600000000001</v>
      </c>
      <c r="D783" s="294">
        <v>12355661</v>
      </c>
      <c r="E783" s="90" t="s">
        <v>1017</v>
      </c>
      <c r="F783" s="90" t="s">
        <v>5456</v>
      </c>
      <c r="G783" s="90" t="s">
        <v>2280</v>
      </c>
      <c r="H783" s="93" t="s">
        <v>5433</v>
      </c>
      <c r="I783" s="94">
        <v>0</v>
      </c>
      <c r="J783" s="94">
        <v>0</v>
      </c>
      <c r="K783" s="95">
        <v>1.9970000000000002E-2</v>
      </c>
      <c r="L783" s="96">
        <v>0.08</v>
      </c>
      <c r="M783" s="96">
        <f t="shared" si="557"/>
        <v>0</v>
      </c>
      <c r="N783" s="96">
        <f t="shared" si="557"/>
        <v>0</v>
      </c>
      <c r="O783" s="96" t="s">
        <v>27</v>
      </c>
      <c r="P783" s="247">
        <v>7200</v>
      </c>
      <c r="Q783" s="98">
        <f>VLOOKUP(H783,Devices!$A$2:$C$2077,3,FALSE)</f>
        <v>7980</v>
      </c>
      <c r="R783" s="94">
        <f t="shared" si="558"/>
        <v>780</v>
      </c>
      <c r="S783" s="90"/>
      <c r="T783" s="94">
        <f t="shared" si="559"/>
        <v>780</v>
      </c>
      <c r="U783" s="96">
        <f t="shared" si="560"/>
        <v>15.576600000000001</v>
      </c>
      <c r="V783" s="99">
        <v>0</v>
      </c>
      <c r="W783" s="100">
        <v>0</v>
      </c>
      <c r="X783" s="94">
        <f t="shared" si="561"/>
        <v>0</v>
      </c>
      <c r="Y783" s="94"/>
      <c r="Z783" s="94" t="str">
        <f t="shared" si="562"/>
        <v>0</v>
      </c>
      <c r="AA783" s="96">
        <f t="shared" si="563"/>
        <v>0</v>
      </c>
      <c r="AB783" s="91">
        <v>15.576600000000001</v>
      </c>
      <c r="AC783" s="91"/>
    </row>
    <row r="784" spans="1:34" s="3" customFormat="1" ht="15" customHeight="1">
      <c r="A784" s="81" t="s">
        <v>5546</v>
      </c>
      <c r="B784" s="90">
        <v>1058724110</v>
      </c>
      <c r="C784" s="91">
        <f>SUM(U784+AA784)</f>
        <v>3.6545100000000001</v>
      </c>
      <c r="D784" s="294">
        <v>12356468</v>
      </c>
      <c r="E784" s="90" t="s">
        <v>6769</v>
      </c>
      <c r="F784" s="90" t="s">
        <v>5547</v>
      </c>
      <c r="G784" s="90" t="s">
        <v>4009</v>
      </c>
      <c r="H784" s="93" t="s">
        <v>5548</v>
      </c>
      <c r="I784" s="94">
        <v>0</v>
      </c>
      <c r="J784" s="94">
        <v>0</v>
      </c>
      <c r="K784" s="95">
        <v>1.9970000000000002E-2</v>
      </c>
      <c r="L784" s="96">
        <v>0.08</v>
      </c>
      <c r="M784" s="96">
        <f t="shared" ref="M784:N790" si="564">I784*K784</f>
        <v>0</v>
      </c>
      <c r="N784" s="96">
        <f t="shared" si="564"/>
        <v>0</v>
      </c>
      <c r="O784" s="96" t="s">
        <v>27</v>
      </c>
      <c r="P784" s="187">
        <v>1196</v>
      </c>
      <c r="Q784" s="98">
        <f>VLOOKUP(H784,[1]Billing!$I$2:$S$2302,11,FALSE)</f>
        <v>1379</v>
      </c>
      <c r="R784" s="94">
        <f t="shared" si="558"/>
        <v>183</v>
      </c>
      <c r="S784" s="90"/>
      <c r="T784" s="94">
        <f t="shared" si="559"/>
        <v>183</v>
      </c>
      <c r="U784" s="96">
        <f t="shared" si="560"/>
        <v>3.6545100000000001</v>
      </c>
      <c r="V784" s="99">
        <v>0</v>
      </c>
      <c r="W784" s="100">
        <f>VLOOKUP(H784,[1]Billing!$I$2:$Y$2302,17,FALSE)</f>
        <v>0</v>
      </c>
      <c r="X784" s="94">
        <f t="shared" si="561"/>
        <v>0</v>
      </c>
      <c r="Y784" s="94"/>
      <c r="Z784" s="94" t="str">
        <f t="shared" si="562"/>
        <v>0</v>
      </c>
      <c r="AA784" s="96">
        <f t="shared" si="563"/>
        <v>0</v>
      </c>
      <c r="AB784" s="91">
        <v>3.6545100000000001</v>
      </c>
      <c r="AC784" s="91"/>
    </row>
    <row r="785" spans="1:34" s="3" customFormat="1" ht="15" customHeight="1">
      <c r="A785" s="81" t="s">
        <v>5546</v>
      </c>
      <c r="B785" s="90">
        <v>1058724110</v>
      </c>
      <c r="C785" s="91">
        <f>SUM(U785+AA785)</f>
        <v>5.1922000000000006</v>
      </c>
      <c r="D785" s="294">
        <v>12356467</v>
      </c>
      <c r="E785" s="90" t="s">
        <v>1017</v>
      </c>
      <c r="F785" s="90" t="s">
        <v>5549</v>
      </c>
      <c r="G785" s="90" t="s">
        <v>4009</v>
      </c>
      <c r="H785" s="93" t="s">
        <v>5513</v>
      </c>
      <c r="I785" s="94">
        <v>0</v>
      </c>
      <c r="J785" s="94">
        <v>0</v>
      </c>
      <c r="K785" s="95">
        <v>1.9970000000000002E-2</v>
      </c>
      <c r="L785" s="96">
        <v>0.08</v>
      </c>
      <c r="M785" s="96">
        <f t="shared" si="564"/>
        <v>0</v>
      </c>
      <c r="N785" s="96">
        <f t="shared" si="564"/>
        <v>0</v>
      </c>
      <c r="O785" s="96" t="s">
        <v>27</v>
      </c>
      <c r="P785" s="187">
        <v>1278</v>
      </c>
      <c r="Q785" s="98">
        <f>VLOOKUP(H785,[1]Billing!$I$2:$S$2302,11,FALSE)</f>
        <v>1538</v>
      </c>
      <c r="R785" s="94">
        <f t="shared" si="558"/>
        <v>260</v>
      </c>
      <c r="S785" s="90"/>
      <c r="T785" s="94">
        <f t="shared" si="559"/>
        <v>260</v>
      </c>
      <c r="U785" s="96">
        <f t="shared" si="560"/>
        <v>5.1922000000000006</v>
      </c>
      <c r="V785" s="99">
        <v>0</v>
      </c>
      <c r="W785" s="100">
        <f>VLOOKUP(H785,[1]Billing!$I$2:$Y$2302,17,FALSE)</f>
        <v>0</v>
      </c>
      <c r="X785" s="94">
        <f t="shared" si="561"/>
        <v>0</v>
      </c>
      <c r="Y785" s="94"/>
      <c r="Z785" s="94" t="str">
        <f t="shared" si="562"/>
        <v>0</v>
      </c>
      <c r="AA785" s="96">
        <f t="shared" si="563"/>
        <v>0</v>
      </c>
      <c r="AB785" s="91">
        <v>5.1922000000000006</v>
      </c>
      <c r="AC785" s="91"/>
    </row>
    <row r="786" spans="1:34" s="4" customFormat="1" ht="15" customHeight="1">
      <c r="A786" s="81" t="s">
        <v>5589</v>
      </c>
      <c r="B786" s="90">
        <v>1061883600</v>
      </c>
      <c r="C786" s="91">
        <f>SUM(U786+AA786)</f>
        <v>106.85947</v>
      </c>
      <c r="D786" s="294">
        <v>12356496</v>
      </c>
      <c r="E786" s="90" t="s">
        <v>1017</v>
      </c>
      <c r="F786" s="90" t="s">
        <v>5024</v>
      </c>
      <c r="G786" s="90" t="s">
        <v>4009</v>
      </c>
      <c r="H786" s="93" t="s">
        <v>5590</v>
      </c>
      <c r="I786" s="94">
        <v>0</v>
      </c>
      <c r="J786" s="94">
        <v>0</v>
      </c>
      <c r="K786" s="95">
        <v>1.9970000000000002E-2</v>
      </c>
      <c r="L786" s="96">
        <v>0.08</v>
      </c>
      <c r="M786" s="96">
        <f t="shared" si="564"/>
        <v>0</v>
      </c>
      <c r="N786" s="96">
        <f t="shared" si="564"/>
        <v>0</v>
      </c>
      <c r="O786" s="96" t="s">
        <v>27</v>
      </c>
      <c r="P786" s="187">
        <v>28357</v>
      </c>
      <c r="Q786" s="98">
        <f>VLOOKUP(H786,Devices!$A$2:$C$2077,3,FALSE)</f>
        <v>33708</v>
      </c>
      <c r="R786" s="94">
        <f t="shared" si="558"/>
        <v>5351</v>
      </c>
      <c r="S786" s="90"/>
      <c r="T786" s="94">
        <f t="shared" si="559"/>
        <v>5351</v>
      </c>
      <c r="U786" s="96">
        <f t="shared" si="560"/>
        <v>106.85947</v>
      </c>
      <c r="V786" s="99">
        <v>0</v>
      </c>
      <c r="W786" s="100">
        <v>0</v>
      </c>
      <c r="X786" s="94">
        <f t="shared" si="561"/>
        <v>0</v>
      </c>
      <c r="Y786" s="94"/>
      <c r="Z786" s="94" t="str">
        <f t="shared" si="562"/>
        <v>0</v>
      </c>
      <c r="AA786" s="96">
        <f t="shared" si="563"/>
        <v>0</v>
      </c>
      <c r="AB786" s="91">
        <v>106.85947</v>
      </c>
      <c r="AC786" s="91"/>
    </row>
    <row r="787" spans="1:34" s="4" customFormat="1" ht="15" customHeight="1">
      <c r="A787" s="81" t="s">
        <v>5589</v>
      </c>
      <c r="B787" s="90">
        <v>1061883600</v>
      </c>
      <c r="C787" s="91">
        <f>SUM(U787+AA787)</f>
        <v>46.609980000000007</v>
      </c>
      <c r="D787" s="294">
        <v>12356495</v>
      </c>
      <c r="E787" s="90" t="s">
        <v>1017</v>
      </c>
      <c r="F787" s="90" t="s">
        <v>5024</v>
      </c>
      <c r="G787" s="90" t="s">
        <v>4009</v>
      </c>
      <c r="H787" s="93" t="s">
        <v>5591</v>
      </c>
      <c r="I787" s="94">
        <v>0</v>
      </c>
      <c r="J787" s="94">
        <v>0</v>
      </c>
      <c r="K787" s="95">
        <v>1.9970000000000002E-2</v>
      </c>
      <c r="L787" s="96">
        <v>0.08</v>
      </c>
      <c r="M787" s="96">
        <f t="shared" si="564"/>
        <v>0</v>
      </c>
      <c r="N787" s="96">
        <f t="shared" si="564"/>
        <v>0</v>
      </c>
      <c r="O787" s="96" t="s">
        <v>27</v>
      </c>
      <c r="P787" s="187">
        <v>22565</v>
      </c>
      <c r="Q787" s="98">
        <f>VLOOKUP(H787,Devices!$A$2:$C$2077,3,FALSE)</f>
        <v>24899</v>
      </c>
      <c r="R787" s="94">
        <f t="shared" si="558"/>
        <v>2334</v>
      </c>
      <c r="S787" s="90"/>
      <c r="T787" s="94">
        <f t="shared" si="559"/>
        <v>2334</v>
      </c>
      <c r="U787" s="96">
        <f t="shared" si="560"/>
        <v>46.609980000000007</v>
      </c>
      <c r="V787" s="99">
        <v>0</v>
      </c>
      <c r="W787" s="100">
        <v>0</v>
      </c>
      <c r="X787" s="94">
        <f t="shared" si="561"/>
        <v>0</v>
      </c>
      <c r="Y787" s="94"/>
      <c r="Z787" s="94" t="str">
        <f t="shared" si="562"/>
        <v>0</v>
      </c>
      <c r="AA787" s="96">
        <f t="shared" si="563"/>
        <v>0</v>
      </c>
      <c r="AB787" s="91">
        <v>46.609980000000007</v>
      </c>
      <c r="AC787" s="91"/>
    </row>
    <row r="788" spans="1:34" s="4" customFormat="1" ht="15" customHeight="1">
      <c r="A788" s="81" t="s">
        <v>5589</v>
      </c>
      <c r="B788" s="90">
        <v>1061883600</v>
      </c>
      <c r="C788" s="91">
        <f>SUM(U788+AA788)</f>
        <v>44.033850000000001</v>
      </c>
      <c r="D788" s="294">
        <v>12356494</v>
      </c>
      <c r="E788" s="90" t="s">
        <v>1017</v>
      </c>
      <c r="F788" s="90" t="s">
        <v>5024</v>
      </c>
      <c r="G788" s="90" t="s">
        <v>4009</v>
      </c>
      <c r="H788" s="93" t="s">
        <v>5592</v>
      </c>
      <c r="I788" s="94">
        <v>0</v>
      </c>
      <c r="J788" s="94">
        <v>0</v>
      </c>
      <c r="K788" s="95">
        <v>1.9970000000000002E-2</v>
      </c>
      <c r="L788" s="96">
        <v>0.08</v>
      </c>
      <c r="M788" s="96">
        <f t="shared" si="564"/>
        <v>0</v>
      </c>
      <c r="N788" s="96">
        <f t="shared" si="564"/>
        <v>0</v>
      </c>
      <c r="O788" s="96" t="s">
        <v>27</v>
      </c>
      <c r="P788" s="187">
        <v>9131</v>
      </c>
      <c r="Q788" s="98">
        <f>VLOOKUP(H788,[1]Billing!$I$2:$S$2302,11,FALSE)</f>
        <v>11336</v>
      </c>
      <c r="R788" s="94">
        <f t="shared" si="558"/>
        <v>2205</v>
      </c>
      <c r="S788" s="90"/>
      <c r="T788" s="94">
        <f t="shared" si="559"/>
        <v>2205</v>
      </c>
      <c r="U788" s="96">
        <f t="shared" si="560"/>
        <v>44.033850000000001</v>
      </c>
      <c r="V788" s="99">
        <v>0</v>
      </c>
      <c r="W788" s="100">
        <f>VLOOKUP(H788,[1]Billing!$I$2:$Y$2302,17,FALSE)</f>
        <v>0</v>
      </c>
      <c r="X788" s="94">
        <f t="shared" si="561"/>
        <v>0</v>
      </c>
      <c r="Y788" s="94"/>
      <c r="Z788" s="94" t="str">
        <f t="shared" si="562"/>
        <v>0</v>
      </c>
      <c r="AA788" s="96">
        <f t="shared" si="563"/>
        <v>0</v>
      </c>
      <c r="AB788" s="91">
        <v>44.033850000000001</v>
      </c>
      <c r="AC788" s="91"/>
    </row>
    <row r="789" spans="1:34" s="4" customFormat="1" ht="15" customHeight="1">
      <c r="A789" s="81" t="s">
        <v>5589</v>
      </c>
      <c r="B789" s="90">
        <v>1061883600</v>
      </c>
      <c r="C789" s="91">
        <f>SUM(U789+AA789)</f>
        <v>63.764210000000006</v>
      </c>
      <c r="D789" s="294">
        <v>12356498</v>
      </c>
      <c r="E789" s="90" t="s">
        <v>1017</v>
      </c>
      <c r="F789" s="90" t="s">
        <v>5024</v>
      </c>
      <c r="G789" s="90" t="s">
        <v>4009</v>
      </c>
      <c r="H789" s="93" t="s">
        <v>5593</v>
      </c>
      <c r="I789" s="94">
        <v>0</v>
      </c>
      <c r="J789" s="94">
        <v>0</v>
      </c>
      <c r="K789" s="95">
        <v>1.9970000000000002E-2</v>
      </c>
      <c r="L789" s="96">
        <v>0.08</v>
      </c>
      <c r="M789" s="96">
        <f t="shared" si="564"/>
        <v>0</v>
      </c>
      <c r="N789" s="96">
        <f t="shared" si="564"/>
        <v>0</v>
      </c>
      <c r="O789" s="96" t="s">
        <v>27</v>
      </c>
      <c r="P789" s="187">
        <v>7321</v>
      </c>
      <c r="Q789" s="98">
        <f>VLOOKUP(H789,Devices!$A$2:$C$2077,3,FALSE)</f>
        <v>10514</v>
      </c>
      <c r="R789" s="94">
        <f t="shared" si="558"/>
        <v>3193</v>
      </c>
      <c r="S789" s="90"/>
      <c r="T789" s="94">
        <f t="shared" si="559"/>
        <v>3193</v>
      </c>
      <c r="U789" s="96">
        <f t="shared" si="560"/>
        <v>63.764210000000006</v>
      </c>
      <c r="V789" s="99">
        <v>0</v>
      </c>
      <c r="W789" s="100">
        <v>0</v>
      </c>
      <c r="X789" s="94">
        <f t="shared" si="561"/>
        <v>0</v>
      </c>
      <c r="Y789" s="94"/>
      <c r="Z789" s="94" t="str">
        <f t="shared" si="562"/>
        <v>0</v>
      </c>
      <c r="AA789" s="96">
        <f t="shared" si="563"/>
        <v>0</v>
      </c>
      <c r="AB789" s="91">
        <v>63.764210000000006</v>
      </c>
      <c r="AC789" s="91"/>
    </row>
    <row r="790" spans="1:34" s="4" customFormat="1" ht="15" customHeight="1">
      <c r="A790" s="81" t="s">
        <v>5589</v>
      </c>
      <c r="B790" s="90">
        <v>1061883600</v>
      </c>
      <c r="C790" s="91">
        <f>SUM(U790+AA790)</f>
        <v>27.139230000000001</v>
      </c>
      <c r="D790" s="294">
        <v>12356487</v>
      </c>
      <c r="E790" s="90" t="s">
        <v>1017</v>
      </c>
      <c r="F790" s="90" t="s">
        <v>5024</v>
      </c>
      <c r="G790" s="90" t="s">
        <v>4009</v>
      </c>
      <c r="H790" s="93" t="s">
        <v>5594</v>
      </c>
      <c r="I790" s="94">
        <v>0</v>
      </c>
      <c r="J790" s="94">
        <v>0</v>
      </c>
      <c r="K790" s="95">
        <v>1.9970000000000002E-2</v>
      </c>
      <c r="L790" s="96">
        <v>0.08</v>
      </c>
      <c r="M790" s="96">
        <f t="shared" si="564"/>
        <v>0</v>
      </c>
      <c r="N790" s="96">
        <f t="shared" si="564"/>
        <v>0</v>
      </c>
      <c r="O790" s="96" t="s">
        <v>27</v>
      </c>
      <c r="P790" s="187">
        <v>16224</v>
      </c>
      <c r="Q790" s="98">
        <f>VLOOKUP(H790,Devices!$A$2:$C$2077,3,FALSE)</f>
        <v>17583</v>
      </c>
      <c r="R790" s="94">
        <f t="shared" si="558"/>
        <v>1359</v>
      </c>
      <c r="S790" s="90"/>
      <c r="T790" s="94">
        <f t="shared" si="559"/>
        <v>1359</v>
      </c>
      <c r="U790" s="96">
        <f t="shared" si="560"/>
        <v>27.139230000000001</v>
      </c>
      <c r="V790" s="99">
        <v>0</v>
      </c>
      <c r="W790" s="100">
        <v>0</v>
      </c>
      <c r="X790" s="94">
        <f t="shared" si="561"/>
        <v>0</v>
      </c>
      <c r="Y790" s="94"/>
      <c r="Z790" s="94" t="str">
        <f t="shared" si="562"/>
        <v>0</v>
      </c>
      <c r="AA790" s="96">
        <f t="shared" si="563"/>
        <v>0</v>
      </c>
      <c r="AB790" s="91">
        <v>27.139230000000001</v>
      </c>
      <c r="AC790" s="91"/>
    </row>
    <row r="791" spans="1:34" s="3" customFormat="1" ht="15" customHeight="1">
      <c r="A791" s="81" t="s">
        <v>6702</v>
      </c>
      <c r="B791" s="90">
        <v>1013199730</v>
      </c>
      <c r="C791" s="91">
        <f>SUM(U791+AA791)</f>
        <v>24.423310000000001</v>
      </c>
      <c r="D791" s="294">
        <v>12356484</v>
      </c>
      <c r="E791" s="90" t="s">
        <v>1017</v>
      </c>
      <c r="F791" s="90" t="s">
        <v>6703</v>
      </c>
      <c r="G791" s="90" t="s">
        <v>2236</v>
      </c>
      <c r="H791" s="93" t="s">
        <v>5514</v>
      </c>
      <c r="I791" s="94">
        <v>0</v>
      </c>
      <c r="J791" s="94">
        <v>0</v>
      </c>
      <c r="K791" s="95">
        <v>1.9970000000000002E-2</v>
      </c>
      <c r="L791" s="96">
        <v>0.08</v>
      </c>
      <c r="M791" s="96">
        <f>I791*K791</f>
        <v>0</v>
      </c>
      <c r="N791" s="96">
        <f>J791*L791</f>
        <v>0</v>
      </c>
      <c r="O791" s="96" t="s">
        <v>27</v>
      </c>
      <c r="P791" s="251">
        <v>9995</v>
      </c>
      <c r="Q791" s="98">
        <f>VLOOKUP(H791,Devices!$A$2:$C$2077,3,FALSE)</f>
        <v>11218</v>
      </c>
      <c r="R791" s="94">
        <f>Q791-P791</f>
        <v>1223</v>
      </c>
      <c r="S791" s="90"/>
      <c r="T791" s="94">
        <f>IF(R791-I791&gt;0, R791-I791,"0")</f>
        <v>1223</v>
      </c>
      <c r="U791" s="96">
        <f>IF(T791&gt;0,T791*K791,"0")</f>
        <v>24.423310000000001</v>
      </c>
      <c r="V791" s="99">
        <v>0</v>
      </c>
      <c r="W791" s="100">
        <v>0</v>
      </c>
      <c r="X791" s="94">
        <f>W791-V791</f>
        <v>0</v>
      </c>
      <c r="Y791" s="94"/>
      <c r="Z791" s="94" t="str">
        <f>IF(X791-J791&gt;0,X791-J791,"0")</f>
        <v>0</v>
      </c>
      <c r="AA791" s="96">
        <f>IF(Z791&gt;0,Z791*L791,"0")</f>
        <v>0</v>
      </c>
      <c r="AB791" s="91">
        <v>24.423310000000001</v>
      </c>
      <c r="AC791" s="91"/>
    </row>
    <row r="792" spans="1:34" s="3" customFormat="1" ht="15" customHeight="1">
      <c r="A792" s="81">
        <v>89</v>
      </c>
      <c r="B792" s="90">
        <v>1061979300</v>
      </c>
      <c r="C792" s="91">
        <f>SUM(U792+AA792)</f>
        <v>54.597980000000007</v>
      </c>
      <c r="D792" s="294">
        <v>12354976</v>
      </c>
      <c r="E792" s="90" t="s">
        <v>1017</v>
      </c>
      <c r="F792" s="90" t="s">
        <v>477</v>
      </c>
      <c r="G792" s="90" t="s">
        <v>851</v>
      </c>
      <c r="H792" s="93" t="s">
        <v>478</v>
      </c>
      <c r="I792" s="94">
        <v>0</v>
      </c>
      <c r="J792" s="94">
        <v>0</v>
      </c>
      <c r="K792" s="95">
        <v>1.9970000000000002E-2</v>
      </c>
      <c r="L792" s="96">
        <v>0.08</v>
      </c>
      <c r="M792" s="96">
        <f t="shared" si="544"/>
        <v>0</v>
      </c>
      <c r="N792" s="96">
        <f t="shared" si="545"/>
        <v>0</v>
      </c>
      <c r="O792" s="96" t="s">
        <v>27</v>
      </c>
      <c r="P792" s="443">
        <v>200146</v>
      </c>
      <c r="Q792" s="98">
        <f>VLOOKUP(H792,Devices!$A$2:$C$2077,3,FALSE)</f>
        <v>202880</v>
      </c>
      <c r="R792" s="94">
        <f t="shared" si="546"/>
        <v>2734</v>
      </c>
      <c r="S792" s="90"/>
      <c r="T792" s="94">
        <f t="shared" ref="T792:T819" si="565">IF(R792-I792&gt;0, R792-I792,"0")</f>
        <v>2734</v>
      </c>
      <c r="U792" s="96">
        <f t="shared" ref="U792:U819" si="566">IF(T792&gt;0,T792*K792,"0")</f>
        <v>54.597980000000007</v>
      </c>
      <c r="V792" s="99">
        <v>0</v>
      </c>
      <c r="W792" s="100">
        <v>0</v>
      </c>
      <c r="X792" s="94">
        <f t="shared" si="547"/>
        <v>0</v>
      </c>
      <c r="Y792" s="94"/>
      <c r="Z792" s="94" t="str">
        <f t="shared" si="548"/>
        <v>0</v>
      </c>
      <c r="AA792" s="96">
        <f t="shared" ref="AA792:AA819" si="567">IF(Z792&gt;0,Z792*L792,"0")</f>
        <v>0</v>
      </c>
      <c r="AB792" s="91">
        <v>54.597980000000007</v>
      </c>
      <c r="AC792" s="91"/>
      <c r="AG792" s="4"/>
      <c r="AH792" s="4"/>
    </row>
    <row r="793" spans="1:34" s="3" customFormat="1" ht="15" customHeight="1">
      <c r="A793" s="81">
        <v>89</v>
      </c>
      <c r="B793" s="90">
        <v>1061883600</v>
      </c>
      <c r="C793" s="91">
        <f>SUM(U793+AA793)</f>
        <v>9.1262900000000009</v>
      </c>
      <c r="D793" s="294">
        <v>12354975</v>
      </c>
      <c r="E793" s="90" t="s">
        <v>1017</v>
      </c>
      <c r="F793" s="90" t="s">
        <v>479</v>
      </c>
      <c r="G793" s="90" t="s">
        <v>851</v>
      </c>
      <c r="H793" s="93" t="s">
        <v>480</v>
      </c>
      <c r="I793" s="94">
        <v>0</v>
      </c>
      <c r="J793" s="94">
        <v>0</v>
      </c>
      <c r="K793" s="95">
        <v>1.9970000000000002E-2</v>
      </c>
      <c r="L793" s="96">
        <v>0.08</v>
      </c>
      <c r="M793" s="96">
        <f t="shared" si="544"/>
        <v>0</v>
      </c>
      <c r="N793" s="96">
        <f t="shared" si="545"/>
        <v>0</v>
      </c>
      <c r="O793" s="96" t="s">
        <v>27</v>
      </c>
      <c r="P793" s="443">
        <v>252776</v>
      </c>
      <c r="Q793" s="98">
        <f>VLOOKUP(H793,Devices!$A$2:$C$2077,3,FALSE)</f>
        <v>253233</v>
      </c>
      <c r="R793" s="94">
        <f t="shared" si="546"/>
        <v>457</v>
      </c>
      <c r="S793" s="90"/>
      <c r="T793" s="94">
        <f t="shared" si="565"/>
        <v>457</v>
      </c>
      <c r="U793" s="96">
        <f t="shared" si="566"/>
        <v>9.1262900000000009</v>
      </c>
      <c r="V793" s="99">
        <v>0</v>
      </c>
      <c r="W793" s="100">
        <v>0</v>
      </c>
      <c r="X793" s="94">
        <f t="shared" si="547"/>
        <v>0</v>
      </c>
      <c r="Y793" s="94"/>
      <c r="Z793" s="94" t="str">
        <f t="shared" si="548"/>
        <v>0</v>
      </c>
      <c r="AA793" s="96">
        <f t="shared" si="567"/>
        <v>0</v>
      </c>
      <c r="AB793" s="91">
        <v>9.1262900000000009</v>
      </c>
      <c r="AC793" s="91"/>
      <c r="AF793" s="4"/>
      <c r="AH793" s="8"/>
    </row>
    <row r="794" spans="1:34" s="3" customFormat="1" ht="15" customHeight="1">
      <c r="A794" s="81">
        <v>89</v>
      </c>
      <c r="B794" s="90">
        <v>1061881500</v>
      </c>
      <c r="C794" s="91">
        <f>SUM(U794+AA794)</f>
        <v>0</v>
      </c>
      <c r="D794" s="294">
        <v>12354933</v>
      </c>
      <c r="E794" s="90" t="s">
        <v>1017</v>
      </c>
      <c r="F794" s="90" t="s">
        <v>481</v>
      </c>
      <c r="G794" s="90" t="s">
        <v>1227</v>
      </c>
      <c r="H794" s="93" t="s">
        <v>482</v>
      </c>
      <c r="I794" s="94">
        <v>0</v>
      </c>
      <c r="J794" s="94">
        <v>0</v>
      </c>
      <c r="K794" s="95">
        <v>1.9970000000000002E-2</v>
      </c>
      <c r="L794" s="96">
        <v>0.08</v>
      </c>
      <c r="M794" s="96">
        <f t="shared" si="544"/>
        <v>0</v>
      </c>
      <c r="N794" s="96">
        <f t="shared" si="545"/>
        <v>0</v>
      </c>
      <c r="O794" s="96" t="s">
        <v>27</v>
      </c>
      <c r="P794" s="443">
        <v>5231</v>
      </c>
      <c r="Q794" s="98">
        <f>VLOOKUP(H794,[1]Billing!$I$2:$S$2302,11,FALSE)</f>
        <v>5231</v>
      </c>
      <c r="R794" s="94">
        <f t="shared" si="546"/>
        <v>0</v>
      </c>
      <c r="S794" s="90"/>
      <c r="T794" s="94" t="str">
        <f t="shared" si="565"/>
        <v>0</v>
      </c>
      <c r="U794" s="96">
        <f t="shared" si="566"/>
        <v>0</v>
      </c>
      <c r="V794" s="99">
        <v>0</v>
      </c>
      <c r="W794" s="100">
        <f>VLOOKUP(H794,[1]Billing!$I$2:$Y$2302,17,FALSE)</f>
        <v>0</v>
      </c>
      <c r="X794" s="94">
        <f t="shared" si="547"/>
        <v>0</v>
      </c>
      <c r="Y794" s="94"/>
      <c r="Z794" s="94" t="str">
        <f t="shared" si="548"/>
        <v>0</v>
      </c>
      <c r="AA794" s="96">
        <f t="shared" si="567"/>
        <v>0</v>
      </c>
      <c r="AB794" s="91">
        <v>0</v>
      </c>
      <c r="AC794" s="91"/>
    </row>
    <row r="795" spans="1:34" s="3" customFormat="1" ht="15" customHeight="1">
      <c r="A795" s="81">
        <v>89</v>
      </c>
      <c r="B795" s="90">
        <v>1061883600</v>
      </c>
      <c r="C795" s="91">
        <f>SUM(U795+AA795)</f>
        <v>7.1692300000000007</v>
      </c>
      <c r="D795" s="294">
        <v>12317759</v>
      </c>
      <c r="E795" s="90" t="s">
        <v>1017</v>
      </c>
      <c r="F795" s="90" t="s">
        <v>479</v>
      </c>
      <c r="G795" s="90" t="s">
        <v>1755</v>
      </c>
      <c r="H795" s="93" t="s">
        <v>483</v>
      </c>
      <c r="I795" s="94">
        <v>0</v>
      </c>
      <c r="J795" s="94">
        <v>0</v>
      </c>
      <c r="K795" s="95">
        <v>1.9970000000000002E-2</v>
      </c>
      <c r="L795" s="96">
        <v>0.08</v>
      </c>
      <c r="M795" s="96">
        <f t="shared" si="544"/>
        <v>0</v>
      </c>
      <c r="N795" s="96">
        <f t="shared" si="545"/>
        <v>0</v>
      </c>
      <c r="O795" s="96" t="s">
        <v>27</v>
      </c>
      <c r="P795" s="443">
        <v>144554</v>
      </c>
      <c r="Q795" s="98">
        <f>VLOOKUP(H795,Devices!$A$2:$C$2077,3,FALSE)</f>
        <v>144913</v>
      </c>
      <c r="R795" s="94">
        <f t="shared" si="546"/>
        <v>359</v>
      </c>
      <c r="S795" s="90"/>
      <c r="T795" s="94">
        <f t="shared" si="565"/>
        <v>359</v>
      </c>
      <c r="U795" s="96">
        <f t="shared" si="566"/>
        <v>7.1692300000000007</v>
      </c>
      <c r="V795" s="99">
        <v>0</v>
      </c>
      <c r="W795" s="100">
        <f>VLOOKUP(H795,Devices!$A$2:$D$2077,4,FALSE)</f>
        <v>0</v>
      </c>
      <c r="X795" s="94">
        <f t="shared" si="547"/>
        <v>0</v>
      </c>
      <c r="Y795" s="94"/>
      <c r="Z795" s="94" t="str">
        <f t="shared" si="548"/>
        <v>0</v>
      </c>
      <c r="AA795" s="96">
        <f t="shared" si="567"/>
        <v>0</v>
      </c>
      <c r="AB795" s="91">
        <v>7.1692300000000007</v>
      </c>
      <c r="AC795" s="91"/>
    </row>
    <row r="796" spans="1:34" s="3" customFormat="1" ht="15" customHeight="1">
      <c r="A796" s="81">
        <v>89</v>
      </c>
      <c r="B796" s="90">
        <v>1061881500</v>
      </c>
      <c r="C796" s="91">
        <f>SUM(U796+AA796)</f>
        <v>7.0494100000000008</v>
      </c>
      <c r="D796" s="294">
        <v>12318505</v>
      </c>
      <c r="E796" s="90" t="s">
        <v>1017</v>
      </c>
      <c r="F796" s="90" t="s">
        <v>484</v>
      </c>
      <c r="G796" s="90" t="s">
        <v>1755</v>
      </c>
      <c r="H796" s="93" t="s">
        <v>485</v>
      </c>
      <c r="I796" s="94">
        <v>0</v>
      </c>
      <c r="J796" s="94">
        <v>0</v>
      </c>
      <c r="K796" s="95">
        <v>1.9970000000000002E-2</v>
      </c>
      <c r="L796" s="96">
        <v>0.08</v>
      </c>
      <c r="M796" s="96">
        <f t="shared" si="544"/>
        <v>0</v>
      </c>
      <c r="N796" s="96">
        <f t="shared" si="545"/>
        <v>0</v>
      </c>
      <c r="O796" s="96" t="s">
        <v>27</v>
      </c>
      <c r="P796" s="443">
        <v>36187</v>
      </c>
      <c r="Q796" s="98">
        <f>VLOOKUP(H796,Devices!$A$2:$C$2077,3,FALSE)</f>
        <v>36540</v>
      </c>
      <c r="R796" s="94">
        <f t="shared" si="546"/>
        <v>353</v>
      </c>
      <c r="S796" s="90"/>
      <c r="T796" s="94">
        <f t="shared" si="565"/>
        <v>353</v>
      </c>
      <c r="U796" s="96">
        <f t="shared" si="566"/>
        <v>7.0494100000000008</v>
      </c>
      <c r="V796" s="99">
        <v>0</v>
      </c>
      <c r="W796" s="100">
        <f>VLOOKUP(H796,Devices!$A$2:$D$2077,4,FALSE)</f>
        <v>0</v>
      </c>
      <c r="X796" s="94">
        <f t="shared" si="547"/>
        <v>0</v>
      </c>
      <c r="Y796" s="94"/>
      <c r="Z796" s="94" t="str">
        <f t="shared" si="548"/>
        <v>0</v>
      </c>
      <c r="AA796" s="96">
        <f t="shared" si="567"/>
        <v>0</v>
      </c>
      <c r="AB796" s="91">
        <v>7.0494100000000008</v>
      </c>
      <c r="AC796" s="91"/>
    </row>
    <row r="797" spans="1:34" s="3" customFormat="1" ht="15" customHeight="1">
      <c r="A797" s="81">
        <v>89</v>
      </c>
      <c r="B797" s="90">
        <v>1061974500</v>
      </c>
      <c r="C797" s="91">
        <f>SUM(U797+AA797)</f>
        <v>41.158170000000005</v>
      </c>
      <c r="D797" s="294">
        <v>12317749</v>
      </c>
      <c r="E797" s="90" t="s">
        <v>1017</v>
      </c>
      <c r="F797" s="90" t="s">
        <v>486</v>
      </c>
      <c r="G797" s="90" t="s">
        <v>1755</v>
      </c>
      <c r="H797" s="93" t="s">
        <v>487</v>
      </c>
      <c r="I797" s="94">
        <v>0</v>
      </c>
      <c r="J797" s="94">
        <v>0</v>
      </c>
      <c r="K797" s="95">
        <v>1.9970000000000002E-2</v>
      </c>
      <c r="L797" s="96">
        <v>0.08</v>
      </c>
      <c r="M797" s="96">
        <f t="shared" si="544"/>
        <v>0</v>
      </c>
      <c r="N797" s="96">
        <f t="shared" si="545"/>
        <v>0</v>
      </c>
      <c r="O797" s="96" t="s">
        <v>27</v>
      </c>
      <c r="P797" s="187">
        <v>106612</v>
      </c>
      <c r="Q797" s="98">
        <f>VLOOKUP(H797,Devices!$A$2:$C$2077,3,FALSE)</f>
        <v>108673</v>
      </c>
      <c r="R797" s="94">
        <f t="shared" si="546"/>
        <v>2061</v>
      </c>
      <c r="S797" s="90"/>
      <c r="T797" s="94">
        <f t="shared" si="565"/>
        <v>2061</v>
      </c>
      <c r="U797" s="96">
        <f t="shared" si="566"/>
        <v>41.158170000000005</v>
      </c>
      <c r="V797" s="99">
        <v>0</v>
      </c>
      <c r="W797" s="100">
        <f>VLOOKUP(H797,Devices!$A$2:$D$2077,4,FALSE)</f>
        <v>0</v>
      </c>
      <c r="X797" s="94">
        <f t="shared" si="547"/>
        <v>0</v>
      </c>
      <c r="Y797" s="94"/>
      <c r="Z797" s="94" t="str">
        <f t="shared" si="548"/>
        <v>0</v>
      </c>
      <c r="AA797" s="96">
        <f t="shared" si="567"/>
        <v>0</v>
      </c>
      <c r="AB797" s="91">
        <v>41.158170000000005</v>
      </c>
      <c r="AC797" s="91"/>
    </row>
    <row r="798" spans="1:34" s="3" customFormat="1" ht="15" customHeight="1">
      <c r="A798" s="81">
        <v>89</v>
      </c>
      <c r="B798" s="90">
        <v>1043800470</v>
      </c>
      <c r="C798" s="91">
        <f>SUM(U798+AA798)</f>
        <v>5.2720800000000008</v>
      </c>
      <c r="D798" s="294">
        <v>12317531</v>
      </c>
      <c r="E798" s="90" t="s">
        <v>1017</v>
      </c>
      <c r="F798" s="90" t="s">
        <v>488</v>
      </c>
      <c r="G798" s="90" t="s">
        <v>1755</v>
      </c>
      <c r="H798" s="93" t="s">
        <v>489</v>
      </c>
      <c r="I798" s="94">
        <v>0</v>
      </c>
      <c r="J798" s="94">
        <v>0</v>
      </c>
      <c r="K798" s="95">
        <v>1.9970000000000002E-2</v>
      </c>
      <c r="L798" s="96">
        <v>0.08</v>
      </c>
      <c r="M798" s="96">
        <f t="shared" si="544"/>
        <v>0</v>
      </c>
      <c r="N798" s="96">
        <f t="shared" si="545"/>
        <v>0</v>
      </c>
      <c r="O798" s="96" t="s">
        <v>27</v>
      </c>
      <c r="P798" s="443">
        <v>39301</v>
      </c>
      <c r="Q798" s="98">
        <f>VLOOKUP(H798,Devices!$A$2:$C$2077,3,FALSE)</f>
        <v>39565</v>
      </c>
      <c r="R798" s="94">
        <f t="shared" si="546"/>
        <v>264</v>
      </c>
      <c r="S798" s="90"/>
      <c r="T798" s="94">
        <f t="shared" si="565"/>
        <v>264</v>
      </c>
      <c r="U798" s="96">
        <f t="shared" si="566"/>
        <v>5.2720800000000008</v>
      </c>
      <c r="V798" s="99">
        <v>0</v>
      </c>
      <c r="W798" s="100">
        <f>VLOOKUP(H798,Devices!$A$2:$D$2077,4,FALSE)</f>
        <v>0</v>
      </c>
      <c r="X798" s="94">
        <f t="shared" si="547"/>
        <v>0</v>
      </c>
      <c r="Y798" s="94"/>
      <c r="Z798" s="94" t="str">
        <f t="shared" si="548"/>
        <v>0</v>
      </c>
      <c r="AA798" s="96">
        <f t="shared" si="567"/>
        <v>0</v>
      </c>
      <c r="AB798" s="91">
        <v>5.2720800000000008</v>
      </c>
      <c r="AC798" s="91"/>
    </row>
    <row r="799" spans="1:34" s="4" customFormat="1" ht="15" customHeight="1">
      <c r="A799" s="81">
        <v>89</v>
      </c>
      <c r="B799" s="90">
        <v>1061885500</v>
      </c>
      <c r="C799" s="91">
        <f>SUM(U799+AA799)</f>
        <v>89.08617000000001</v>
      </c>
      <c r="D799" s="294">
        <v>12355128</v>
      </c>
      <c r="E799" s="90" t="s">
        <v>1017</v>
      </c>
      <c r="F799" s="90" t="s">
        <v>490</v>
      </c>
      <c r="G799" s="90" t="s">
        <v>851</v>
      </c>
      <c r="H799" s="93" t="s">
        <v>3142</v>
      </c>
      <c r="I799" s="94">
        <v>0</v>
      </c>
      <c r="J799" s="94">
        <v>0</v>
      </c>
      <c r="K799" s="95">
        <v>1.9970000000000002E-2</v>
      </c>
      <c r="L799" s="96">
        <v>0.08</v>
      </c>
      <c r="M799" s="96">
        <f t="shared" si="544"/>
        <v>0</v>
      </c>
      <c r="N799" s="96">
        <f t="shared" si="545"/>
        <v>0</v>
      </c>
      <c r="O799" s="96" t="s">
        <v>27</v>
      </c>
      <c r="P799" s="443">
        <v>190123</v>
      </c>
      <c r="Q799" s="98">
        <f>VLOOKUP(H799,Devices!$A$2:$C$2077,3,FALSE)</f>
        <v>194584</v>
      </c>
      <c r="R799" s="94">
        <f t="shared" si="546"/>
        <v>4461</v>
      </c>
      <c r="S799" s="90"/>
      <c r="T799" s="94">
        <f t="shared" si="565"/>
        <v>4461</v>
      </c>
      <c r="U799" s="96">
        <f t="shared" si="566"/>
        <v>89.08617000000001</v>
      </c>
      <c r="V799" s="99">
        <v>0</v>
      </c>
      <c r="W799" s="100">
        <v>0</v>
      </c>
      <c r="X799" s="94">
        <f t="shared" si="547"/>
        <v>0</v>
      </c>
      <c r="Y799" s="94"/>
      <c r="Z799" s="94" t="str">
        <f t="shared" si="548"/>
        <v>0</v>
      </c>
      <c r="AA799" s="96">
        <f t="shared" si="567"/>
        <v>0</v>
      </c>
      <c r="AB799" s="91">
        <v>89.08617000000001</v>
      </c>
      <c r="AC799" s="91"/>
      <c r="AF799" s="3"/>
      <c r="AG799" s="3"/>
      <c r="AH799" s="3"/>
    </row>
    <row r="800" spans="1:34" s="3" customFormat="1" ht="15" customHeight="1">
      <c r="A800" s="81">
        <v>89</v>
      </c>
      <c r="B800" s="90">
        <v>1061860000</v>
      </c>
      <c r="C800" s="91">
        <f>SUM(U800+AA800)</f>
        <v>285.49548000000004</v>
      </c>
      <c r="D800" s="294">
        <v>12317275</v>
      </c>
      <c r="E800" s="90" t="s">
        <v>1017</v>
      </c>
      <c r="F800" s="90" t="s">
        <v>4239</v>
      </c>
      <c r="G800" s="90" t="s">
        <v>1754</v>
      </c>
      <c r="H800" s="93" t="s">
        <v>491</v>
      </c>
      <c r="I800" s="94">
        <v>0</v>
      </c>
      <c r="J800" s="94">
        <v>0</v>
      </c>
      <c r="K800" s="95">
        <v>1.9970000000000002E-2</v>
      </c>
      <c r="L800" s="96">
        <v>0.08</v>
      </c>
      <c r="M800" s="96">
        <f t="shared" si="544"/>
        <v>0</v>
      </c>
      <c r="N800" s="96">
        <f t="shared" si="545"/>
        <v>0</v>
      </c>
      <c r="O800" s="96" t="s">
        <v>27</v>
      </c>
      <c r="P800" s="443">
        <v>240816</v>
      </c>
      <c r="Q800" s="98">
        <f>VLOOKUP(H800,Devices!$A$2:$C$2077,3,FALSE)</f>
        <v>244300</v>
      </c>
      <c r="R800" s="94">
        <f t="shared" si="546"/>
        <v>3484</v>
      </c>
      <c r="S800" s="90"/>
      <c r="T800" s="94">
        <f t="shared" si="565"/>
        <v>3484</v>
      </c>
      <c r="U800" s="96">
        <f t="shared" si="566"/>
        <v>69.575479999999999</v>
      </c>
      <c r="V800" s="157">
        <v>129734</v>
      </c>
      <c r="W800" s="100">
        <f>VLOOKUP(H800,Devices!$A$2:$D$2077,4,FALSE)</f>
        <v>132433</v>
      </c>
      <c r="X800" s="94">
        <f t="shared" si="547"/>
        <v>2699</v>
      </c>
      <c r="Y800" s="94"/>
      <c r="Z800" s="94">
        <f t="shared" si="548"/>
        <v>2699</v>
      </c>
      <c r="AA800" s="96">
        <f t="shared" si="567"/>
        <v>215.92000000000002</v>
      </c>
      <c r="AB800" s="91">
        <v>285.49548000000004</v>
      </c>
      <c r="AC800" s="91"/>
      <c r="AG800" s="4"/>
      <c r="AH800" s="4"/>
    </row>
    <row r="801" spans="1:34" s="3" customFormat="1" ht="15" customHeight="1">
      <c r="A801" s="81">
        <v>89</v>
      </c>
      <c r="B801" s="90">
        <v>1054251100</v>
      </c>
      <c r="C801" s="91">
        <f>SUM(U801+AA801)</f>
        <v>373.74911000000003</v>
      </c>
      <c r="D801" s="294">
        <v>12317420</v>
      </c>
      <c r="E801" s="90" t="s">
        <v>1017</v>
      </c>
      <c r="F801" s="90" t="s">
        <v>492</v>
      </c>
      <c r="G801" s="90" t="s">
        <v>137</v>
      </c>
      <c r="H801" s="93" t="s">
        <v>493</v>
      </c>
      <c r="I801" s="94">
        <v>0</v>
      </c>
      <c r="J801" s="94">
        <v>0</v>
      </c>
      <c r="K801" s="95">
        <v>1.9970000000000002E-2</v>
      </c>
      <c r="L801" s="96">
        <v>0.08</v>
      </c>
      <c r="M801" s="96">
        <f t="shared" si="544"/>
        <v>0</v>
      </c>
      <c r="N801" s="96">
        <f t="shared" si="545"/>
        <v>0</v>
      </c>
      <c r="O801" s="96" t="s">
        <v>27</v>
      </c>
      <c r="P801" s="264">
        <v>198427</v>
      </c>
      <c r="Q801" s="98">
        <f>VLOOKUP(H801,Devices!$A$2:$C$2077,3,FALSE)</f>
        <v>200790</v>
      </c>
      <c r="R801" s="94">
        <f t="shared" si="546"/>
        <v>2363</v>
      </c>
      <c r="S801" s="90"/>
      <c r="T801" s="94">
        <f t="shared" si="565"/>
        <v>2363</v>
      </c>
      <c r="U801" s="96">
        <f t="shared" si="566"/>
        <v>47.189110000000007</v>
      </c>
      <c r="V801" s="157">
        <v>129600</v>
      </c>
      <c r="W801" s="100">
        <f>VLOOKUP(H801,Devices!$A$2:$D$2077,4,FALSE)</f>
        <v>133682</v>
      </c>
      <c r="X801" s="94">
        <f t="shared" si="547"/>
        <v>4082</v>
      </c>
      <c r="Y801" s="94"/>
      <c r="Z801" s="94">
        <f t="shared" si="548"/>
        <v>4082</v>
      </c>
      <c r="AA801" s="96">
        <f t="shared" si="567"/>
        <v>326.56</v>
      </c>
      <c r="AB801" s="91">
        <v>373.74911000000003</v>
      </c>
      <c r="AC801" s="91"/>
      <c r="AF801" s="4"/>
    </row>
    <row r="802" spans="1:34" s="3" customFormat="1" ht="15" customHeight="1">
      <c r="A802" s="81">
        <v>89</v>
      </c>
      <c r="B802" s="90">
        <v>1043800040</v>
      </c>
      <c r="C802" s="91">
        <f>SUM(U802+AA802)</f>
        <v>1.65751</v>
      </c>
      <c r="D802" s="294">
        <v>12354813</v>
      </c>
      <c r="E802" s="90" t="s">
        <v>1017</v>
      </c>
      <c r="F802" s="90" t="s">
        <v>494</v>
      </c>
      <c r="G802" s="90" t="s">
        <v>1248</v>
      </c>
      <c r="H802" s="93" t="s">
        <v>495</v>
      </c>
      <c r="I802" s="94">
        <v>0</v>
      </c>
      <c r="J802" s="94">
        <v>0</v>
      </c>
      <c r="K802" s="95">
        <v>1.9970000000000002E-2</v>
      </c>
      <c r="L802" s="96">
        <v>0.08</v>
      </c>
      <c r="M802" s="96">
        <f t="shared" si="544"/>
        <v>0</v>
      </c>
      <c r="N802" s="96">
        <f t="shared" si="545"/>
        <v>0</v>
      </c>
      <c r="O802" s="96" t="s">
        <v>27</v>
      </c>
      <c r="P802" s="265">
        <v>2424</v>
      </c>
      <c r="Q802" s="98">
        <f>VLOOKUP(H802,Devices!$A$2:$C$2077,3,FALSE)</f>
        <v>2507</v>
      </c>
      <c r="R802" s="94">
        <f t="shared" si="546"/>
        <v>83</v>
      </c>
      <c r="S802" s="90"/>
      <c r="T802" s="94">
        <f t="shared" si="565"/>
        <v>83</v>
      </c>
      <c r="U802" s="96">
        <f t="shared" si="566"/>
        <v>1.65751</v>
      </c>
      <c r="V802" s="99">
        <v>0</v>
      </c>
      <c r="W802" s="100">
        <v>0</v>
      </c>
      <c r="X802" s="94">
        <f t="shared" si="547"/>
        <v>0</v>
      </c>
      <c r="Y802" s="94"/>
      <c r="Z802" s="94" t="str">
        <f t="shared" si="548"/>
        <v>0</v>
      </c>
      <c r="AA802" s="96">
        <f t="shared" si="567"/>
        <v>0</v>
      </c>
      <c r="AB802" s="91">
        <v>1.65751</v>
      </c>
      <c r="AC802" s="91"/>
    </row>
    <row r="803" spans="1:34" s="3" customFormat="1" ht="15" customHeight="1">
      <c r="A803" s="81">
        <v>89</v>
      </c>
      <c r="B803" s="90">
        <v>1043800470</v>
      </c>
      <c r="C803" s="91">
        <f>SUM(U803+AA803)</f>
        <v>6.5901000000000005</v>
      </c>
      <c r="D803" s="294">
        <v>12354993</v>
      </c>
      <c r="E803" s="90" t="s">
        <v>1017</v>
      </c>
      <c r="F803" s="90" t="s">
        <v>496</v>
      </c>
      <c r="G803" s="90" t="s">
        <v>1248</v>
      </c>
      <c r="H803" s="93" t="s">
        <v>497</v>
      </c>
      <c r="I803" s="94">
        <v>0</v>
      </c>
      <c r="J803" s="94">
        <v>0</v>
      </c>
      <c r="K803" s="95">
        <v>1.9970000000000002E-2</v>
      </c>
      <c r="L803" s="96">
        <v>0.08</v>
      </c>
      <c r="M803" s="96">
        <f t="shared" si="544"/>
        <v>0</v>
      </c>
      <c r="N803" s="96">
        <f t="shared" si="545"/>
        <v>0</v>
      </c>
      <c r="O803" s="96" t="s">
        <v>27</v>
      </c>
      <c r="P803" s="266">
        <v>39623</v>
      </c>
      <c r="Q803" s="98">
        <f>VLOOKUP(H803,Devices!$A$2:$C$2077,3,FALSE)</f>
        <v>39953</v>
      </c>
      <c r="R803" s="94">
        <f t="shared" si="546"/>
        <v>330</v>
      </c>
      <c r="S803" s="90"/>
      <c r="T803" s="94">
        <f t="shared" si="565"/>
        <v>330</v>
      </c>
      <c r="U803" s="96">
        <f t="shared" si="566"/>
        <v>6.5901000000000005</v>
      </c>
      <c r="V803" s="99">
        <v>0</v>
      </c>
      <c r="W803" s="100">
        <v>0</v>
      </c>
      <c r="X803" s="94">
        <f t="shared" si="547"/>
        <v>0</v>
      </c>
      <c r="Y803" s="94"/>
      <c r="Z803" s="94" t="str">
        <f t="shared" si="548"/>
        <v>0</v>
      </c>
      <c r="AA803" s="96">
        <f t="shared" si="567"/>
        <v>0</v>
      </c>
      <c r="AB803" s="91">
        <v>6.5901000000000005</v>
      </c>
      <c r="AC803" s="91"/>
    </row>
    <row r="804" spans="1:34" s="4" customFormat="1" ht="15" customHeight="1">
      <c r="A804" s="81">
        <v>89</v>
      </c>
      <c r="B804" s="90">
        <v>1061979000</v>
      </c>
      <c r="C804" s="91">
        <f>SUM(U804+AA804)</f>
        <v>56.854590000000002</v>
      </c>
      <c r="D804" s="294">
        <v>12354992</v>
      </c>
      <c r="E804" s="90" t="s">
        <v>1017</v>
      </c>
      <c r="F804" s="90" t="s">
        <v>2555</v>
      </c>
      <c r="G804" s="90" t="s">
        <v>1248</v>
      </c>
      <c r="H804" s="93" t="s">
        <v>499</v>
      </c>
      <c r="I804" s="94">
        <v>0</v>
      </c>
      <c r="J804" s="94">
        <v>0</v>
      </c>
      <c r="K804" s="95">
        <v>1.9970000000000002E-2</v>
      </c>
      <c r="L804" s="96">
        <v>0.08</v>
      </c>
      <c r="M804" s="96">
        <f t="shared" si="544"/>
        <v>0</v>
      </c>
      <c r="N804" s="96">
        <f t="shared" si="545"/>
        <v>0</v>
      </c>
      <c r="O804" s="96" t="s">
        <v>27</v>
      </c>
      <c r="P804" s="267">
        <v>144853</v>
      </c>
      <c r="Q804" s="98">
        <f>VLOOKUP(H804,Devices!$A$2:$C$2077,3,FALSE)</f>
        <v>147700</v>
      </c>
      <c r="R804" s="94">
        <f t="shared" si="546"/>
        <v>2847</v>
      </c>
      <c r="S804" s="90"/>
      <c r="T804" s="94">
        <f t="shared" si="565"/>
        <v>2847</v>
      </c>
      <c r="U804" s="96">
        <f t="shared" si="566"/>
        <v>56.854590000000002</v>
      </c>
      <c r="V804" s="99">
        <v>0</v>
      </c>
      <c r="W804" s="100">
        <v>0</v>
      </c>
      <c r="X804" s="94">
        <f t="shared" si="547"/>
        <v>0</v>
      </c>
      <c r="Y804" s="94"/>
      <c r="Z804" s="94" t="str">
        <f t="shared" si="548"/>
        <v>0</v>
      </c>
      <c r="AA804" s="96">
        <f t="shared" si="567"/>
        <v>0</v>
      </c>
      <c r="AB804" s="91">
        <v>56.854590000000002</v>
      </c>
      <c r="AC804" s="91"/>
      <c r="AF804" s="3"/>
      <c r="AG804" s="3"/>
      <c r="AH804" s="3"/>
    </row>
    <row r="805" spans="1:34" s="3" customFormat="1" ht="15" customHeight="1">
      <c r="A805" s="81">
        <v>89</v>
      </c>
      <c r="B805" s="90">
        <v>1043800470</v>
      </c>
      <c r="C805" s="91">
        <f>SUM(U805+AA805)</f>
        <v>0.79880000000000007</v>
      </c>
      <c r="D805" s="294">
        <v>12354994</v>
      </c>
      <c r="E805" s="90" t="s">
        <v>1017</v>
      </c>
      <c r="F805" s="90" t="s">
        <v>500</v>
      </c>
      <c r="G805" s="90" t="s">
        <v>1248</v>
      </c>
      <c r="H805" s="93" t="s">
        <v>501</v>
      </c>
      <c r="I805" s="94">
        <v>0</v>
      </c>
      <c r="J805" s="94">
        <v>0</v>
      </c>
      <c r="K805" s="95">
        <v>1.9970000000000002E-2</v>
      </c>
      <c r="L805" s="96">
        <v>0.08</v>
      </c>
      <c r="M805" s="96">
        <f t="shared" si="544"/>
        <v>0</v>
      </c>
      <c r="N805" s="96">
        <f t="shared" si="545"/>
        <v>0</v>
      </c>
      <c r="O805" s="96" t="s">
        <v>27</v>
      </c>
      <c r="P805" s="268">
        <v>29361</v>
      </c>
      <c r="Q805" s="98">
        <f>VLOOKUP(H805,Devices!$A$2:$C$2077,3,FALSE)</f>
        <v>29401</v>
      </c>
      <c r="R805" s="94">
        <f t="shared" si="546"/>
        <v>40</v>
      </c>
      <c r="S805" s="90"/>
      <c r="T805" s="94">
        <f t="shared" si="565"/>
        <v>40</v>
      </c>
      <c r="U805" s="96">
        <f t="shared" si="566"/>
        <v>0.79880000000000007</v>
      </c>
      <c r="V805" s="99">
        <v>0</v>
      </c>
      <c r="W805" s="100">
        <v>0</v>
      </c>
      <c r="X805" s="94">
        <f t="shared" si="547"/>
        <v>0</v>
      </c>
      <c r="Y805" s="94"/>
      <c r="Z805" s="94" t="str">
        <f t="shared" si="548"/>
        <v>0</v>
      </c>
      <c r="AA805" s="96">
        <f t="shared" si="567"/>
        <v>0</v>
      </c>
      <c r="AB805" s="91">
        <v>0.79880000000000007</v>
      </c>
      <c r="AC805" s="91"/>
      <c r="AG805" s="4"/>
      <c r="AH805" s="4"/>
    </row>
    <row r="806" spans="1:34" s="3" customFormat="1" ht="15" customHeight="1">
      <c r="A806" s="81">
        <v>89</v>
      </c>
      <c r="B806" s="90">
        <v>1061880500</v>
      </c>
      <c r="C806" s="91">
        <f>SUM(U806+AA806)</f>
        <v>9.7653300000000005</v>
      </c>
      <c r="D806" s="294">
        <v>12354996</v>
      </c>
      <c r="E806" s="90" t="s">
        <v>1017</v>
      </c>
      <c r="F806" s="90" t="s">
        <v>4612</v>
      </c>
      <c r="G806" s="90" t="s">
        <v>1227</v>
      </c>
      <c r="H806" s="93" t="s">
        <v>502</v>
      </c>
      <c r="I806" s="94">
        <v>0</v>
      </c>
      <c r="J806" s="94">
        <v>0</v>
      </c>
      <c r="K806" s="95">
        <v>1.9970000000000002E-2</v>
      </c>
      <c r="L806" s="96">
        <v>0.08</v>
      </c>
      <c r="M806" s="96">
        <f t="shared" si="544"/>
        <v>0</v>
      </c>
      <c r="N806" s="96">
        <f t="shared" si="545"/>
        <v>0</v>
      </c>
      <c r="O806" s="96" t="s">
        <v>27</v>
      </c>
      <c r="P806" s="269">
        <v>17887</v>
      </c>
      <c r="Q806" s="98">
        <f>VLOOKUP(H806,[1]Billing!$I$2:$S$2302,11,FALSE)</f>
        <v>18376</v>
      </c>
      <c r="R806" s="94">
        <f t="shared" si="546"/>
        <v>489</v>
      </c>
      <c r="S806" s="90"/>
      <c r="T806" s="94">
        <f t="shared" si="565"/>
        <v>489</v>
      </c>
      <c r="U806" s="96">
        <f t="shared" si="566"/>
        <v>9.7653300000000005</v>
      </c>
      <c r="V806" s="99">
        <v>0</v>
      </c>
      <c r="W806" s="100">
        <f>VLOOKUP(H806,[1]Billing!$I$2:$Y$2302,17,FALSE)</f>
        <v>0</v>
      </c>
      <c r="X806" s="94">
        <f t="shared" si="547"/>
        <v>0</v>
      </c>
      <c r="Y806" s="94"/>
      <c r="Z806" s="94" t="str">
        <f t="shared" si="548"/>
        <v>0</v>
      </c>
      <c r="AA806" s="96">
        <f t="shared" si="567"/>
        <v>0</v>
      </c>
      <c r="AB806" s="91">
        <v>9.7653300000000005</v>
      </c>
      <c r="AC806" s="91"/>
      <c r="AF806" s="4"/>
    </row>
    <row r="807" spans="1:34" s="3" customFormat="1" ht="15" customHeight="1">
      <c r="A807" s="81">
        <v>89</v>
      </c>
      <c r="B807" s="90">
        <v>1061974500</v>
      </c>
      <c r="C807" s="91">
        <f>SUM(U807+AA807)</f>
        <v>119.26084000000002</v>
      </c>
      <c r="D807" s="294">
        <v>12354580</v>
      </c>
      <c r="E807" s="90" t="s">
        <v>1017</v>
      </c>
      <c r="F807" s="90" t="s">
        <v>486</v>
      </c>
      <c r="G807" s="90" t="s">
        <v>40</v>
      </c>
      <c r="H807" s="93" t="s">
        <v>503</v>
      </c>
      <c r="I807" s="94">
        <v>0</v>
      </c>
      <c r="J807" s="94">
        <v>0</v>
      </c>
      <c r="K807" s="95">
        <v>1.9970000000000002E-2</v>
      </c>
      <c r="L807" s="96">
        <v>0.08</v>
      </c>
      <c r="M807" s="96">
        <f t="shared" si="544"/>
        <v>0</v>
      </c>
      <c r="N807" s="96">
        <f t="shared" si="545"/>
        <v>0</v>
      </c>
      <c r="O807" s="96" t="s">
        <v>27</v>
      </c>
      <c r="P807" s="257">
        <v>159863</v>
      </c>
      <c r="Q807" s="98">
        <f>VLOOKUP(H807,Devices!$A$2:$C$2077,3,FALSE)</f>
        <v>165835</v>
      </c>
      <c r="R807" s="94">
        <f t="shared" si="546"/>
        <v>5972</v>
      </c>
      <c r="S807" s="90"/>
      <c r="T807" s="94">
        <f t="shared" si="565"/>
        <v>5972</v>
      </c>
      <c r="U807" s="96">
        <f t="shared" si="566"/>
        <v>119.26084000000002</v>
      </c>
      <c r="V807" s="99">
        <v>0</v>
      </c>
      <c r="W807" s="100">
        <v>0</v>
      </c>
      <c r="X807" s="94">
        <f t="shared" si="547"/>
        <v>0</v>
      </c>
      <c r="Y807" s="94"/>
      <c r="Z807" s="94" t="str">
        <f t="shared" si="548"/>
        <v>0</v>
      </c>
      <c r="AA807" s="96">
        <f t="shared" si="567"/>
        <v>0</v>
      </c>
      <c r="AB807" s="91">
        <v>119.26084000000002</v>
      </c>
      <c r="AC807" s="91"/>
    </row>
    <row r="808" spans="1:34" s="3" customFormat="1" ht="15" customHeight="1">
      <c r="A808" s="81">
        <v>89</v>
      </c>
      <c r="B808" s="90">
        <v>1061881500</v>
      </c>
      <c r="C808" s="91">
        <f>SUM(U808+AA808)</f>
        <v>11.123290000000001</v>
      </c>
      <c r="D808" s="294">
        <v>12354584</v>
      </c>
      <c r="E808" s="90" t="s">
        <v>1017</v>
      </c>
      <c r="F808" s="90" t="s">
        <v>504</v>
      </c>
      <c r="G808" s="90" t="s">
        <v>40</v>
      </c>
      <c r="H808" s="93" t="s">
        <v>505</v>
      </c>
      <c r="I808" s="94">
        <v>0</v>
      </c>
      <c r="J808" s="94">
        <v>0</v>
      </c>
      <c r="K808" s="95">
        <v>1.9970000000000002E-2</v>
      </c>
      <c r="L808" s="96">
        <v>0.08</v>
      </c>
      <c r="M808" s="96">
        <f t="shared" si="544"/>
        <v>0</v>
      </c>
      <c r="N808" s="96">
        <f t="shared" si="545"/>
        <v>0</v>
      </c>
      <c r="O808" s="96" t="s">
        <v>27</v>
      </c>
      <c r="P808" s="272">
        <v>131101</v>
      </c>
      <c r="Q808" s="98">
        <f>VLOOKUP(H808,Devices!$A$2:$C$2077,3,FALSE)</f>
        <v>131658</v>
      </c>
      <c r="R808" s="94">
        <f t="shared" si="546"/>
        <v>557</v>
      </c>
      <c r="S808" s="90"/>
      <c r="T808" s="94">
        <f t="shared" si="565"/>
        <v>557</v>
      </c>
      <c r="U808" s="96">
        <f t="shared" si="566"/>
        <v>11.123290000000001</v>
      </c>
      <c r="V808" s="99">
        <v>0</v>
      </c>
      <c r="W808" s="100">
        <v>0</v>
      </c>
      <c r="X808" s="94">
        <f t="shared" si="547"/>
        <v>0</v>
      </c>
      <c r="Y808" s="94"/>
      <c r="Z808" s="94" t="str">
        <f t="shared" si="548"/>
        <v>0</v>
      </c>
      <c r="AA808" s="96">
        <f t="shared" si="567"/>
        <v>0</v>
      </c>
      <c r="AB808" s="91">
        <v>11.123290000000001</v>
      </c>
      <c r="AC808" s="91"/>
    </row>
    <row r="809" spans="1:34" s="3" customFormat="1" ht="15" customHeight="1">
      <c r="A809" s="81">
        <v>89</v>
      </c>
      <c r="B809" s="90">
        <v>1054251880</v>
      </c>
      <c r="C809" s="91">
        <f>SUM(U809+AA809)</f>
        <v>16.99447</v>
      </c>
      <c r="D809" s="294">
        <v>12354599</v>
      </c>
      <c r="E809" s="90" t="s">
        <v>1017</v>
      </c>
      <c r="F809" s="90" t="s">
        <v>5124</v>
      </c>
      <c r="G809" s="90" t="s">
        <v>40</v>
      </c>
      <c r="H809" s="93" t="s">
        <v>506</v>
      </c>
      <c r="I809" s="94">
        <v>0</v>
      </c>
      <c r="J809" s="94">
        <v>0</v>
      </c>
      <c r="K809" s="95">
        <v>1.9970000000000002E-2</v>
      </c>
      <c r="L809" s="96">
        <v>0.08</v>
      </c>
      <c r="M809" s="96">
        <f t="shared" si="544"/>
        <v>0</v>
      </c>
      <c r="N809" s="96">
        <f t="shared" si="545"/>
        <v>0</v>
      </c>
      <c r="O809" s="96" t="s">
        <v>27</v>
      </c>
      <c r="P809" s="276">
        <v>39214</v>
      </c>
      <c r="Q809" s="98">
        <f>VLOOKUP(H809,Devices!$A$2:$C$2077,3,FALSE)</f>
        <v>40065</v>
      </c>
      <c r="R809" s="94">
        <f t="shared" si="546"/>
        <v>851</v>
      </c>
      <c r="S809" s="90"/>
      <c r="T809" s="94">
        <f t="shared" si="565"/>
        <v>851</v>
      </c>
      <c r="U809" s="96">
        <f t="shared" si="566"/>
        <v>16.99447</v>
      </c>
      <c r="V809" s="99">
        <v>0</v>
      </c>
      <c r="W809" s="100">
        <v>0</v>
      </c>
      <c r="X809" s="94">
        <f t="shared" si="547"/>
        <v>0</v>
      </c>
      <c r="Y809" s="94"/>
      <c r="Z809" s="94" t="str">
        <f t="shared" si="548"/>
        <v>0</v>
      </c>
      <c r="AA809" s="96">
        <f t="shared" si="567"/>
        <v>0</v>
      </c>
      <c r="AB809" s="91">
        <v>16.99447</v>
      </c>
      <c r="AC809" s="91"/>
    </row>
    <row r="810" spans="1:34" s="3" customFormat="1" ht="15" customHeight="1">
      <c r="A810" s="81">
        <v>89</v>
      </c>
      <c r="B810" s="90">
        <v>1054263600</v>
      </c>
      <c r="C810" s="91">
        <f>SUM(U810+AA810)</f>
        <v>8.0079700000000003</v>
      </c>
      <c r="D810" s="294">
        <v>12354611</v>
      </c>
      <c r="E810" s="90" t="s">
        <v>3256</v>
      </c>
      <c r="F810" s="90" t="s">
        <v>3255</v>
      </c>
      <c r="G810" s="90" t="s">
        <v>40</v>
      </c>
      <c r="H810" s="93" t="s">
        <v>507</v>
      </c>
      <c r="I810" s="94">
        <v>0</v>
      </c>
      <c r="J810" s="94">
        <v>0</v>
      </c>
      <c r="K810" s="95">
        <v>1.9970000000000002E-2</v>
      </c>
      <c r="L810" s="96">
        <v>0.08</v>
      </c>
      <c r="M810" s="96">
        <f t="shared" si="544"/>
        <v>0</v>
      </c>
      <c r="N810" s="96">
        <f t="shared" si="545"/>
        <v>0</v>
      </c>
      <c r="O810" s="96" t="s">
        <v>27</v>
      </c>
      <c r="P810" s="277">
        <v>72090</v>
      </c>
      <c r="Q810" s="98">
        <f>VLOOKUP(H810,Devices!$A$2:$C$2077,3,FALSE)</f>
        <v>72491</v>
      </c>
      <c r="R810" s="94">
        <f t="shared" si="546"/>
        <v>401</v>
      </c>
      <c r="S810" s="90"/>
      <c r="T810" s="94">
        <f t="shared" si="565"/>
        <v>401</v>
      </c>
      <c r="U810" s="96">
        <f t="shared" si="566"/>
        <v>8.0079700000000003</v>
      </c>
      <c r="V810" s="99">
        <v>0</v>
      </c>
      <c r="W810" s="100">
        <v>0</v>
      </c>
      <c r="X810" s="94">
        <f t="shared" si="547"/>
        <v>0</v>
      </c>
      <c r="Y810" s="94"/>
      <c r="Z810" s="94" t="str">
        <f t="shared" si="548"/>
        <v>0</v>
      </c>
      <c r="AA810" s="96">
        <f t="shared" si="567"/>
        <v>0</v>
      </c>
      <c r="AB810" s="91">
        <v>8.0079700000000003</v>
      </c>
      <c r="AC810" s="91"/>
    </row>
    <row r="811" spans="1:34" s="3" customFormat="1" ht="15" customHeight="1">
      <c r="A811" s="81">
        <v>89</v>
      </c>
      <c r="B811" s="90">
        <v>1054251100</v>
      </c>
      <c r="C811" s="91">
        <f>SUM(U811+AA811)</f>
        <v>1.9970000000000002E-2</v>
      </c>
      <c r="D811" s="294">
        <v>12354563</v>
      </c>
      <c r="E811" s="90" t="s">
        <v>1017</v>
      </c>
      <c r="F811" s="90" t="s">
        <v>508</v>
      </c>
      <c r="G811" s="90" t="s">
        <v>40</v>
      </c>
      <c r="H811" s="93" t="s">
        <v>509</v>
      </c>
      <c r="I811" s="94">
        <v>0</v>
      </c>
      <c r="J811" s="94">
        <v>0</v>
      </c>
      <c r="K811" s="95">
        <v>1.9970000000000002E-2</v>
      </c>
      <c r="L811" s="96">
        <v>0.08</v>
      </c>
      <c r="M811" s="96">
        <f t="shared" si="544"/>
        <v>0</v>
      </c>
      <c r="N811" s="96">
        <f t="shared" si="545"/>
        <v>0</v>
      </c>
      <c r="O811" s="96" t="s">
        <v>27</v>
      </c>
      <c r="P811" s="187">
        <v>66103</v>
      </c>
      <c r="Q811" s="98">
        <f>VLOOKUP(H811,[1]Billing!$I$2:$S$2302,11,FALSE)</f>
        <v>66104</v>
      </c>
      <c r="R811" s="94">
        <f t="shared" si="546"/>
        <v>1</v>
      </c>
      <c r="S811" s="90"/>
      <c r="T811" s="94">
        <f t="shared" si="565"/>
        <v>1</v>
      </c>
      <c r="U811" s="96">
        <f t="shared" si="566"/>
        <v>1.9970000000000002E-2</v>
      </c>
      <c r="V811" s="99">
        <v>0</v>
      </c>
      <c r="W811" s="100">
        <f>VLOOKUP(H811,[1]Billing!$I$2:$Y$2302,17,FALSE)</f>
        <v>0</v>
      </c>
      <c r="X811" s="94">
        <f t="shared" si="547"/>
        <v>0</v>
      </c>
      <c r="Y811" s="94"/>
      <c r="Z811" s="94" t="str">
        <f t="shared" si="548"/>
        <v>0</v>
      </c>
      <c r="AA811" s="96">
        <f t="shared" si="567"/>
        <v>0</v>
      </c>
      <c r="AB811" s="91">
        <v>1.9970000000000002E-2</v>
      </c>
      <c r="AC811" s="91"/>
    </row>
    <row r="812" spans="1:34" s="3" customFormat="1" ht="15" customHeight="1">
      <c r="A812" s="81">
        <v>89</v>
      </c>
      <c r="B812" s="90">
        <v>1061881500</v>
      </c>
      <c r="C812" s="91">
        <f>SUM(U812+AA812)</f>
        <v>0.39940000000000003</v>
      </c>
      <c r="D812" s="612">
        <v>12354601</v>
      </c>
      <c r="E812" s="90" t="s">
        <v>1017</v>
      </c>
      <c r="F812" s="90" t="s">
        <v>510</v>
      </c>
      <c r="G812" s="90" t="s">
        <v>40</v>
      </c>
      <c r="H812" s="93" t="s">
        <v>511</v>
      </c>
      <c r="I812" s="94">
        <v>0</v>
      </c>
      <c r="J812" s="94">
        <v>0</v>
      </c>
      <c r="K812" s="95">
        <v>1.9970000000000002E-2</v>
      </c>
      <c r="L812" s="96">
        <v>0.08</v>
      </c>
      <c r="M812" s="96">
        <f t="shared" si="544"/>
        <v>0</v>
      </c>
      <c r="N812" s="96">
        <f t="shared" si="545"/>
        <v>0</v>
      </c>
      <c r="O812" s="96" t="s">
        <v>27</v>
      </c>
      <c r="P812" s="187">
        <v>19472</v>
      </c>
      <c r="Q812" s="98">
        <f>VLOOKUP(H812,[1]Billing!$I$2:$S$2302,11,FALSE)</f>
        <v>19492</v>
      </c>
      <c r="R812" s="94">
        <f t="shared" si="546"/>
        <v>20</v>
      </c>
      <c r="S812" s="90"/>
      <c r="T812" s="94">
        <f t="shared" si="565"/>
        <v>20</v>
      </c>
      <c r="U812" s="96">
        <f t="shared" si="566"/>
        <v>0.39940000000000003</v>
      </c>
      <c r="V812" s="99">
        <v>0</v>
      </c>
      <c r="W812" s="100">
        <f>VLOOKUP(H812,[1]Billing!$I$2:$Y$2302,17,FALSE)</f>
        <v>0</v>
      </c>
      <c r="X812" s="94">
        <f t="shared" si="547"/>
        <v>0</v>
      </c>
      <c r="Y812" s="94"/>
      <c r="Z812" s="94" t="str">
        <f t="shared" si="548"/>
        <v>0</v>
      </c>
      <c r="AA812" s="96">
        <f t="shared" si="567"/>
        <v>0</v>
      </c>
      <c r="AB812" s="91">
        <v>0.39940000000000003</v>
      </c>
      <c r="AC812" s="91"/>
    </row>
    <row r="813" spans="1:34" s="3" customFormat="1" ht="15" customHeight="1">
      <c r="A813" s="81">
        <v>89</v>
      </c>
      <c r="B813" s="90">
        <v>1061883600</v>
      </c>
      <c r="C813" s="91">
        <f>SUM(U813+AA813)</f>
        <v>6.4702800000000007</v>
      </c>
      <c r="D813" s="294">
        <v>12354605</v>
      </c>
      <c r="E813" s="90" t="s">
        <v>1017</v>
      </c>
      <c r="F813" s="90" t="s">
        <v>3525</v>
      </c>
      <c r="G813" s="90" t="s">
        <v>40</v>
      </c>
      <c r="H813" s="93" t="s">
        <v>512</v>
      </c>
      <c r="I813" s="94">
        <v>0</v>
      </c>
      <c r="J813" s="94">
        <v>0</v>
      </c>
      <c r="K813" s="95">
        <v>1.9970000000000002E-2</v>
      </c>
      <c r="L813" s="96">
        <v>0.08</v>
      </c>
      <c r="M813" s="96">
        <f t="shared" si="544"/>
        <v>0</v>
      </c>
      <c r="N813" s="96">
        <f t="shared" si="545"/>
        <v>0</v>
      </c>
      <c r="O813" s="96" t="s">
        <v>27</v>
      </c>
      <c r="P813" s="187">
        <v>63403</v>
      </c>
      <c r="Q813" s="98">
        <f>VLOOKUP(H813,[1]Billing!$I$2:$S$2302,11,FALSE)</f>
        <v>63727</v>
      </c>
      <c r="R813" s="94">
        <f t="shared" si="546"/>
        <v>324</v>
      </c>
      <c r="S813" s="90"/>
      <c r="T813" s="94">
        <f t="shared" si="565"/>
        <v>324</v>
      </c>
      <c r="U813" s="96">
        <f t="shared" si="566"/>
        <v>6.4702800000000007</v>
      </c>
      <c r="V813" s="99">
        <v>0</v>
      </c>
      <c r="W813" s="100">
        <f>VLOOKUP(H813,[1]Billing!$I$2:$Y$2302,17,FALSE)</f>
        <v>0</v>
      </c>
      <c r="X813" s="94">
        <f t="shared" si="547"/>
        <v>0</v>
      </c>
      <c r="Y813" s="94"/>
      <c r="Z813" s="94" t="str">
        <f t="shared" ref="Z813:Z819" si="568">IF(X813-J813&gt;0,X813-J813,"0")</f>
        <v>0</v>
      </c>
      <c r="AA813" s="96">
        <f t="shared" si="567"/>
        <v>0</v>
      </c>
      <c r="AB813" s="91">
        <v>6.4702800000000007</v>
      </c>
      <c r="AC813" s="91"/>
    </row>
    <row r="814" spans="1:34" s="3" customFormat="1" ht="15" customHeight="1">
      <c r="A814" s="81">
        <v>89</v>
      </c>
      <c r="B814" s="90">
        <v>1054255600</v>
      </c>
      <c r="C814" s="91">
        <f>SUM(U814+AA814)</f>
        <v>36.085790000000003</v>
      </c>
      <c r="D814" s="294">
        <v>12354544</v>
      </c>
      <c r="E814" s="90" t="s">
        <v>1017</v>
      </c>
      <c r="F814" s="90" t="s">
        <v>6638</v>
      </c>
      <c r="G814" s="90" t="s">
        <v>40</v>
      </c>
      <c r="H814" s="93" t="s">
        <v>513</v>
      </c>
      <c r="I814" s="94">
        <v>0</v>
      </c>
      <c r="J814" s="94">
        <v>0</v>
      </c>
      <c r="K814" s="95">
        <v>1.9970000000000002E-2</v>
      </c>
      <c r="L814" s="96">
        <v>0.08</v>
      </c>
      <c r="M814" s="96">
        <f t="shared" si="544"/>
        <v>0</v>
      </c>
      <c r="N814" s="96">
        <f t="shared" si="545"/>
        <v>0</v>
      </c>
      <c r="O814" s="96" t="s">
        <v>27</v>
      </c>
      <c r="P814" s="187">
        <v>119622</v>
      </c>
      <c r="Q814" s="98">
        <f>VLOOKUP(H814,[1]Billing!$I$2:$S$2302,11,FALSE)</f>
        <v>121429</v>
      </c>
      <c r="R814" s="94">
        <f t="shared" si="546"/>
        <v>1807</v>
      </c>
      <c r="S814" s="90"/>
      <c r="T814" s="94">
        <f t="shared" si="565"/>
        <v>1807</v>
      </c>
      <c r="U814" s="96">
        <f t="shared" si="566"/>
        <v>36.085790000000003</v>
      </c>
      <c r="V814" s="99">
        <v>0</v>
      </c>
      <c r="W814" s="100">
        <f>VLOOKUP(H814,[1]Billing!$I$2:$Y$2302,17,FALSE)</f>
        <v>0</v>
      </c>
      <c r="X814" s="94">
        <f t="shared" si="547"/>
        <v>0</v>
      </c>
      <c r="Y814" s="94"/>
      <c r="Z814" s="94" t="str">
        <f t="shared" si="568"/>
        <v>0</v>
      </c>
      <c r="AA814" s="96">
        <f t="shared" si="567"/>
        <v>0</v>
      </c>
      <c r="AB814" s="91">
        <v>36.085790000000003</v>
      </c>
      <c r="AC814" s="91"/>
    </row>
    <row r="815" spans="1:34" s="4" customFormat="1" ht="15" customHeight="1">
      <c r="A815" s="81">
        <v>89</v>
      </c>
      <c r="B815" s="90">
        <v>1061860000</v>
      </c>
      <c r="C815" s="91">
        <f>SUM(U815+AA815)</f>
        <v>0</v>
      </c>
      <c r="D815" s="188">
        <v>12354603</v>
      </c>
      <c r="E815" s="90" t="s">
        <v>1017</v>
      </c>
      <c r="F815" s="90" t="s">
        <v>3310</v>
      </c>
      <c r="G815" s="90" t="s">
        <v>40</v>
      </c>
      <c r="H815" s="93" t="s">
        <v>3311</v>
      </c>
      <c r="I815" s="94">
        <v>0</v>
      </c>
      <c r="J815" s="94">
        <v>0</v>
      </c>
      <c r="K815" s="95">
        <v>1.9970000000000002E-2</v>
      </c>
      <c r="L815" s="96">
        <v>0.08</v>
      </c>
      <c r="M815" s="96">
        <f t="shared" si="544"/>
        <v>0</v>
      </c>
      <c r="N815" s="96">
        <f t="shared" si="545"/>
        <v>0</v>
      </c>
      <c r="O815" s="96" t="s">
        <v>27</v>
      </c>
      <c r="P815" s="187">
        <v>139763</v>
      </c>
      <c r="Q815" s="98">
        <f>VLOOKUP(H815,[1]Billing!$I$2:$S$2302,11,FALSE)</f>
        <v>139763</v>
      </c>
      <c r="R815" s="94">
        <f t="shared" si="546"/>
        <v>0</v>
      </c>
      <c r="S815" s="90"/>
      <c r="T815" s="94" t="str">
        <f t="shared" si="565"/>
        <v>0</v>
      </c>
      <c r="U815" s="96">
        <f t="shared" si="566"/>
        <v>0</v>
      </c>
      <c r="V815" s="99">
        <v>0</v>
      </c>
      <c r="W815" s="100">
        <f>VLOOKUP(H815,[1]Billing!$I$2:$Y$2302,17,FALSE)</f>
        <v>0</v>
      </c>
      <c r="X815" s="94">
        <f t="shared" si="547"/>
        <v>0</v>
      </c>
      <c r="Y815" s="94"/>
      <c r="Z815" s="94" t="str">
        <f t="shared" si="568"/>
        <v>0</v>
      </c>
      <c r="AA815" s="96">
        <f t="shared" si="567"/>
        <v>0</v>
      </c>
      <c r="AB815" s="91">
        <v>0</v>
      </c>
      <c r="AC815" s="225"/>
      <c r="AF815" s="3"/>
      <c r="AG815" s="3"/>
      <c r="AH815" s="3"/>
    </row>
    <row r="816" spans="1:34" s="3" customFormat="1" ht="15" customHeight="1">
      <c r="A816" s="81" t="s">
        <v>514</v>
      </c>
      <c r="B816" s="90">
        <v>1054251100</v>
      </c>
      <c r="C816" s="91">
        <f>SUM(U816+AA816)</f>
        <v>63.264400000000002</v>
      </c>
      <c r="D816" s="188">
        <v>12355095</v>
      </c>
      <c r="E816" s="90" t="s">
        <v>1017</v>
      </c>
      <c r="F816" s="90" t="s">
        <v>515</v>
      </c>
      <c r="G816" s="90" t="s">
        <v>1249</v>
      </c>
      <c r="H816" s="93" t="s">
        <v>516</v>
      </c>
      <c r="I816" s="94">
        <v>0</v>
      </c>
      <c r="J816" s="94">
        <v>0</v>
      </c>
      <c r="K816" s="95">
        <v>1.9970000000000002E-2</v>
      </c>
      <c r="L816" s="96">
        <v>0.08</v>
      </c>
      <c r="M816" s="96">
        <f t="shared" si="544"/>
        <v>0</v>
      </c>
      <c r="N816" s="96">
        <f t="shared" si="545"/>
        <v>0</v>
      </c>
      <c r="O816" s="96" t="s">
        <v>27</v>
      </c>
      <c r="P816" s="187">
        <v>26128</v>
      </c>
      <c r="Q816" s="98">
        <f>VLOOKUP(H816,Devices!$A$2:$C$2077,3,FALSE)</f>
        <v>26648</v>
      </c>
      <c r="R816" s="94">
        <f t="shared" si="546"/>
        <v>520</v>
      </c>
      <c r="S816" s="90"/>
      <c r="T816" s="94">
        <f t="shared" si="565"/>
        <v>520</v>
      </c>
      <c r="U816" s="96">
        <f t="shared" si="566"/>
        <v>10.384400000000001</v>
      </c>
      <c r="V816" s="99">
        <v>17331</v>
      </c>
      <c r="W816" s="100">
        <f>VLOOKUP(H816,Devices!$A$2:$D$2077,4,FALSE)</f>
        <v>17992</v>
      </c>
      <c r="X816" s="94">
        <f t="shared" si="547"/>
        <v>661</v>
      </c>
      <c r="Y816" s="94"/>
      <c r="Z816" s="94">
        <f t="shared" si="568"/>
        <v>661</v>
      </c>
      <c r="AA816" s="96">
        <f t="shared" si="567"/>
        <v>52.88</v>
      </c>
      <c r="AB816" s="91">
        <v>63.264400000000002</v>
      </c>
      <c r="AC816" s="91"/>
      <c r="AG816" s="4"/>
      <c r="AH816" s="4"/>
    </row>
    <row r="817" spans="1:34" s="3" customFormat="1" ht="15" customHeight="1">
      <c r="A817" s="81" t="s">
        <v>1204</v>
      </c>
      <c r="B817" s="90">
        <v>1054251880</v>
      </c>
      <c r="C817" s="91">
        <f>SUM(U817+AA817)</f>
        <v>148.13715000000002</v>
      </c>
      <c r="D817" s="294">
        <v>12355358</v>
      </c>
      <c r="E817" s="90" t="s">
        <v>4225</v>
      </c>
      <c r="F817" s="90" t="s">
        <v>4226</v>
      </c>
      <c r="G817" s="90" t="s">
        <v>150</v>
      </c>
      <c r="H817" s="93" t="s">
        <v>1205</v>
      </c>
      <c r="I817" s="94">
        <v>0</v>
      </c>
      <c r="J817" s="94">
        <v>0</v>
      </c>
      <c r="K817" s="95">
        <v>1.9970000000000002E-2</v>
      </c>
      <c r="L817" s="96">
        <v>0.08</v>
      </c>
      <c r="M817" s="96">
        <f t="shared" si="544"/>
        <v>0</v>
      </c>
      <c r="N817" s="96">
        <f t="shared" si="545"/>
        <v>0</v>
      </c>
      <c r="O817" s="96" t="s">
        <v>27</v>
      </c>
      <c r="P817" s="187">
        <v>4675</v>
      </c>
      <c r="Q817" s="98">
        <f>VLOOKUP(H817,Devices!$A$2:$C$2077,3,FALSE)</f>
        <v>4770</v>
      </c>
      <c r="R817" s="94">
        <f t="shared" si="546"/>
        <v>95</v>
      </c>
      <c r="S817" s="90"/>
      <c r="T817" s="94">
        <f t="shared" si="565"/>
        <v>95</v>
      </c>
      <c r="U817" s="96">
        <f t="shared" si="566"/>
        <v>1.8971500000000001</v>
      </c>
      <c r="V817" s="99">
        <v>20445</v>
      </c>
      <c r="W817" s="100">
        <f>VLOOKUP(H817,Devices!$A$2:$D$2077,4,FALSE)</f>
        <v>22273</v>
      </c>
      <c r="X817" s="94">
        <f t="shared" si="547"/>
        <v>1828</v>
      </c>
      <c r="Y817" s="94"/>
      <c r="Z817" s="94">
        <f t="shared" si="568"/>
        <v>1828</v>
      </c>
      <c r="AA817" s="96">
        <f t="shared" si="567"/>
        <v>146.24</v>
      </c>
      <c r="AB817" s="91">
        <v>148.13715000000002</v>
      </c>
      <c r="AC817" s="221"/>
      <c r="AF817" s="4"/>
    </row>
    <row r="818" spans="1:34" s="4" customFormat="1" ht="15" customHeight="1">
      <c r="A818" s="81" t="s">
        <v>3459</v>
      </c>
      <c r="B818" s="90">
        <v>1061883000</v>
      </c>
      <c r="C818" s="91">
        <f>SUM(U818+AA818)</f>
        <v>464.30250000000007</v>
      </c>
      <c r="D818" s="294">
        <v>12356089</v>
      </c>
      <c r="E818" s="90" t="s">
        <v>1017</v>
      </c>
      <c r="F818" s="90" t="s">
        <v>3460</v>
      </c>
      <c r="G818" s="90" t="s">
        <v>2200</v>
      </c>
      <c r="H818" s="93" t="s">
        <v>3443</v>
      </c>
      <c r="I818" s="94">
        <v>0</v>
      </c>
      <c r="J818" s="94">
        <v>0</v>
      </c>
      <c r="K818" s="95">
        <v>1.9970000000000002E-2</v>
      </c>
      <c r="L818" s="96">
        <v>0.08</v>
      </c>
      <c r="M818" s="96">
        <f t="shared" si="544"/>
        <v>0</v>
      </c>
      <c r="N818" s="96">
        <f t="shared" si="545"/>
        <v>0</v>
      </c>
      <c r="O818" s="96" t="s">
        <v>27</v>
      </c>
      <c r="P818" s="278">
        <v>797202</v>
      </c>
      <c r="Q818" s="98">
        <f>VLOOKUP(H818,Devices!$A$2:$C$2077,3,FALSE)</f>
        <v>820452</v>
      </c>
      <c r="R818" s="94">
        <f t="shared" si="546"/>
        <v>23250</v>
      </c>
      <c r="S818" s="90"/>
      <c r="T818" s="94">
        <f t="shared" si="565"/>
        <v>23250</v>
      </c>
      <c r="U818" s="96">
        <f t="shared" si="566"/>
        <v>464.30250000000007</v>
      </c>
      <c r="V818" s="99">
        <v>0</v>
      </c>
      <c r="W818" s="100">
        <v>0</v>
      </c>
      <c r="X818" s="94">
        <f t="shared" si="547"/>
        <v>0</v>
      </c>
      <c r="Y818" s="94"/>
      <c r="Z818" s="94" t="str">
        <f t="shared" si="568"/>
        <v>0</v>
      </c>
      <c r="AA818" s="96">
        <f t="shared" si="567"/>
        <v>0</v>
      </c>
      <c r="AB818" s="91">
        <v>464.30250000000007</v>
      </c>
      <c r="AC818" s="91"/>
      <c r="AF818" s="3"/>
      <c r="AG818" s="3"/>
      <c r="AH818" s="3"/>
    </row>
    <row r="819" spans="1:34" s="4" customFormat="1" ht="15" customHeight="1">
      <c r="A819" s="81" t="s">
        <v>3893</v>
      </c>
      <c r="B819" s="90">
        <v>1061885500</v>
      </c>
      <c r="C819" s="91">
        <f>SUM(U819+AA819)</f>
        <v>55.197080000000007</v>
      </c>
      <c r="D819" s="294">
        <v>12354950</v>
      </c>
      <c r="E819" s="90" t="s">
        <v>1017</v>
      </c>
      <c r="F819" s="90" t="s">
        <v>3894</v>
      </c>
      <c r="G819" s="90" t="s">
        <v>40</v>
      </c>
      <c r="H819" s="93" t="s">
        <v>3864</v>
      </c>
      <c r="I819" s="94">
        <v>0</v>
      </c>
      <c r="J819" s="94">
        <v>0</v>
      </c>
      <c r="K819" s="95">
        <v>1.9970000000000002E-2</v>
      </c>
      <c r="L819" s="96">
        <v>0.08</v>
      </c>
      <c r="M819" s="96">
        <f t="shared" si="544"/>
        <v>0</v>
      </c>
      <c r="N819" s="96">
        <f t="shared" si="545"/>
        <v>0</v>
      </c>
      <c r="O819" s="96" t="s">
        <v>27</v>
      </c>
      <c r="P819" s="278">
        <v>327428</v>
      </c>
      <c r="Q819" s="98">
        <f>VLOOKUP(H819,Devices!$A$2:$C$2077,3,FALSE)</f>
        <v>330192</v>
      </c>
      <c r="R819" s="94">
        <f t="shared" si="546"/>
        <v>2764</v>
      </c>
      <c r="S819" s="90"/>
      <c r="T819" s="94">
        <f t="shared" si="565"/>
        <v>2764</v>
      </c>
      <c r="U819" s="96">
        <f t="shared" si="566"/>
        <v>55.197080000000007</v>
      </c>
      <c r="V819" s="99">
        <v>0</v>
      </c>
      <c r="W819" s="100">
        <v>0</v>
      </c>
      <c r="X819" s="94">
        <f t="shared" si="547"/>
        <v>0</v>
      </c>
      <c r="Y819" s="94"/>
      <c r="Z819" s="94" t="str">
        <f t="shared" si="568"/>
        <v>0</v>
      </c>
      <c r="AA819" s="96">
        <f t="shared" si="567"/>
        <v>0</v>
      </c>
      <c r="AB819" s="91">
        <v>55.197080000000007</v>
      </c>
      <c r="AC819" s="91"/>
      <c r="AF819" s="3"/>
    </row>
    <row r="820" spans="1:34" s="4" customFormat="1" ht="15" customHeight="1">
      <c r="A820" s="81" t="s">
        <v>4106</v>
      </c>
      <c r="B820" s="90">
        <v>1061888000</v>
      </c>
      <c r="C820" s="91">
        <f>SUM(O820+U820+AA820)</f>
        <v>83</v>
      </c>
      <c r="D820" s="294">
        <v>12355972</v>
      </c>
      <c r="E820" s="90" t="s">
        <v>4107</v>
      </c>
      <c r="F820" s="90" t="s">
        <v>4108</v>
      </c>
      <c r="G820" s="90" t="s">
        <v>2280</v>
      </c>
      <c r="H820" s="93" t="s">
        <v>4109</v>
      </c>
      <c r="I820" s="94">
        <v>4000</v>
      </c>
      <c r="J820" s="94">
        <v>0</v>
      </c>
      <c r="K820" s="95">
        <v>2.0750000000000001E-2</v>
      </c>
      <c r="L820" s="96">
        <v>0.08</v>
      </c>
      <c r="M820" s="96">
        <f t="shared" si="544"/>
        <v>83</v>
      </c>
      <c r="N820" s="96">
        <f t="shared" si="545"/>
        <v>0</v>
      </c>
      <c r="O820" s="96">
        <f>M820+N820</f>
        <v>83</v>
      </c>
      <c r="P820" s="286">
        <v>66853</v>
      </c>
      <c r="Q820" s="98">
        <f>VLOOKUP(H820,Devices!$A$2:$C$2077,3,FALSE)</f>
        <v>69854</v>
      </c>
      <c r="R820" s="94">
        <f t="shared" si="546"/>
        <v>3001</v>
      </c>
      <c r="S820" s="94" t="str">
        <f>IF(R820-I820&gt;0, R820-I820,"0")</f>
        <v>0</v>
      </c>
      <c r="T820" s="94"/>
      <c r="U820" s="96">
        <f>IF(S820&gt;0,S820*K820,"0")</f>
        <v>0</v>
      </c>
      <c r="V820" s="99">
        <v>0</v>
      </c>
      <c r="W820" s="100">
        <v>0</v>
      </c>
      <c r="X820" s="94">
        <f t="shared" si="547"/>
        <v>0</v>
      </c>
      <c r="Y820" s="94" t="str">
        <f>IF(X820-J820&gt;0,X820-J820,"0")</f>
        <v>0</v>
      </c>
      <c r="Z820" s="94"/>
      <c r="AA820" s="96">
        <f>IF(Y820&gt;0,Y820*L820,"0")</f>
        <v>0</v>
      </c>
      <c r="AB820" s="91">
        <v>83</v>
      </c>
      <c r="AC820" s="91"/>
    </row>
    <row r="821" spans="1:34" s="3" customFormat="1" ht="15" customHeight="1">
      <c r="A821" s="81" t="s">
        <v>4142</v>
      </c>
      <c r="B821" s="90">
        <v>1061974500</v>
      </c>
      <c r="C821" s="91">
        <f>SUM(U821+AA821)</f>
        <v>504.08274000000006</v>
      </c>
      <c r="D821" s="294">
        <v>12355980</v>
      </c>
      <c r="E821" s="90" t="s">
        <v>1017</v>
      </c>
      <c r="F821" s="90" t="s">
        <v>4143</v>
      </c>
      <c r="G821" s="90" t="s">
        <v>2236</v>
      </c>
      <c r="H821" s="93" t="s">
        <v>4130</v>
      </c>
      <c r="I821" s="94">
        <v>0</v>
      </c>
      <c r="J821" s="94">
        <v>0</v>
      </c>
      <c r="K821" s="95">
        <v>1.9970000000000002E-2</v>
      </c>
      <c r="L821" s="96">
        <v>0.08</v>
      </c>
      <c r="M821" s="96">
        <f t="shared" si="544"/>
        <v>0</v>
      </c>
      <c r="N821" s="96">
        <f t="shared" si="545"/>
        <v>0</v>
      </c>
      <c r="O821" s="96" t="s">
        <v>27</v>
      </c>
      <c r="P821" s="270">
        <v>632823</v>
      </c>
      <c r="Q821" s="98">
        <f>VLOOKUP(H821,Devices!$A$2:$C$2077,3,FALSE)</f>
        <v>658065</v>
      </c>
      <c r="R821" s="94">
        <f t="shared" si="546"/>
        <v>25242</v>
      </c>
      <c r="S821" s="90"/>
      <c r="T821" s="94">
        <f t="shared" ref="T821:T835" si="569">IF(R821-I821&gt;0, R821-I821,"0")</f>
        <v>25242</v>
      </c>
      <c r="U821" s="96">
        <f t="shared" ref="U821:U835" si="570">IF(T821&gt;0,T821*K821,"0")</f>
        <v>504.08274000000006</v>
      </c>
      <c r="V821" s="99">
        <v>0</v>
      </c>
      <c r="W821" s="100">
        <v>0</v>
      </c>
      <c r="X821" s="94">
        <f t="shared" si="547"/>
        <v>0</v>
      </c>
      <c r="Y821" s="94"/>
      <c r="Z821" s="94" t="str">
        <f t="shared" ref="Z821:Z835" si="571">IF(X821-J821&gt;0,X821-J821,"0")</f>
        <v>0</v>
      </c>
      <c r="AA821" s="96">
        <f t="shared" ref="AA821:AA835" si="572">IF(Z821&gt;0,Z821*L821,"0")</f>
        <v>0</v>
      </c>
      <c r="AB821" s="91">
        <v>504.08274000000006</v>
      </c>
      <c r="AC821" s="91"/>
      <c r="AF821" s="4"/>
      <c r="AG821" s="4"/>
      <c r="AH821" s="4"/>
    </row>
    <row r="822" spans="1:34" s="4" customFormat="1" ht="15" customHeight="1">
      <c r="A822" s="81" t="s">
        <v>4751</v>
      </c>
      <c r="B822" s="90">
        <v>1061888000</v>
      </c>
      <c r="C822" s="91">
        <f>SUM(O822+U822+AA822)</f>
        <v>83</v>
      </c>
      <c r="D822" s="294">
        <v>12355126</v>
      </c>
      <c r="E822" s="90" t="s">
        <v>4107</v>
      </c>
      <c r="F822" s="90" t="s">
        <v>4752</v>
      </c>
      <c r="G822" s="90" t="s">
        <v>40</v>
      </c>
      <c r="H822" s="93" t="s">
        <v>4729</v>
      </c>
      <c r="I822" s="94">
        <v>4000</v>
      </c>
      <c r="J822" s="94">
        <v>0</v>
      </c>
      <c r="K822" s="95">
        <v>2.0750000000000001E-2</v>
      </c>
      <c r="L822" s="96">
        <v>0.08</v>
      </c>
      <c r="M822" s="96">
        <f t="shared" ref="M822" si="573">I822*K822</f>
        <v>83</v>
      </c>
      <c r="N822" s="96">
        <f t="shared" ref="N822" si="574">J822*L822</f>
        <v>0</v>
      </c>
      <c r="O822" s="96">
        <f>M822+N822</f>
        <v>83</v>
      </c>
      <c r="P822" s="286">
        <v>113096</v>
      </c>
      <c r="Q822" s="98">
        <f>VLOOKUP(H822,Devices!$A$2:$C$2077,3,FALSE)</f>
        <v>114971</v>
      </c>
      <c r="R822" s="94">
        <f t="shared" ref="R822" si="575">Q822-P822</f>
        <v>1875</v>
      </c>
      <c r="S822" s="94" t="str">
        <f>IF(R822-I822&gt;0, R822-I822,"0")</f>
        <v>0</v>
      </c>
      <c r="T822" s="94"/>
      <c r="U822" s="96">
        <f>IF(S822&gt;0,S822*K822,"0")</f>
        <v>0</v>
      </c>
      <c r="V822" s="99">
        <v>0</v>
      </c>
      <c r="W822" s="100">
        <v>0</v>
      </c>
      <c r="X822" s="94">
        <f t="shared" ref="X822" si="576">W822-V822</f>
        <v>0</v>
      </c>
      <c r="Y822" s="94" t="str">
        <f>IF(X822-J822&gt;0,X822-J822,"0")</f>
        <v>0</v>
      </c>
      <c r="Z822" s="94"/>
      <c r="AA822" s="96">
        <f>IF(Y822&gt;0,Y822*L822,"0")</f>
        <v>0</v>
      </c>
      <c r="AB822" s="91">
        <v>83</v>
      </c>
      <c r="AC822" s="91"/>
      <c r="AH822" s="3"/>
    </row>
    <row r="823" spans="1:34" s="3" customFormat="1" ht="15" customHeight="1">
      <c r="A823" s="81" t="s">
        <v>5023</v>
      </c>
      <c r="B823" s="90">
        <v>1061883600</v>
      </c>
      <c r="C823" s="91">
        <f>SUM(U823+AA823)</f>
        <v>32.471220000000002</v>
      </c>
      <c r="D823" s="294">
        <v>12356367</v>
      </c>
      <c r="E823" s="90" t="s">
        <v>1017</v>
      </c>
      <c r="F823" s="90" t="s">
        <v>5024</v>
      </c>
      <c r="G823" s="90" t="s">
        <v>2236</v>
      </c>
      <c r="H823" s="93" t="s">
        <v>4992</v>
      </c>
      <c r="I823" s="94">
        <v>0</v>
      </c>
      <c r="J823" s="94">
        <v>0</v>
      </c>
      <c r="K823" s="95">
        <v>1.9970000000000002E-2</v>
      </c>
      <c r="L823" s="96">
        <v>0.08</v>
      </c>
      <c r="M823" s="96">
        <f>I823*K823</f>
        <v>0</v>
      </c>
      <c r="N823" s="96">
        <f>J823*L823</f>
        <v>0</v>
      </c>
      <c r="O823" s="96" t="s">
        <v>27</v>
      </c>
      <c r="P823" s="187">
        <v>77922</v>
      </c>
      <c r="Q823" s="98">
        <f>VLOOKUP(H823,Devices!$A$2:$C$2077,3,FALSE)</f>
        <v>79548</v>
      </c>
      <c r="R823" s="94">
        <f>Q823-P823</f>
        <v>1626</v>
      </c>
      <c r="S823" s="90"/>
      <c r="T823" s="94">
        <f>IF(R823-I823&gt;0, R823-I823,"0")</f>
        <v>1626</v>
      </c>
      <c r="U823" s="96">
        <f>IF(T823&gt;0,T823*K823,"0")</f>
        <v>32.471220000000002</v>
      </c>
      <c r="V823" s="99">
        <v>0</v>
      </c>
      <c r="W823" s="100">
        <v>0</v>
      </c>
      <c r="X823" s="94">
        <f>W823-V823</f>
        <v>0</v>
      </c>
      <c r="Y823" s="94"/>
      <c r="Z823" s="94" t="str">
        <f>IF(X823-J823&gt;0,X823-J823,"0")</f>
        <v>0</v>
      </c>
      <c r="AA823" s="96">
        <f>IF(Z823&gt;0,Z823*L823,"0")</f>
        <v>0</v>
      </c>
      <c r="AB823" s="91">
        <v>32.471220000000002</v>
      </c>
      <c r="AC823" s="91"/>
      <c r="AF823" s="4"/>
      <c r="AH823" s="4"/>
    </row>
    <row r="824" spans="1:34" s="4" customFormat="1" ht="15" customHeight="1">
      <c r="A824" s="81" t="s">
        <v>5080</v>
      </c>
      <c r="B824" s="90">
        <v>1061979300</v>
      </c>
      <c r="C824" s="91">
        <f>SUM(O824+U824+AA824)</f>
        <v>117.48</v>
      </c>
      <c r="D824" s="294">
        <v>12356390</v>
      </c>
      <c r="E824" s="90" t="s">
        <v>5081</v>
      </c>
      <c r="F824" s="90" t="s">
        <v>5082</v>
      </c>
      <c r="G824" s="90" t="s">
        <v>2362</v>
      </c>
      <c r="H824" s="93" t="s">
        <v>5083</v>
      </c>
      <c r="I824" s="94">
        <v>4000</v>
      </c>
      <c r="J824" s="94">
        <v>100</v>
      </c>
      <c r="K824" s="95">
        <v>2.0750000000000001E-2</v>
      </c>
      <c r="L824" s="96">
        <v>0.08</v>
      </c>
      <c r="M824" s="96">
        <f t="shared" ref="M824" si="577">I824*K824</f>
        <v>83</v>
      </c>
      <c r="N824" s="96">
        <f t="shared" ref="N824" si="578">J824*L824</f>
        <v>8</v>
      </c>
      <c r="O824" s="96">
        <f>M824+N824</f>
        <v>91</v>
      </c>
      <c r="P824" s="286">
        <v>13841</v>
      </c>
      <c r="Q824" s="98">
        <f>VLOOKUP(H824,[1]Billing!$I$2:$S$2302,11,FALSE)</f>
        <v>15413</v>
      </c>
      <c r="R824" s="94">
        <f t="shared" ref="R824" si="579">Q824-P824</f>
        <v>1572</v>
      </c>
      <c r="S824" s="94" t="str">
        <f>IF(R824-I824&gt;0, R824-I824,"0")</f>
        <v>0</v>
      </c>
      <c r="T824" s="94"/>
      <c r="U824" s="96">
        <f>IF(S824&gt;0,S824*K824,"0")</f>
        <v>0</v>
      </c>
      <c r="V824" s="99">
        <v>3679</v>
      </c>
      <c r="W824" s="100">
        <f>VLOOKUP(H824,[1]Billing!$I$2:$Y$2302,17,FALSE)</f>
        <v>4110</v>
      </c>
      <c r="X824" s="94">
        <f t="shared" ref="X824" si="580">W824-V824</f>
        <v>431</v>
      </c>
      <c r="Y824" s="94">
        <f>IF(X824-J824&gt;0,X824-J824,"0")</f>
        <v>331</v>
      </c>
      <c r="Z824" s="94"/>
      <c r="AA824" s="96">
        <f>IF(Y824&gt;0,Y824*L824,"0")</f>
        <v>26.48</v>
      </c>
      <c r="AB824" s="91">
        <v>117.48</v>
      </c>
      <c r="AC824" s="91"/>
      <c r="AF824" s="3"/>
      <c r="AH824" s="3"/>
    </row>
    <row r="825" spans="1:34" s="4" customFormat="1" ht="15" customHeight="1">
      <c r="A825" s="81" t="s">
        <v>5084</v>
      </c>
      <c r="B825" s="90">
        <v>1061888000</v>
      </c>
      <c r="C825" s="91">
        <f>SUM(O825+U825+AA825)</f>
        <v>124.5</v>
      </c>
      <c r="D825" s="294">
        <v>12356037</v>
      </c>
      <c r="E825" s="90" t="s">
        <v>5085</v>
      </c>
      <c r="F825" s="90" t="s">
        <v>5086</v>
      </c>
      <c r="G825" s="90" t="s">
        <v>2200</v>
      </c>
      <c r="H825" s="93" t="s">
        <v>3162</v>
      </c>
      <c r="I825" s="94">
        <v>6000</v>
      </c>
      <c r="J825" s="94">
        <v>0</v>
      </c>
      <c r="K825" s="95">
        <v>2.0750000000000001E-2</v>
      </c>
      <c r="L825" s="96">
        <v>0.08</v>
      </c>
      <c r="M825" s="96">
        <f t="shared" ref="M825" si="581">I825*K825</f>
        <v>124.5</v>
      </c>
      <c r="N825" s="96">
        <f t="shared" ref="N825" si="582">J825*L825</f>
        <v>0</v>
      </c>
      <c r="O825" s="96">
        <f>M825+N825</f>
        <v>124.5</v>
      </c>
      <c r="P825" s="286">
        <v>27749</v>
      </c>
      <c r="Q825" s="98">
        <f>VLOOKUP(H825,Devices!$A$2:$C$2077,3,FALSE)</f>
        <v>28436</v>
      </c>
      <c r="R825" s="94">
        <f t="shared" ref="R825" si="583">Q825-P825</f>
        <v>687</v>
      </c>
      <c r="S825" s="94" t="str">
        <f>IF(R825-I825&gt;0, R825-I825,"0")</f>
        <v>0</v>
      </c>
      <c r="T825" s="94"/>
      <c r="U825" s="96">
        <f>IF(S825&gt;0,S825*K825,"0")</f>
        <v>0</v>
      </c>
      <c r="V825" s="99">
        <v>0</v>
      </c>
      <c r="W825" s="100">
        <v>0</v>
      </c>
      <c r="X825" s="94">
        <f t="shared" ref="X825" si="584">W825-V825</f>
        <v>0</v>
      </c>
      <c r="Y825" s="94" t="str">
        <f>IF(X825-J825&gt;0,X825-J825,"0")</f>
        <v>0</v>
      </c>
      <c r="Z825" s="94"/>
      <c r="AA825" s="96">
        <f>IF(Y825&gt;0,Y825*L825,"0")</f>
        <v>0</v>
      </c>
      <c r="AB825" s="91">
        <v>124.5</v>
      </c>
      <c r="AC825" s="91"/>
    </row>
    <row r="826" spans="1:34" s="3" customFormat="1" ht="15" customHeight="1">
      <c r="A826" s="81" t="s">
        <v>5265</v>
      </c>
      <c r="B826" s="90">
        <v>1061860000</v>
      </c>
      <c r="C826" s="91">
        <f>SUM(U826+AA826)</f>
        <v>15.157230000000002</v>
      </c>
      <c r="D826" s="188">
        <v>12356432</v>
      </c>
      <c r="E826" s="90" t="s">
        <v>1017</v>
      </c>
      <c r="F826" s="90" t="s">
        <v>5233</v>
      </c>
      <c r="G826" s="90" t="s">
        <v>4009</v>
      </c>
      <c r="H826" s="93" t="s">
        <v>5266</v>
      </c>
      <c r="I826" s="94">
        <v>0</v>
      </c>
      <c r="J826" s="94">
        <v>0</v>
      </c>
      <c r="K826" s="95">
        <v>1.9970000000000002E-2</v>
      </c>
      <c r="L826" s="96">
        <v>0.08</v>
      </c>
      <c r="M826" s="96">
        <f>I826*K826</f>
        <v>0</v>
      </c>
      <c r="N826" s="96">
        <f>J826*L826</f>
        <v>0</v>
      </c>
      <c r="O826" s="96" t="s">
        <v>27</v>
      </c>
      <c r="P826" s="187">
        <v>7742</v>
      </c>
      <c r="Q826" s="98">
        <f>VLOOKUP(H826,Devices!$A$2:$C$2077,3,FALSE)</f>
        <v>8501</v>
      </c>
      <c r="R826" s="94">
        <f>Q826-P826</f>
        <v>759</v>
      </c>
      <c r="S826" s="90"/>
      <c r="T826" s="94">
        <f>IF(R826-I826&gt;0, R826-I826,"0")</f>
        <v>759</v>
      </c>
      <c r="U826" s="96">
        <f>IF(T826&gt;0,T826*K826,"0")</f>
        <v>15.157230000000002</v>
      </c>
      <c r="V826" s="99">
        <v>0</v>
      </c>
      <c r="W826" s="100">
        <v>0</v>
      </c>
      <c r="X826" s="94">
        <f>W826-V826</f>
        <v>0</v>
      </c>
      <c r="Y826" s="94"/>
      <c r="Z826" s="94" t="str">
        <f>IF(X826-J826&gt;0,X826-J826,"0")</f>
        <v>0</v>
      </c>
      <c r="AA826" s="96">
        <f>IF(Z826&gt;0,Z826*L826,"0")</f>
        <v>0</v>
      </c>
      <c r="AB826" s="91">
        <v>15.157230000000002</v>
      </c>
      <c r="AC826" s="225"/>
      <c r="AF826" s="4"/>
    </row>
    <row r="827" spans="1:34" s="3" customFormat="1" ht="15" customHeight="1">
      <c r="A827" s="81" t="s">
        <v>5577</v>
      </c>
      <c r="B827" s="90">
        <v>1061888000</v>
      </c>
      <c r="C827" s="91">
        <f>SUM(U827+AA827)</f>
        <v>0</v>
      </c>
      <c r="D827" s="294">
        <v>12354743</v>
      </c>
      <c r="E827" s="90" t="s">
        <v>1017</v>
      </c>
      <c r="F827" s="90" t="s">
        <v>5578</v>
      </c>
      <c r="G827" s="90" t="s">
        <v>1227</v>
      </c>
      <c r="H827" s="93" t="s">
        <v>33</v>
      </c>
      <c r="I827" s="94">
        <v>0</v>
      </c>
      <c r="J827" s="94">
        <v>0</v>
      </c>
      <c r="K827" s="95">
        <v>1.9970000000000002E-2</v>
      </c>
      <c r="L827" s="96">
        <v>0.08</v>
      </c>
      <c r="M827" s="96">
        <f>I827*K827</f>
        <v>0</v>
      </c>
      <c r="N827" s="96">
        <f>J827*L827</f>
        <v>0</v>
      </c>
      <c r="O827" s="96" t="s">
        <v>27</v>
      </c>
      <c r="P827" s="187">
        <v>11350</v>
      </c>
      <c r="Q827" s="98">
        <v>11350</v>
      </c>
      <c r="R827" s="94">
        <f>Q827-P827</f>
        <v>0</v>
      </c>
      <c r="S827" s="90"/>
      <c r="T827" s="94" t="str">
        <f>IF(R827-I827&gt;0, R827-I827,"0")</f>
        <v>0</v>
      </c>
      <c r="U827" s="96">
        <f>IF(T827&gt;0,T827*K827,"0")</f>
        <v>0</v>
      </c>
      <c r="V827" s="99">
        <v>0</v>
      </c>
      <c r="W827" s="100">
        <v>0</v>
      </c>
      <c r="X827" s="94">
        <f>W827-V827</f>
        <v>0</v>
      </c>
      <c r="Y827" s="94"/>
      <c r="Z827" s="94" t="str">
        <f>IF(X827-J827&gt;0,X827-J827,"0")</f>
        <v>0</v>
      </c>
      <c r="AA827" s="96">
        <f>IF(Z827&gt;0,Z827*L827,"0")</f>
        <v>0</v>
      </c>
      <c r="AB827" s="91">
        <v>0</v>
      </c>
      <c r="AC827" s="91"/>
    </row>
    <row r="828" spans="1:34" s="3" customFormat="1" ht="15" customHeight="1">
      <c r="A828" s="81" t="s">
        <v>1262</v>
      </c>
      <c r="B828" s="90">
        <v>1054215300</v>
      </c>
      <c r="C828" s="91">
        <f>SUM(U828+AA828)</f>
        <v>31.692290000000003</v>
      </c>
      <c r="D828" s="188">
        <v>12658582</v>
      </c>
      <c r="E828" s="90" t="s">
        <v>1323</v>
      </c>
      <c r="F828" s="90" t="s">
        <v>1324</v>
      </c>
      <c r="G828" s="90" t="s">
        <v>1325</v>
      </c>
      <c r="H828" s="93" t="s">
        <v>1326</v>
      </c>
      <c r="I828" s="94">
        <v>0</v>
      </c>
      <c r="J828" s="94">
        <v>0</v>
      </c>
      <c r="K828" s="95">
        <v>1.9970000000000002E-2</v>
      </c>
      <c r="L828" s="96">
        <v>0.08</v>
      </c>
      <c r="M828" s="96">
        <f t="shared" si="544"/>
        <v>0</v>
      </c>
      <c r="N828" s="96">
        <f t="shared" si="545"/>
        <v>0</v>
      </c>
      <c r="O828" s="96" t="s">
        <v>27</v>
      </c>
      <c r="P828" s="187">
        <v>15585</v>
      </c>
      <c r="Q828" s="98">
        <f>VLOOKUP(H828,Devices!$A$2:$C$2077,3,FALSE)</f>
        <v>15842</v>
      </c>
      <c r="R828" s="94">
        <f t="shared" si="546"/>
        <v>257</v>
      </c>
      <c r="S828" s="90"/>
      <c r="T828" s="94">
        <f t="shared" si="569"/>
        <v>257</v>
      </c>
      <c r="U828" s="96">
        <f t="shared" si="570"/>
        <v>5.1322900000000002</v>
      </c>
      <c r="V828" s="99">
        <v>29155</v>
      </c>
      <c r="W828" s="100">
        <f>VLOOKUP(H828,Devices!$A$2:$D$2077,4,FALSE)</f>
        <v>29487</v>
      </c>
      <c r="X828" s="94">
        <f t="shared" si="547"/>
        <v>332</v>
      </c>
      <c r="Y828" s="94"/>
      <c r="Z828" s="94">
        <f t="shared" si="571"/>
        <v>332</v>
      </c>
      <c r="AA828" s="96">
        <f t="shared" si="572"/>
        <v>26.560000000000002</v>
      </c>
      <c r="AB828" s="91">
        <v>31.692290000000003</v>
      </c>
      <c r="AC828" s="203"/>
      <c r="AH828" s="4"/>
    </row>
    <row r="829" spans="1:34" s="3" customFormat="1" ht="15" customHeight="1">
      <c r="A829" s="81" t="s">
        <v>1262</v>
      </c>
      <c r="B829" s="90">
        <v>1054215300</v>
      </c>
      <c r="C829" s="91">
        <f>SUM(U829+AA829)</f>
        <v>157.57456000000002</v>
      </c>
      <c r="D829" s="188">
        <v>12355194</v>
      </c>
      <c r="E829" s="90" t="s">
        <v>1323</v>
      </c>
      <c r="F829" s="90" t="s">
        <v>1327</v>
      </c>
      <c r="G829" s="90" t="s">
        <v>1328</v>
      </c>
      <c r="H829" s="93" t="s">
        <v>1329</v>
      </c>
      <c r="I829" s="94">
        <v>0</v>
      </c>
      <c r="J829" s="94">
        <v>0</v>
      </c>
      <c r="K829" s="95">
        <v>1.9970000000000002E-2</v>
      </c>
      <c r="L829" s="96">
        <v>0.08</v>
      </c>
      <c r="M829" s="96">
        <f t="shared" si="544"/>
        <v>0</v>
      </c>
      <c r="N829" s="96">
        <f t="shared" si="545"/>
        <v>0</v>
      </c>
      <c r="O829" s="96" t="s">
        <v>27</v>
      </c>
      <c r="P829" s="282">
        <v>91828</v>
      </c>
      <c r="Q829" s="98">
        <f>VLOOKUP(H829,Devices!$A$2:$C$2077,3,FALSE)</f>
        <v>92676</v>
      </c>
      <c r="R829" s="94">
        <f t="shared" si="546"/>
        <v>848</v>
      </c>
      <c r="S829" s="90"/>
      <c r="T829" s="94">
        <f t="shared" si="569"/>
        <v>848</v>
      </c>
      <c r="U829" s="96">
        <f t="shared" si="570"/>
        <v>16.934560000000001</v>
      </c>
      <c r="V829" s="99">
        <v>220537</v>
      </c>
      <c r="W829" s="100">
        <f>VLOOKUP(H829,Devices!$A$2:$D$2077,4,FALSE)</f>
        <v>222295</v>
      </c>
      <c r="X829" s="94">
        <f t="shared" si="547"/>
        <v>1758</v>
      </c>
      <c r="Y829" s="94"/>
      <c r="Z829" s="94">
        <f t="shared" si="571"/>
        <v>1758</v>
      </c>
      <c r="AA829" s="96">
        <f t="shared" si="572"/>
        <v>140.64000000000001</v>
      </c>
      <c r="AB829" s="91">
        <v>157.57456000000002</v>
      </c>
      <c r="AC829" s="203"/>
    </row>
    <row r="830" spans="1:34" s="3" customFormat="1" ht="15" customHeight="1">
      <c r="A830" s="81" t="s">
        <v>1620</v>
      </c>
      <c r="B830" s="90">
        <v>1043800040</v>
      </c>
      <c r="C830" s="91">
        <f>SUM(U830+AA830)</f>
        <v>9.0264400000000009</v>
      </c>
      <c r="D830" s="294">
        <v>12355424</v>
      </c>
      <c r="E830" s="90" t="s">
        <v>1621</v>
      </c>
      <c r="F830" s="90" t="s">
        <v>1622</v>
      </c>
      <c r="G830" s="90" t="s">
        <v>1248</v>
      </c>
      <c r="H830" s="93" t="s">
        <v>1623</v>
      </c>
      <c r="I830" s="94">
        <v>0</v>
      </c>
      <c r="J830" s="94">
        <v>0</v>
      </c>
      <c r="K830" s="95">
        <v>1.9970000000000002E-2</v>
      </c>
      <c r="L830" s="96">
        <v>0.08</v>
      </c>
      <c r="M830" s="96">
        <f t="shared" si="544"/>
        <v>0</v>
      </c>
      <c r="N830" s="96">
        <f t="shared" si="545"/>
        <v>0</v>
      </c>
      <c r="O830" s="96" t="s">
        <v>27</v>
      </c>
      <c r="P830" s="443">
        <v>27948</v>
      </c>
      <c r="Q830" s="98">
        <f>VLOOKUP(H830,Devices!$A$2:$C$2077,3,FALSE)</f>
        <v>28400</v>
      </c>
      <c r="R830" s="94">
        <f t="shared" si="546"/>
        <v>452</v>
      </c>
      <c r="S830" s="90"/>
      <c r="T830" s="94">
        <f t="shared" si="569"/>
        <v>452</v>
      </c>
      <c r="U830" s="96">
        <f t="shared" si="570"/>
        <v>9.0264400000000009</v>
      </c>
      <c r="V830" s="99">
        <v>0</v>
      </c>
      <c r="W830" s="100">
        <v>0</v>
      </c>
      <c r="X830" s="94">
        <f t="shared" si="547"/>
        <v>0</v>
      </c>
      <c r="Y830" s="94"/>
      <c r="Z830" s="94" t="str">
        <f t="shared" si="571"/>
        <v>0</v>
      </c>
      <c r="AA830" s="96">
        <f t="shared" si="572"/>
        <v>0</v>
      </c>
      <c r="AB830" s="91">
        <v>9.0264400000000009</v>
      </c>
      <c r="AC830" s="91"/>
    </row>
    <row r="831" spans="1:34" s="3" customFormat="1" ht="15" customHeight="1">
      <c r="A831" s="81" t="s">
        <v>1624</v>
      </c>
      <c r="B831" s="90">
        <v>1054215300</v>
      </c>
      <c r="C831" s="91">
        <f>SUM(U831+AA831)</f>
        <v>31.551659999999998</v>
      </c>
      <c r="D831" s="294">
        <v>12355446</v>
      </c>
      <c r="E831" s="90" t="s">
        <v>1323</v>
      </c>
      <c r="F831" s="90" t="s">
        <v>1625</v>
      </c>
      <c r="G831" s="90" t="s">
        <v>1170</v>
      </c>
      <c r="H831" s="93" t="s">
        <v>1626</v>
      </c>
      <c r="I831" s="94">
        <v>0</v>
      </c>
      <c r="J831" s="94">
        <v>0</v>
      </c>
      <c r="K831" s="95">
        <v>1.9970000000000002E-2</v>
      </c>
      <c r="L831" s="96">
        <v>0.08</v>
      </c>
      <c r="M831" s="96">
        <f t="shared" si="544"/>
        <v>0</v>
      </c>
      <c r="N831" s="96">
        <f t="shared" si="545"/>
        <v>0</v>
      </c>
      <c r="O831" s="96" t="s">
        <v>27</v>
      </c>
      <c r="P831" s="613">
        <v>61920</v>
      </c>
      <c r="Q831" s="98">
        <f>VLOOKUP(H831,Devices!$A$2:$C$2077,3,FALSE)</f>
        <v>62198</v>
      </c>
      <c r="R831" s="94">
        <f t="shared" si="546"/>
        <v>278</v>
      </c>
      <c r="S831" s="90"/>
      <c r="T831" s="94">
        <f t="shared" si="569"/>
        <v>278</v>
      </c>
      <c r="U831" s="96">
        <f t="shared" si="570"/>
        <v>5.55166</v>
      </c>
      <c r="V831" s="99">
        <v>42681</v>
      </c>
      <c r="W831" s="100">
        <f>VLOOKUP(H831,Devices!$A$2:$D$2077,4,FALSE)</f>
        <v>43006</v>
      </c>
      <c r="X831" s="94">
        <f t="shared" si="547"/>
        <v>325</v>
      </c>
      <c r="Y831" s="94"/>
      <c r="Z831" s="94">
        <f t="shared" si="571"/>
        <v>325</v>
      </c>
      <c r="AA831" s="96">
        <f t="shared" si="572"/>
        <v>26</v>
      </c>
      <c r="AB831" s="91">
        <v>31.551659999999998</v>
      </c>
      <c r="AC831" s="91"/>
    </row>
    <row r="832" spans="1:34" s="3" customFormat="1" ht="15" customHeight="1">
      <c r="A832" s="81" t="s">
        <v>1624</v>
      </c>
      <c r="B832" s="90">
        <v>1054215300</v>
      </c>
      <c r="C832" s="91">
        <f>SUM(U832+AA832)</f>
        <v>8.7668300000000006</v>
      </c>
      <c r="D832" s="294">
        <v>12355445</v>
      </c>
      <c r="E832" s="90" t="s">
        <v>1323</v>
      </c>
      <c r="F832" s="90" t="s">
        <v>1627</v>
      </c>
      <c r="G832" s="90" t="s">
        <v>1248</v>
      </c>
      <c r="H832" s="93" t="s">
        <v>1628</v>
      </c>
      <c r="I832" s="94">
        <v>0</v>
      </c>
      <c r="J832" s="94">
        <v>0</v>
      </c>
      <c r="K832" s="95">
        <v>1.9970000000000002E-2</v>
      </c>
      <c r="L832" s="96">
        <v>0.08</v>
      </c>
      <c r="M832" s="96">
        <f t="shared" si="544"/>
        <v>0</v>
      </c>
      <c r="N832" s="96">
        <f t="shared" si="545"/>
        <v>0</v>
      </c>
      <c r="O832" s="96" t="s">
        <v>27</v>
      </c>
      <c r="P832" s="443">
        <v>9187</v>
      </c>
      <c r="Q832" s="98">
        <f>VLOOKUP(H832,Devices!$A$2:$C$2077,3,FALSE)</f>
        <v>9626</v>
      </c>
      <c r="R832" s="94">
        <f t="shared" si="546"/>
        <v>439</v>
      </c>
      <c r="S832" s="90"/>
      <c r="T832" s="94">
        <f t="shared" si="569"/>
        <v>439</v>
      </c>
      <c r="U832" s="96">
        <f t="shared" si="570"/>
        <v>8.7668300000000006</v>
      </c>
      <c r="V832" s="99">
        <v>0</v>
      </c>
      <c r="W832" s="100">
        <v>0</v>
      </c>
      <c r="X832" s="94">
        <f t="shared" si="547"/>
        <v>0</v>
      </c>
      <c r="Y832" s="94"/>
      <c r="Z832" s="94" t="str">
        <f t="shared" si="571"/>
        <v>0</v>
      </c>
      <c r="AA832" s="96">
        <f t="shared" si="572"/>
        <v>0</v>
      </c>
      <c r="AB832" s="91">
        <v>8.7668300000000006</v>
      </c>
      <c r="AC832" s="91"/>
    </row>
    <row r="833" spans="1:34" s="3" customFormat="1" ht="15" customHeight="1">
      <c r="A833" s="81" t="s">
        <v>1624</v>
      </c>
      <c r="B833" s="90">
        <v>1054215300</v>
      </c>
      <c r="C833" s="91">
        <f>SUM(U833+AA833)</f>
        <v>8.2675800000000006</v>
      </c>
      <c r="D833" s="294">
        <v>12355447</v>
      </c>
      <c r="E833" s="90" t="s">
        <v>1323</v>
      </c>
      <c r="F833" s="90" t="s">
        <v>1630</v>
      </c>
      <c r="G833" s="90" t="s">
        <v>1248</v>
      </c>
      <c r="H833" s="93" t="s">
        <v>1629</v>
      </c>
      <c r="I833" s="94">
        <v>0</v>
      </c>
      <c r="J833" s="94">
        <v>0</v>
      </c>
      <c r="K833" s="95">
        <v>1.9970000000000002E-2</v>
      </c>
      <c r="L833" s="96">
        <v>0.08</v>
      </c>
      <c r="M833" s="96">
        <f t="shared" si="544"/>
        <v>0</v>
      </c>
      <c r="N833" s="96">
        <f t="shared" si="545"/>
        <v>0</v>
      </c>
      <c r="O833" s="96" t="s">
        <v>27</v>
      </c>
      <c r="P833" s="443">
        <v>11018</v>
      </c>
      <c r="Q833" s="98">
        <f>VLOOKUP(H833,Devices!$A$2:$C$2077,3,FALSE)</f>
        <v>11432</v>
      </c>
      <c r="R833" s="94">
        <f t="shared" si="546"/>
        <v>414</v>
      </c>
      <c r="S833" s="90"/>
      <c r="T833" s="94">
        <f t="shared" si="569"/>
        <v>414</v>
      </c>
      <c r="U833" s="96">
        <f t="shared" si="570"/>
        <v>8.2675800000000006</v>
      </c>
      <c r="V833" s="99">
        <v>0</v>
      </c>
      <c r="W833" s="100">
        <v>0</v>
      </c>
      <c r="X833" s="94">
        <f t="shared" si="547"/>
        <v>0</v>
      </c>
      <c r="Y833" s="94"/>
      <c r="Z833" s="94" t="str">
        <f t="shared" si="571"/>
        <v>0</v>
      </c>
      <c r="AA833" s="96">
        <f t="shared" si="572"/>
        <v>0</v>
      </c>
      <c r="AB833" s="91">
        <v>8.2675800000000006</v>
      </c>
      <c r="AC833" s="91"/>
    </row>
    <row r="834" spans="1:34" s="4" customFormat="1" ht="15" customHeight="1">
      <c r="A834" s="81" t="s">
        <v>1965</v>
      </c>
      <c r="B834" s="90">
        <v>1054215300</v>
      </c>
      <c r="C834" s="91">
        <f>SUM(U834+AA834)</f>
        <v>305.55124000000001</v>
      </c>
      <c r="D834" s="294">
        <v>17076448</v>
      </c>
      <c r="E834" s="90" t="s">
        <v>1323</v>
      </c>
      <c r="F834" s="90" t="s">
        <v>1966</v>
      </c>
      <c r="G834" s="90" t="s">
        <v>2367</v>
      </c>
      <c r="H834" s="93" t="s">
        <v>1967</v>
      </c>
      <c r="I834" s="94">
        <v>0</v>
      </c>
      <c r="J834" s="94">
        <v>0</v>
      </c>
      <c r="K834" s="95">
        <v>1.9970000000000002E-2</v>
      </c>
      <c r="L834" s="96">
        <v>0.08</v>
      </c>
      <c r="M834" s="96">
        <f t="shared" si="544"/>
        <v>0</v>
      </c>
      <c r="N834" s="96">
        <f t="shared" si="545"/>
        <v>0</v>
      </c>
      <c r="O834" s="96" t="s">
        <v>27</v>
      </c>
      <c r="P834" s="443">
        <v>248492</v>
      </c>
      <c r="Q834" s="98">
        <f>VLOOKUP(H834,Devices!$A$2:$C$2077,3,FALSE)</f>
        <v>252784</v>
      </c>
      <c r="R834" s="94">
        <f t="shared" si="546"/>
        <v>4292</v>
      </c>
      <c r="S834" s="90"/>
      <c r="T834" s="94">
        <f t="shared" si="569"/>
        <v>4292</v>
      </c>
      <c r="U834" s="96">
        <f t="shared" si="570"/>
        <v>85.711240000000004</v>
      </c>
      <c r="V834" s="99">
        <v>200987</v>
      </c>
      <c r="W834" s="100">
        <f>VLOOKUP(H834,Devices!$A$2:$D$2077,4,FALSE)</f>
        <v>203735</v>
      </c>
      <c r="X834" s="94">
        <f t="shared" si="547"/>
        <v>2748</v>
      </c>
      <c r="Y834" s="94"/>
      <c r="Z834" s="94">
        <f t="shared" si="571"/>
        <v>2748</v>
      </c>
      <c r="AA834" s="96">
        <f t="shared" si="572"/>
        <v>219.84</v>
      </c>
      <c r="AB834" s="91">
        <v>305.55124000000001</v>
      </c>
      <c r="AC834" s="91"/>
      <c r="AF834" s="3"/>
      <c r="AG834" s="3"/>
      <c r="AH834" s="3"/>
    </row>
    <row r="835" spans="1:34" s="4" customFormat="1" ht="15" customHeight="1">
      <c r="A835" s="81" t="s">
        <v>1979</v>
      </c>
      <c r="B835" s="90">
        <v>1054215300</v>
      </c>
      <c r="C835" s="91">
        <f>SUM(U835+AA835)</f>
        <v>16.754830000000002</v>
      </c>
      <c r="D835" s="294">
        <v>12355555</v>
      </c>
      <c r="E835" s="90" t="s">
        <v>1323</v>
      </c>
      <c r="F835" s="90" t="s">
        <v>4402</v>
      </c>
      <c r="G835" s="90" t="s">
        <v>1248</v>
      </c>
      <c r="H835" s="93" t="s">
        <v>1980</v>
      </c>
      <c r="I835" s="94">
        <v>0</v>
      </c>
      <c r="J835" s="94">
        <v>0</v>
      </c>
      <c r="K835" s="95">
        <v>1.9970000000000002E-2</v>
      </c>
      <c r="L835" s="96">
        <v>0.08</v>
      </c>
      <c r="M835" s="96">
        <f t="shared" si="544"/>
        <v>0</v>
      </c>
      <c r="N835" s="96">
        <f t="shared" si="545"/>
        <v>0</v>
      </c>
      <c r="O835" s="96" t="s">
        <v>27</v>
      </c>
      <c r="P835" s="443">
        <v>25536</v>
      </c>
      <c r="Q835" s="98">
        <f>VLOOKUP(H835,Devices!$A$2:$C$2077,3,FALSE)</f>
        <v>26375</v>
      </c>
      <c r="R835" s="94">
        <f t="shared" si="546"/>
        <v>839</v>
      </c>
      <c r="S835" s="90"/>
      <c r="T835" s="94">
        <f t="shared" si="569"/>
        <v>839</v>
      </c>
      <c r="U835" s="96">
        <f t="shared" si="570"/>
        <v>16.754830000000002</v>
      </c>
      <c r="V835" s="99">
        <v>0</v>
      </c>
      <c r="W835" s="100">
        <v>0</v>
      </c>
      <c r="X835" s="94">
        <f t="shared" si="547"/>
        <v>0</v>
      </c>
      <c r="Y835" s="94"/>
      <c r="Z835" s="94" t="str">
        <f t="shared" si="571"/>
        <v>0</v>
      </c>
      <c r="AA835" s="96">
        <f t="shared" si="572"/>
        <v>0</v>
      </c>
      <c r="AB835" s="91">
        <v>16.754830000000002</v>
      </c>
      <c r="AC835" s="91"/>
      <c r="AF835" s="3"/>
    </row>
    <row r="836" spans="1:34" s="4" customFormat="1" ht="15" customHeight="1">
      <c r="A836" s="81" t="s">
        <v>5087</v>
      </c>
      <c r="B836" s="90">
        <v>1054215300</v>
      </c>
      <c r="C836" s="91">
        <f>SUM(U836+AA836)</f>
        <v>38.975529999999999</v>
      </c>
      <c r="D836" s="294">
        <v>12356386</v>
      </c>
      <c r="E836" s="90" t="s">
        <v>1323</v>
      </c>
      <c r="F836" s="90" t="s">
        <v>5088</v>
      </c>
      <c r="G836" s="90" t="s">
        <v>2362</v>
      </c>
      <c r="H836" s="93" t="s">
        <v>5089</v>
      </c>
      <c r="I836" s="94">
        <v>0</v>
      </c>
      <c r="J836" s="94">
        <v>0</v>
      </c>
      <c r="K836" s="95">
        <v>1.9970000000000002E-2</v>
      </c>
      <c r="L836" s="96">
        <v>0.08</v>
      </c>
      <c r="M836" s="96">
        <f t="shared" ref="M836:M837" si="585">I836*K836</f>
        <v>0</v>
      </c>
      <c r="N836" s="96">
        <f t="shared" ref="N836:N837" si="586">J836*L836</f>
        <v>0</v>
      </c>
      <c r="O836" s="96" t="s">
        <v>27</v>
      </c>
      <c r="P836" s="443">
        <v>1461</v>
      </c>
      <c r="Q836" s="98">
        <f>VLOOKUP(H836,Devices!$A$2:$C$2077,3,FALSE)</f>
        <v>1610</v>
      </c>
      <c r="R836" s="94">
        <f t="shared" ref="R836:R837" si="587">Q836-P836</f>
        <v>149</v>
      </c>
      <c r="S836" s="90"/>
      <c r="T836" s="94">
        <f t="shared" ref="T836" si="588">IF(R836-I836&gt;0, R836-I836,"0")</f>
        <v>149</v>
      </c>
      <c r="U836" s="96">
        <f t="shared" ref="U836" si="589">IF(T836&gt;0,T836*K836,"0")</f>
        <v>2.9755300000000005</v>
      </c>
      <c r="V836" s="99">
        <v>4728</v>
      </c>
      <c r="W836" s="100">
        <f>VLOOKUP(H836,Devices!$A$2:$D$2077,4,FALSE)</f>
        <v>5178</v>
      </c>
      <c r="X836" s="94">
        <f t="shared" ref="X836:X837" si="590">W836-V836</f>
        <v>450</v>
      </c>
      <c r="Y836" s="94"/>
      <c r="Z836" s="94">
        <f t="shared" ref="Z836" si="591">IF(X836-J836&gt;0,X836-J836,"0")</f>
        <v>450</v>
      </c>
      <c r="AA836" s="96">
        <f t="shared" ref="AA836" si="592">IF(Z836&gt;0,Z836*L836,"0")</f>
        <v>36</v>
      </c>
      <c r="AB836" s="91">
        <v>38.975529999999999</v>
      </c>
      <c r="AC836" s="91"/>
    </row>
    <row r="837" spans="1:34" s="4" customFormat="1" ht="15" customHeight="1">
      <c r="A837" s="81" t="s">
        <v>5341</v>
      </c>
      <c r="B837" s="90">
        <v>1054215300</v>
      </c>
      <c r="C837" s="91">
        <f>SUM(O837+U837+AA837)</f>
        <v>364.5</v>
      </c>
      <c r="D837" s="294">
        <v>13865224</v>
      </c>
      <c r="E837" s="90" t="s">
        <v>1323</v>
      </c>
      <c r="F837" s="90" t="s">
        <v>2247</v>
      </c>
      <c r="G837" s="90" t="s">
        <v>5342</v>
      </c>
      <c r="H837" s="93" t="s">
        <v>5343</v>
      </c>
      <c r="I837" s="94">
        <v>6000</v>
      </c>
      <c r="J837" s="94">
        <v>3000</v>
      </c>
      <c r="K837" s="95">
        <v>2.0750000000000001E-2</v>
      </c>
      <c r="L837" s="96">
        <v>0.08</v>
      </c>
      <c r="M837" s="96">
        <f t="shared" si="585"/>
        <v>124.5</v>
      </c>
      <c r="N837" s="96">
        <f t="shared" si="586"/>
        <v>240</v>
      </c>
      <c r="O837" s="96">
        <f>M837+N837</f>
        <v>364.5</v>
      </c>
      <c r="P837" s="286">
        <v>2570</v>
      </c>
      <c r="Q837" s="98">
        <f>VLOOKUP(H837,Devices!$A$2:$C$2077,3,FALSE)</f>
        <v>2937</v>
      </c>
      <c r="R837" s="94">
        <f t="shared" si="587"/>
        <v>367</v>
      </c>
      <c r="S837" s="94" t="str">
        <f>IF(R837-I837&gt;0, R837-I837,"0")</f>
        <v>0</v>
      </c>
      <c r="T837" s="94"/>
      <c r="U837" s="96">
        <f>IF(S837&gt;0,S837*K837,"0")</f>
        <v>0</v>
      </c>
      <c r="V837" s="99">
        <v>24815</v>
      </c>
      <c r="W837" s="100">
        <f>VLOOKUP(H837,Devices!$A$2:$D$2077,4,FALSE)</f>
        <v>27433</v>
      </c>
      <c r="X837" s="94">
        <f t="shared" si="590"/>
        <v>2618</v>
      </c>
      <c r="Y837" s="94" t="str">
        <f>IF(X837-J837&gt;0,X837-J837,"0")</f>
        <v>0</v>
      </c>
      <c r="Z837" s="94"/>
      <c r="AA837" s="96">
        <f>IF(Y837&gt;0,Y837*L837,"0")</f>
        <v>0</v>
      </c>
      <c r="AB837" s="91">
        <v>364.5</v>
      </c>
      <c r="AC837" s="91"/>
    </row>
    <row r="838" spans="1:34" s="3" customFormat="1" ht="15" customHeight="1">
      <c r="A838" s="81" t="s">
        <v>5457</v>
      </c>
      <c r="B838" s="90">
        <v>1054215300</v>
      </c>
      <c r="C838" s="91">
        <f>SUM(U838+AA838)</f>
        <v>23.898350000000001</v>
      </c>
      <c r="D838" s="294">
        <v>12356460</v>
      </c>
      <c r="E838" s="90" t="s">
        <v>1323</v>
      </c>
      <c r="F838" s="90" t="s">
        <v>1631</v>
      </c>
      <c r="G838" s="90" t="s">
        <v>2362</v>
      </c>
      <c r="H838" s="93" t="s">
        <v>5431</v>
      </c>
      <c r="I838" s="94">
        <v>0</v>
      </c>
      <c r="J838" s="94">
        <v>0</v>
      </c>
      <c r="K838" s="95">
        <v>1.9970000000000002E-2</v>
      </c>
      <c r="L838" s="96">
        <v>0.08</v>
      </c>
      <c r="M838" s="96">
        <f>I838*K838</f>
        <v>0</v>
      </c>
      <c r="N838" s="96">
        <f>J838*L838</f>
        <v>0</v>
      </c>
      <c r="O838" s="96" t="s">
        <v>27</v>
      </c>
      <c r="P838" s="443">
        <v>2007</v>
      </c>
      <c r="Q838" s="98">
        <f>VLOOKUP(H838,Devices!$A$2:$C$2077,3,FALSE)</f>
        <v>2062</v>
      </c>
      <c r="R838" s="94">
        <f>Q838-P838</f>
        <v>55</v>
      </c>
      <c r="S838" s="90"/>
      <c r="T838" s="94">
        <f>IF(R838-I838&gt;0, R838-I838,"0")</f>
        <v>55</v>
      </c>
      <c r="U838" s="96">
        <f>IF(T838&gt;0,T838*K838,"0")</f>
        <v>1.0983500000000002</v>
      </c>
      <c r="V838" s="99">
        <v>630</v>
      </c>
      <c r="W838" s="100">
        <f>VLOOKUP(H838,Devices!$A$2:$D$2077,4,FALSE)</f>
        <v>915</v>
      </c>
      <c r="X838" s="94">
        <f>W838-V838</f>
        <v>285</v>
      </c>
      <c r="Y838" s="94"/>
      <c r="Z838" s="94">
        <f>IF(X838-J838&gt;0,X838-J838,"0")</f>
        <v>285</v>
      </c>
      <c r="AA838" s="96">
        <f>IF(Z838&gt;0,Z838*L838,"0")</f>
        <v>22.8</v>
      </c>
      <c r="AB838" s="91">
        <v>23.898350000000001</v>
      </c>
      <c r="AC838" s="91"/>
    </row>
    <row r="839" spans="1:34" s="4" customFormat="1" ht="15" customHeight="1">
      <c r="A839" s="81" t="s">
        <v>2350</v>
      </c>
      <c r="B839" s="90">
        <v>1071515930</v>
      </c>
      <c r="C839" s="91">
        <f>SUM(O839+U839+AA839)</f>
        <v>62.25</v>
      </c>
      <c r="D839" s="294">
        <v>12355676</v>
      </c>
      <c r="E839" s="230" t="s">
        <v>518</v>
      </c>
      <c r="F839" s="90" t="s">
        <v>2351</v>
      </c>
      <c r="G839" s="90" t="s">
        <v>2280</v>
      </c>
      <c r="H839" s="93" t="s">
        <v>2352</v>
      </c>
      <c r="I839" s="94">
        <v>3000</v>
      </c>
      <c r="J839" s="94">
        <v>0</v>
      </c>
      <c r="K839" s="95">
        <v>2.0750000000000001E-2</v>
      </c>
      <c r="L839" s="96">
        <v>0.08</v>
      </c>
      <c r="M839" s="96">
        <f t="shared" si="544"/>
        <v>62.25</v>
      </c>
      <c r="N839" s="96">
        <f t="shared" si="545"/>
        <v>0</v>
      </c>
      <c r="O839" s="96">
        <f>M839+N839</f>
        <v>62.25</v>
      </c>
      <c r="P839" s="286">
        <v>111975</v>
      </c>
      <c r="Q839" s="98">
        <f>VLOOKUP(H839,Devices!$A$2:$C$2077,3,FALSE)</f>
        <v>113335</v>
      </c>
      <c r="R839" s="94">
        <f t="shared" si="546"/>
        <v>1360</v>
      </c>
      <c r="S839" s="94" t="str">
        <f>IF(R839-I839&gt;0, R839-I839,"0")</f>
        <v>0</v>
      </c>
      <c r="T839" s="94"/>
      <c r="U839" s="96">
        <f>IF(S839&gt;0,S839*K839,"0")</f>
        <v>0</v>
      </c>
      <c r="V839" s="99">
        <v>0</v>
      </c>
      <c r="W839" s="100">
        <v>0</v>
      </c>
      <c r="X839" s="94">
        <f t="shared" si="547"/>
        <v>0</v>
      </c>
      <c r="Y839" s="94" t="str">
        <f>IF(X839-J839&gt;0,X839-J839,"0")</f>
        <v>0</v>
      </c>
      <c r="Z839" s="94"/>
      <c r="AA839" s="96">
        <f>IF(Y839&gt;0,Y839*L839,"0")</f>
        <v>0</v>
      </c>
      <c r="AB839" s="91">
        <v>62.25</v>
      </c>
      <c r="AC839" s="91"/>
    </row>
    <row r="840" spans="1:34" s="3" customFormat="1" ht="15" customHeight="1">
      <c r="A840" s="81">
        <v>92</v>
      </c>
      <c r="B840" s="90">
        <v>1012013930</v>
      </c>
      <c r="C840" s="91">
        <f>SUM(U840+AA840)</f>
        <v>50.044820000000001</v>
      </c>
      <c r="D840" s="294">
        <v>12308104</v>
      </c>
      <c r="E840" s="90" t="s">
        <v>1138</v>
      </c>
      <c r="F840" s="90" t="s">
        <v>4731</v>
      </c>
      <c r="G840" s="90" t="s">
        <v>1749</v>
      </c>
      <c r="H840" s="120" t="s">
        <v>519</v>
      </c>
      <c r="I840" s="94">
        <v>0</v>
      </c>
      <c r="J840" s="94">
        <v>0</v>
      </c>
      <c r="K840" s="95">
        <v>1.9970000000000002E-2</v>
      </c>
      <c r="L840" s="96">
        <v>0.08</v>
      </c>
      <c r="M840" s="96">
        <f t="shared" si="544"/>
        <v>0</v>
      </c>
      <c r="N840" s="96">
        <f t="shared" si="545"/>
        <v>0</v>
      </c>
      <c r="O840" s="90" t="s">
        <v>27</v>
      </c>
      <c r="P840" s="286">
        <v>201513</v>
      </c>
      <c r="Q840" s="98">
        <f>VLOOKUP(H840,Devices!$A$2:$C$2077,3,FALSE)</f>
        <v>204019</v>
      </c>
      <c r="R840" s="94">
        <f t="shared" si="546"/>
        <v>2506</v>
      </c>
      <c r="S840" s="90"/>
      <c r="T840" s="94">
        <f t="shared" ref="T840:T862" si="593">IF(R840-I840&gt;0, R840-I840,"0")</f>
        <v>2506</v>
      </c>
      <c r="U840" s="96">
        <f t="shared" ref="U840:U862" si="594">IF(T840&gt;0,T840*K840,"0")</f>
        <v>50.044820000000001</v>
      </c>
      <c r="V840" s="99">
        <v>0</v>
      </c>
      <c r="W840" s="100">
        <f>VLOOKUP(H840,Devices!$A$2:$D$2077,4,FALSE)</f>
        <v>0</v>
      </c>
      <c r="X840" s="94">
        <f t="shared" si="547"/>
        <v>0</v>
      </c>
      <c r="Y840" s="94"/>
      <c r="Z840" s="94" t="str">
        <f t="shared" ref="Z840:Z862" si="595">IF(X840-J840&gt;0,X840-J840,"0")</f>
        <v>0</v>
      </c>
      <c r="AA840" s="96">
        <f t="shared" ref="AA840:AA862" si="596">IF(Z840&gt;0,Z840*L840,"0")</f>
        <v>0</v>
      </c>
      <c r="AB840" s="91">
        <v>50.044820000000001</v>
      </c>
      <c r="AC840" s="91"/>
      <c r="AF840" s="4"/>
      <c r="AG840" s="4"/>
      <c r="AH840" s="4"/>
    </row>
    <row r="841" spans="1:34" s="3" customFormat="1" ht="15" customHeight="1">
      <c r="A841" s="81" t="s">
        <v>1633</v>
      </c>
      <c r="B841" s="90">
        <v>1058334100</v>
      </c>
      <c r="C841" s="91">
        <f>SUM(U841+AA841)</f>
        <v>252.16728000000001</v>
      </c>
      <c r="D841" s="612">
        <v>12603267</v>
      </c>
      <c r="E841" s="90" t="s">
        <v>1634</v>
      </c>
      <c r="F841" s="90" t="s">
        <v>3149</v>
      </c>
      <c r="G841" s="90" t="s">
        <v>1240</v>
      </c>
      <c r="H841" s="93" t="s">
        <v>1635</v>
      </c>
      <c r="I841" s="94">
        <v>0</v>
      </c>
      <c r="J841" s="94">
        <v>0</v>
      </c>
      <c r="K841" s="95">
        <v>1.9970000000000002E-2</v>
      </c>
      <c r="L841" s="96">
        <v>0.08</v>
      </c>
      <c r="M841" s="96">
        <f t="shared" ref="M841:M878" si="597">I841*K841</f>
        <v>0</v>
      </c>
      <c r="N841" s="96">
        <f t="shared" ref="N841:N878" si="598">J841*L841</f>
        <v>0</v>
      </c>
      <c r="O841" s="96" t="s">
        <v>27</v>
      </c>
      <c r="P841" s="297">
        <v>179517</v>
      </c>
      <c r="Q841" s="98">
        <f>VLOOKUP(H841,Devices!$A$2:$C$2077,3,FALSE)</f>
        <v>181941</v>
      </c>
      <c r="R841" s="94">
        <f t="shared" ref="R841:R878" si="599">Q841-P841</f>
        <v>2424</v>
      </c>
      <c r="S841" s="90"/>
      <c r="T841" s="94">
        <f t="shared" si="593"/>
        <v>2424</v>
      </c>
      <c r="U841" s="96">
        <f t="shared" si="594"/>
        <v>48.407280000000007</v>
      </c>
      <c r="V841" s="99">
        <v>101857</v>
      </c>
      <c r="W841" s="100">
        <f>VLOOKUP(H841,Devices!$A$2:$D$2077,4,FALSE)</f>
        <v>104404</v>
      </c>
      <c r="X841" s="94">
        <f t="shared" ref="X841:X878" si="600">W841-V841</f>
        <v>2547</v>
      </c>
      <c r="Y841" s="94"/>
      <c r="Z841" s="94">
        <f t="shared" si="595"/>
        <v>2547</v>
      </c>
      <c r="AA841" s="96">
        <f t="shared" si="596"/>
        <v>203.76</v>
      </c>
      <c r="AB841" s="91">
        <v>252.16728000000001</v>
      </c>
      <c r="AC841" s="91"/>
      <c r="AF841" s="4"/>
    </row>
    <row r="842" spans="1:34" s="3" customFormat="1" ht="15" customHeight="1">
      <c r="A842" s="81" t="s">
        <v>1633</v>
      </c>
      <c r="B842" s="90">
        <v>1058734510</v>
      </c>
      <c r="C842" s="91">
        <f>SUM(U842+AA842)</f>
        <v>76.305370000000011</v>
      </c>
      <c r="D842" s="612">
        <v>12355472</v>
      </c>
      <c r="E842" s="90" t="s">
        <v>1634</v>
      </c>
      <c r="F842" s="90" t="s">
        <v>1636</v>
      </c>
      <c r="G842" s="90" t="s">
        <v>1248</v>
      </c>
      <c r="H842" s="93" t="s">
        <v>1637</v>
      </c>
      <c r="I842" s="94">
        <v>0</v>
      </c>
      <c r="J842" s="94">
        <v>0</v>
      </c>
      <c r="K842" s="95">
        <v>1.9970000000000002E-2</v>
      </c>
      <c r="L842" s="96">
        <v>0.08</v>
      </c>
      <c r="M842" s="96">
        <f t="shared" si="597"/>
        <v>0</v>
      </c>
      <c r="N842" s="96">
        <f t="shared" si="598"/>
        <v>0</v>
      </c>
      <c r="O842" s="96" t="s">
        <v>27</v>
      </c>
      <c r="P842" s="298">
        <v>199100</v>
      </c>
      <c r="Q842" s="98">
        <f>VLOOKUP(H842,Devices!$A$2:$C$2077,3,FALSE)</f>
        <v>202921</v>
      </c>
      <c r="R842" s="94">
        <f t="shared" si="599"/>
        <v>3821</v>
      </c>
      <c r="S842" s="90"/>
      <c r="T842" s="94">
        <f t="shared" si="593"/>
        <v>3821</v>
      </c>
      <c r="U842" s="96">
        <f t="shared" si="594"/>
        <v>76.305370000000011</v>
      </c>
      <c r="V842" s="99">
        <v>0</v>
      </c>
      <c r="W842" s="100">
        <v>0</v>
      </c>
      <c r="X842" s="94">
        <f t="shared" si="600"/>
        <v>0</v>
      </c>
      <c r="Y842" s="94"/>
      <c r="Z842" s="94" t="str">
        <f t="shared" si="595"/>
        <v>0</v>
      </c>
      <c r="AA842" s="96">
        <f t="shared" si="596"/>
        <v>0</v>
      </c>
      <c r="AB842" s="91">
        <v>76.305370000000011</v>
      </c>
      <c r="AC842" s="91"/>
    </row>
    <row r="843" spans="1:34" s="4" customFormat="1" ht="15" customHeight="1">
      <c r="A843" s="81" t="s">
        <v>3528</v>
      </c>
      <c r="B843" s="90">
        <v>1129931480</v>
      </c>
      <c r="C843" s="91">
        <f>SUM(U843+AA843)</f>
        <v>192.02558999999999</v>
      </c>
      <c r="D843" s="612">
        <v>12840246</v>
      </c>
      <c r="E843" s="90" t="s">
        <v>3699</v>
      </c>
      <c r="F843" s="90" t="s">
        <v>3529</v>
      </c>
      <c r="G843" s="90" t="s">
        <v>1174</v>
      </c>
      <c r="H843" s="93" t="s">
        <v>3530</v>
      </c>
      <c r="I843" s="94">
        <v>0</v>
      </c>
      <c r="J843" s="94">
        <v>0</v>
      </c>
      <c r="K843" s="95">
        <v>1.9970000000000002E-2</v>
      </c>
      <c r="L843" s="96">
        <v>0.08</v>
      </c>
      <c r="M843" s="96">
        <f t="shared" si="597"/>
        <v>0</v>
      </c>
      <c r="N843" s="96">
        <f t="shared" si="598"/>
        <v>0</v>
      </c>
      <c r="O843" s="96" t="s">
        <v>27</v>
      </c>
      <c r="P843" s="614">
        <v>184733</v>
      </c>
      <c r="Q843" s="98">
        <f>VLOOKUP(H843,Devices!$A$2:$C$2077,3,FALSE)</f>
        <v>185880</v>
      </c>
      <c r="R843" s="615">
        <f t="shared" si="599"/>
        <v>1147</v>
      </c>
      <c r="S843" s="616"/>
      <c r="T843" s="615">
        <f t="shared" si="593"/>
        <v>1147</v>
      </c>
      <c r="U843" s="617">
        <f t="shared" si="594"/>
        <v>22.90559</v>
      </c>
      <c r="V843" s="618">
        <v>31085</v>
      </c>
      <c r="W843" s="100">
        <f>VLOOKUP(H843,Devices!$A$2:$D$2077,4,FALSE)</f>
        <v>33199</v>
      </c>
      <c r="X843" s="615">
        <f t="shared" si="600"/>
        <v>2114</v>
      </c>
      <c r="Y843" s="615"/>
      <c r="Z843" s="615">
        <f t="shared" si="595"/>
        <v>2114</v>
      </c>
      <c r="AA843" s="96">
        <f t="shared" si="596"/>
        <v>169.12</v>
      </c>
      <c r="AB843" s="91">
        <v>192.02558999999999</v>
      </c>
      <c r="AC843" s="91"/>
      <c r="AF843" s="3"/>
      <c r="AG843" s="3"/>
      <c r="AH843" s="3"/>
    </row>
    <row r="844" spans="1:34" s="4" customFormat="1" ht="15" customHeight="1">
      <c r="A844" s="81" t="s">
        <v>3767</v>
      </c>
      <c r="B844" s="90">
        <v>1129931480</v>
      </c>
      <c r="C844" s="91">
        <f>SUM(U844+AA844)</f>
        <v>337.93538999999998</v>
      </c>
      <c r="D844" s="612">
        <v>13225344</v>
      </c>
      <c r="E844" s="90" t="s">
        <v>3699</v>
      </c>
      <c r="F844" s="90" t="s">
        <v>5442</v>
      </c>
      <c r="G844" s="90" t="s">
        <v>2570</v>
      </c>
      <c r="H844" s="93" t="s">
        <v>3731</v>
      </c>
      <c r="I844" s="94">
        <v>0</v>
      </c>
      <c r="J844" s="94">
        <v>0</v>
      </c>
      <c r="K844" s="95">
        <v>1.9970000000000002E-2</v>
      </c>
      <c r="L844" s="96">
        <v>0.08</v>
      </c>
      <c r="M844" s="96">
        <f t="shared" si="597"/>
        <v>0</v>
      </c>
      <c r="N844" s="96">
        <f t="shared" si="598"/>
        <v>0</v>
      </c>
      <c r="O844" s="96" t="s">
        <v>27</v>
      </c>
      <c r="P844" s="297">
        <v>60357</v>
      </c>
      <c r="Q844" s="98">
        <f>VLOOKUP(H844,[1]Billing!$I$2:$S$2302,11,FALSE)</f>
        <v>61844</v>
      </c>
      <c r="R844" s="94">
        <f t="shared" si="599"/>
        <v>1487</v>
      </c>
      <c r="S844" s="90"/>
      <c r="T844" s="94">
        <f t="shared" si="593"/>
        <v>1487</v>
      </c>
      <c r="U844" s="96">
        <f t="shared" si="594"/>
        <v>29.695390000000003</v>
      </c>
      <c r="V844" s="99">
        <v>41535</v>
      </c>
      <c r="W844" s="100">
        <f>VLOOKUP(H844,[1]Billing!$I$2:$Y$2302,17,FALSE)</f>
        <v>45388</v>
      </c>
      <c r="X844" s="94">
        <f t="shared" si="600"/>
        <v>3853</v>
      </c>
      <c r="Y844" s="94"/>
      <c r="Z844" s="94">
        <f t="shared" si="595"/>
        <v>3853</v>
      </c>
      <c r="AA844" s="96">
        <f t="shared" si="596"/>
        <v>308.24</v>
      </c>
      <c r="AB844" s="91">
        <v>337.93538999999998</v>
      </c>
      <c r="AC844" s="91"/>
      <c r="AF844" s="3"/>
    </row>
    <row r="845" spans="1:34" s="4" customFormat="1" ht="15" customHeight="1">
      <c r="A845" s="81" t="s">
        <v>3823</v>
      </c>
      <c r="B845" s="90">
        <v>1129931480</v>
      </c>
      <c r="C845" s="91">
        <f>SUM(U845+AA845)</f>
        <v>48.267340000000004</v>
      </c>
      <c r="D845" s="612">
        <v>12603557</v>
      </c>
      <c r="E845" s="90" t="s">
        <v>3699</v>
      </c>
      <c r="F845" s="90" t="s">
        <v>3824</v>
      </c>
      <c r="G845" s="90" t="s">
        <v>1518</v>
      </c>
      <c r="H845" s="93" t="s">
        <v>3815</v>
      </c>
      <c r="I845" s="94">
        <v>0</v>
      </c>
      <c r="J845" s="94">
        <v>0</v>
      </c>
      <c r="K845" s="95">
        <v>1.9970000000000002E-2</v>
      </c>
      <c r="L845" s="96">
        <v>0.08</v>
      </c>
      <c r="M845" s="96">
        <f t="shared" si="597"/>
        <v>0</v>
      </c>
      <c r="N845" s="96">
        <f t="shared" si="598"/>
        <v>0</v>
      </c>
      <c r="O845" s="96" t="s">
        <v>27</v>
      </c>
      <c r="P845" s="297">
        <v>87388</v>
      </c>
      <c r="Q845" s="98">
        <f>VLOOKUP(H845,Devices!$A$2:$C$2077,3,FALSE)</f>
        <v>87810</v>
      </c>
      <c r="R845" s="94">
        <f t="shared" si="599"/>
        <v>422</v>
      </c>
      <c r="S845" s="90"/>
      <c r="T845" s="94">
        <f t="shared" si="593"/>
        <v>422</v>
      </c>
      <c r="U845" s="96">
        <f t="shared" si="594"/>
        <v>8.4273400000000009</v>
      </c>
      <c r="V845" s="99">
        <v>35838</v>
      </c>
      <c r="W845" s="100">
        <f>VLOOKUP(H845,Devices!$A$2:$D$2077,4,FALSE)</f>
        <v>36336</v>
      </c>
      <c r="X845" s="94">
        <f t="shared" si="600"/>
        <v>498</v>
      </c>
      <c r="Y845" s="94"/>
      <c r="Z845" s="94">
        <f t="shared" si="595"/>
        <v>498</v>
      </c>
      <c r="AA845" s="96">
        <f t="shared" si="596"/>
        <v>39.840000000000003</v>
      </c>
      <c r="AB845" s="91">
        <v>48.267340000000004</v>
      </c>
      <c r="AC845" s="91"/>
    </row>
    <row r="846" spans="1:34" s="4" customFormat="1" ht="15" customHeight="1">
      <c r="A846" s="81" t="s">
        <v>3825</v>
      </c>
      <c r="B846" s="90">
        <v>1129931480</v>
      </c>
      <c r="C846" s="91">
        <f>SUM(U846+AA846)</f>
        <v>59.51681</v>
      </c>
      <c r="D846" s="612">
        <v>12907226</v>
      </c>
      <c r="E846" s="457" t="s">
        <v>3699</v>
      </c>
      <c r="F846" s="457" t="s">
        <v>4510</v>
      </c>
      <c r="G846" s="457" t="s">
        <v>1518</v>
      </c>
      <c r="H846" s="93" t="s">
        <v>3826</v>
      </c>
      <c r="I846" s="94">
        <v>0</v>
      </c>
      <c r="J846" s="94">
        <v>0</v>
      </c>
      <c r="K846" s="95">
        <v>1.9970000000000002E-2</v>
      </c>
      <c r="L846" s="96">
        <v>0.08</v>
      </c>
      <c r="M846" s="96">
        <f t="shared" si="597"/>
        <v>0</v>
      </c>
      <c r="N846" s="96">
        <f t="shared" si="598"/>
        <v>0</v>
      </c>
      <c r="O846" s="96" t="s">
        <v>27</v>
      </c>
      <c r="P846" s="297">
        <v>43750</v>
      </c>
      <c r="Q846" s="98">
        <f>VLOOKUP(H846,Devices!$A$2:$C$2077,3,FALSE)</f>
        <v>44523</v>
      </c>
      <c r="R846" s="94">
        <f t="shared" si="599"/>
        <v>773</v>
      </c>
      <c r="S846" s="90"/>
      <c r="T846" s="94">
        <f t="shared" si="593"/>
        <v>773</v>
      </c>
      <c r="U846" s="96">
        <f t="shared" si="594"/>
        <v>15.436810000000001</v>
      </c>
      <c r="V846" s="99">
        <v>38127</v>
      </c>
      <c r="W846" s="100">
        <f>VLOOKUP(H846,Devices!$A$2:$D$2077,4,FALSE)</f>
        <v>38678</v>
      </c>
      <c r="X846" s="94">
        <f t="shared" si="600"/>
        <v>551</v>
      </c>
      <c r="Y846" s="94"/>
      <c r="Z846" s="94">
        <f t="shared" si="595"/>
        <v>551</v>
      </c>
      <c r="AA846" s="96">
        <f t="shared" si="596"/>
        <v>44.08</v>
      </c>
      <c r="AB846" s="91">
        <v>59.51681</v>
      </c>
      <c r="AC846" s="91"/>
    </row>
    <row r="847" spans="1:34" s="4" customFormat="1" ht="15" customHeight="1">
      <c r="A847" s="81" t="s">
        <v>3844</v>
      </c>
      <c r="B847" s="90">
        <v>1129931480</v>
      </c>
      <c r="C847" s="91">
        <f>SUM(U847+AA847)</f>
        <v>207.61918</v>
      </c>
      <c r="D847" s="612">
        <v>13322019</v>
      </c>
      <c r="E847" s="90" t="s">
        <v>3845</v>
      </c>
      <c r="F847" s="90" t="s">
        <v>4673</v>
      </c>
      <c r="G847" s="90" t="s">
        <v>1518</v>
      </c>
      <c r="H847" s="93" t="s">
        <v>3846</v>
      </c>
      <c r="I847" s="94">
        <v>0</v>
      </c>
      <c r="J847" s="94">
        <v>0</v>
      </c>
      <c r="K847" s="95">
        <v>1.9970000000000002E-2</v>
      </c>
      <c r="L847" s="96">
        <v>0.08</v>
      </c>
      <c r="M847" s="96">
        <f t="shared" si="597"/>
        <v>0</v>
      </c>
      <c r="N847" s="96">
        <f t="shared" si="598"/>
        <v>0</v>
      </c>
      <c r="O847" s="96" t="s">
        <v>27</v>
      </c>
      <c r="P847" s="297">
        <v>28927</v>
      </c>
      <c r="Q847" s="98">
        <f>VLOOKUP(H847,[1]Billing!$I$2:$S$2302,11,FALSE)</f>
        <v>29621</v>
      </c>
      <c r="R847" s="94">
        <f t="shared" si="599"/>
        <v>694</v>
      </c>
      <c r="S847" s="90"/>
      <c r="T847" s="94">
        <f t="shared" si="593"/>
        <v>694</v>
      </c>
      <c r="U847" s="96">
        <f t="shared" si="594"/>
        <v>13.85918</v>
      </c>
      <c r="V847" s="99">
        <v>24190</v>
      </c>
      <c r="W847" s="100">
        <f>VLOOKUP(H847,[1]Billing!$I$2:$Y$2302,17,FALSE)</f>
        <v>26612</v>
      </c>
      <c r="X847" s="94">
        <f t="shared" si="600"/>
        <v>2422</v>
      </c>
      <c r="Y847" s="94"/>
      <c r="Z847" s="94">
        <f t="shared" si="595"/>
        <v>2422</v>
      </c>
      <c r="AA847" s="96">
        <f t="shared" si="596"/>
        <v>193.76</v>
      </c>
      <c r="AB847" s="91">
        <v>207.61918</v>
      </c>
      <c r="AC847" s="91"/>
    </row>
    <row r="848" spans="1:34" s="4" customFormat="1" ht="15" customHeight="1">
      <c r="A848" s="81" t="s">
        <v>4672</v>
      </c>
      <c r="B848" s="90">
        <v>1129931480</v>
      </c>
      <c r="C848" s="91">
        <f>SUM(O848+U848+AA848)</f>
        <v>83</v>
      </c>
      <c r="D848" s="294">
        <v>12356272</v>
      </c>
      <c r="E848" s="90" t="s">
        <v>4561</v>
      </c>
      <c r="F848" s="90" t="s">
        <v>5632</v>
      </c>
      <c r="G848" s="90" t="s">
        <v>2236</v>
      </c>
      <c r="H848" s="93" t="s">
        <v>4674</v>
      </c>
      <c r="I848" s="94">
        <v>4000</v>
      </c>
      <c r="J848" s="94">
        <v>0</v>
      </c>
      <c r="K848" s="95">
        <v>2.0750000000000001E-2</v>
      </c>
      <c r="L848" s="96">
        <v>0.08</v>
      </c>
      <c r="M848" s="96">
        <f t="shared" si="597"/>
        <v>83</v>
      </c>
      <c r="N848" s="96">
        <f t="shared" si="598"/>
        <v>0</v>
      </c>
      <c r="O848" s="96">
        <f>M848+N848</f>
        <v>83</v>
      </c>
      <c r="P848" s="286">
        <v>7684</v>
      </c>
      <c r="Q848" s="98">
        <f>VLOOKUP(H848,[1]Billing!$I$2:$S$2302,11,FALSE)</f>
        <v>8075</v>
      </c>
      <c r="R848" s="94">
        <f t="shared" si="599"/>
        <v>391</v>
      </c>
      <c r="S848" s="94" t="str">
        <f>IF(R848-I848&gt;0, R848-I848,"0")</f>
        <v>0</v>
      </c>
      <c r="T848" s="94"/>
      <c r="U848" s="96">
        <f>IF(S848&gt;0,S848*K848,"0")</f>
        <v>0</v>
      </c>
      <c r="V848" s="99">
        <v>0</v>
      </c>
      <c r="W848" s="100">
        <f>VLOOKUP(H848,[1]Billing!$I$2:$Y$2302,17,FALSE)</f>
        <v>0</v>
      </c>
      <c r="X848" s="94">
        <f t="shared" si="600"/>
        <v>0</v>
      </c>
      <c r="Y848" s="94" t="str">
        <f>IF(X848-J848&gt;0,X848-J848,"0")</f>
        <v>0</v>
      </c>
      <c r="Z848" s="94"/>
      <c r="AA848" s="96">
        <f>IF(Y848&gt;0,Y848*L848,"0")</f>
        <v>0</v>
      </c>
      <c r="AB848" s="91">
        <v>83</v>
      </c>
      <c r="AC848" s="91"/>
    </row>
    <row r="849" spans="1:34" s="3" customFormat="1" ht="15" customHeight="1">
      <c r="A849" s="81" t="s">
        <v>4675</v>
      </c>
      <c r="B849" s="90">
        <v>1012013930</v>
      </c>
      <c r="C849" s="91">
        <f>SUM(U849+AA849)</f>
        <v>395.20871</v>
      </c>
      <c r="D849" s="294">
        <v>13627533</v>
      </c>
      <c r="E849" s="90" t="s">
        <v>1138</v>
      </c>
      <c r="F849" s="90" t="s">
        <v>1137</v>
      </c>
      <c r="G849" s="90" t="s">
        <v>2931</v>
      </c>
      <c r="H849" s="120" t="s">
        <v>4645</v>
      </c>
      <c r="I849" s="94">
        <v>0</v>
      </c>
      <c r="J849" s="94">
        <v>0</v>
      </c>
      <c r="K849" s="95">
        <v>1.9970000000000002E-2</v>
      </c>
      <c r="L849" s="96">
        <v>0.08</v>
      </c>
      <c r="M849" s="96">
        <f>I849*K849</f>
        <v>0</v>
      </c>
      <c r="N849" s="96">
        <f>J849*L849</f>
        <v>0</v>
      </c>
      <c r="O849" s="90" t="s">
        <v>27</v>
      </c>
      <c r="P849" s="443">
        <v>90429</v>
      </c>
      <c r="Q849" s="98">
        <f>VLOOKUP(H849,Devices!$A$2:$C$2077,3,FALSE)</f>
        <v>97472</v>
      </c>
      <c r="R849" s="94">
        <f>Q849-P849</f>
        <v>7043</v>
      </c>
      <c r="S849" s="90"/>
      <c r="T849" s="94">
        <f>IF(R849-I849&gt;0, R849-I849,"0")</f>
        <v>7043</v>
      </c>
      <c r="U849" s="96">
        <f>IF(T849&gt;0,T849*K849,"0")</f>
        <v>140.64871000000002</v>
      </c>
      <c r="V849" s="157">
        <v>47047</v>
      </c>
      <c r="W849" s="100">
        <f>VLOOKUP(H849,Devices!$A$2:$D$2077,4,FALSE)</f>
        <v>50229</v>
      </c>
      <c r="X849" s="94">
        <f>W849-V849</f>
        <v>3182</v>
      </c>
      <c r="Y849" s="94"/>
      <c r="Z849" s="94">
        <f>IF(X849-J849&gt;0,X849-J849,"0")</f>
        <v>3182</v>
      </c>
      <c r="AA849" s="96">
        <f>IF(Z849&gt;0,Z849*L849,"0")</f>
        <v>254.56</v>
      </c>
      <c r="AB849" s="91">
        <v>395.20871</v>
      </c>
      <c r="AC849" s="91"/>
      <c r="AF849" s="4"/>
      <c r="AG849" s="4"/>
      <c r="AH849" s="4"/>
    </row>
    <row r="850" spans="1:34" s="4" customFormat="1" ht="15" customHeight="1">
      <c r="A850" s="81" t="s">
        <v>4753</v>
      </c>
      <c r="B850" s="90">
        <v>1129931480</v>
      </c>
      <c r="C850" s="91">
        <f>SUM(O850+U850+AA850)</f>
        <v>183.56</v>
      </c>
      <c r="D850" s="294">
        <v>12356308</v>
      </c>
      <c r="E850" s="90" t="s">
        <v>4561</v>
      </c>
      <c r="F850" s="90" t="s">
        <v>4754</v>
      </c>
      <c r="G850" s="90" t="s">
        <v>2362</v>
      </c>
      <c r="H850" s="93" t="s">
        <v>4755</v>
      </c>
      <c r="I850" s="94">
        <v>4000</v>
      </c>
      <c r="J850" s="94">
        <v>100</v>
      </c>
      <c r="K850" s="95">
        <v>2.0750000000000001E-2</v>
      </c>
      <c r="L850" s="96">
        <v>0.08</v>
      </c>
      <c r="M850" s="96">
        <f t="shared" ref="M850" si="601">I850*K850</f>
        <v>83</v>
      </c>
      <c r="N850" s="96">
        <f t="shared" ref="N850" si="602">J850*L850</f>
        <v>8</v>
      </c>
      <c r="O850" s="96">
        <f>M850+N850</f>
        <v>91</v>
      </c>
      <c r="P850" s="286">
        <v>53632</v>
      </c>
      <c r="Q850" s="98">
        <f>VLOOKUP(H850,Devices!$A$2:$C$2077,3,FALSE)</f>
        <v>55536</v>
      </c>
      <c r="R850" s="94">
        <f t="shared" ref="R850" si="603">Q850-P850</f>
        <v>1904</v>
      </c>
      <c r="S850" s="94" t="str">
        <f>IF(R850-I850&gt;0, R850-I850,"0")</f>
        <v>0</v>
      </c>
      <c r="T850" s="94"/>
      <c r="U850" s="96">
        <f>IF(S850&gt;0,S850*K850,"0")</f>
        <v>0</v>
      </c>
      <c r="V850" s="99">
        <v>17521</v>
      </c>
      <c r="W850" s="100">
        <f>VLOOKUP(H850,Devices!$A$2:$D$2077,4,FALSE)</f>
        <v>18778</v>
      </c>
      <c r="X850" s="94">
        <f t="shared" ref="X850" si="604">W850-V850</f>
        <v>1257</v>
      </c>
      <c r="Y850" s="94">
        <f>IF(X850-J850&gt;0,X850-J850,"0")</f>
        <v>1157</v>
      </c>
      <c r="Z850" s="94"/>
      <c r="AA850" s="96">
        <f>IF(Y850&gt;0,Y850*L850,"0")</f>
        <v>92.56</v>
      </c>
      <c r="AB850" s="91">
        <v>183.56</v>
      </c>
      <c r="AC850" s="91"/>
      <c r="AF850" s="3"/>
      <c r="AH850" s="3"/>
    </row>
    <row r="851" spans="1:34" s="3" customFormat="1" ht="15" customHeight="1">
      <c r="A851" s="81">
        <v>93</v>
      </c>
      <c r="B851" s="90">
        <v>1013156210</v>
      </c>
      <c r="C851" s="91">
        <f>SUM(U851+AA851)</f>
        <v>107.74959000000001</v>
      </c>
      <c r="D851" s="294">
        <v>12318158</v>
      </c>
      <c r="E851" s="90" t="s">
        <v>1123</v>
      </c>
      <c r="F851" s="90" t="s">
        <v>1117</v>
      </c>
      <c r="G851" s="90" t="s">
        <v>137</v>
      </c>
      <c r="H851" s="120" t="s">
        <v>521</v>
      </c>
      <c r="I851" s="94">
        <v>0</v>
      </c>
      <c r="J851" s="94">
        <v>0</v>
      </c>
      <c r="K851" s="95">
        <v>1.9970000000000002E-2</v>
      </c>
      <c r="L851" s="96">
        <v>0.08</v>
      </c>
      <c r="M851" s="96">
        <f t="shared" si="597"/>
        <v>0</v>
      </c>
      <c r="N851" s="96">
        <f t="shared" si="598"/>
        <v>0</v>
      </c>
      <c r="O851" s="90" t="s">
        <v>27</v>
      </c>
      <c r="P851" s="619">
        <v>96589</v>
      </c>
      <c r="Q851" s="98">
        <f>VLOOKUP(H851,Devices!$A$2:$C$2077,3,FALSE)</f>
        <v>98936</v>
      </c>
      <c r="R851" s="94">
        <f t="shared" si="599"/>
        <v>2347</v>
      </c>
      <c r="S851" s="90"/>
      <c r="T851" s="94">
        <f t="shared" si="593"/>
        <v>2347</v>
      </c>
      <c r="U851" s="96">
        <f t="shared" si="594"/>
        <v>46.869590000000002</v>
      </c>
      <c r="V851" s="157">
        <v>72829</v>
      </c>
      <c r="W851" s="100">
        <f>VLOOKUP(H851,Devices!$A$2:$D$2077,4,FALSE)</f>
        <v>73590</v>
      </c>
      <c r="X851" s="94">
        <f t="shared" si="600"/>
        <v>761</v>
      </c>
      <c r="Y851" s="94"/>
      <c r="Z851" s="94">
        <f t="shared" si="595"/>
        <v>761</v>
      </c>
      <c r="AA851" s="96">
        <f t="shared" si="596"/>
        <v>60.88</v>
      </c>
      <c r="AB851" s="91">
        <v>107.74959000000001</v>
      </c>
      <c r="AC851" s="91"/>
      <c r="AF851" s="4"/>
      <c r="AH851" s="4"/>
    </row>
    <row r="852" spans="1:34" s="3" customFormat="1" ht="15" customHeight="1">
      <c r="A852" s="81">
        <v>93</v>
      </c>
      <c r="B852" s="90">
        <v>1013200390</v>
      </c>
      <c r="C852" s="91">
        <f>SUM(U852+AA852)</f>
        <v>214.05344000000002</v>
      </c>
      <c r="D852" s="294">
        <v>12317083</v>
      </c>
      <c r="E852" s="90" t="s">
        <v>1123</v>
      </c>
      <c r="F852" s="90" t="s">
        <v>1118</v>
      </c>
      <c r="G852" s="90" t="s">
        <v>1325</v>
      </c>
      <c r="H852" s="120" t="s">
        <v>522</v>
      </c>
      <c r="I852" s="94">
        <v>0</v>
      </c>
      <c r="J852" s="94">
        <v>0</v>
      </c>
      <c r="K852" s="95">
        <v>1.9970000000000002E-2</v>
      </c>
      <c r="L852" s="96">
        <v>0.08</v>
      </c>
      <c r="M852" s="96">
        <f t="shared" si="597"/>
        <v>0</v>
      </c>
      <c r="N852" s="96">
        <f t="shared" si="598"/>
        <v>0</v>
      </c>
      <c r="O852" s="90" t="s">
        <v>27</v>
      </c>
      <c r="P852" s="620">
        <v>170439</v>
      </c>
      <c r="Q852" s="98">
        <f>VLOOKUP(H852,Devices!$A$2:$C$2077,3,FALSE)</f>
        <v>173991</v>
      </c>
      <c r="R852" s="94">
        <f t="shared" si="599"/>
        <v>3552</v>
      </c>
      <c r="S852" s="90"/>
      <c r="T852" s="94">
        <f t="shared" si="593"/>
        <v>3552</v>
      </c>
      <c r="U852" s="96">
        <f t="shared" si="594"/>
        <v>70.933440000000004</v>
      </c>
      <c r="V852" s="157">
        <v>71363</v>
      </c>
      <c r="W852" s="100">
        <f>VLOOKUP(H852,Devices!$A$2:$D$2077,4,FALSE)</f>
        <v>73152</v>
      </c>
      <c r="X852" s="94">
        <f t="shared" si="600"/>
        <v>1789</v>
      </c>
      <c r="Y852" s="94"/>
      <c r="Z852" s="94">
        <f t="shared" si="595"/>
        <v>1789</v>
      </c>
      <c r="AA852" s="96">
        <f t="shared" si="596"/>
        <v>143.12</v>
      </c>
      <c r="AB852" s="91">
        <v>214.05344000000002</v>
      </c>
      <c r="AC852" s="91"/>
      <c r="AF852" s="4"/>
    </row>
    <row r="853" spans="1:34" s="3" customFormat="1" ht="15" customHeight="1">
      <c r="A853" s="81">
        <v>93</v>
      </c>
      <c r="B853" s="90">
        <v>1013200390</v>
      </c>
      <c r="C853" s="91">
        <f>SUM(U853+AA853)</f>
        <v>131.62886</v>
      </c>
      <c r="D853" s="294">
        <v>12317307</v>
      </c>
      <c r="E853" s="90" t="s">
        <v>1123</v>
      </c>
      <c r="F853" s="90" t="s">
        <v>1119</v>
      </c>
      <c r="G853" s="90" t="s">
        <v>1752</v>
      </c>
      <c r="H853" s="120" t="s">
        <v>523</v>
      </c>
      <c r="I853" s="94">
        <v>0</v>
      </c>
      <c r="J853" s="94">
        <v>0</v>
      </c>
      <c r="K853" s="95">
        <v>1.9970000000000002E-2</v>
      </c>
      <c r="L853" s="96">
        <v>0.08</v>
      </c>
      <c r="M853" s="96">
        <f t="shared" si="597"/>
        <v>0</v>
      </c>
      <c r="N853" s="96">
        <f t="shared" si="598"/>
        <v>0</v>
      </c>
      <c r="O853" s="90" t="s">
        <v>27</v>
      </c>
      <c r="P853" s="287">
        <v>202148</v>
      </c>
      <c r="Q853" s="98">
        <f>VLOOKUP(H853,Devices!$A$2:$C$2077,3,FALSE)</f>
        <v>205186</v>
      </c>
      <c r="R853" s="94">
        <f t="shared" si="599"/>
        <v>3038</v>
      </c>
      <c r="S853" s="90"/>
      <c r="T853" s="94">
        <f t="shared" si="593"/>
        <v>3038</v>
      </c>
      <c r="U853" s="96">
        <f t="shared" si="594"/>
        <v>60.668860000000002</v>
      </c>
      <c r="V853" s="157">
        <v>84425</v>
      </c>
      <c r="W853" s="100">
        <f>VLOOKUP(H853,Devices!$A$2:$D$2077,4,FALSE)</f>
        <v>85312</v>
      </c>
      <c r="X853" s="94">
        <f t="shared" si="600"/>
        <v>887</v>
      </c>
      <c r="Y853" s="94"/>
      <c r="Z853" s="94">
        <f t="shared" si="595"/>
        <v>887</v>
      </c>
      <c r="AA853" s="96">
        <f t="shared" si="596"/>
        <v>70.960000000000008</v>
      </c>
      <c r="AB853" s="91">
        <v>131.62886</v>
      </c>
      <c r="AC853" s="91"/>
    </row>
    <row r="854" spans="1:34" s="3" customFormat="1" ht="15" customHeight="1">
      <c r="A854" s="81">
        <v>93</v>
      </c>
      <c r="B854" s="90">
        <v>1013200390</v>
      </c>
      <c r="C854" s="91">
        <f>SUM(U854+AA854)</f>
        <v>28.337430000000001</v>
      </c>
      <c r="D854" s="294">
        <v>12319417</v>
      </c>
      <c r="E854" s="90" t="s">
        <v>1123</v>
      </c>
      <c r="F854" s="90" t="s">
        <v>1120</v>
      </c>
      <c r="G854" s="90" t="s">
        <v>1755</v>
      </c>
      <c r="H854" s="120" t="s">
        <v>524</v>
      </c>
      <c r="I854" s="94">
        <v>0</v>
      </c>
      <c r="J854" s="94">
        <v>0</v>
      </c>
      <c r="K854" s="95">
        <v>1.9970000000000002E-2</v>
      </c>
      <c r="L854" s="96">
        <v>0.08</v>
      </c>
      <c r="M854" s="96">
        <f t="shared" si="597"/>
        <v>0</v>
      </c>
      <c r="N854" s="96">
        <f t="shared" si="598"/>
        <v>0</v>
      </c>
      <c r="O854" s="90" t="s">
        <v>27</v>
      </c>
      <c r="P854" s="288">
        <v>115809</v>
      </c>
      <c r="Q854" s="98">
        <f>VLOOKUP(H854,Devices!$A$2:$C$2077,3,FALSE)</f>
        <v>117228</v>
      </c>
      <c r="R854" s="94">
        <f t="shared" si="599"/>
        <v>1419</v>
      </c>
      <c r="S854" s="90"/>
      <c r="T854" s="94">
        <f t="shared" si="593"/>
        <v>1419</v>
      </c>
      <c r="U854" s="96">
        <f t="shared" si="594"/>
        <v>28.337430000000001</v>
      </c>
      <c r="V854" s="99">
        <v>0</v>
      </c>
      <c r="W854" s="100">
        <f>VLOOKUP(H854,Devices!$A$2:$D$2077,4,FALSE)</f>
        <v>0</v>
      </c>
      <c r="X854" s="94">
        <f t="shared" si="600"/>
        <v>0</v>
      </c>
      <c r="Y854" s="94"/>
      <c r="Z854" s="94" t="str">
        <f t="shared" si="595"/>
        <v>0</v>
      </c>
      <c r="AA854" s="96">
        <f t="shared" si="596"/>
        <v>0</v>
      </c>
      <c r="AB854" s="91">
        <v>28.337430000000001</v>
      </c>
      <c r="AC854" s="91"/>
    </row>
    <row r="855" spans="1:34" s="3" customFormat="1" ht="15" customHeight="1">
      <c r="A855" s="81">
        <v>93</v>
      </c>
      <c r="B855" s="90">
        <v>1013200420</v>
      </c>
      <c r="C855" s="91">
        <f>SUM(U855+AA855)</f>
        <v>305.23516999999998</v>
      </c>
      <c r="D855" s="294">
        <v>12319279</v>
      </c>
      <c r="E855" s="90" t="s">
        <v>1123</v>
      </c>
      <c r="F855" s="90" t="s">
        <v>4647</v>
      </c>
      <c r="G855" s="90" t="s">
        <v>1174</v>
      </c>
      <c r="H855" s="120" t="s">
        <v>525</v>
      </c>
      <c r="I855" s="94">
        <v>0</v>
      </c>
      <c r="J855" s="94">
        <v>0</v>
      </c>
      <c r="K855" s="95">
        <v>1.9970000000000002E-2</v>
      </c>
      <c r="L855" s="96">
        <v>0.08</v>
      </c>
      <c r="M855" s="96">
        <f t="shared" si="597"/>
        <v>0</v>
      </c>
      <c r="N855" s="96">
        <f t="shared" si="598"/>
        <v>0</v>
      </c>
      <c r="O855" s="90" t="s">
        <v>27</v>
      </c>
      <c r="P855" s="292">
        <v>258807</v>
      </c>
      <c r="Q855" s="98">
        <f>VLOOKUP(H855,Devices!$A$2:$C$2077,3,FALSE)</f>
        <v>260968</v>
      </c>
      <c r="R855" s="94">
        <f t="shared" si="599"/>
        <v>2161</v>
      </c>
      <c r="S855" s="90"/>
      <c r="T855" s="94">
        <f t="shared" si="593"/>
        <v>2161</v>
      </c>
      <c r="U855" s="96">
        <f t="shared" si="594"/>
        <v>43.155170000000005</v>
      </c>
      <c r="V855" s="157">
        <v>79548</v>
      </c>
      <c r="W855" s="100">
        <f>VLOOKUP(H855,Devices!$A$2:$D$2077,4,FALSE)</f>
        <v>82824</v>
      </c>
      <c r="X855" s="94">
        <f t="shared" si="600"/>
        <v>3276</v>
      </c>
      <c r="Y855" s="94"/>
      <c r="Z855" s="94">
        <f t="shared" si="595"/>
        <v>3276</v>
      </c>
      <c r="AA855" s="96">
        <f t="shared" si="596"/>
        <v>262.08</v>
      </c>
      <c r="AB855" s="91">
        <v>305.23516999999998</v>
      </c>
      <c r="AC855" s="91"/>
    </row>
    <row r="856" spans="1:34" s="3" customFormat="1" ht="15" customHeight="1">
      <c r="A856" s="81">
        <v>93</v>
      </c>
      <c r="B856" s="90">
        <v>1013200400</v>
      </c>
      <c r="C856" s="91">
        <f>SUM(U856+AA856)</f>
        <v>1.9970000000000001</v>
      </c>
      <c r="D856" s="294">
        <v>12354777</v>
      </c>
      <c r="E856" s="90" t="s">
        <v>1123</v>
      </c>
      <c r="F856" s="90" t="s">
        <v>4648</v>
      </c>
      <c r="G856" s="90" t="s">
        <v>1227</v>
      </c>
      <c r="H856" s="120" t="s">
        <v>526</v>
      </c>
      <c r="I856" s="94">
        <v>0</v>
      </c>
      <c r="J856" s="94">
        <v>0</v>
      </c>
      <c r="K856" s="95">
        <v>1.9970000000000002E-2</v>
      </c>
      <c r="L856" s="96">
        <v>0.08</v>
      </c>
      <c r="M856" s="96">
        <f t="shared" si="597"/>
        <v>0</v>
      </c>
      <c r="N856" s="96">
        <f t="shared" si="598"/>
        <v>0</v>
      </c>
      <c r="O856" s="90" t="s">
        <v>27</v>
      </c>
      <c r="P856" s="295">
        <v>2675</v>
      </c>
      <c r="Q856" s="98">
        <v>2775</v>
      </c>
      <c r="R856" s="94">
        <f t="shared" si="599"/>
        <v>100</v>
      </c>
      <c r="S856" s="90"/>
      <c r="T856" s="94">
        <f t="shared" si="593"/>
        <v>100</v>
      </c>
      <c r="U856" s="96">
        <f t="shared" si="594"/>
        <v>1.9970000000000001</v>
      </c>
      <c r="V856" s="99">
        <v>0</v>
      </c>
      <c r="W856" s="100">
        <v>0</v>
      </c>
      <c r="X856" s="94">
        <f t="shared" si="600"/>
        <v>0</v>
      </c>
      <c r="Y856" s="94"/>
      <c r="Z856" s="94" t="str">
        <f t="shared" si="595"/>
        <v>0</v>
      </c>
      <c r="AA856" s="96">
        <f t="shared" si="596"/>
        <v>0</v>
      </c>
      <c r="AB856" s="91">
        <v>1.9970000000000001</v>
      </c>
      <c r="AC856" s="91"/>
    </row>
    <row r="857" spans="1:34" s="3" customFormat="1" ht="15" customHeight="1">
      <c r="A857" s="81">
        <v>93</v>
      </c>
      <c r="B857" s="90">
        <v>1013156210</v>
      </c>
      <c r="C857" s="91">
        <f>SUM(U857+AA857)</f>
        <v>59.253600000000006</v>
      </c>
      <c r="D857" s="294">
        <v>12318841</v>
      </c>
      <c r="E857" s="90" t="s">
        <v>1123</v>
      </c>
      <c r="F857" s="90" t="s">
        <v>5221</v>
      </c>
      <c r="G857" s="90" t="s">
        <v>1174</v>
      </c>
      <c r="H857" s="120" t="s">
        <v>527</v>
      </c>
      <c r="I857" s="94">
        <v>0</v>
      </c>
      <c r="J857" s="94">
        <v>0</v>
      </c>
      <c r="K857" s="95">
        <v>1.9970000000000002E-2</v>
      </c>
      <c r="L857" s="96">
        <v>0.08</v>
      </c>
      <c r="M857" s="96">
        <f t="shared" si="597"/>
        <v>0</v>
      </c>
      <c r="N857" s="96">
        <f t="shared" si="598"/>
        <v>0</v>
      </c>
      <c r="O857" s="90" t="s">
        <v>27</v>
      </c>
      <c r="P857" s="291">
        <v>100964</v>
      </c>
      <c r="Q857" s="98">
        <f>VLOOKUP(H857,Devices!$A$2:$C$2077,3,FALSE)</f>
        <v>101844</v>
      </c>
      <c r="R857" s="94">
        <f t="shared" si="599"/>
        <v>880</v>
      </c>
      <c r="S857" s="90"/>
      <c r="T857" s="94">
        <f t="shared" si="593"/>
        <v>880</v>
      </c>
      <c r="U857" s="96">
        <f t="shared" si="594"/>
        <v>17.573600000000003</v>
      </c>
      <c r="V857" s="157">
        <v>45133</v>
      </c>
      <c r="W857" s="100">
        <f>VLOOKUP(H857,Devices!$A$2:$D$2077,4,FALSE)</f>
        <v>45654</v>
      </c>
      <c r="X857" s="94">
        <f t="shared" si="600"/>
        <v>521</v>
      </c>
      <c r="Y857" s="94"/>
      <c r="Z857" s="94">
        <f t="shared" si="595"/>
        <v>521</v>
      </c>
      <c r="AA857" s="96">
        <f t="shared" si="596"/>
        <v>41.68</v>
      </c>
      <c r="AB857" s="91">
        <v>59.253600000000006</v>
      </c>
      <c r="AC857" s="91"/>
    </row>
    <row r="858" spans="1:34" s="3" customFormat="1" ht="15" customHeight="1">
      <c r="A858" s="81">
        <v>93</v>
      </c>
      <c r="B858" s="90">
        <v>1013200400</v>
      </c>
      <c r="C858" s="91">
        <f>SUM(U858+AA858)</f>
        <v>84.186140000000009</v>
      </c>
      <c r="D858" s="294">
        <v>12355135</v>
      </c>
      <c r="E858" s="90" t="s">
        <v>1123</v>
      </c>
      <c r="F858" s="90" t="s">
        <v>1122</v>
      </c>
      <c r="G858" s="90" t="s">
        <v>1170</v>
      </c>
      <c r="H858" s="120" t="s">
        <v>528</v>
      </c>
      <c r="I858" s="94">
        <v>0</v>
      </c>
      <c r="J858" s="94">
        <v>0</v>
      </c>
      <c r="K858" s="95">
        <v>1.9970000000000002E-2</v>
      </c>
      <c r="L858" s="96">
        <v>0.08</v>
      </c>
      <c r="M858" s="96">
        <f t="shared" si="597"/>
        <v>0</v>
      </c>
      <c r="N858" s="96">
        <f t="shared" si="598"/>
        <v>0</v>
      </c>
      <c r="O858" s="90" t="s">
        <v>27</v>
      </c>
      <c r="P858" s="299">
        <v>17216</v>
      </c>
      <c r="Q858" s="98">
        <f>VLOOKUP(H858,Devices!$A$2:$C$2077,3,FALSE)</f>
        <v>17678</v>
      </c>
      <c r="R858" s="94">
        <f t="shared" si="599"/>
        <v>462</v>
      </c>
      <c r="S858" s="90"/>
      <c r="T858" s="94">
        <f t="shared" si="593"/>
        <v>462</v>
      </c>
      <c r="U858" s="96">
        <f t="shared" si="594"/>
        <v>9.2261400000000009</v>
      </c>
      <c r="V858" s="157">
        <v>12135</v>
      </c>
      <c r="W858" s="100">
        <f>VLOOKUP(H858,Devices!$A$2:$D$2077,4,FALSE)</f>
        <v>13072</v>
      </c>
      <c r="X858" s="94">
        <f t="shared" si="600"/>
        <v>937</v>
      </c>
      <c r="Y858" s="94"/>
      <c r="Z858" s="94">
        <f t="shared" si="595"/>
        <v>937</v>
      </c>
      <c r="AA858" s="96">
        <f t="shared" si="596"/>
        <v>74.960000000000008</v>
      </c>
      <c r="AB858" s="91">
        <v>84.186140000000009</v>
      </c>
      <c r="AC858" s="91"/>
    </row>
    <row r="859" spans="1:34" s="3" customFormat="1" ht="15" customHeight="1">
      <c r="A859" s="81" t="s">
        <v>1116</v>
      </c>
      <c r="B859" s="90">
        <v>1013200420</v>
      </c>
      <c r="C859" s="91">
        <f>SUM(U859+AA859)</f>
        <v>533.32324000000006</v>
      </c>
      <c r="D859" s="294">
        <v>12662596</v>
      </c>
      <c r="E859" s="90" t="s">
        <v>1123</v>
      </c>
      <c r="F859" s="90" t="s">
        <v>1124</v>
      </c>
      <c r="G859" s="90" t="s">
        <v>1208</v>
      </c>
      <c r="H859" s="120" t="s">
        <v>1125</v>
      </c>
      <c r="I859" s="94">
        <v>0</v>
      </c>
      <c r="J859" s="94">
        <v>0</v>
      </c>
      <c r="K859" s="95">
        <v>1.9970000000000002E-2</v>
      </c>
      <c r="L859" s="96">
        <v>0.08</v>
      </c>
      <c r="M859" s="96">
        <f t="shared" si="597"/>
        <v>0</v>
      </c>
      <c r="N859" s="96">
        <f t="shared" si="598"/>
        <v>0</v>
      </c>
      <c r="O859" s="90" t="s">
        <v>27</v>
      </c>
      <c r="P859" s="443">
        <v>494405</v>
      </c>
      <c r="Q859" s="98">
        <f>VLOOKUP(H859,Devices!$A$2:$C$2077,3,FALSE)</f>
        <v>498297</v>
      </c>
      <c r="R859" s="94">
        <f t="shared" si="599"/>
        <v>3892</v>
      </c>
      <c r="S859" s="90"/>
      <c r="T859" s="94">
        <f t="shared" si="593"/>
        <v>3892</v>
      </c>
      <c r="U859" s="96">
        <f t="shared" si="594"/>
        <v>77.723240000000004</v>
      </c>
      <c r="V859" s="157">
        <v>167203</v>
      </c>
      <c r="W859" s="100">
        <f>VLOOKUP(H859,Devices!$A$2:$D$2077,4,FALSE)</f>
        <v>172898</v>
      </c>
      <c r="X859" s="94">
        <f t="shared" si="600"/>
        <v>5695</v>
      </c>
      <c r="Y859" s="94"/>
      <c r="Z859" s="94">
        <f t="shared" si="595"/>
        <v>5695</v>
      </c>
      <c r="AA859" s="96">
        <f t="shared" si="596"/>
        <v>455.6</v>
      </c>
      <c r="AB859" s="91">
        <v>533.32324000000006</v>
      </c>
      <c r="AC859" s="91"/>
    </row>
    <row r="860" spans="1:34" s="3" customFormat="1" ht="15" customHeight="1">
      <c r="A860" s="81" t="s">
        <v>1116</v>
      </c>
      <c r="B860" s="90">
        <v>1013200410</v>
      </c>
      <c r="C860" s="91">
        <f>SUM(U860+AA860)</f>
        <v>173.26047</v>
      </c>
      <c r="D860" s="294">
        <v>12658503</v>
      </c>
      <c r="E860" s="90" t="s">
        <v>1123</v>
      </c>
      <c r="F860" s="90" t="s">
        <v>1126</v>
      </c>
      <c r="G860" s="90" t="s">
        <v>1174</v>
      </c>
      <c r="H860" s="120" t="s">
        <v>1127</v>
      </c>
      <c r="I860" s="94">
        <v>0</v>
      </c>
      <c r="J860" s="94">
        <v>0</v>
      </c>
      <c r="K860" s="95">
        <v>1.9970000000000002E-2</v>
      </c>
      <c r="L860" s="96">
        <v>0.08</v>
      </c>
      <c r="M860" s="96">
        <f t="shared" si="597"/>
        <v>0</v>
      </c>
      <c r="N860" s="96">
        <f t="shared" si="598"/>
        <v>0</v>
      </c>
      <c r="O860" s="90" t="s">
        <v>27</v>
      </c>
      <c r="P860" s="443">
        <v>156620</v>
      </c>
      <c r="Q860" s="98">
        <f>VLOOKUP(H860,Devices!$A$2:$C$2077,3,FALSE)</f>
        <v>159271</v>
      </c>
      <c r="R860" s="94">
        <f t="shared" si="599"/>
        <v>2651</v>
      </c>
      <c r="S860" s="90"/>
      <c r="T860" s="94">
        <f t="shared" si="593"/>
        <v>2651</v>
      </c>
      <c r="U860" s="96">
        <f t="shared" si="594"/>
        <v>52.940470000000005</v>
      </c>
      <c r="V860" s="157">
        <v>73562</v>
      </c>
      <c r="W860" s="100">
        <f>VLOOKUP(H860,Devices!$A$2:$D$2077,4,FALSE)</f>
        <v>75066</v>
      </c>
      <c r="X860" s="94">
        <f t="shared" si="600"/>
        <v>1504</v>
      </c>
      <c r="Y860" s="94"/>
      <c r="Z860" s="94">
        <f t="shared" si="595"/>
        <v>1504</v>
      </c>
      <c r="AA860" s="96">
        <f t="shared" si="596"/>
        <v>120.32000000000001</v>
      </c>
      <c r="AB860" s="91">
        <v>173.26047</v>
      </c>
      <c r="AC860" s="91"/>
    </row>
    <row r="861" spans="1:34" s="3" customFormat="1" ht="15" customHeight="1">
      <c r="A861" s="81" t="s">
        <v>1638</v>
      </c>
      <c r="B861" s="90">
        <v>1012044920</v>
      </c>
      <c r="C861" s="91">
        <f>SUM(U861+AA861)</f>
        <v>92.588520000000003</v>
      </c>
      <c r="D861" s="294">
        <v>12602054</v>
      </c>
      <c r="E861" s="90" t="s">
        <v>1123</v>
      </c>
      <c r="F861" s="90" t="s">
        <v>1639</v>
      </c>
      <c r="G861" s="90" t="s">
        <v>1240</v>
      </c>
      <c r="H861" s="93" t="s">
        <v>1640</v>
      </c>
      <c r="I861" s="94">
        <v>0</v>
      </c>
      <c r="J861" s="94">
        <v>0</v>
      </c>
      <c r="K861" s="95">
        <v>1.9970000000000002E-2</v>
      </c>
      <c r="L861" s="96">
        <v>0.08</v>
      </c>
      <c r="M861" s="96">
        <f t="shared" si="597"/>
        <v>0</v>
      </c>
      <c r="N861" s="96">
        <f t="shared" si="598"/>
        <v>0</v>
      </c>
      <c r="O861" s="96" t="s">
        <v>27</v>
      </c>
      <c r="P861" s="443">
        <v>106756</v>
      </c>
      <c r="Q861" s="98">
        <f>VLOOKUP(H861,Devices!$A$2:$C$2077,3,FALSE)</f>
        <v>108472</v>
      </c>
      <c r="R861" s="94">
        <f t="shared" si="599"/>
        <v>1716</v>
      </c>
      <c r="S861" s="90"/>
      <c r="T861" s="94">
        <f t="shared" si="593"/>
        <v>1716</v>
      </c>
      <c r="U861" s="96">
        <f t="shared" si="594"/>
        <v>34.268520000000002</v>
      </c>
      <c r="V861" s="99">
        <v>82605</v>
      </c>
      <c r="W861" s="100">
        <f>VLOOKUP(H861,Devices!$A$2:$D$2077,4,FALSE)</f>
        <v>83334</v>
      </c>
      <c r="X861" s="94">
        <f t="shared" si="600"/>
        <v>729</v>
      </c>
      <c r="Y861" s="94"/>
      <c r="Z861" s="94">
        <f t="shared" si="595"/>
        <v>729</v>
      </c>
      <c r="AA861" s="96">
        <f t="shared" si="596"/>
        <v>58.32</v>
      </c>
      <c r="AB861" s="91">
        <v>92.588520000000003</v>
      </c>
      <c r="AC861" s="91"/>
    </row>
    <row r="862" spans="1:34" s="4" customFormat="1" ht="15" customHeight="1">
      <c r="A862" s="81" t="s">
        <v>2729</v>
      </c>
      <c r="B862" s="90">
        <v>1013200420</v>
      </c>
      <c r="C862" s="91">
        <f>SUM(U862+AA862)</f>
        <v>0.37979000000000002</v>
      </c>
      <c r="D862" s="294">
        <v>12355794</v>
      </c>
      <c r="E862" s="90" t="s">
        <v>1123</v>
      </c>
      <c r="F862" s="90" t="s">
        <v>2730</v>
      </c>
      <c r="G862" s="90" t="s">
        <v>2362</v>
      </c>
      <c r="H862" s="120" t="s">
        <v>2731</v>
      </c>
      <c r="I862" s="94">
        <v>0</v>
      </c>
      <c r="J862" s="94">
        <v>0</v>
      </c>
      <c r="K862" s="95">
        <v>1.9970000000000002E-2</v>
      </c>
      <c r="L862" s="96">
        <v>0.08</v>
      </c>
      <c r="M862" s="96">
        <f t="shared" si="597"/>
        <v>0</v>
      </c>
      <c r="N862" s="96">
        <f t="shared" si="598"/>
        <v>0</v>
      </c>
      <c r="O862" s="90" t="s">
        <v>27</v>
      </c>
      <c r="P862" s="443">
        <v>3745</v>
      </c>
      <c r="Q862" s="98">
        <v>3752</v>
      </c>
      <c r="R862" s="94">
        <f t="shared" si="599"/>
        <v>7</v>
      </c>
      <c r="S862" s="90"/>
      <c r="T862" s="94">
        <f t="shared" si="593"/>
        <v>7</v>
      </c>
      <c r="U862" s="96">
        <f t="shared" si="594"/>
        <v>0.13979000000000003</v>
      </c>
      <c r="V862" s="157">
        <v>3233</v>
      </c>
      <c r="W862" s="100">
        <v>3236</v>
      </c>
      <c r="X862" s="94">
        <f t="shared" si="600"/>
        <v>3</v>
      </c>
      <c r="Y862" s="94"/>
      <c r="Z862" s="94">
        <f t="shared" si="595"/>
        <v>3</v>
      </c>
      <c r="AA862" s="96">
        <f t="shared" si="596"/>
        <v>0.24</v>
      </c>
      <c r="AB862" s="91">
        <v>0.37979000000000002</v>
      </c>
      <c r="AC862" s="91"/>
      <c r="AF862" s="3"/>
      <c r="AG862" s="3"/>
      <c r="AH862" s="3"/>
    </row>
    <row r="863" spans="1:34" s="3" customFormat="1" ht="15" customHeight="1">
      <c r="A863" s="81" t="s">
        <v>4604</v>
      </c>
      <c r="B863" s="90">
        <v>1013200440</v>
      </c>
      <c r="C863" s="91">
        <f>SUM(U863+AA863)</f>
        <v>18.933910000000001</v>
      </c>
      <c r="D863" s="294">
        <v>12356254</v>
      </c>
      <c r="E863" s="90" t="s">
        <v>1123</v>
      </c>
      <c r="F863" s="90" t="s">
        <v>4605</v>
      </c>
      <c r="G863" s="90" t="s">
        <v>2362</v>
      </c>
      <c r="H863" s="120" t="s">
        <v>4606</v>
      </c>
      <c r="I863" s="94">
        <v>0</v>
      </c>
      <c r="J863" s="94">
        <v>0</v>
      </c>
      <c r="K863" s="95">
        <v>1.9970000000000002E-2</v>
      </c>
      <c r="L863" s="96">
        <v>0.08</v>
      </c>
      <c r="M863" s="96">
        <f t="shared" ref="M863:N865" si="605">I863*K863</f>
        <v>0</v>
      </c>
      <c r="N863" s="96">
        <f t="shared" si="605"/>
        <v>0</v>
      </c>
      <c r="O863" s="90" t="s">
        <v>27</v>
      </c>
      <c r="P863" s="443">
        <v>3309</v>
      </c>
      <c r="Q863" s="98">
        <f>VLOOKUP(H863,[1]Billing!$I$2:$S$2302,11,FALSE)</f>
        <v>3512</v>
      </c>
      <c r="R863" s="94">
        <f>Q863-P863</f>
        <v>203</v>
      </c>
      <c r="S863" s="90"/>
      <c r="T863" s="94">
        <f>IF(R863-I863&gt;0, R863-I863,"0")</f>
        <v>203</v>
      </c>
      <c r="U863" s="96">
        <f>IF(T863&gt;0,T863*K863,"0")</f>
        <v>4.0539100000000001</v>
      </c>
      <c r="V863" s="157">
        <v>3784</v>
      </c>
      <c r="W863" s="100">
        <f>VLOOKUP(H863,[1]Billing!$I$2:$Y$2302,17,FALSE)</f>
        <v>3970</v>
      </c>
      <c r="X863" s="94">
        <f>W863-V863</f>
        <v>186</v>
      </c>
      <c r="Y863" s="94"/>
      <c r="Z863" s="94">
        <f>IF(X863-J863&gt;0,X863-J863,"0")</f>
        <v>186</v>
      </c>
      <c r="AA863" s="96">
        <f>IF(Z863&gt;0,Z863*L863,"0")</f>
        <v>14.88</v>
      </c>
      <c r="AB863" s="91">
        <v>18.933910000000001</v>
      </c>
      <c r="AC863" s="91"/>
      <c r="AG863" s="4"/>
      <c r="AH863" s="4"/>
    </row>
    <row r="864" spans="1:34" s="3" customFormat="1" ht="15" customHeight="1">
      <c r="A864" s="81" t="s">
        <v>5090</v>
      </c>
      <c r="B864" s="90">
        <v>1043800380</v>
      </c>
      <c r="C864" s="91">
        <f>SUM(U864+AA864)</f>
        <v>325.59072000000003</v>
      </c>
      <c r="D864" s="294">
        <v>12908979</v>
      </c>
      <c r="E864" s="90" t="s">
        <v>1790</v>
      </c>
      <c r="F864" s="90" t="s">
        <v>1791</v>
      </c>
      <c r="G864" s="90" t="s">
        <v>1174</v>
      </c>
      <c r="H864" s="120" t="s">
        <v>4977</v>
      </c>
      <c r="I864" s="94">
        <v>0</v>
      </c>
      <c r="J864" s="94">
        <v>0</v>
      </c>
      <c r="K864" s="95">
        <v>1.9970000000000002E-2</v>
      </c>
      <c r="L864" s="96">
        <v>0.08</v>
      </c>
      <c r="M864" s="96">
        <f t="shared" si="605"/>
        <v>0</v>
      </c>
      <c r="N864" s="96">
        <f t="shared" si="605"/>
        <v>0</v>
      </c>
      <c r="O864" s="90" t="s">
        <v>27</v>
      </c>
      <c r="P864" s="443">
        <v>34510</v>
      </c>
      <c r="Q864" s="98">
        <f>VLOOKUP(H864,[1]Billing!$I$2:$S$2302,11,FALSE)</f>
        <v>37486</v>
      </c>
      <c r="R864" s="94">
        <f>Q864-P864</f>
        <v>2976</v>
      </c>
      <c r="S864" s="90"/>
      <c r="T864" s="94">
        <f>IF(R864-I864&gt;0, R864-I864,"0")</f>
        <v>2976</v>
      </c>
      <c r="U864" s="96">
        <f>IF(T864&gt;0,T864*K864,"0")</f>
        <v>59.430720000000008</v>
      </c>
      <c r="V864" s="157">
        <v>26657</v>
      </c>
      <c r="W864" s="100">
        <f>VLOOKUP(H864,[1]Billing!$I$2:$Y$2302,17,FALSE)</f>
        <v>29984</v>
      </c>
      <c r="X864" s="94">
        <f>W864-V864</f>
        <v>3327</v>
      </c>
      <c r="Y864" s="94"/>
      <c r="Z864" s="94">
        <f>IF(X864-J864&gt;0,X864-J864,"0")</f>
        <v>3327</v>
      </c>
      <c r="AA864" s="96">
        <f>IF(Z864&gt;0,Z864*L864,"0")</f>
        <v>266.16000000000003</v>
      </c>
      <c r="AB864" s="91">
        <v>325.59072000000003</v>
      </c>
      <c r="AC864" s="91"/>
      <c r="AF864" s="4"/>
    </row>
    <row r="865" spans="1:34" s="3" customFormat="1" ht="15" customHeight="1">
      <c r="A865" s="81" t="s">
        <v>5909</v>
      </c>
      <c r="B865" s="90">
        <v>1013200420</v>
      </c>
      <c r="C865" s="91">
        <f>SUM(U865+AA865)</f>
        <v>1559.1771200000001</v>
      </c>
      <c r="D865" s="294">
        <v>13714381</v>
      </c>
      <c r="E865" s="90" t="s">
        <v>1123</v>
      </c>
      <c r="F865" s="90" t="s">
        <v>1121</v>
      </c>
      <c r="G865" s="90" t="s">
        <v>5850</v>
      </c>
      <c r="H865" s="120" t="s">
        <v>5883</v>
      </c>
      <c r="I865" s="94">
        <v>0</v>
      </c>
      <c r="J865" s="94">
        <v>0</v>
      </c>
      <c r="K865" s="95">
        <v>1.9970000000000002E-2</v>
      </c>
      <c r="L865" s="96">
        <v>0.08</v>
      </c>
      <c r="M865" s="96">
        <f t="shared" si="605"/>
        <v>0</v>
      </c>
      <c r="N865" s="96">
        <f t="shared" si="605"/>
        <v>0</v>
      </c>
      <c r="O865" s="90" t="s">
        <v>27</v>
      </c>
      <c r="P865" s="621">
        <v>42461</v>
      </c>
      <c r="Q865" s="98">
        <f>VLOOKUP(H865,Devices!$A$2:$C$2077,3,FALSE)</f>
        <v>56557</v>
      </c>
      <c r="R865" s="94">
        <f>Q865-P865</f>
        <v>14096</v>
      </c>
      <c r="S865" s="90"/>
      <c r="T865" s="94">
        <f>IF(R865-I865&gt;0, R865-I865,"0")</f>
        <v>14096</v>
      </c>
      <c r="U865" s="96">
        <f>IF(T865&gt;0,T865*K865,"0")</f>
        <v>281.49712</v>
      </c>
      <c r="V865" s="157">
        <v>41995</v>
      </c>
      <c r="W865" s="100">
        <f>VLOOKUP(H865,Devices!$A$2:$D$2077,4,FALSE)</f>
        <v>57966</v>
      </c>
      <c r="X865" s="94">
        <f>W865-V865</f>
        <v>15971</v>
      </c>
      <c r="Y865" s="94"/>
      <c r="Z865" s="94">
        <f>IF(X865-J865&gt;0,X865-J865,"0")</f>
        <v>15971</v>
      </c>
      <c r="AA865" s="96">
        <f>IF(Z865&gt;0,Z865*L865,"0")</f>
        <v>1277.68</v>
      </c>
      <c r="AB865" s="91">
        <v>1559.1771200000001</v>
      </c>
      <c r="AC865" s="91"/>
    </row>
    <row r="866" spans="1:34" s="3" customFormat="1" ht="15" customHeight="1">
      <c r="A866" s="81">
        <v>94</v>
      </c>
      <c r="B866" s="90">
        <v>1012591050</v>
      </c>
      <c r="C866" s="91">
        <f>SUM(O866+U866+AA866)</f>
        <v>166</v>
      </c>
      <c r="D866" s="294">
        <v>12183128</v>
      </c>
      <c r="E866" s="90" t="s">
        <v>529</v>
      </c>
      <c r="F866" s="90" t="s">
        <v>2531</v>
      </c>
      <c r="G866" s="90" t="s">
        <v>1750</v>
      </c>
      <c r="H866" s="120" t="s">
        <v>530</v>
      </c>
      <c r="I866" s="94">
        <v>8000</v>
      </c>
      <c r="J866" s="90">
        <v>0</v>
      </c>
      <c r="K866" s="95">
        <v>2.0750000000000001E-2</v>
      </c>
      <c r="L866" s="96">
        <v>0.08</v>
      </c>
      <c r="M866" s="96">
        <f t="shared" si="597"/>
        <v>166</v>
      </c>
      <c r="N866" s="96">
        <f t="shared" si="598"/>
        <v>0</v>
      </c>
      <c r="O866" s="96">
        <f t="shared" ref="O866:O875" si="606">M866+N866</f>
        <v>166</v>
      </c>
      <c r="P866" s="443">
        <v>72014</v>
      </c>
      <c r="Q866" s="98">
        <f>VLOOKUP(H866,Devices!$A$2:$C$2077,3,FALSE)</f>
        <v>72662</v>
      </c>
      <c r="R866" s="94">
        <f t="shared" si="599"/>
        <v>648</v>
      </c>
      <c r="S866" s="94" t="str">
        <f t="shared" ref="S866:S875" si="607">IF(R866-I866&gt;0, R866-I866,"0")</f>
        <v>0</v>
      </c>
      <c r="T866" s="94"/>
      <c r="U866" s="96">
        <f t="shared" ref="U866:U875" si="608">IF(S866&gt;0,S866*K866,"0")</f>
        <v>0</v>
      </c>
      <c r="V866" s="99">
        <v>0</v>
      </c>
      <c r="W866" s="100">
        <f>VLOOKUP(H866,Devices!$A$2:$D$2077,4,FALSE)</f>
        <v>0</v>
      </c>
      <c r="X866" s="94">
        <f t="shared" si="600"/>
        <v>0</v>
      </c>
      <c r="Y866" s="94" t="str">
        <f t="shared" ref="Y866:Y875" si="609">IF(X866-J866&gt;0,X866-J866,"0")</f>
        <v>0</v>
      </c>
      <c r="Z866" s="94"/>
      <c r="AA866" s="96">
        <f t="shared" ref="AA866:AA875" si="610">IF(Y866&gt;0,Y866*L866,"0")</f>
        <v>0</v>
      </c>
      <c r="AB866" s="91">
        <v>166</v>
      </c>
      <c r="AC866" s="91"/>
    </row>
    <row r="867" spans="1:34" s="4" customFormat="1" ht="15" customHeight="1">
      <c r="A867" s="81" t="s">
        <v>2335</v>
      </c>
      <c r="B867" s="90">
        <v>1012591050</v>
      </c>
      <c r="C867" s="91">
        <f>SUM(O867+U867+AA867)</f>
        <v>343.75</v>
      </c>
      <c r="D867" s="294">
        <v>12840498</v>
      </c>
      <c r="E867" s="90" t="s">
        <v>529</v>
      </c>
      <c r="F867" s="90" t="s">
        <v>2336</v>
      </c>
      <c r="G867" s="90" t="s">
        <v>1240</v>
      </c>
      <c r="H867" s="120" t="s">
        <v>2337</v>
      </c>
      <c r="I867" s="94">
        <v>5000</v>
      </c>
      <c r="J867" s="90">
        <v>3000</v>
      </c>
      <c r="K867" s="95">
        <v>2.0750000000000001E-2</v>
      </c>
      <c r="L867" s="96">
        <v>0.08</v>
      </c>
      <c r="M867" s="96">
        <f t="shared" si="597"/>
        <v>103.75</v>
      </c>
      <c r="N867" s="96">
        <f t="shared" si="598"/>
        <v>240</v>
      </c>
      <c r="O867" s="96">
        <f t="shared" si="606"/>
        <v>343.75</v>
      </c>
      <c r="P867" s="443">
        <v>25844</v>
      </c>
      <c r="Q867" s="98">
        <f>VLOOKUP(H867,Devices!$A$2:$C$2077,3,FALSE)</f>
        <v>26029</v>
      </c>
      <c r="R867" s="94">
        <f t="shared" si="599"/>
        <v>185</v>
      </c>
      <c r="S867" s="94" t="str">
        <f t="shared" si="607"/>
        <v>0</v>
      </c>
      <c r="T867" s="94"/>
      <c r="U867" s="96">
        <f t="shared" si="608"/>
        <v>0</v>
      </c>
      <c r="V867" s="99">
        <v>5420</v>
      </c>
      <c r="W867" s="100">
        <f>VLOOKUP(H867,Devices!$A$2:$D$2077,4,FALSE)</f>
        <v>5609</v>
      </c>
      <c r="X867" s="94">
        <f t="shared" si="600"/>
        <v>189</v>
      </c>
      <c r="Y867" s="94" t="str">
        <f t="shared" si="609"/>
        <v>0</v>
      </c>
      <c r="Z867" s="94"/>
      <c r="AA867" s="96">
        <f t="shared" si="610"/>
        <v>0</v>
      </c>
      <c r="AB867" s="91">
        <v>343.75</v>
      </c>
      <c r="AC867" s="91"/>
      <c r="AF867" s="3"/>
      <c r="AG867" s="3"/>
      <c r="AH867" s="3"/>
    </row>
    <row r="868" spans="1:34" s="4" customFormat="1" ht="15" customHeight="1">
      <c r="A868" s="81" t="s">
        <v>4548</v>
      </c>
      <c r="B868" s="90">
        <v>1012591050</v>
      </c>
      <c r="C868" s="91">
        <f>SUM(U868+AA868)</f>
        <v>1217.4435000000001</v>
      </c>
      <c r="D868" s="294">
        <v>13632660</v>
      </c>
      <c r="E868" s="90" t="s">
        <v>529</v>
      </c>
      <c r="F868" s="90" t="s">
        <v>4549</v>
      </c>
      <c r="G868" s="90" t="s">
        <v>4191</v>
      </c>
      <c r="H868" s="120" t="s">
        <v>4535</v>
      </c>
      <c r="I868" s="94">
        <v>0</v>
      </c>
      <c r="J868" s="94">
        <v>0</v>
      </c>
      <c r="K868" s="95">
        <v>1.35E-2</v>
      </c>
      <c r="L868" s="96">
        <v>0.08</v>
      </c>
      <c r="M868" s="96">
        <f>I868*K868</f>
        <v>0</v>
      </c>
      <c r="N868" s="96">
        <f>J868*L868</f>
        <v>0</v>
      </c>
      <c r="O868" s="90" t="s">
        <v>27</v>
      </c>
      <c r="P868" s="443">
        <v>1587598</v>
      </c>
      <c r="Q868" s="98">
        <f>VLOOKUP(H868,Devices!$A$2:$C$2077,3,FALSE)</f>
        <v>1677779</v>
      </c>
      <c r="R868" s="94">
        <f>Q868-P868</f>
        <v>90181</v>
      </c>
      <c r="S868" s="90"/>
      <c r="T868" s="94">
        <f>IF(R868-I868&gt;0, R868-I868,"0")</f>
        <v>90181</v>
      </c>
      <c r="U868" s="96">
        <f>IF(T868&gt;0,T868*K868,"0")</f>
        <v>1217.4435000000001</v>
      </c>
      <c r="V868" s="157">
        <v>0</v>
      </c>
      <c r="W868" s="100">
        <f>VLOOKUP(H868,Devices!$A$2:$D$2077,4,FALSE)</f>
        <v>0</v>
      </c>
      <c r="X868" s="94">
        <f>W868-V868</f>
        <v>0</v>
      </c>
      <c r="Y868" s="94"/>
      <c r="Z868" s="94" t="str">
        <f>IF(X868-J868&gt;0,X868-J868,"0")</f>
        <v>0</v>
      </c>
      <c r="AA868" s="96">
        <f>IF(Z868&gt;0,Z868*L868,"0")</f>
        <v>0</v>
      </c>
      <c r="AB868" s="91">
        <v>1217.4435000000001</v>
      </c>
      <c r="AC868" s="91"/>
      <c r="AF868" s="3"/>
    </row>
    <row r="869" spans="1:34" s="3" customFormat="1" ht="15" customHeight="1">
      <c r="A869" s="81">
        <v>95</v>
      </c>
      <c r="B869" s="90">
        <v>1071521100</v>
      </c>
      <c r="C869" s="91">
        <f>SUM(O869+U869+AA869)</f>
        <v>41.5</v>
      </c>
      <c r="D869" s="294">
        <v>12354794</v>
      </c>
      <c r="E869" s="90" t="s">
        <v>531</v>
      </c>
      <c r="F869" s="90" t="s">
        <v>2533</v>
      </c>
      <c r="G869" s="90" t="s">
        <v>1227</v>
      </c>
      <c r="H869" s="120" t="s">
        <v>532</v>
      </c>
      <c r="I869" s="94">
        <v>2000</v>
      </c>
      <c r="J869" s="90">
        <v>0</v>
      </c>
      <c r="K869" s="95">
        <v>2.0750000000000001E-2</v>
      </c>
      <c r="L869" s="96">
        <v>0.08</v>
      </c>
      <c r="M869" s="96">
        <f t="shared" si="597"/>
        <v>41.5</v>
      </c>
      <c r="N869" s="96">
        <f t="shared" si="598"/>
        <v>0</v>
      </c>
      <c r="O869" s="96">
        <f t="shared" si="606"/>
        <v>41.5</v>
      </c>
      <c r="P869" s="443">
        <v>24198</v>
      </c>
      <c r="Q869" s="98">
        <f>VLOOKUP(H869,Devices!$A$2:$C$2077,3,FALSE)</f>
        <v>24313</v>
      </c>
      <c r="R869" s="94">
        <f t="shared" si="599"/>
        <v>115</v>
      </c>
      <c r="S869" s="94" t="str">
        <f t="shared" si="607"/>
        <v>0</v>
      </c>
      <c r="T869" s="94"/>
      <c r="U869" s="96">
        <f t="shared" si="608"/>
        <v>0</v>
      </c>
      <c r="V869" s="99">
        <v>0</v>
      </c>
      <c r="W869" s="100">
        <v>0</v>
      </c>
      <c r="X869" s="94">
        <f t="shared" si="600"/>
        <v>0</v>
      </c>
      <c r="Y869" s="94" t="str">
        <f t="shared" si="609"/>
        <v>0</v>
      </c>
      <c r="Z869" s="94"/>
      <c r="AA869" s="96">
        <f t="shared" si="610"/>
        <v>0</v>
      </c>
      <c r="AB869" s="91">
        <v>41.5</v>
      </c>
      <c r="AC869" s="91"/>
      <c r="AF869" s="4"/>
      <c r="AG869" s="4"/>
      <c r="AH869" s="4"/>
    </row>
    <row r="870" spans="1:34" s="4" customFormat="1" ht="15" customHeight="1">
      <c r="A870" s="81" t="s">
        <v>3078</v>
      </c>
      <c r="B870" s="90">
        <v>1071521100</v>
      </c>
      <c r="C870" s="91">
        <f>SUM(O870+U870+AA870)</f>
        <v>486</v>
      </c>
      <c r="D870" s="294">
        <v>13062910</v>
      </c>
      <c r="E870" s="90" t="s">
        <v>531</v>
      </c>
      <c r="F870" s="90" t="s">
        <v>3079</v>
      </c>
      <c r="G870" s="90" t="s">
        <v>2983</v>
      </c>
      <c r="H870" s="120" t="s">
        <v>3058</v>
      </c>
      <c r="I870" s="94">
        <v>8000</v>
      </c>
      <c r="J870" s="90">
        <v>4000</v>
      </c>
      <c r="K870" s="95">
        <v>2.0750000000000001E-2</v>
      </c>
      <c r="L870" s="96">
        <v>0.08</v>
      </c>
      <c r="M870" s="96">
        <f t="shared" si="597"/>
        <v>166</v>
      </c>
      <c r="N870" s="96">
        <f t="shared" si="598"/>
        <v>320</v>
      </c>
      <c r="O870" s="96">
        <f t="shared" si="606"/>
        <v>486</v>
      </c>
      <c r="P870" s="443">
        <v>169010</v>
      </c>
      <c r="Q870" s="98">
        <f>VLOOKUP(H870,Devices!$A$2:$C$2077,3,FALSE)</f>
        <v>173777</v>
      </c>
      <c r="R870" s="94">
        <f t="shared" si="599"/>
        <v>4767</v>
      </c>
      <c r="S870" s="94" t="str">
        <f t="shared" si="607"/>
        <v>0</v>
      </c>
      <c r="T870" s="94"/>
      <c r="U870" s="96">
        <f t="shared" si="608"/>
        <v>0</v>
      </c>
      <c r="V870" s="99">
        <v>80474</v>
      </c>
      <c r="W870" s="100">
        <f>VLOOKUP(H870,Devices!$A$2:$D$2077,4,FALSE)</f>
        <v>83934</v>
      </c>
      <c r="X870" s="94">
        <f t="shared" si="600"/>
        <v>3460</v>
      </c>
      <c r="Y870" s="94" t="str">
        <f t="shared" si="609"/>
        <v>0</v>
      </c>
      <c r="Z870" s="94"/>
      <c r="AA870" s="96">
        <f t="shared" si="610"/>
        <v>0</v>
      </c>
      <c r="AB870" s="91">
        <v>486</v>
      </c>
      <c r="AC870" s="91"/>
      <c r="AG870" s="3"/>
      <c r="AH870" s="3"/>
    </row>
    <row r="871" spans="1:34" s="4" customFormat="1" ht="15" customHeight="1">
      <c r="A871" s="81" t="s">
        <v>3315</v>
      </c>
      <c r="B871" s="90">
        <v>1071521100</v>
      </c>
      <c r="C871" s="91">
        <f>SUM(O871+U871+AA871)</f>
        <v>207.5</v>
      </c>
      <c r="D871" s="294">
        <v>12988739</v>
      </c>
      <c r="E871" s="90" t="s">
        <v>531</v>
      </c>
      <c r="F871" s="90" t="s">
        <v>3316</v>
      </c>
      <c r="G871" s="90" t="s">
        <v>1254</v>
      </c>
      <c r="H871" s="120" t="s">
        <v>3317</v>
      </c>
      <c r="I871" s="94">
        <v>10000</v>
      </c>
      <c r="J871" s="90">
        <v>0</v>
      </c>
      <c r="K871" s="95">
        <v>2.0750000000000001E-2</v>
      </c>
      <c r="L871" s="96">
        <v>0.08</v>
      </c>
      <c r="M871" s="96">
        <f t="shared" si="597"/>
        <v>207.5</v>
      </c>
      <c r="N871" s="96">
        <f t="shared" si="598"/>
        <v>0</v>
      </c>
      <c r="O871" s="96">
        <f t="shared" si="606"/>
        <v>207.5</v>
      </c>
      <c r="P871" s="443">
        <v>393102</v>
      </c>
      <c r="Q871" s="98">
        <f>VLOOKUP(H871,Devices!$A$2:$C$2077,3,FALSE)</f>
        <v>402999</v>
      </c>
      <c r="R871" s="94">
        <f t="shared" si="599"/>
        <v>9897</v>
      </c>
      <c r="S871" s="94" t="str">
        <f t="shared" si="607"/>
        <v>0</v>
      </c>
      <c r="T871" s="94"/>
      <c r="U871" s="96">
        <f t="shared" si="608"/>
        <v>0</v>
      </c>
      <c r="V871" s="99">
        <v>0</v>
      </c>
      <c r="W871" s="100">
        <f>VLOOKUP(H871,Devices!$A$2:$D$2077,4,FALSE)</f>
        <v>0</v>
      </c>
      <c r="X871" s="94">
        <f t="shared" si="600"/>
        <v>0</v>
      </c>
      <c r="Y871" s="94" t="str">
        <f t="shared" si="609"/>
        <v>0</v>
      </c>
      <c r="Z871" s="94"/>
      <c r="AA871" s="96">
        <f t="shared" si="610"/>
        <v>0</v>
      </c>
      <c r="AB871" s="91">
        <v>207.5</v>
      </c>
      <c r="AC871" s="91"/>
      <c r="AF871" s="3"/>
    </row>
    <row r="872" spans="1:34" s="4" customFormat="1" ht="15" customHeight="1">
      <c r="A872" s="81" t="s">
        <v>3531</v>
      </c>
      <c r="B872" s="90">
        <v>1071521100</v>
      </c>
      <c r="C872" s="91">
        <f>SUM(O872+U872+AA872)</f>
        <v>124.5</v>
      </c>
      <c r="D872" s="294">
        <v>12356131</v>
      </c>
      <c r="E872" s="90" t="s">
        <v>531</v>
      </c>
      <c r="F872" s="90" t="s">
        <v>3316</v>
      </c>
      <c r="G872" s="90" t="s">
        <v>2200</v>
      </c>
      <c r="H872" s="120" t="s">
        <v>3532</v>
      </c>
      <c r="I872" s="94">
        <v>6000</v>
      </c>
      <c r="J872" s="90">
        <v>0</v>
      </c>
      <c r="K872" s="95">
        <v>2.0750000000000001E-2</v>
      </c>
      <c r="L872" s="96">
        <v>0.08</v>
      </c>
      <c r="M872" s="96">
        <f t="shared" si="597"/>
        <v>124.5</v>
      </c>
      <c r="N872" s="96">
        <f t="shared" si="598"/>
        <v>0</v>
      </c>
      <c r="O872" s="96">
        <f t="shared" si="606"/>
        <v>124.5</v>
      </c>
      <c r="P872" s="443">
        <v>118625</v>
      </c>
      <c r="Q872" s="98">
        <f>VLOOKUP(H872,Devices!$A$2:$C$2077,3,FALSE)</f>
        <v>122291</v>
      </c>
      <c r="R872" s="94">
        <f t="shared" si="599"/>
        <v>3666</v>
      </c>
      <c r="S872" s="94" t="str">
        <f t="shared" si="607"/>
        <v>0</v>
      </c>
      <c r="T872" s="94"/>
      <c r="U872" s="96">
        <f t="shared" si="608"/>
        <v>0</v>
      </c>
      <c r="V872" s="99">
        <v>0</v>
      </c>
      <c r="W872" s="100">
        <v>0</v>
      </c>
      <c r="X872" s="94">
        <f t="shared" si="600"/>
        <v>0</v>
      </c>
      <c r="Y872" s="94" t="str">
        <f t="shared" si="609"/>
        <v>0</v>
      </c>
      <c r="Z872" s="94"/>
      <c r="AA872" s="96">
        <f t="shared" si="610"/>
        <v>0</v>
      </c>
      <c r="AB872" s="91">
        <v>124.5</v>
      </c>
      <c r="AC872" s="91"/>
    </row>
    <row r="873" spans="1:34" s="3" customFormat="1" ht="15" customHeight="1">
      <c r="A873" s="81">
        <v>96</v>
      </c>
      <c r="B873" s="90">
        <v>1058352100</v>
      </c>
      <c r="C873" s="91">
        <f>SUM(O873+U873+AA873)</f>
        <v>83</v>
      </c>
      <c r="D873" s="294">
        <v>12354793</v>
      </c>
      <c r="E873" s="90" t="s">
        <v>533</v>
      </c>
      <c r="F873" s="90" t="s">
        <v>2530</v>
      </c>
      <c r="G873" s="90" t="s">
        <v>40</v>
      </c>
      <c r="H873" s="120" t="s">
        <v>534</v>
      </c>
      <c r="I873" s="94">
        <v>4000</v>
      </c>
      <c r="J873" s="90">
        <v>0</v>
      </c>
      <c r="K873" s="95">
        <v>2.0750000000000001E-2</v>
      </c>
      <c r="L873" s="96">
        <v>0.08</v>
      </c>
      <c r="M873" s="96">
        <f t="shared" si="597"/>
        <v>83</v>
      </c>
      <c r="N873" s="96">
        <f t="shared" si="598"/>
        <v>0</v>
      </c>
      <c r="O873" s="96">
        <f t="shared" si="606"/>
        <v>83</v>
      </c>
      <c r="P873" s="385">
        <v>204363</v>
      </c>
      <c r="Q873" s="98">
        <f>VLOOKUP(H873,[1]Billing!$I$2:$S$2302,11,FALSE)</f>
        <v>204365</v>
      </c>
      <c r="R873" s="94">
        <f t="shared" si="599"/>
        <v>2</v>
      </c>
      <c r="S873" s="94" t="str">
        <f t="shared" si="607"/>
        <v>0</v>
      </c>
      <c r="T873" s="94"/>
      <c r="U873" s="96">
        <f t="shared" si="608"/>
        <v>0</v>
      </c>
      <c r="V873" s="99">
        <v>0</v>
      </c>
      <c r="W873" s="100">
        <f>VLOOKUP(H873,[1]Billing!$I$2:$Y$2302,17,FALSE)</f>
        <v>0</v>
      </c>
      <c r="X873" s="94">
        <f t="shared" si="600"/>
        <v>0</v>
      </c>
      <c r="Y873" s="94" t="str">
        <f t="shared" si="609"/>
        <v>0</v>
      </c>
      <c r="Z873" s="94"/>
      <c r="AA873" s="96">
        <f t="shared" si="610"/>
        <v>0</v>
      </c>
      <c r="AB873" s="91">
        <v>83</v>
      </c>
      <c r="AC873" s="91"/>
      <c r="AF873" s="4"/>
      <c r="AG873" s="4"/>
      <c r="AH873" s="4"/>
    </row>
    <row r="874" spans="1:34" s="4" customFormat="1" ht="15" customHeight="1">
      <c r="A874" s="81" t="s">
        <v>2732</v>
      </c>
      <c r="B874" s="90">
        <v>1058352100</v>
      </c>
      <c r="C874" s="91">
        <f>SUM(O874+U874+AA874)</f>
        <v>687.5</v>
      </c>
      <c r="D874" s="294">
        <v>12944680</v>
      </c>
      <c r="E874" s="90" t="s">
        <v>533</v>
      </c>
      <c r="F874" s="90" t="s">
        <v>2530</v>
      </c>
      <c r="G874" s="90" t="s">
        <v>1751</v>
      </c>
      <c r="H874" s="120" t="s">
        <v>2718</v>
      </c>
      <c r="I874" s="94">
        <v>10000</v>
      </c>
      <c r="J874" s="90">
        <v>6000</v>
      </c>
      <c r="K874" s="95">
        <v>2.0750000000000001E-2</v>
      </c>
      <c r="L874" s="96">
        <v>0.08</v>
      </c>
      <c r="M874" s="96">
        <f t="shared" si="597"/>
        <v>207.5</v>
      </c>
      <c r="N874" s="96">
        <f t="shared" si="598"/>
        <v>480</v>
      </c>
      <c r="O874" s="96">
        <f t="shared" si="606"/>
        <v>687.5</v>
      </c>
      <c r="P874" s="385">
        <v>369866</v>
      </c>
      <c r="Q874" s="98">
        <f>VLOOKUP(H874,Devices!$A$2:$C$2077,3,FALSE)</f>
        <v>372574</v>
      </c>
      <c r="R874" s="94">
        <f t="shared" si="599"/>
        <v>2708</v>
      </c>
      <c r="S874" s="94" t="str">
        <f t="shared" si="607"/>
        <v>0</v>
      </c>
      <c r="T874" s="94"/>
      <c r="U874" s="96">
        <f t="shared" si="608"/>
        <v>0</v>
      </c>
      <c r="V874" s="99">
        <v>214997</v>
      </c>
      <c r="W874" s="100">
        <f>VLOOKUP(H874,Devices!$A$2:$D$2077,4,FALSE)</f>
        <v>216777</v>
      </c>
      <c r="X874" s="94">
        <f t="shared" si="600"/>
        <v>1780</v>
      </c>
      <c r="Y874" s="94" t="str">
        <f t="shared" si="609"/>
        <v>0</v>
      </c>
      <c r="Z874" s="94"/>
      <c r="AA874" s="96">
        <f t="shared" si="610"/>
        <v>0</v>
      </c>
      <c r="AB874" s="91">
        <v>687.5</v>
      </c>
      <c r="AC874" s="91"/>
      <c r="AG874" s="3"/>
      <c r="AH874" s="3"/>
    </row>
    <row r="875" spans="1:34" s="4" customFormat="1" ht="15" customHeight="1">
      <c r="A875" s="81" t="s">
        <v>4064</v>
      </c>
      <c r="B875" s="90">
        <v>1058352100</v>
      </c>
      <c r="C875" s="91">
        <f>SUM(O875+U875+AA875)</f>
        <v>83</v>
      </c>
      <c r="D875" s="294">
        <v>12355956</v>
      </c>
      <c r="E875" s="90" t="s">
        <v>533</v>
      </c>
      <c r="F875" s="90" t="s">
        <v>2530</v>
      </c>
      <c r="G875" s="90" t="s">
        <v>2236</v>
      </c>
      <c r="H875" s="120" t="s">
        <v>4041</v>
      </c>
      <c r="I875" s="94">
        <v>4000</v>
      </c>
      <c r="J875" s="90">
        <v>0</v>
      </c>
      <c r="K875" s="95">
        <v>2.0750000000000001E-2</v>
      </c>
      <c r="L875" s="96">
        <v>0.08</v>
      </c>
      <c r="M875" s="96">
        <f t="shared" si="597"/>
        <v>83</v>
      </c>
      <c r="N875" s="96">
        <f t="shared" si="598"/>
        <v>0</v>
      </c>
      <c r="O875" s="96">
        <f t="shared" si="606"/>
        <v>83</v>
      </c>
      <c r="P875" s="385">
        <v>30635</v>
      </c>
      <c r="Q875" s="98">
        <f>VLOOKUP(H875,Devices!$A$2:$C$2077,3,FALSE)</f>
        <v>31587</v>
      </c>
      <c r="R875" s="94">
        <f t="shared" si="599"/>
        <v>952</v>
      </c>
      <c r="S875" s="94" t="str">
        <f t="shared" si="607"/>
        <v>0</v>
      </c>
      <c r="T875" s="94"/>
      <c r="U875" s="96">
        <f t="shared" si="608"/>
        <v>0</v>
      </c>
      <c r="V875" s="99">
        <v>0</v>
      </c>
      <c r="W875" s="100">
        <v>0</v>
      </c>
      <c r="X875" s="94">
        <f t="shared" si="600"/>
        <v>0</v>
      </c>
      <c r="Y875" s="94" t="str">
        <f t="shared" si="609"/>
        <v>0</v>
      </c>
      <c r="Z875" s="94"/>
      <c r="AA875" s="96">
        <f t="shared" si="610"/>
        <v>0</v>
      </c>
      <c r="AB875" s="91">
        <v>83</v>
      </c>
      <c r="AC875" s="91"/>
      <c r="AF875" s="3"/>
    </row>
    <row r="876" spans="1:34" s="3" customFormat="1" ht="15" customHeight="1">
      <c r="A876" s="81" t="s">
        <v>870</v>
      </c>
      <c r="B876" s="90">
        <v>1013188510</v>
      </c>
      <c r="C876" s="91">
        <f>SUM(U876+AA876)</f>
        <v>89.007890000000003</v>
      </c>
      <c r="D876" s="294">
        <v>12183417</v>
      </c>
      <c r="E876" s="90" t="s">
        <v>535</v>
      </c>
      <c r="F876" s="90" t="s">
        <v>3936</v>
      </c>
      <c r="G876" s="90" t="s">
        <v>137</v>
      </c>
      <c r="H876" s="120" t="s">
        <v>536</v>
      </c>
      <c r="I876" s="94">
        <v>0</v>
      </c>
      <c r="J876" s="94">
        <v>0</v>
      </c>
      <c r="K876" s="95">
        <v>1.9970000000000002E-2</v>
      </c>
      <c r="L876" s="96">
        <v>0.08</v>
      </c>
      <c r="M876" s="96">
        <f t="shared" si="597"/>
        <v>0</v>
      </c>
      <c r="N876" s="96">
        <f t="shared" si="598"/>
        <v>0</v>
      </c>
      <c r="O876" s="90" t="s">
        <v>27</v>
      </c>
      <c r="P876" s="187">
        <v>271531</v>
      </c>
      <c r="Q876" s="98">
        <f>VLOOKUP(H876,Devices!$A$2:$C$2077,3,FALSE)</f>
        <v>273268</v>
      </c>
      <c r="R876" s="94">
        <f t="shared" si="599"/>
        <v>1737</v>
      </c>
      <c r="S876" s="94"/>
      <c r="T876" s="94">
        <f>IF(R876-I876&gt;0, R876-I876,"0")</f>
        <v>1737</v>
      </c>
      <c r="U876" s="96">
        <f>IF(T876&gt;0,T876*K876,"0")</f>
        <v>34.687890000000003</v>
      </c>
      <c r="V876" s="99">
        <v>63665</v>
      </c>
      <c r="W876" s="100">
        <f>VLOOKUP(H876,Devices!$A$2:$D$2077,4,FALSE)</f>
        <v>64344</v>
      </c>
      <c r="X876" s="94">
        <f t="shared" si="600"/>
        <v>679</v>
      </c>
      <c r="Y876" s="94"/>
      <c r="Z876" s="94">
        <f>IF(X876-J876&gt;0,X876-J876,"0")</f>
        <v>679</v>
      </c>
      <c r="AA876" s="96">
        <f>IF(Z876&gt;0,Z876*L876,"0")</f>
        <v>54.32</v>
      </c>
      <c r="AB876" s="91">
        <v>89.007890000000003</v>
      </c>
      <c r="AC876" s="91"/>
      <c r="AF876" s="4"/>
      <c r="AG876" s="4"/>
      <c r="AH876" s="4"/>
    </row>
    <row r="877" spans="1:34" s="3" customFormat="1" ht="15" customHeight="1">
      <c r="A877" s="81" t="s">
        <v>870</v>
      </c>
      <c r="B877" s="90">
        <v>1013188500</v>
      </c>
      <c r="C877" s="91">
        <f>SUM(U877+AA877)</f>
        <v>136.81447</v>
      </c>
      <c r="D877" s="294">
        <v>12317417</v>
      </c>
      <c r="E877" s="90" t="s">
        <v>537</v>
      </c>
      <c r="F877" s="90" t="s">
        <v>2528</v>
      </c>
      <c r="G877" s="90" t="s">
        <v>1749</v>
      </c>
      <c r="H877" s="120" t="s">
        <v>538</v>
      </c>
      <c r="I877" s="94">
        <v>0</v>
      </c>
      <c r="J877" s="94">
        <v>0</v>
      </c>
      <c r="K877" s="95">
        <v>1.9970000000000002E-2</v>
      </c>
      <c r="L877" s="96">
        <v>0.08</v>
      </c>
      <c r="M877" s="96">
        <f t="shared" si="597"/>
        <v>0</v>
      </c>
      <c r="N877" s="96">
        <f t="shared" si="598"/>
        <v>0</v>
      </c>
      <c r="O877" s="90" t="s">
        <v>27</v>
      </c>
      <c r="P877" s="443">
        <v>936667</v>
      </c>
      <c r="Q877" s="98">
        <f>VLOOKUP(H877,Devices!$A$2:$C$2077,3,FALSE)</f>
        <v>943518</v>
      </c>
      <c r="R877" s="94">
        <f t="shared" si="599"/>
        <v>6851</v>
      </c>
      <c r="S877" s="94"/>
      <c r="T877" s="94">
        <f>IF(R877-I877&gt;0, R877-I877,"0")</f>
        <v>6851</v>
      </c>
      <c r="U877" s="96">
        <f>IF(T877&gt;0,T877*K877,"0")</f>
        <v>136.81447</v>
      </c>
      <c r="V877" s="99">
        <v>0</v>
      </c>
      <c r="W877" s="100">
        <f>VLOOKUP(H877,Devices!$A$2:$D$2077,4,FALSE)</f>
        <v>0</v>
      </c>
      <c r="X877" s="94">
        <f t="shared" si="600"/>
        <v>0</v>
      </c>
      <c r="Y877" s="94"/>
      <c r="Z877" s="94" t="str">
        <f>IF(X877-J877&gt;0,X877-J877,"0")</f>
        <v>0</v>
      </c>
      <c r="AA877" s="96">
        <f>IF(Z877&gt;0,Z877*L877,"0")</f>
        <v>0</v>
      </c>
      <c r="AB877" s="91">
        <v>136.81447</v>
      </c>
      <c r="AC877" s="91"/>
      <c r="AF877" s="4"/>
    </row>
    <row r="878" spans="1:34" s="3" customFormat="1" ht="15" customHeight="1">
      <c r="A878" s="81" t="s">
        <v>870</v>
      </c>
      <c r="B878" s="90">
        <v>1013188050</v>
      </c>
      <c r="C878" s="91">
        <f>SUM(U878+AA878)</f>
        <v>386.55979000000002</v>
      </c>
      <c r="D878" s="294">
        <v>12317465</v>
      </c>
      <c r="E878" s="90" t="s">
        <v>539</v>
      </c>
      <c r="F878" s="90" t="s">
        <v>2891</v>
      </c>
      <c r="G878" s="90" t="s">
        <v>137</v>
      </c>
      <c r="H878" s="120" t="s">
        <v>540</v>
      </c>
      <c r="I878" s="94">
        <v>0</v>
      </c>
      <c r="J878" s="94">
        <v>0</v>
      </c>
      <c r="K878" s="95">
        <v>1.9970000000000002E-2</v>
      </c>
      <c r="L878" s="96">
        <v>0.08</v>
      </c>
      <c r="M878" s="96">
        <f t="shared" si="597"/>
        <v>0</v>
      </c>
      <c r="N878" s="96">
        <f t="shared" si="598"/>
        <v>0</v>
      </c>
      <c r="O878" s="90" t="s">
        <v>27</v>
      </c>
      <c r="P878" s="443">
        <v>230535</v>
      </c>
      <c r="Q878" s="98">
        <f>VLOOKUP(H878,Devices!$A$2:$C$2077,3,FALSE)</f>
        <v>232542</v>
      </c>
      <c r="R878" s="94">
        <f t="shared" si="599"/>
        <v>2007</v>
      </c>
      <c r="S878" s="94"/>
      <c r="T878" s="94">
        <f>IF(R878-I878&gt;0, R878-I878,"0")</f>
        <v>2007</v>
      </c>
      <c r="U878" s="96">
        <f>IF(T878&gt;0,T878*K878,"0")</f>
        <v>40.079790000000003</v>
      </c>
      <c r="V878" s="157">
        <v>216920</v>
      </c>
      <c r="W878" s="100">
        <f>VLOOKUP(H878,Devices!$A$2:$D$2077,4,FALSE)</f>
        <v>221251</v>
      </c>
      <c r="X878" s="94">
        <f t="shared" si="600"/>
        <v>4331</v>
      </c>
      <c r="Y878" s="94"/>
      <c r="Z878" s="94">
        <f>IF(X878-J878&gt;0,X878-J878,"0")</f>
        <v>4331</v>
      </c>
      <c r="AA878" s="96">
        <f>IF(Z878&gt;0,Z878*L878,"0")</f>
        <v>346.48</v>
      </c>
      <c r="AB878" s="91">
        <v>386.55979000000002</v>
      </c>
      <c r="AC878" s="91"/>
    </row>
    <row r="879" spans="1:34" s="3" customFormat="1" ht="15" customHeight="1">
      <c r="A879" s="81" t="s">
        <v>870</v>
      </c>
      <c r="B879" s="90">
        <v>1013188160</v>
      </c>
      <c r="C879" s="91"/>
      <c r="D879" s="294"/>
      <c r="E879" s="90" t="s">
        <v>2892</v>
      </c>
      <c r="F879" s="90" t="s">
        <v>2893</v>
      </c>
      <c r="G879" s="90"/>
      <c r="H879" s="120"/>
      <c r="I879" s="94"/>
      <c r="J879" s="94"/>
      <c r="K879" s="95"/>
      <c r="L879" s="96"/>
      <c r="M879" s="96"/>
      <c r="N879" s="96"/>
      <c r="O879" s="90"/>
      <c r="P879" s="443"/>
      <c r="Q879" s="98"/>
      <c r="R879" s="94"/>
      <c r="S879" s="94"/>
      <c r="T879" s="94"/>
      <c r="U879" s="96"/>
      <c r="V879" s="99"/>
      <c r="W879" s="100"/>
      <c r="X879" s="94"/>
      <c r="Y879" s="94"/>
      <c r="Z879" s="94"/>
      <c r="AA879" s="96"/>
      <c r="AB879" s="91"/>
      <c r="AC879" s="91"/>
    </row>
    <row r="880" spans="1:34" s="3" customFormat="1" ht="15" customHeight="1">
      <c r="A880" s="81" t="s">
        <v>870</v>
      </c>
      <c r="B880" s="90">
        <v>1013188500</v>
      </c>
      <c r="C880" s="91">
        <f>SUM(U880+AA880)</f>
        <v>83.973850000000013</v>
      </c>
      <c r="D880" s="294">
        <v>12355051</v>
      </c>
      <c r="E880" s="90" t="s">
        <v>537</v>
      </c>
      <c r="F880" s="90" t="s">
        <v>4800</v>
      </c>
      <c r="G880" s="90" t="s">
        <v>1248</v>
      </c>
      <c r="H880" s="93" t="s">
        <v>543</v>
      </c>
      <c r="I880" s="94">
        <v>0</v>
      </c>
      <c r="J880" s="94">
        <v>0</v>
      </c>
      <c r="K880" s="95">
        <v>1.9970000000000002E-2</v>
      </c>
      <c r="L880" s="96">
        <v>0.08</v>
      </c>
      <c r="M880" s="96">
        <f t="shared" ref="M880:M899" si="611">I880*K880</f>
        <v>0</v>
      </c>
      <c r="N880" s="96">
        <f t="shared" ref="N880:N899" si="612">J880*L880</f>
        <v>0</v>
      </c>
      <c r="O880" s="90" t="s">
        <v>27</v>
      </c>
      <c r="P880" s="383">
        <v>328767</v>
      </c>
      <c r="Q880" s="98">
        <f>VLOOKUP(H880,Devices!$A$2:$C$2077,3,FALSE)</f>
        <v>332972</v>
      </c>
      <c r="R880" s="94">
        <f t="shared" ref="R880:R899" si="613">Q880-P880</f>
        <v>4205</v>
      </c>
      <c r="S880" s="94"/>
      <c r="T880" s="94">
        <f t="shared" ref="T880:T899" si="614">IF(R880-I880&gt;0, R880-I880,"0")</f>
        <v>4205</v>
      </c>
      <c r="U880" s="96">
        <f t="shared" ref="U880:U899" si="615">IF(T880&gt;0,T880*K880,"0")</f>
        <v>83.973850000000013</v>
      </c>
      <c r="V880" s="99">
        <v>0</v>
      </c>
      <c r="W880" s="100">
        <v>0</v>
      </c>
      <c r="X880" s="94">
        <f t="shared" ref="X880:X895" si="616">W880-V880</f>
        <v>0</v>
      </c>
      <c r="Y880" s="94"/>
      <c r="Z880" s="94" t="str">
        <f t="shared" ref="Z880:Z899" si="617">IF(X880-J880&gt;0,X880-J880,"0")</f>
        <v>0</v>
      </c>
      <c r="AA880" s="96">
        <f t="shared" ref="AA880:AA899" si="618">IF(Z880&gt;0,Z880*L880,"0")</f>
        <v>0</v>
      </c>
      <c r="AB880" s="91">
        <v>83.973850000000013</v>
      </c>
      <c r="AC880" s="91"/>
    </row>
    <row r="881" spans="1:29" s="3" customFormat="1" ht="15" customHeight="1">
      <c r="A881" s="81" t="s">
        <v>870</v>
      </c>
      <c r="B881" s="90">
        <v>1013188300</v>
      </c>
      <c r="C881" s="91">
        <f>SUM(U881+AA881)</f>
        <v>110.53216</v>
      </c>
      <c r="D881" s="294">
        <v>12318781</v>
      </c>
      <c r="E881" s="90" t="s">
        <v>544</v>
      </c>
      <c r="F881" s="90" t="s">
        <v>2534</v>
      </c>
      <c r="G881" s="90" t="s">
        <v>137</v>
      </c>
      <c r="H881" s="93" t="s">
        <v>545</v>
      </c>
      <c r="I881" s="94">
        <v>0</v>
      </c>
      <c r="J881" s="94">
        <v>0</v>
      </c>
      <c r="K881" s="95">
        <v>1.9970000000000002E-2</v>
      </c>
      <c r="L881" s="96">
        <v>0.08</v>
      </c>
      <c r="M881" s="96">
        <f t="shared" si="611"/>
        <v>0</v>
      </c>
      <c r="N881" s="96">
        <f t="shared" si="612"/>
        <v>0</v>
      </c>
      <c r="O881" s="90" t="s">
        <v>27</v>
      </c>
      <c r="P881" s="384">
        <v>289571</v>
      </c>
      <c r="Q881" s="98">
        <f>VLOOKUP(H881,Devices!$A$2:$C$2077,3,FALSE)</f>
        <v>290499</v>
      </c>
      <c r="R881" s="94">
        <f t="shared" si="613"/>
        <v>928</v>
      </c>
      <c r="S881" s="94"/>
      <c r="T881" s="94">
        <f t="shared" si="614"/>
        <v>928</v>
      </c>
      <c r="U881" s="96">
        <f t="shared" si="615"/>
        <v>18.532160000000001</v>
      </c>
      <c r="V881" s="157">
        <v>186525</v>
      </c>
      <c r="W881" s="100">
        <f>VLOOKUP(H881,Devices!$A$2:$D$2077,4,FALSE)</f>
        <v>187675</v>
      </c>
      <c r="X881" s="94">
        <f t="shared" si="616"/>
        <v>1150</v>
      </c>
      <c r="Y881" s="94"/>
      <c r="Z881" s="94">
        <f t="shared" si="617"/>
        <v>1150</v>
      </c>
      <c r="AA881" s="96">
        <f t="shared" si="618"/>
        <v>92</v>
      </c>
      <c r="AB881" s="91">
        <v>110.53216</v>
      </c>
      <c r="AC881" s="91"/>
    </row>
    <row r="882" spans="1:29" s="3" customFormat="1" ht="15" customHeight="1">
      <c r="A882" s="81" t="s">
        <v>870</v>
      </c>
      <c r="B882" s="622">
        <v>1013188500</v>
      </c>
      <c r="C882" s="91">
        <f>SUM(U882+AA882)</f>
        <v>510.45544000000007</v>
      </c>
      <c r="D882" s="294">
        <v>12662562</v>
      </c>
      <c r="E882" s="90" t="s">
        <v>537</v>
      </c>
      <c r="F882" s="90" t="s">
        <v>2894</v>
      </c>
      <c r="G882" s="90" t="s">
        <v>1181</v>
      </c>
      <c r="H882" s="93" t="s">
        <v>871</v>
      </c>
      <c r="I882" s="94">
        <v>0</v>
      </c>
      <c r="J882" s="94">
        <v>0</v>
      </c>
      <c r="K882" s="95">
        <v>1.9970000000000002E-2</v>
      </c>
      <c r="L882" s="96">
        <v>0.08</v>
      </c>
      <c r="M882" s="96">
        <f t="shared" si="611"/>
        <v>0</v>
      </c>
      <c r="N882" s="96">
        <f t="shared" si="612"/>
        <v>0</v>
      </c>
      <c r="O882" s="90" t="s">
        <v>27</v>
      </c>
      <c r="P882" s="301">
        <v>485730</v>
      </c>
      <c r="Q882" s="98">
        <f>VLOOKUP(H882,Devices!$A$2:$C$2077,3,FALSE)</f>
        <v>491882</v>
      </c>
      <c r="R882" s="94">
        <f t="shared" si="613"/>
        <v>6152</v>
      </c>
      <c r="S882" s="94"/>
      <c r="T882" s="94">
        <f t="shared" si="614"/>
        <v>6152</v>
      </c>
      <c r="U882" s="96">
        <f t="shared" si="615"/>
        <v>122.85544000000002</v>
      </c>
      <c r="V882" s="99">
        <v>303348</v>
      </c>
      <c r="W882" s="100">
        <f>VLOOKUP(H882,Devices!$A$2:$D$2077,4,FALSE)</f>
        <v>308193</v>
      </c>
      <c r="X882" s="94">
        <f t="shared" si="616"/>
        <v>4845</v>
      </c>
      <c r="Y882" s="94"/>
      <c r="Z882" s="94">
        <f t="shared" si="617"/>
        <v>4845</v>
      </c>
      <c r="AA882" s="96">
        <f t="shared" si="618"/>
        <v>387.6</v>
      </c>
      <c r="AB882" s="91">
        <v>510.45544000000007</v>
      </c>
      <c r="AC882" s="91"/>
    </row>
    <row r="883" spans="1:29" s="3" customFormat="1" ht="15" customHeight="1">
      <c r="A883" s="81" t="s">
        <v>870</v>
      </c>
      <c r="B883" s="90">
        <v>1013188400</v>
      </c>
      <c r="C883" s="91">
        <f>SUM(U883+AA883)</f>
        <v>52.290120000000002</v>
      </c>
      <c r="D883" s="294">
        <v>12658421</v>
      </c>
      <c r="E883" s="90" t="s">
        <v>2892</v>
      </c>
      <c r="F883" s="90" t="s">
        <v>2895</v>
      </c>
      <c r="G883" s="90" t="s">
        <v>1325</v>
      </c>
      <c r="H883" s="93" t="s">
        <v>872</v>
      </c>
      <c r="I883" s="94">
        <v>0</v>
      </c>
      <c r="J883" s="94">
        <v>0</v>
      </c>
      <c r="K883" s="95">
        <v>1.9970000000000002E-2</v>
      </c>
      <c r="L883" s="96">
        <v>0.08</v>
      </c>
      <c r="M883" s="96">
        <f t="shared" si="611"/>
        <v>0</v>
      </c>
      <c r="N883" s="96">
        <f t="shared" si="612"/>
        <v>0</v>
      </c>
      <c r="O883" s="90" t="s">
        <v>27</v>
      </c>
      <c r="P883" s="302">
        <v>132923</v>
      </c>
      <c r="Q883" s="98">
        <f>VLOOKUP(H883,Devices!$A$2:$C$2077,3,FALSE)</f>
        <v>133919</v>
      </c>
      <c r="R883" s="94">
        <f t="shared" si="613"/>
        <v>996</v>
      </c>
      <c r="S883" s="94"/>
      <c r="T883" s="94">
        <f t="shared" si="614"/>
        <v>996</v>
      </c>
      <c r="U883" s="96">
        <f t="shared" si="615"/>
        <v>19.890120000000003</v>
      </c>
      <c r="V883" s="99">
        <v>203750</v>
      </c>
      <c r="W883" s="100">
        <f>VLOOKUP(H883,Devices!$A$2:$D$2077,4,FALSE)</f>
        <v>204155</v>
      </c>
      <c r="X883" s="94">
        <f t="shared" si="616"/>
        <v>405</v>
      </c>
      <c r="Y883" s="94"/>
      <c r="Z883" s="94">
        <f t="shared" si="617"/>
        <v>405</v>
      </c>
      <c r="AA883" s="96">
        <f t="shared" si="618"/>
        <v>32.4</v>
      </c>
      <c r="AB883" s="91">
        <v>52.290120000000002</v>
      </c>
      <c r="AC883" s="91"/>
    </row>
    <row r="884" spans="1:29" s="3" customFormat="1" ht="15" customHeight="1">
      <c r="A884" s="81" t="s">
        <v>870</v>
      </c>
      <c r="B884" s="90">
        <v>1013188300</v>
      </c>
      <c r="C884" s="91">
        <f>SUM(U884+AA884)</f>
        <v>68.721969999999999</v>
      </c>
      <c r="D884" s="294">
        <v>12662472</v>
      </c>
      <c r="E884" s="90" t="s">
        <v>2898</v>
      </c>
      <c r="F884" s="90" t="s">
        <v>2896</v>
      </c>
      <c r="G884" s="90" t="s">
        <v>1325</v>
      </c>
      <c r="H884" s="93" t="s">
        <v>873</v>
      </c>
      <c r="I884" s="94">
        <v>0</v>
      </c>
      <c r="J884" s="94">
        <v>0</v>
      </c>
      <c r="K884" s="95">
        <v>1.9970000000000002E-2</v>
      </c>
      <c r="L884" s="96">
        <v>0.08</v>
      </c>
      <c r="M884" s="96">
        <f t="shared" si="611"/>
        <v>0</v>
      </c>
      <c r="N884" s="96">
        <f t="shared" si="612"/>
        <v>0</v>
      </c>
      <c r="O884" s="90" t="s">
        <v>27</v>
      </c>
      <c r="P884" s="187">
        <v>85658</v>
      </c>
      <c r="Q884" s="98">
        <f>VLOOKUP(H884,Devices!$A$2:$C$2077,3,FALSE)</f>
        <v>86259</v>
      </c>
      <c r="R884" s="94">
        <f t="shared" si="613"/>
        <v>601</v>
      </c>
      <c r="S884" s="94"/>
      <c r="T884" s="94">
        <f t="shared" si="614"/>
        <v>601</v>
      </c>
      <c r="U884" s="96">
        <f t="shared" si="615"/>
        <v>12.001970000000002</v>
      </c>
      <c r="V884" s="99">
        <v>71291</v>
      </c>
      <c r="W884" s="100">
        <f>VLOOKUP(H884,Devices!$A$2:$D$2077,4,FALSE)</f>
        <v>72000</v>
      </c>
      <c r="X884" s="94">
        <f t="shared" si="616"/>
        <v>709</v>
      </c>
      <c r="Y884" s="94"/>
      <c r="Z884" s="94">
        <f t="shared" si="617"/>
        <v>709</v>
      </c>
      <c r="AA884" s="96">
        <f t="shared" si="618"/>
        <v>56.72</v>
      </c>
      <c r="AB884" s="91">
        <v>68.721969999999999</v>
      </c>
      <c r="AC884" s="91"/>
    </row>
    <row r="885" spans="1:29" s="3" customFormat="1" ht="15" customHeight="1">
      <c r="A885" s="81" t="s">
        <v>870</v>
      </c>
      <c r="B885" s="90">
        <v>1013188300</v>
      </c>
      <c r="C885" s="91">
        <f>SUM(U885+AA885)</f>
        <v>623.4471400000001</v>
      </c>
      <c r="D885" s="294">
        <v>12662515</v>
      </c>
      <c r="E885" s="90" t="s">
        <v>2898</v>
      </c>
      <c r="F885" s="90" t="s">
        <v>2897</v>
      </c>
      <c r="G885" s="90" t="s">
        <v>1325</v>
      </c>
      <c r="H885" s="93" t="s">
        <v>874</v>
      </c>
      <c r="I885" s="94">
        <v>0</v>
      </c>
      <c r="J885" s="94">
        <v>0</v>
      </c>
      <c r="K885" s="95">
        <v>1.9970000000000002E-2</v>
      </c>
      <c r="L885" s="96">
        <v>0.08</v>
      </c>
      <c r="M885" s="96">
        <f t="shared" si="611"/>
        <v>0</v>
      </c>
      <c r="N885" s="96">
        <f t="shared" si="612"/>
        <v>0</v>
      </c>
      <c r="O885" s="90" t="s">
        <v>27</v>
      </c>
      <c r="P885" s="187">
        <v>152154</v>
      </c>
      <c r="Q885" s="98">
        <f>VLOOKUP(H885,Devices!$A$2:$C$2077,3,FALSE)</f>
        <v>155916</v>
      </c>
      <c r="R885" s="94">
        <f t="shared" si="613"/>
        <v>3762</v>
      </c>
      <c r="S885" s="94"/>
      <c r="T885" s="94">
        <f t="shared" si="614"/>
        <v>3762</v>
      </c>
      <c r="U885" s="96">
        <f t="shared" si="615"/>
        <v>75.127140000000011</v>
      </c>
      <c r="V885" s="99">
        <v>111982</v>
      </c>
      <c r="W885" s="100">
        <f>VLOOKUP(H885,Devices!$A$2:$D$2077,4,FALSE)</f>
        <v>118836</v>
      </c>
      <c r="X885" s="94">
        <f t="shared" si="616"/>
        <v>6854</v>
      </c>
      <c r="Y885" s="94"/>
      <c r="Z885" s="94">
        <f t="shared" si="617"/>
        <v>6854</v>
      </c>
      <c r="AA885" s="96">
        <f t="shared" si="618"/>
        <v>548.32000000000005</v>
      </c>
      <c r="AB885" s="91">
        <v>623.4471400000001</v>
      </c>
      <c r="AC885" s="91"/>
    </row>
    <row r="886" spans="1:29" s="3" customFormat="1" ht="15" customHeight="1">
      <c r="A886" s="81" t="s">
        <v>870</v>
      </c>
      <c r="B886" s="90">
        <v>1013188600</v>
      </c>
      <c r="C886" s="91">
        <f>SUM(U886+AA886)</f>
        <v>43.946020000000004</v>
      </c>
      <c r="D886" s="294">
        <v>12509857</v>
      </c>
      <c r="E886" s="90" t="s">
        <v>2898</v>
      </c>
      <c r="F886" s="90" t="s">
        <v>2899</v>
      </c>
      <c r="G886" s="90" t="s">
        <v>1174</v>
      </c>
      <c r="H886" s="93" t="s">
        <v>875</v>
      </c>
      <c r="I886" s="94">
        <v>0</v>
      </c>
      <c r="J886" s="94">
        <v>0</v>
      </c>
      <c r="K886" s="95">
        <v>1.9970000000000002E-2</v>
      </c>
      <c r="L886" s="96">
        <v>0.08</v>
      </c>
      <c r="M886" s="96">
        <f t="shared" si="611"/>
        <v>0</v>
      </c>
      <c r="N886" s="96">
        <f t="shared" si="612"/>
        <v>0</v>
      </c>
      <c r="O886" s="90" t="s">
        <v>27</v>
      </c>
      <c r="P886" s="303">
        <v>80060</v>
      </c>
      <c r="Q886" s="98">
        <f>VLOOKUP(H886,Devices!$A$2:$C$2077,3,FALSE)</f>
        <v>80526</v>
      </c>
      <c r="R886" s="94">
        <f t="shared" si="613"/>
        <v>466</v>
      </c>
      <c r="S886" s="94"/>
      <c r="T886" s="94">
        <f t="shared" si="614"/>
        <v>466</v>
      </c>
      <c r="U886" s="96">
        <f t="shared" si="615"/>
        <v>9.3060200000000002</v>
      </c>
      <c r="V886" s="99">
        <v>61438</v>
      </c>
      <c r="W886" s="100">
        <f>VLOOKUP(H886,Devices!$A$2:$D$2077,4,FALSE)</f>
        <v>61871</v>
      </c>
      <c r="X886" s="94">
        <f t="shared" si="616"/>
        <v>433</v>
      </c>
      <c r="Y886" s="94"/>
      <c r="Z886" s="94">
        <f t="shared" si="617"/>
        <v>433</v>
      </c>
      <c r="AA886" s="96">
        <f t="shared" si="618"/>
        <v>34.64</v>
      </c>
      <c r="AB886" s="91">
        <v>43.946020000000004</v>
      </c>
      <c r="AC886" s="91"/>
    </row>
    <row r="887" spans="1:29" s="3" customFormat="1" ht="15" customHeight="1">
      <c r="A887" s="81" t="s">
        <v>870</v>
      </c>
      <c r="B887" s="90">
        <v>1013188600</v>
      </c>
      <c r="C887" s="91">
        <f>SUM(U887+AA887)</f>
        <v>113.66848</v>
      </c>
      <c r="D887" s="294">
        <v>12658273</v>
      </c>
      <c r="E887" s="90" t="s">
        <v>2898</v>
      </c>
      <c r="F887" s="90" t="s">
        <v>5440</v>
      </c>
      <c r="G887" s="90" t="s">
        <v>1174</v>
      </c>
      <c r="H887" s="93" t="s">
        <v>876</v>
      </c>
      <c r="I887" s="94">
        <v>0</v>
      </c>
      <c r="J887" s="94">
        <v>0</v>
      </c>
      <c r="K887" s="95">
        <v>1.9970000000000002E-2</v>
      </c>
      <c r="L887" s="96">
        <v>0.08</v>
      </c>
      <c r="M887" s="96">
        <f t="shared" si="611"/>
        <v>0</v>
      </c>
      <c r="N887" s="96">
        <f t="shared" si="612"/>
        <v>0</v>
      </c>
      <c r="O887" s="90" t="s">
        <v>27</v>
      </c>
      <c r="P887" s="304">
        <v>34993</v>
      </c>
      <c r="Q887" s="98">
        <f>VLOOKUP(H887,Devices!$A$2:$C$2077,3,FALSE)</f>
        <v>35377</v>
      </c>
      <c r="R887" s="94">
        <f t="shared" si="613"/>
        <v>384</v>
      </c>
      <c r="S887" s="94"/>
      <c r="T887" s="94">
        <f t="shared" si="614"/>
        <v>384</v>
      </c>
      <c r="U887" s="96">
        <f t="shared" si="615"/>
        <v>7.6684800000000006</v>
      </c>
      <c r="V887" s="99">
        <v>89556</v>
      </c>
      <c r="W887" s="100">
        <f>VLOOKUP(H887,Devices!$A$2:$D$2077,4,FALSE)</f>
        <v>90881</v>
      </c>
      <c r="X887" s="94">
        <f t="shared" si="616"/>
        <v>1325</v>
      </c>
      <c r="Y887" s="94"/>
      <c r="Z887" s="94">
        <f t="shared" si="617"/>
        <v>1325</v>
      </c>
      <c r="AA887" s="96">
        <f t="shared" si="618"/>
        <v>106</v>
      </c>
      <c r="AB887" s="91">
        <v>113.66848</v>
      </c>
      <c r="AC887" s="91"/>
    </row>
    <row r="888" spans="1:29" s="3" customFormat="1" ht="15" customHeight="1">
      <c r="A888" s="81" t="s">
        <v>870</v>
      </c>
      <c r="B888" s="90">
        <v>1013188550</v>
      </c>
      <c r="C888" s="91">
        <f>SUM(U888+AA888)</f>
        <v>15.699660000000002</v>
      </c>
      <c r="D888" s="294">
        <v>12355222</v>
      </c>
      <c r="E888" s="90" t="s">
        <v>1168</v>
      </c>
      <c r="F888" s="90" t="s">
        <v>3805</v>
      </c>
      <c r="G888" s="90" t="s">
        <v>1170</v>
      </c>
      <c r="H888" s="93" t="s">
        <v>877</v>
      </c>
      <c r="I888" s="94">
        <v>0</v>
      </c>
      <c r="J888" s="94">
        <v>0</v>
      </c>
      <c r="K888" s="95">
        <v>1.9970000000000002E-2</v>
      </c>
      <c r="L888" s="96">
        <v>0.08</v>
      </c>
      <c r="M888" s="96">
        <f t="shared" si="611"/>
        <v>0</v>
      </c>
      <c r="N888" s="96">
        <f t="shared" si="612"/>
        <v>0</v>
      </c>
      <c r="O888" s="90" t="s">
        <v>27</v>
      </c>
      <c r="P888" s="187">
        <v>18023</v>
      </c>
      <c r="Q888" s="98">
        <f>VLOOKUP(H888,Devices!$A$2:$C$2077,3,FALSE)</f>
        <v>18701</v>
      </c>
      <c r="R888" s="94">
        <f t="shared" si="613"/>
        <v>678</v>
      </c>
      <c r="S888" s="94"/>
      <c r="T888" s="94">
        <f t="shared" si="614"/>
        <v>678</v>
      </c>
      <c r="U888" s="96">
        <f t="shared" si="615"/>
        <v>13.539660000000001</v>
      </c>
      <c r="V888" s="99">
        <v>6167</v>
      </c>
      <c r="W888" s="100">
        <f>VLOOKUP(H888,Devices!$A$2:$D$2077,4,FALSE)</f>
        <v>6194</v>
      </c>
      <c r="X888" s="94">
        <f t="shared" si="616"/>
        <v>27</v>
      </c>
      <c r="Y888" s="94"/>
      <c r="Z888" s="94">
        <f t="shared" si="617"/>
        <v>27</v>
      </c>
      <c r="AA888" s="96">
        <f t="shared" si="618"/>
        <v>2.16</v>
      </c>
      <c r="AB888" s="91">
        <v>15.699660000000002</v>
      </c>
      <c r="AC888" s="91"/>
    </row>
    <row r="889" spans="1:29" s="3" customFormat="1" ht="15" customHeight="1">
      <c r="A889" s="81" t="s">
        <v>870</v>
      </c>
      <c r="B889" s="90">
        <v>1013188530</v>
      </c>
      <c r="C889" s="91">
        <f>SUM(U889+AA889)</f>
        <v>6.5578400000000006</v>
      </c>
      <c r="D889" s="294">
        <v>12355221</v>
      </c>
      <c r="E889" s="90" t="s">
        <v>2898</v>
      </c>
      <c r="F889" s="90" t="s">
        <v>3803</v>
      </c>
      <c r="G889" s="90" t="s">
        <v>1170</v>
      </c>
      <c r="H889" s="93" t="s">
        <v>878</v>
      </c>
      <c r="I889" s="94">
        <v>0</v>
      </c>
      <c r="J889" s="94">
        <v>0</v>
      </c>
      <c r="K889" s="95">
        <v>1.9970000000000002E-2</v>
      </c>
      <c r="L889" s="96">
        <v>0.08</v>
      </c>
      <c r="M889" s="96">
        <f t="shared" si="611"/>
        <v>0</v>
      </c>
      <c r="N889" s="96">
        <f t="shared" si="612"/>
        <v>0</v>
      </c>
      <c r="O889" s="90" t="s">
        <v>27</v>
      </c>
      <c r="P889" s="187">
        <v>5704</v>
      </c>
      <c r="Q889" s="98">
        <f>VLOOKUP(H889,Devices!$A$2:$C$2077,3,FALSE)</f>
        <v>5776</v>
      </c>
      <c r="R889" s="94">
        <f t="shared" si="613"/>
        <v>72</v>
      </c>
      <c r="S889" s="94"/>
      <c r="T889" s="94">
        <f t="shared" si="614"/>
        <v>72</v>
      </c>
      <c r="U889" s="96">
        <f t="shared" si="615"/>
        <v>1.43784</v>
      </c>
      <c r="V889" s="99">
        <v>11215</v>
      </c>
      <c r="W889" s="100">
        <f>VLOOKUP(H889,Devices!$A$2:$D$2077,4,FALSE)</f>
        <v>11279</v>
      </c>
      <c r="X889" s="94">
        <f t="shared" si="616"/>
        <v>64</v>
      </c>
      <c r="Y889" s="94"/>
      <c r="Z889" s="94">
        <f t="shared" si="617"/>
        <v>64</v>
      </c>
      <c r="AA889" s="96">
        <f t="shared" si="618"/>
        <v>5.12</v>
      </c>
      <c r="AB889" s="91">
        <v>6.5578400000000006</v>
      </c>
      <c r="AC889" s="91"/>
    </row>
    <row r="890" spans="1:29" s="3" customFormat="1" ht="15" customHeight="1">
      <c r="A890" s="81" t="s">
        <v>870</v>
      </c>
      <c r="B890" s="90">
        <v>1013188010</v>
      </c>
      <c r="C890" s="91">
        <f>SUM(U890+AA890)</f>
        <v>73.668120000000002</v>
      </c>
      <c r="D890" s="294">
        <v>12662721</v>
      </c>
      <c r="E890" s="90" t="s">
        <v>2898</v>
      </c>
      <c r="F890" s="90" t="s">
        <v>2878</v>
      </c>
      <c r="G890" s="90" t="s">
        <v>1181</v>
      </c>
      <c r="H890" s="93" t="s">
        <v>879</v>
      </c>
      <c r="I890" s="94">
        <v>0</v>
      </c>
      <c r="J890" s="94">
        <v>0</v>
      </c>
      <c r="K890" s="95">
        <v>1.9970000000000002E-2</v>
      </c>
      <c r="L890" s="96">
        <v>0.08</v>
      </c>
      <c r="M890" s="96">
        <f t="shared" si="611"/>
        <v>0</v>
      </c>
      <c r="N890" s="96">
        <f t="shared" si="612"/>
        <v>0</v>
      </c>
      <c r="O890" s="90" t="s">
        <v>27</v>
      </c>
      <c r="P890" s="187">
        <v>205303</v>
      </c>
      <c r="Q890" s="98">
        <f>VLOOKUP(H890,Devices!$A$2:$C$2077,3,FALSE)</f>
        <v>205699</v>
      </c>
      <c r="R890" s="94">
        <f t="shared" si="613"/>
        <v>396</v>
      </c>
      <c r="S890" s="94"/>
      <c r="T890" s="94">
        <f t="shared" si="614"/>
        <v>396</v>
      </c>
      <c r="U890" s="96">
        <f t="shared" si="615"/>
        <v>7.9081200000000003</v>
      </c>
      <c r="V890" s="99">
        <v>113633</v>
      </c>
      <c r="W890" s="100">
        <f>VLOOKUP(H890,Devices!$A$2:$D$2077,4,FALSE)</f>
        <v>114455</v>
      </c>
      <c r="X890" s="94">
        <f t="shared" si="616"/>
        <v>822</v>
      </c>
      <c r="Y890" s="94"/>
      <c r="Z890" s="94">
        <f t="shared" si="617"/>
        <v>822</v>
      </c>
      <c r="AA890" s="96">
        <f t="shared" si="618"/>
        <v>65.760000000000005</v>
      </c>
      <c r="AB890" s="91">
        <v>73.668120000000002</v>
      </c>
      <c r="AC890" s="91"/>
    </row>
    <row r="891" spans="1:29" s="3" customFormat="1" ht="15" customHeight="1">
      <c r="A891" s="81" t="s">
        <v>870</v>
      </c>
      <c r="B891" s="90">
        <v>1013188530</v>
      </c>
      <c r="C891" s="91">
        <f>SUM(U891+AA891)</f>
        <v>5.9557400000000005</v>
      </c>
      <c r="D891" s="294">
        <v>12355220</v>
      </c>
      <c r="E891" s="90" t="s">
        <v>2898</v>
      </c>
      <c r="F891" s="90" t="s">
        <v>2900</v>
      </c>
      <c r="G891" s="90" t="s">
        <v>1170</v>
      </c>
      <c r="H891" s="93" t="s">
        <v>880</v>
      </c>
      <c r="I891" s="94">
        <v>0</v>
      </c>
      <c r="J891" s="94">
        <v>0</v>
      </c>
      <c r="K891" s="95">
        <v>1.9970000000000002E-2</v>
      </c>
      <c r="L891" s="96">
        <v>0.08</v>
      </c>
      <c r="M891" s="96">
        <f t="shared" si="611"/>
        <v>0</v>
      </c>
      <c r="N891" s="96">
        <f t="shared" si="612"/>
        <v>0</v>
      </c>
      <c r="O891" s="90" t="s">
        <v>27</v>
      </c>
      <c r="P891" s="307">
        <v>19943</v>
      </c>
      <c r="Q891" s="98">
        <f>VLOOKUP(H891,[1]Billing!$I$2:$S$2302,11,FALSE)</f>
        <v>20085</v>
      </c>
      <c r="R891" s="94">
        <f t="shared" si="613"/>
        <v>142</v>
      </c>
      <c r="S891" s="94"/>
      <c r="T891" s="94">
        <f t="shared" si="614"/>
        <v>142</v>
      </c>
      <c r="U891" s="96">
        <f t="shared" si="615"/>
        <v>2.8357400000000004</v>
      </c>
      <c r="V891" s="99">
        <v>12656</v>
      </c>
      <c r="W891" s="100">
        <f>VLOOKUP(H891,[1]Billing!$I$2:$Y$2302,17,FALSE)</f>
        <v>12695</v>
      </c>
      <c r="X891" s="94">
        <f t="shared" si="616"/>
        <v>39</v>
      </c>
      <c r="Y891" s="94"/>
      <c r="Z891" s="94">
        <f t="shared" si="617"/>
        <v>39</v>
      </c>
      <c r="AA891" s="96">
        <f t="shared" si="618"/>
        <v>3.12</v>
      </c>
      <c r="AB891" s="91">
        <v>5.9557400000000005</v>
      </c>
      <c r="AC891" s="91"/>
    </row>
    <row r="892" spans="1:29" s="3" customFormat="1" ht="15" customHeight="1">
      <c r="A892" s="81" t="s">
        <v>870</v>
      </c>
      <c r="B892" s="90">
        <v>1013188520</v>
      </c>
      <c r="C892" s="91">
        <f>SUM(U892+AA892)</f>
        <v>27.518660000000001</v>
      </c>
      <c r="D892" s="294">
        <v>12355256</v>
      </c>
      <c r="E892" s="90" t="s">
        <v>1021</v>
      </c>
      <c r="F892" s="90" t="s">
        <v>3807</v>
      </c>
      <c r="G892" s="90" t="s">
        <v>1248</v>
      </c>
      <c r="H892" s="93" t="s">
        <v>881</v>
      </c>
      <c r="I892" s="94">
        <v>0</v>
      </c>
      <c r="J892" s="94">
        <v>0</v>
      </c>
      <c r="K892" s="95">
        <v>1.9970000000000002E-2</v>
      </c>
      <c r="L892" s="96">
        <v>0.08</v>
      </c>
      <c r="M892" s="96">
        <f t="shared" si="611"/>
        <v>0</v>
      </c>
      <c r="N892" s="96">
        <f t="shared" si="612"/>
        <v>0</v>
      </c>
      <c r="O892" s="90" t="s">
        <v>27</v>
      </c>
      <c r="P892" s="187">
        <v>118198</v>
      </c>
      <c r="Q892" s="98">
        <f>VLOOKUP(H892,Devices!$A$2:$C$2077,3,FALSE)</f>
        <v>119576</v>
      </c>
      <c r="R892" s="94">
        <f t="shared" si="613"/>
        <v>1378</v>
      </c>
      <c r="S892" s="94"/>
      <c r="T892" s="94">
        <f t="shared" si="614"/>
        <v>1378</v>
      </c>
      <c r="U892" s="96">
        <f t="shared" si="615"/>
        <v>27.518660000000001</v>
      </c>
      <c r="V892" s="99">
        <v>0</v>
      </c>
      <c r="W892" s="100">
        <v>0</v>
      </c>
      <c r="X892" s="94">
        <f t="shared" si="616"/>
        <v>0</v>
      </c>
      <c r="Y892" s="94"/>
      <c r="Z892" s="94" t="str">
        <f t="shared" si="617"/>
        <v>0</v>
      </c>
      <c r="AA892" s="96">
        <f t="shared" si="618"/>
        <v>0</v>
      </c>
      <c r="AB892" s="91">
        <v>27.518660000000001</v>
      </c>
      <c r="AC892" s="91"/>
    </row>
    <row r="893" spans="1:29" s="3" customFormat="1" ht="15" customHeight="1">
      <c r="A893" s="81" t="s">
        <v>870</v>
      </c>
      <c r="B893" s="90">
        <v>1013188620</v>
      </c>
      <c r="C893" s="91">
        <f>SUM(U893+AA893)</f>
        <v>98.619840000000011</v>
      </c>
      <c r="D893" s="294">
        <v>12355258</v>
      </c>
      <c r="E893" s="90" t="s">
        <v>1022</v>
      </c>
      <c r="F893" s="90" t="s">
        <v>3806</v>
      </c>
      <c r="G893" s="90" t="s">
        <v>1170</v>
      </c>
      <c r="H893" s="93" t="s">
        <v>883</v>
      </c>
      <c r="I893" s="94">
        <v>0</v>
      </c>
      <c r="J893" s="94">
        <v>0</v>
      </c>
      <c r="K893" s="95">
        <v>1.9970000000000002E-2</v>
      </c>
      <c r="L893" s="96">
        <v>0.08</v>
      </c>
      <c r="M893" s="96">
        <f t="shared" si="611"/>
        <v>0</v>
      </c>
      <c r="N893" s="96">
        <f t="shared" si="612"/>
        <v>0</v>
      </c>
      <c r="O893" s="90" t="s">
        <v>27</v>
      </c>
      <c r="P893" s="187">
        <v>30067</v>
      </c>
      <c r="Q893" s="98">
        <f>VLOOKUP(H893,Devices!$A$2:$C$2077,3,FALSE)</f>
        <v>30739</v>
      </c>
      <c r="R893" s="94">
        <f t="shared" si="613"/>
        <v>672</v>
      </c>
      <c r="S893" s="94"/>
      <c r="T893" s="94">
        <f t="shared" si="614"/>
        <v>672</v>
      </c>
      <c r="U893" s="96">
        <f t="shared" si="615"/>
        <v>13.419840000000001</v>
      </c>
      <c r="V893" s="99">
        <v>39547</v>
      </c>
      <c r="W893" s="100">
        <f>VLOOKUP(H893,Devices!$A$2:$D$2077,4,FALSE)</f>
        <v>40612</v>
      </c>
      <c r="X893" s="94">
        <f t="shared" si="616"/>
        <v>1065</v>
      </c>
      <c r="Y893" s="94"/>
      <c r="Z893" s="94">
        <f t="shared" si="617"/>
        <v>1065</v>
      </c>
      <c r="AA893" s="96">
        <f t="shared" si="618"/>
        <v>85.2</v>
      </c>
      <c r="AB893" s="91">
        <v>98.619840000000011</v>
      </c>
      <c r="AC893" s="91"/>
    </row>
    <row r="894" spans="1:29" s="3" customFormat="1" ht="15" customHeight="1">
      <c r="A894" s="81" t="s">
        <v>870</v>
      </c>
      <c r="B894" s="90">
        <v>1013188510</v>
      </c>
      <c r="C894" s="91">
        <f>SUM(U894+AA894)</f>
        <v>28.896250000000002</v>
      </c>
      <c r="D894" s="294">
        <v>12355120</v>
      </c>
      <c r="E894" s="90" t="s">
        <v>1168</v>
      </c>
      <c r="F894" s="90" t="s">
        <v>5417</v>
      </c>
      <c r="G894" s="90" t="s">
        <v>298</v>
      </c>
      <c r="H894" s="93" t="s">
        <v>884</v>
      </c>
      <c r="I894" s="94">
        <v>0</v>
      </c>
      <c r="J894" s="94">
        <v>0</v>
      </c>
      <c r="K894" s="95">
        <v>1.9970000000000002E-2</v>
      </c>
      <c r="L894" s="96">
        <v>0.08</v>
      </c>
      <c r="M894" s="96">
        <f t="shared" si="611"/>
        <v>0</v>
      </c>
      <c r="N894" s="96">
        <f t="shared" si="612"/>
        <v>0</v>
      </c>
      <c r="O894" s="90" t="s">
        <v>27</v>
      </c>
      <c r="P894" s="187">
        <v>15109</v>
      </c>
      <c r="Q894" s="98">
        <f>VLOOKUP(H894,Devices!$A$2:$C$2077,3,FALSE)</f>
        <v>15234</v>
      </c>
      <c r="R894" s="94">
        <f t="shared" si="613"/>
        <v>125</v>
      </c>
      <c r="S894" s="94"/>
      <c r="T894" s="94">
        <f t="shared" si="614"/>
        <v>125</v>
      </c>
      <c r="U894" s="96">
        <f t="shared" si="615"/>
        <v>2.4962500000000003</v>
      </c>
      <c r="V894" s="99">
        <v>23427</v>
      </c>
      <c r="W894" s="100">
        <f>VLOOKUP(H894,Devices!$A$2:$D$2077,4,FALSE)</f>
        <v>23757</v>
      </c>
      <c r="X894" s="94">
        <f t="shared" si="616"/>
        <v>330</v>
      </c>
      <c r="Y894" s="94"/>
      <c r="Z894" s="94">
        <f t="shared" si="617"/>
        <v>330</v>
      </c>
      <c r="AA894" s="96">
        <f t="shared" si="618"/>
        <v>26.400000000000002</v>
      </c>
      <c r="AB894" s="91">
        <v>28.896250000000002</v>
      </c>
      <c r="AC894" s="91"/>
    </row>
    <row r="895" spans="1:29" s="3" customFormat="1" ht="15" customHeight="1">
      <c r="A895" s="81" t="s">
        <v>870</v>
      </c>
      <c r="B895" s="90">
        <v>1013188300</v>
      </c>
      <c r="C895" s="91">
        <f>SUM(U895+AA895)</f>
        <v>3.4747800000000004</v>
      </c>
      <c r="D895" s="294">
        <v>12355115</v>
      </c>
      <c r="E895" s="90" t="s">
        <v>1018</v>
      </c>
      <c r="F895" s="90" t="s">
        <v>3804</v>
      </c>
      <c r="G895" s="90" t="s">
        <v>1761</v>
      </c>
      <c r="H895" s="93" t="s">
        <v>885</v>
      </c>
      <c r="I895" s="94">
        <v>0</v>
      </c>
      <c r="J895" s="94">
        <v>0</v>
      </c>
      <c r="K895" s="95">
        <v>1.9970000000000002E-2</v>
      </c>
      <c r="L895" s="96">
        <v>0.08</v>
      </c>
      <c r="M895" s="96">
        <f t="shared" si="611"/>
        <v>0</v>
      </c>
      <c r="N895" s="96">
        <f t="shared" si="612"/>
        <v>0</v>
      </c>
      <c r="O895" s="90" t="s">
        <v>27</v>
      </c>
      <c r="P895" s="187">
        <v>90667</v>
      </c>
      <c r="Q895" s="98">
        <f>VLOOKUP(H895,[1]Billing!$I$2:$S$2302,11,FALSE)</f>
        <v>90841</v>
      </c>
      <c r="R895" s="94">
        <f t="shared" si="613"/>
        <v>174</v>
      </c>
      <c r="S895" s="94"/>
      <c r="T895" s="94">
        <f t="shared" si="614"/>
        <v>174</v>
      </c>
      <c r="U895" s="96">
        <f t="shared" si="615"/>
        <v>3.4747800000000004</v>
      </c>
      <c r="V895" s="99">
        <v>0</v>
      </c>
      <c r="W895" s="100">
        <f>VLOOKUP(H895,[1]Billing!$I$2:$Y$2302,17,FALSE)</f>
        <v>0</v>
      </c>
      <c r="X895" s="94">
        <f t="shared" si="616"/>
        <v>0</v>
      </c>
      <c r="Y895" s="94"/>
      <c r="Z895" s="94" t="str">
        <f t="shared" si="617"/>
        <v>0</v>
      </c>
      <c r="AA895" s="96">
        <f t="shared" si="618"/>
        <v>0</v>
      </c>
      <c r="AB895" s="91">
        <v>3.4747800000000004</v>
      </c>
      <c r="AC895" s="91"/>
    </row>
    <row r="896" spans="1:29" s="3" customFormat="1" ht="15" customHeight="1">
      <c r="A896" s="81" t="s">
        <v>870</v>
      </c>
      <c r="B896" s="90">
        <v>1013188310</v>
      </c>
      <c r="C896" s="91">
        <f>SUM(U896+AA896)</f>
        <v>25.821210000000001</v>
      </c>
      <c r="D896" s="294">
        <v>12355114</v>
      </c>
      <c r="E896" s="90" t="s">
        <v>1018</v>
      </c>
      <c r="F896" s="90" t="s">
        <v>937</v>
      </c>
      <c r="G896" s="90" t="s">
        <v>80</v>
      </c>
      <c r="H896" s="93" t="s">
        <v>886</v>
      </c>
      <c r="I896" s="94">
        <v>0</v>
      </c>
      <c r="J896" s="94">
        <v>0</v>
      </c>
      <c r="K896" s="95">
        <v>1.9970000000000002E-2</v>
      </c>
      <c r="L896" s="96">
        <v>0.08</v>
      </c>
      <c r="M896" s="96">
        <f t="shared" si="611"/>
        <v>0</v>
      </c>
      <c r="N896" s="96">
        <f t="shared" si="612"/>
        <v>0</v>
      </c>
      <c r="O896" s="90" t="s">
        <v>27</v>
      </c>
      <c r="P896" s="187">
        <v>431161</v>
      </c>
      <c r="Q896" s="98">
        <f>VLOOKUP(H896,[1]Billing!$I$2:$S$2302,11,FALSE)</f>
        <v>432454</v>
      </c>
      <c r="R896" s="94">
        <f t="shared" si="613"/>
        <v>1293</v>
      </c>
      <c r="S896" s="94"/>
      <c r="T896" s="94">
        <f t="shared" si="614"/>
        <v>1293</v>
      </c>
      <c r="U896" s="96">
        <f t="shared" si="615"/>
        <v>25.821210000000001</v>
      </c>
      <c r="V896" s="99">
        <v>0</v>
      </c>
      <c r="W896" s="100">
        <f>VLOOKUP(H896,[1]Billing!$I$2:$Y$2302,17,FALSE)</f>
        <v>0</v>
      </c>
      <c r="X896" s="94"/>
      <c r="Y896" s="94"/>
      <c r="Z896" s="94" t="str">
        <f t="shared" si="617"/>
        <v>0</v>
      </c>
      <c r="AA896" s="96">
        <f t="shared" si="618"/>
        <v>0</v>
      </c>
      <c r="AB896" s="91">
        <v>25.821210000000001</v>
      </c>
      <c r="AC896" s="91"/>
    </row>
    <row r="897" spans="1:34" s="3" customFormat="1" ht="15" customHeight="1">
      <c r="A897" s="81" t="s">
        <v>870</v>
      </c>
      <c r="B897" s="90">
        <v>1013188520</v>
      </c>
      <c r="C897" s="91">
        <f>SUM(U897+AA897)</f>
        <v>4.21523</v>
      </c>
      <c r="D897" s="294">
        <v>12355117</v>
      </c>
      <c r="E897" s="90" t="s">
        <v>1343</v>
      </c>
      <c r="F897" s="90" t="s">
        <v>1020</v>
      </c>
      <c r="G897" s="90" t="s">
        <v>298</v>
      </c>
      <c r="H897" s="93" t="s">
        <v>887</v>
      </c>
      <c r="I897" s="94">
        <v>0</v>
      </c>
      <c r="J897" s="94">
        <v>0</v>
      </c>
      <c r="K897" s="95">
        <v>1.9970000000000002E-2</v>
      </c>
      <c r="L897" s="96">
        <v>0.08</v>
      </c>
      <c r="M897" s="96">
        <f t="shared" si="611"/>
        <v>0</v>
      </c>
      <c r="N897" s="96">
        <f t="shared" si="612"/>
        <v>0</v>
      </c>
      <c r="O897" s="90" t="s">
        <v>27</v>
      </c>
      <c r="P897" s="187">
        <v>5879</v>
      </c>
      <c r="Q897" s="98">
        <f>VLOOKUP(H897,Devices!$A$2:$C$2077,3,FALSE)</f>
        <v>6038</v>
      </c>
      <c r="R897" s="94">
        <f t="shared" si="613"/>
        <v>159</v>
      </c>
      <c r="S897" s="94"/>
      <c r="T897" s="94">
        <f t="shared" si="614"/>
        <v>159</v>
      </c>
      <c r="U897" s="96">
        <f t="shared" si="615"/>
        <v>3.1752300000000004</v>
      </c>
      <c r="V897" s="99">
        <v>6778</v>
      </c>
      <c r="W897" s="100">
        <f>VLOOKUP(H897,Devices!$A$2:$D$2077,4,FALSE)</f>
        <v>6791</v>
      </c>
      <c r="X897" s="94">
        <f>W897-V897</f>
        <v>13</v>
      </c>
      <c r="Y897" s="94"/>
      <c r="Z897" s="94">
        <f t="shared" si="617"/>
        <v>13</v>
      </c>
      <c r="AA897" s="96">
        <f t="shared" si="618"/>
        <v>1.04</v>
      </c>
      <c r="AB897" s="91">
        <v>4.21523</v>
      </c>
      <c r="AC897" s="91"/>
    </row>
    <row r="898" spans="1:34" s="3" customFormat="1" ht="15" customHeight="1">
      <c r="A898" s="81" t="s">
        <v>870</v>
      </c>
      <c r="B898" s="90">
        <v>1013188500</v>
      </c>
      <c r="C898" s="91">
        <f>SUM(U898+AA898)</f>
        <v>236.76432000000003</v>
      </c>
      <c r="D898" s="294">
        <v>12355122</v>
      </c>
      <c r="E898" s="90" t="s">
        <v>537</v>
      </c>
      <c r="F898" s="90" t="s">
        <v>1024</v>
      </c>
      <c r="G898" s="90" t="s">
        <v>40</v>
      </c>
      <c r="H898" s="93" t="s">
        <v>888</v>
      </c>
      <c r="I898" s="94">
        <v>0</v>
      </c>
      <c r="J898" s="94">
        <v>0</v>
      </c>
      <c r="K898" s="95">
        <v>1.9970000000000002E-2</v>
      </c>
      <c r="L898" s="96">
        <v>0.08</v>
      </c>
      <c r="M898" s="96">
        <f t="shared" si="611"/>
        <v>0</v>
      </c>
      <c r="N898" s="96">
        <f t="shared" si="612"/>
        <v>0</v>
      </c>
      <c r="O898" s="90" t="s">
        <v>27</v>
      </c>
      <c r="P898" s="309">
        <v>753987</v>
      </c>
      <c r="Q898" s="98">
        <f>VLOOKUP(H898,Devices!$A$2:$C$2077,3,FALSE)</f>
        <v>765843</v>
      </c>
      <c r="R898" s="94">
        <f t="shared" si="613"/>
        <v>11856</v>
      </c>
      <c r="S898" s="94"/>
      <c r="T898" s="94">
        <f t="shared" si="614"/>
        <v>11856</v>
      </c>
      <c r="U898" s="96">
        <f t="shared" si="615"/>
        <v>236.76432000000003</v>
      </c>
      <c r="V898" s="99">
        <v>0</v>
      </c>
      <c r="W898" s="100">
        <v>0</v>
      </c>
      <c r="X898" s="94">
        <f>W898-V898</f>
        <v>0</v>
      </c>
      <c r="Y898" s="94"/>
      <c r="Z898" s="94" t="str">
        <f t="shared" si="617"/>
        <v>0</v>
      </c>
      <c r="AA898" s="96">
        <f t="shared" si="618"/>
        <v>0</v>
      </c>
      <c r="AB898" s="91">
        <v>236.76432000000003</v>
      </c>
      <c r="AC898" s="91"/>
    </row>
    <row r="899" spans="1:34" s="3" customFormat="1" ht="15" customHeight="1">
      <c r="A899" s="81" t="s">
        <v>870</v>
      </c>
      <c r="B899" s="90">
        <v>1013188500</v>
      </c>
      <c r="C899" s="91">
        <f>SUM(U899+AA899)</f>
        <v>175.73600000000002</v>
      </c>
      <c r="D899" s="294">
        <v>12355186</v>
      </c>
      <c r="E899" s="90" t="s">
        <v>537</v>
      </c>
      <c r="F899" s="90" t="s">
        <v>924</v>
      </c>
      <c r="G899" s="90" t="s">
        <v>40</v>
      </c>
      <c r="H899" s="93" t="s">
        <v>889</v>
      </c>
      <c r="I899" s="94">
        <v>0</v>
      </c>
      <c r="J899" s="94">
        <v>0</v>
      </c>
      <c r="K899" s="95">
        <v>1.9970000000000002E-2</v>
      </c>
      <c r="L899" s="96">
        <v>0.08</v>
      </c>
      <c r="M899" s="96">
        <f t="shared" si="611"/>
        <v>0</v>
      </c>
      <c r="N899" s="96">
        <f t="shared" si="612"/>
        <v>0</v>
      </c>
      <c r="O899" s="90" t="s">
        <v>27</v>
      </c>
      <c r="P899" s="310">
        <v>646040</v>
      </c>
      <c r="Q899" s="98">
        <f>VLOOKUP(H899,Devices!$A$2:$C$2077,3,FALSE)</f>
        <v>654840</v>
      </c>
      <c r="R899" s="94">
        <f t="shared" si="613"/>
        <v>8800</v>
      </c>
      <c r="S899" s="94"/>
      <c r="T899" s="94">
        <f t="shared" si="614"/>
        <v>8800</v>
      </c>
      <c r="U899" s="96">
        <f t="shared" si="615"/>
        <v>175.73600000000002</v>
      </c>
      <c r="V899" s="99">
        <v>0</v>
      </c>
      <c r="W899" s="100">
        <v>0</v>
      </c>
      <c r="X899" s="94">
        <f>W899-V899</f>
        <v>0</v>
      </c>
      <c r="Y899" s="94"/>
      <c r="Z899" s="94" t="str">
        <f t="shared" si="617"/>
        <v>0</v>
      </c>
      <c r="AA899" s="96">
        <f t="shared" si="618"/>
        <v>0</v>
      </c>
      <c r="AB899" s="91">
        <v>175.73600000000002</v>
      </c>
      <c r="AC899" s="91"/>
    </row>
    <row r="900" spans="1:34" s="3" customFormat="1" ht="15" customHeight="1">
      <c r="A900" s="81" t="s">
        <v>1112</v>
      </c>
      <c r="B900" s="90">
        <v>1013188430</v>
      </c>
      <c r="C900" s="91">
        <f>SUM(O900+U900+AA900)</f>
        <v>182.25</v>
      </c>
      <c r="D900" s="294">
        <v>12661437</v>
      </c>
      <c r="E900" s="90" t="s">
        <v>1113</v>
      </c>
      <c r="F900" s="90" t="s">
        <v>3801</v>
      </c>
      <c r="G900" s="90" t="s">
        <v>1762</v>
      </c>
      <c r="H900" s="120" t="s">
        <v>1114</v>
      </c>
      <c r="I900" s="94">
        <v>3000</v>
      </c>
      <c r="J900" s="90">
        <v>1500</v>
      </c>
      <c r="K900" s="95">
        <v>2.0750000000000001E-2</v>
      </c>
      <c r="L900" s="96">
        <v>0.08</v>
      </c>
      <c r="M900" s="96">
        <f t="shared" ref="M900:M985" si="619">I900*K900</f>
        <v>62.25</v>
      </c>
      <c r="N900" s="96">
        <f t="shared" ref="N900:N985" si="620">J900*L900</f>
        <v>120</v>
      </c>
      <c r="O900" s="96">
        <f>M900+N900</f>
        <v>182.25</v>
      </c>
      <c r="P900" s="443">
        <v>19727</v>
      </c>
      <c r="Q900" s="98">
        <f>VLOOKUP(H900,Devices!$A$2:$C$2077,3,FALSE)</f>
        <v>19898</v>
      </c>
      <c r="R900" s="94">
        <f t="shared" ref="R900:R985" si="621">Q900-P900</f>
        <v>171</v>
      </c>
      <c r="S900" s="94" t="str">
        <f>IF(R900-I900&gt;0, R900-I900,"0")</f>
        <v>0</v>
      </c>
      <c r="T900" s="94"/>
      <c r="U900" s="96">
        <f>IF(S900&gt;0,S900*K900,"0")</f>
        <v>0</v>
      </c>
      <c r="V900" s="157">
        <v>69053</v>
      </c>
      <c r="W900" s="100">
        <f>VLOOKUP(H900,Devices!$A$2:$D$2077,4,FALSE)</f>
        <v>69430</v>
      </c>
      <c r="X900" s="94">
        <f t="shared" ref="X900:X914" si="622">W900-V900</f>
        <v>377</v>
      </c>
      <c r="Y900" s="94" t="str">
        <f>IF(X900-J900&gt;0,X900-J900,"0")</f>
        <v>0</v>
      </c>
      <c r="Z900" s="94"/>
      <c r="AA900" s="96">
        <f>IF(Y900&gt;0,Y900*L900,"0")</f>
        <v>0</v>
      </c>
      <c r="AB900" s="91">
        <v>182.25</v>
      </c>
      <c r="AC900" s="91"/>
    </row>
    <row r="901" spans="1:34" s="3" customFormat="1" ht="15" customHeight="1">
      <c r="A901" s="81" t="s">
        <v>1206</v>
      </c>
      <c r="B901" s="90">
        <v>1013188310</v>
      </c>
      <c r="C901" s="91">
        <f>SUM(U901+AA901)</f>
        <v>314.79826000000003</v>
      </c>
      <c r="D901" s="294">
        <v>12662068</v>
      </c>
      <c r="E901" s="90" t="s">
        <v>1168</v>
      </c>
      <c r="F901" s="90" t="s">
        <v>1207</v>
      </c>
      <c r="G901" s="90" t="s">
        <v>1208</v>
      </c>
      <c r="H901" s="93" t="s">
        <v>1209</v>
      </c>
      <c r="I901" s="94">
        <v>0</v>
      </c>
      <c r="J901" s="94">
        <v>0</v>
      </c>
      <c r="K901" s="95">
        <v>1.9970000000000002E-2</v>
      </c>
      <c r="L901" s="96">
        <v>0.08</v>
      </c>
      <c r="M901" s="96">
        <f t="shared" si="619"/>
        <v>0</v>
      </c>
      <c r="N901" s="96">
        <f t="shared" si="620"/>
        <v>0</v>
      </c>
      <c r="O901" s="90" t="s">
        <v>27</v>
      </c>
      <c r="P901" s="187">
        <v>489387</v>
      </c>
      <c r="Q901" s="98">
        <f>VLOOKUP(H901,Devices!$A$2:$C$2077,3,FALSE)</f>
        <v>493445</v>
      </c>
      <c r="R901" s="94">
        <f t="shared" si="621"/>
        <v>4058</v>
      </c>
      <c r="S901" s="94"/>
      <c r="T901" s="94">
        <f t="shared" ref="T901:T913" si="623">IF(R901-I901&gt;0, R901-I901,"0")</f>
        <v>4058</v>
      </c>
      <c r="U901" s="96">
        <f t="shared" ref="U901:U913" si="624">IF(T901&gt;0,T901*K901,"0")</f>
        <v>81.038260000000008</v>
      </c>
      <c r="V901" s="99">
        <v>210795</v>
      </c>
      <c r="W901" s="100">
        <f>VLOOKUP(H901,Devices!$A$2:$D$2077,4,FALSE)</f>
        <v>213717</v>
      </c>
      <c r="X901" s="94">
        <f t="shared" si="622"/>
        <v>2922</v>
      </c>
      <c r="Y901" s="94"/>
      <c r="Z901" s="94">
        <f t="shared" ref="Z901:Z913" si="625">IF(X901-J901&gt;0,X901-J901,"0")</f>
        <v>2922</v>
      </c>
      <c r="AA901" s="96">
        <f t="shared" ref="AA901:AA913" si="626">IF(Z901&gt;0,Z901*L901,"0")</f>
        <v>233.76</v>
      </c>
      <c r="AB901" s="91">
        <v>314.79826000000003</v>
      </c>
      <c r="AC901" s="91"/>
    </row>
    <row r="902" spans="1:34" s="4" customFormat="1" ht="15" customHeight="1">
      <c r="A902" s="81" t="s">
        <v>2081</v>
      </c>
      <c r="B902" s="90">
        <v>1013188020</v>
      </c>
      <c r="C902" s="91">
        <f>SUM(U902+AA902)</f>
        <v>15.988840000000001</v>
      </c>
      <c r="D902" s="294">
        <v>12355381</v>
      </c>
      <c r="E902" s="90" t="s">
        <v>1168</v>
      </c>
      <c r="F902" s="90" t="s">
        <v>5418</v>
      </c>
      <c r="G902" s="90" t="s">
        <v>1170</v>
      </c>
      <c r="H902" s="120" t="s">
        <v>2050</v>
      </c>
      <c r="I902" s="94">
        <v>0</v>
      </c>
      <c r="J902" s="94">
        <v>0</v>
      </c>
      <c r="K902" s="95">
        <v>1.9970000000000002E-2</v>
      </c>
      <c r="L902" s="96">
        <v>0.08</v>
      </c>
      <c r="M902" s="96">
        <f t="shared" si="619"/>
        <v>0</v>
      </c>
      <c r="N902" s="96">
        <f t="shared" si="620"/>
        <v>0</v>
      </c>
      <c r="O902" s="96" t="s">
        <v>27</v>
      </c>
      <c r="P902" s="187">
        <v>53352</v>
      </c>
      <c r="Q902" s="98">
        <f>VLOOKUP(H902,Devices!$A$2:$C$2077,3,FALSE)</f>
        <v>53724</v>
      </c>
      <c r="R902" s="94">
        <f t="shared" si="621"/>
        <v>372</v>
      </c>
      <c r="S902" s="94"/>
      <c r="T902" s="94">
        <f t="shared" si="623"/>
        <v>372</v>
      </c>
      <c r="U902" s="96">
        <f t="shared" si="624"/>
        <v>7.428840000000001</v>
      </c>
      <c r="V902" s="99">
        <v>46002</v>
      </c>
      <c r="W902" s="100">
        <f>VLOOKUP(H902,Devices!$A$2:$D$2077,4,FALSE)</f>
        <v>46109</v>
      </c>
      <c r="X902" s="94">
        <f t="shared" si="622"/>
        <v>107</v>
      </c>
      <c r="Y902" s="94"/>
      <c r="Z902" s="94">
        <f t="shared" si="625"/>
        <v>107</v>
      </c>
      <c r="AA902" s="96">
        <f t="shared" si="626"/>
        <v>8.56</v>
      </c>
      <c r="AB902" s="91">
        <v>15.988840000000001</v>
      </c>
      <c r="AC902" s="91"/>
      <c r="AF902" s="3"/>
      <c r="AG902" s="3"/>
      <c r="AH902" s="3"/>
    </row>
    <row r="903" spans="1:34" s="4" customFormat="1" ht="15" customHeight="1">
      <c r="A903" s="81" t="s">
        <v>2578</v>
      </c>
      <c r="B903" s="90">
        <v>1013188600</v>
      </c>
      <c r="C903" s="91">
        <f>SUM(U903+AA903)</f>
        <v>48.376190000000001</v>
      </c>
      <c r="D903" s="294">
        <v>12355786</v>
      </c>
      <c r="E903" s="90" t="s">
        <v>5217</v>
      </c>
      <c r="F903" s="90" t="s">
        <v>5218</v>
      </c>
      <c r="G903" s="90" t="s">
        <v>1139</v>
      </c>
      <c r="H903" s="93" t="s">
        <v>2579</v>
      </c>
      <c r="I903" s="94">
        <v>0</v>
      </c>
      <c r="J903" s="94">
        <v>0</v>
      </c>
      <c r="K903" s="95">
        <v>1.9970000000000002E-2</v>
      </c>
      <c r="L903" s="96">
        <v>0.08</v>
      </c>
      <c r="M903" s="96">
        <f t="shared" si="619"/>
        <v>0</v>
      </c>
      <c r="N903" s="96">
        <f t="shared" si="620"/>
        <v>0</v>
      </c>
      <c r="O903" s="90" t="s">
        <v>27</v>
      </c>
      <c r="P903" s="623">
        <v>11115</v>
      </c>
      <c r="Q903" s="98">
        <f>VLOOKUP(H903,Devices!$A$2:$C$2077,3,FALSE)</f>
        <v>11242</v>
      </c>
      <c r="R903" s="94">
        <f t="shared" si="621"/>
        <v>127</v>
      </c>
      <c r="S903" s="94"/>
      <c r="T903" s="94">
        <f t="shared" si="623"/>
        <v>127</v>
      </c>
      <c r="U903" s="96">
        <f t="shared" si="624"/>
        <v>2.5361900000000004</v>
      </c>
      <c r="V903" s="157">
        <v>11305</v>
      </c>
      <c r="W903" s="100">
        <f>VLOOKUP(H903,Devices!$A$2:$D$2077,4,FALSE)</f>
        <v>11878</v>
      </c>
      <c r="X903" s="94">
        <f t="shared" si="622"/>
        <v>573</v>
      </c>
      <c r="Y903" s="94"/>
      <c r="Z903" s="94">
        <f t="shared" si="625"/>
        <v>573</v>
      </c>
      <c r="AA903" s="96">
        <f t="shared" si="626"/>
        <v>45.84</v>
      </c>
      <c r="AB903" s="91">
        <v>48.376190000000001</v>
      </c>
      <c r="AC903" s="91"/>
    </row>
    <row r="904" spans="1:34" s="4" customFormat="1" ht="15" customHeight="1">
      <c r="A904" s="81" t="s">
        <v>2733</v>
      </c>
      <c r="B904" s="90">
        <v>1013188300</v>
      </c>
      <c r="C904" s="91">
        <f>SUM(U904+AA904)</f>
        <v>31.514479999999999</v>
      </c>
      <c r="D904" s="294">
        <v>12662732</v>
      </c>
      <c r="E904" s="90" t="s">
        <v>1168</v>
      </c>
      <c r="F904" s="90" t="s">
        <v>2734</v>
      </c>
      <c r="G904" s="90" t="s">
        <v>1174</v>
      </c>
      <c r="H904" s="120" t="s">
        <v>1567</v>
      </c>
      <c r="I904" s="94">
        <v>0</v>
      </c>
      <c r="J904" s="94">
        <v>0</v>
      </c>
      <c r="K904" s="95">
        <v>1.9970000000000002E-2</v>
      </c>
      <c r="L904" s="96">
        <v>0.08</v>
      </c>
      <c r="M904" s="96">
        <f t="shared" si="619"/>
        <v>0</v>
      </c>
      <c r="N904" s="96">
        <f t="shared" si="620"/>
        <v>0</v>
      </c>
      <c r="O904" s="96" t="s">
        <v>27</v>
      </c>
      <c r="P904" s="187">
        <v>24626</v>
      </c>
      <c r="Q904" s="98">
        <f>VLOOKUP(H904,Devices!$A$2:$C$2077,3,FALSE)</f>
        <v>24810</v>
      </c>
      <c r="R904" s="94">
        <f t="shared" si="621"/>
        <v>184</v>
      </c>
      <c r="S904" s="94"/>
      <c r="T904" s="94">
        <f t="shared" si="623"/>
        <v>184</v>
      </c>
      <c r="U904" s="96">
        <f t="shared" si="624"/>
        <v>3.6744800000000004</v>
      </c>
      <c r="V904" s="99">
        <v>39824</v>
      </c>
      <c r="W904" s="100">
        <f>VLOOKUP(H904,Devices!$A$2:$D$2077,4,FALSE)</f>
        <v>40172</v>
      </c>
      <c r="X904" s="94">
        <f t="shared" si="622"/>
        <v>348</v>
      </c>
      <c r="Y904" s="94"/>
      <c r="Z904" s="94">
        <f t="shared" si="625"/>
        <v>348</v>
      </c>
      <c r="AA904" s="96">
        <f t="shared" si="626"/>
        <v>27.84</v>
      </c>
      <c r="AB904" s="91">
        <v>31.514479999999999</v>
      </c>
      <c r="AC904" s="91"/>
    </row>
    <row r="905" spans="1:34" s="4" customFormat="1" ht="15" customHeight="1">
      <c r="A905" s="81" t="s">
        <v>2782</v>
      </c>
      <c r="B905" s="90">
        <v>1013188600</v>
      </c>
      <c r="C905" s="91">
        <f>SUM(U905+AA905)</f>
        <v>0.41937000000000002</v>
      </c>
      <c r="D905" s="294">
        <v>12355825</v>
      </c>
      <c r="E905" s="90" t="s">
        <v>1168</v>
      </c>
      <c r="F905" s="90" t="s">
        <v>1641</v>
      </c>
      <c r="G905" s="90" t="s">
        <v>2236</v>
      </c>
      <c r="H905" s="120" t="s">
        <v>2783</v>
      </c>
      <c r="I905" s="94">
        <v>0</v>
      </c>
      <c r="J905" s="94">
        <v>0</v>
      </c>
      <c r="K905" s="95">
        <v>1.9970000000000002E-2</v>
      </c>
      <c r="L905" s="96">
        <v>0.08</v>
      </c>
      <c r="M905" s="96">
        <f t="shared" si="619"/>
        <v>0</v>
      </c>
      <c r="N905" s="96">
        <f t="shared" si="620"/>
        <v>0</v>
      </c>
      <c r="O905" s="96" t="s">
        <v>27</v>
      </c>
      <c r="P905" s="187">
        <v>22636</v>
      </c>
      <c r="Q905" s="98">
        <f>VLOOKUP(H905,[1]Billing!$I$2:$S$2302,11,FALSE)</f>
        <v>22657</v>
      </c>
      <c r="R905" s="94">
        <f t="shared" si="621"/>
        <v>21</v>
      </c>
      <c r="S905" s="94"/>
      <c r="T905" s="94">
        <f t="shared" si="623"/>
        <v>21</v>
      </c>
      <c r="U905" s="96">
        <f t="shared" si="624"/>
        <v>0.41937000000000002</v>
      </c>
      <c r="V905" s="99">
        <v>0</v>
      </c>
      <c r="W905" s="100">
        <f>VLOOKUP(H905,[1]Billing!$I$2:$Y$2302,17,FALSE)</f>
        <v>0</v>
      </c>
      <c r="X905" s="94">
        <f t="shared" si="622"/>
        <v>0</v>
      </c>
      <c r="Y905" s="94"/>
      <c r="Z905" s="94" t="str">
        <f t="shared" si="625"/>
        <v>0</v>
      </c>
      <c r="AA905" s="96">
        <f t="shared" si="626"/>
        <v>0</v>
      </c>
      <c r="AB905" s="91">
        <v>0.41937000000000002</v>
      </c>
      <c r="AC905" s="91"/>
    </row>
    <row r="906" spans="1:34" s="4" customFormat="1" ht="15" customHeight="1">
      <c r="A906" s="81" t="s">
        <v>3170</v>
      </c>
      <c r="B906" s="90">
        <v>1013188660</v>
      </c>
      <c r="C906" s="91">
        <f>SUM(U906+AA906)</f>
        <v>7.6591900000000006</v>
      </c>
      <c r="D906" s="294">
        <v>12356035</v>
      </c>
      <c r="E906" s="90" t="s">
        <v>1019</v>
      </c>
      <c r="F906" s="90" t="s">
        <v>1023</v>
      </c>
      <c r="G906" s="90" t="s">
        <v>2296</v>
      </c>
      <c r="H906" s="93" t="s">
        <v>3171</v>
      </c>
      <c r="I906" s="94">
        <v>0</v>
      </c>
      <c r="J906" s="94">
        <v>0</v>
      </c>
      <c r="K906" s="95">
        <v>1.9970000000000002E-2</v>
      </c>
      <c r="L906" s="96">
        <v>0.08</v>
      </c>
      <c r="M906" s="96">
        <f t="shared" si="619"/>
        <v>0</v>
      </c>
      <c r="N906" s="96">
        <f t="shared" si="620"/>
        <v>0</v>
      </c>
      <c r="O906" s="90" t="s">
        <v>27</v>
      </c>
      <c r="P906" s="187">
        <v>3671</v>
      </c>
      <c r="Q906" s="98">
        <f>VLOOKUP(H906,Devices!$A$2:$C$2077,3,FALSE)</f>
        <v>3698</v>
      </c>
      <c r="R906" s="94">
        <f t="shared" si="621"/>
        <v>27</v>
      </c>
      <c r="S906" s="94"/>
      <c r="T906" s="94">
        <f t="shared" si="623"/>
        <v>27</v>
      </c>
      <c r="U906" s="96">
        <f t="shared" si="624"/>
        <v>0.53919000000000006</v>
      </c>
      <c r="V906" s="99">
        <v>14164</v>
      </c>
      <c r="W906" s="100">
        <f>VLOOKUP(H906,Devices!$A$2:$D$2077,4,FALSE)</f>
        <v>14253</v>
      </c>
      <c r="X906" s="94">
        <f t="shared" si="622"/>
        <v>89</v>
      </c>
      <c r="Y906" s="94"/>
      <c r="Z906" s="94">
        <f t="shared" si="625"/>
        <v>89</v>
      </c>
      <c r="AA906" s="96">
        <f t="shared" si="626"/>
        <v>7.12</v>
      </c>
      <c r="AB906" s="91">
        <v>7.6591900000000006</v>
      </c>
      <c r="AC906" s="91"/>
    </row>
    <row r="907" spans="1:34" s="4" customFormat="1" ht="15" customHeight="1">
      <c r="A907" s="81" t="s">
        <v>3318</v>
      </c>
      <c r="B907" s="90">
        <v>1013188150</v>
      </c>
      <c r="C907" s="91">
        <f>SUM(U907+AA907)</f>
        <v>80.53295</v>
      </c>
      <c r="D907" s="294">
        <v>17076081</v>
      </c>
      <c r="E907" s="90" t="s">
        <v>3319</v>
      </c>
      <c r="F907" s="90" t="s">
        <v>4808</v>
      </c>
      <c r="G907" s="90" t="s">
        <v>1518</v>
      </c>
      <c r="H907" s="93" t="s">
        <v>3320</v>
      </c>
      <c r="I907" s="94">
        <v>0</v>
      </c>
      <c r="J907" s="94">
        <v>0</v>
      </c>
      <c r="K907" s="95">
        <v>1.9970000000000002E-2</v>
      </c>
      <c r="L907" s="96">
        <v>0.08</v>
      </c>
      <c r="M907" s="96">
        <f t="shared" si="619"/>
        <v>0</v>
      </c>
      <c r="N907" s="96">
        <f t="shared" si="620"/>
        <v>0</v>
      </c>
      <c r="O907" s="90" t="s">
        <v>27</v>
      </c>
      <c r="P907" s="187">
        <v>3575</v>
      </c>
      <c r="Q907" s="98">
        <f>VLOOKUP(H907,[1]Billing!$I$2:$S$2302,11,FALSE)</f>
        <v>3810</v>
      </c>
      <c r="R907" s="94">
        <f t="shared" si="621"/>
        <v>235</v>
      </c>
      <c r="S907" s="94"/>
      <c r="T907" s="94">
        <f t="shared" si="623"/>
        <v>235</v>
      </c>
      <c r="U907" s="96">
        <f t="shared" si="624"/>
        <v>4.6929500000000006</v>
      </c>
      <c r="V907" s="99">
        <v>7125</v>
      </c>
      <c r="W907" s="100">
        <f>VLOOKUP(H907,[1]Billing!$I$2:$Y$2302,17,FALSE)</f>
        <v>8073</v>
      </c>
      <c r="X907" s="94">
        <f t="shared" si="622"/>
        <v>948</v>
      </c>
      <c r="Y907" s="94"/>
      <c r="Z907" s="94">
        <f t="shared" si="625"/>
        <v>948</v>
      </c>
      <c r="AA907" s="96">
        <f t="shared" si="626"/>
        <v>75.84</v>
      </c>
      <c r="AB907" s="91">
        <v>80.53295</v>
      </c>
      <c r="AC907" s="91"/>
    </row>
    <row r="908" spans="1:34" s="4" customFormat="1" ht="15" customHeight="1">
      <c r="A908" s="81" t="s">
        <v>3703</v>
      </c>
      <c r="B908" s="90">
        <v>1013188140</v>
      </c>
      <c r="C908" s="91">
        <f>SUM(U908+AA908)</f>
        <v>42.693550000000002</v>
      </c>
      <c r="D908" s="294">
        <v>12356172</v>
      </c>
      <c r="E908" s="90" t="s">
        <v>3704</v>
      </c>
      <c r="F908" s="90" t="s">
        <v>5219</v>
      </c>
      <c r="G908" s="90" t="s">
        <v>2362</v>
      </c>
      <c r="H908" s="93" t="s">
        <v>3705</v>
      </c>
      <c r="I908" s="94">
        <v>0</v>
      </c>
      <c r="J908" s="94">
        <v>0</v>
      </c>
      <c r="K908" s="95">
        <v>1.9970000000000002E-2</v>
      </c>
      <c r="L908" s="96">
        <v>0.08</v>
      </c>
      <c r="M908" s="96">
        <f t="shared" si="619"/>
        <v>0</v>
      </c>
      <c r="N908" s="96">
        <f t="shared" si="620"/>
        <v>0</v>
      </c>
      <c r="O908" s="90" t="s">
        <v>27</v>
      </c>
      <c r="P908" s="623">
        <v>8185</v>
      </c>
      <c r="Q908" s="98">
        <f>VLOOKUP(H908,Devices!$A$2:$C$2077,3,FALSE)</f>
        <v>8400</v>
      </c>
      <c r="R908" s="94">
        <f t="shared" si="621"/>
        <v>215</v>
      </c>
      <c r="S908" s="94"/>
      <c r="T908" s="94">
        <f t="shared" si="623"/>
        <v>215</v>
      </c>
      <c r="U908" s="96">
        <f t="shared" si="624"/>
        <v>4.2935500000000006</v>
      </c>
      <c r="V908" s="157">
        <v>19880</v>
      </c>
      <c r="W908" s="100">
        <f>VLOOKUP(H908,Devices!$A$2:$D$2077,4,FALSE)</f>
        <v>20360</v>
      </c>
      <c r="X908" s="94">
        <f t="shared" si="622"/>
        <v>480</v>
      </c>
      <c r="Y908" s="94"/>
      <c r="Z908" s="94">
        <f t="shared" si="625"/>
        <v>480</v>
      </c>
      <c r="AA908" s="96">
        <f t="shared" si="626"/>
        <v>38.4</v>
      </c>
      <c r="AB908" s="91">
        <v>42.693550000000002</v>
      </c>
      <c r="AC908" s="91"/>
    </row>
    <row r="909" spans="1:34" s="4" customFormat="1" ht="15" customHeight="1">
      <c r="A909" s="81" t="s">
        <v>3739</v>
      </c>
      <c r="B909" s="90">
        <v>1013188040</v>
      </c>
      <c r="C909" s="91">
        <f>SUM(U909+AA909)</f>
        <v>37.697210000000005</v>
      </c>
      <c r="D909" s="294">
        <v>12356178</v>
      </c>
      <c r="E909" s="90" t="s">
        <v>3740</v>
      </c>
      <c r="F909" s="90" t="s">
        <v>5220</v>
      </c>
      <c r="G909" s="90" t="s">
        <v>2362</v>
      </c>
      <c r="H909" s="93" t="s">
        <v>3727</v>
      </c>
      <c r="I909" s="94">
        <v>0</v>
      </c>
      <c r="J909" s="94">
        <v>0</v>
      </c>
      <c r="K909" s="95">
        <v>1.9970000000000002E-2</v>
      </c>
      <c r="L909" s="96">
        <v>0.08</v>
      </c>
      <c r="M909" s="96">
        <f t="shared" si="619"/>
        <v>0</v>
      </c>
      <c r="N909" s="96">
        <f t="shared" si="620"/>
        <v>0</v>
      </c>
      <c r="O909" s="90" t="s">
        <v>27</v>
      </c>
      <c r="P909" s="623">
        <v>7944</v>
      </c>
      <c r="Q909" s="98">
        <f>VLOOKUP(H909,Devices!$A$2:$C$2077,3,FALSE)</f>
        <v>8037</v>
      </c>
      <c r="R909" s="94">
        <f t="shared" si="621"/>
        <v>93</v>
      </c>
      <c r="S909" s="94"/>
      <c r="T909" s="94">
        <f t="shared" si="623"/>
        <v>93</v>
      </c>
      <c r="U909" s="96">
        <f t="shared" si="624"/>
        <v>1.8572100000000002</v>
      </c>
      <c r="V909" s="157">
        <v>12782</v>
      </c>
      <c r="W909" s="100">
        <f>VLOOKUP(H909,Devices!$A$2:$D$2077,4,FALSE)</f>
        <v>13230</v>
      </c>
      <c r="X909" s="94">
        <f t="shared" si="622"/>
        <v>448</v>
      </c>
      <c r="Y909" s="94"/>
      <c r="Z909" s="94">
        <f t="shared" si="625"/>
        <v>448</v>
      </c>
      <c r="AA909" s="96">
        <f t="shared" si="626"/>
        <v>35.840000000000003</v>
      </c>
      <c r="AB909" s="91">
        <v>37.697210000000005</v>
      </c>
      <c r="AC909" s="91"/>
    </row>
    <row r="910" spans="1:34" s="4" customFormat="1" ht="15" customHeight="1">
      <c r="A910" s="81" t="s">
        <v>3847</v>
      </c>
      <c r="B910" s="90">
        <v>1013188500</v>
      </c>
      <c r="C910" s="91">
        <f>SUM(U910+AA910)</f>
        <v>74.315920000000006</v>
      </c>
      <c r="D910" s="294">
        <v>12885244</v>
      </c>
      <c r="E910" s="90" t="s">
        <v>2898</v>
      </c>
      <c r="F910" s="90" t="s">
        <v>3848</v>
      </c>
      <c r="G910" s="90" t="s">
        <v>1174</v>
      </c>
      <c r="H910" s="93" t="s">
        <v>2304</v>
      </c>
      <c r="I910" s="94">
        <v>0</v>
      </c>
      <c r="J910" s="94">
        <v>0</v>
      </c>
      <c r="K910" s="95">
        <v>1.9970000000000002E-2</v>
      </c>
      <c r="L910" s="96">
        <v>0.08</v>
      </c>
      <c r="M910" s="96">
        <f t="shared" si="619"/>
        <v>0</v>
      </c>
      <c r="N910" s="96">
        <f t="shared" si="620"/>
        <v>0</v>
      </c>
      <c r="O910" s="90" t="s">
        <v>27</v>
      </c>
      <c r="P910" s="623">
        <v>60442</v>
      </c>
      <c r="Q910" s="98">
        <f>VLOOKUP(H910,Devices!$A$2:$C$2077,3,FALSE)</f>
        <v>60578</v>
      </c>
      <c r="R910" s="94">
        <f t="shared" si="621"/>
        <v>136</v>
      </c>
      <c r="S910" s="94"/>
      <c r="T910" s="94">
        <f t="shared" si="623"/>
        <v>136</v>
      </c>
      <c r="U910" s="96">
        <f t="shared" si="624"/>
        <v>2.7159200000000001</v>
      </c>
      <c r="V910" s="157">
        <v>173362</v>
      </c>
      <c r="W910" s="100">
        <f>VLOOKUP(H910,Devices!$A$2:$D$2077,4,FALSE)</f>
        <v>174257</v>
      </c>
      <c r="X910" s="94">
        <f t="shared" si="622"/>
        <v>895</v>
      </c>
      <c r="Y910" s="94"/>
      <c r="Z910" s="94">
        <f t="shared" si="625"/>
        <v>895</v>
      </c>
      <c r="AA910" s="96">
        <f t="shared" si="626"/>
        <v>71.600000000000009</v>
      </c>
      <c r="AB910" s="91">
        <v>74.315920000000006</v>
      </c>
      <c r="AC910" s="91"/>
    </row>
    <row r="911" spans="1:34" s="4" customFormat="1" ht="15" customHeight="1">
      <c r="A911" s="81" t="s">
        <v>3847</v>
      </c>
      <c r="B911" s="90">
        <v>1013188020</v>
      </c>
      <c r="C911" s="91">
        <f>SUM(U911+AA911)</f>
        <v>733.32960000000003</v>
      </c>
      <c r="D911" s="294">
        <v>13303187</v>
      </c>
      <c r="E911" s="90" t="s">
        <v>541</v>
      </c>
      <c r="F911" s="90" t="s">
        <v>5420</v>
      </c>
      <c r="G911" s="90" t="s">
        <v>3423</v>
      </c>
      <c r="H911" s="93" t="s">
        <v>3849</v>
      </c>
      <c r="I911" s="94">
        <v>0</v>
      </c>
      <c r="J911" s="94">
        <v>0</v>
      </c>
      <c r="K911" s="95">
        <v>1.9970000000000002E-2</v>
      </c>
      <c r="L911" s="96">
        <v>0.08</v>
      </c>
      <c r="M911" s="96">
        <f t="shared" si="619"/>
        <v>0</v>
      </c>
      <c r="N911" s="96">
        <f t="shared" si="620"/>
        <v>0</v>
      </c>
      <c r="O911" s="90" t="s">
        <v>27</v>
      </c>
      <c r="P911" s="623">
        <v>82418</v>
      </c>
      <c r="Q911" s="98">
        <f>VLOOKUP(H911,Devices!$A$2:$C$2077,3,FALSE)</f>
        <v>86098</v>
      </c>
      <c r="R911" s="94">
        <f t="shared" si="621"/>
        <v>3680</v>
      </c>
      <c r="S911" s="94"/>
      <c r="T911" s="94">
        <f t="shared" si="623"/>
        <v>3680</v>
      </c>
      <c r="U911" s="96">
        <f t="shared" si="624"/>
        <v>73.48960000000001</v>
      </c>
      <c r="V911" s="157">
        <v>319458</v>
      </c>
      <c r="W911" s="100">
        <f>VLOOKUP(H911,Devices!$A$2:$D$2077,4,FALSE)</f>
        <v>327706</v>
      </c>
      <c r="X911" s="94">
        <f t="shared" si="622"/>
        <v>8248</v>
      </c>
      <c r="Y911" s="94"/>
      <c r="Z911" s="94">
        <f t="shared" si="625"/>
        <v>8248</v>
      </c>
      <c r="AA911" s="96">
        <f t="shared" si="626"/>
        <v>659.84</v>
      </c>
      <c r="AB911" s="91">
        <v>733.32960000000003</v>
      </c>
      <c r="AC911" s="91"/>
    </row>
    <row r="912" spans="1:34" s="4" customFormat="1" ht="15" customHeight="1">
      <c r="A912" s="81" t="s">
        <v>3847</v>
      </c>
      <c r="B912" s="90">
        <v>1013188020</v>
      </c>
      <c r="C912" s="91">
        <f>SUM(U912+AA912)</f>
        <v>49.695050000000002</v>
      </c>
      <c r="D912" s="294">
        <v>12356201</v>
      </c>
      <c r="E912" s="90" t="s">
        <v>541</v>
      </c>
      <c r="F912" s="90" t="s">
        <v>5421</v>
      </c>
      <c r="G912" s="90" t="s">
        <v>1971</v>
      </c>
      <c r="H912" s="93" t="s">
        <v>3850</v>
      </c>
      <c r="I912" s="94">
        <v>0</v>
      </c>
      <c r="J912" s="94">
        <v>0</v>
      </c>
      <c r="K912" s="95">
        <v>1.9970000000000002E-2</v>
      </c>
      <c r="L912" s="96">
        <v>0.08</v>
      </c>
      <c r="M912" s="96">
        <f t="shared" si="619"/>
        <v>0</v>
      </c>
      <c r="N912" s="96">
        <f t="shared" si="620"/>
        <v>0</v>
      </c>
      <c r="O912" s="90" t="s">
        <v>27</v>
      </c>
      <c r="P912" s="623">
        <v>5972</v>
      </c>
      <c r="Q912" s="98">
        <f>VLOOKUP(H912,Devices!$A$2:$C$2077,3,FALSE)</f>
        <v>6137</v>
      </c>
      <c r="R912" s="94">
        <f t="shared" si="621"/>
        <v>165</v>
      </c>
      <c r="S912" s="94"/>
      <c r="T912" s="94">
        <f t="shared" si="623"/>
        <v>165</v>
      </c>
      <c r="U912" s="96">
        <f t="shared" si="624"/>
        <v>3.2950500000000003</v>
      </c>
      <c r="V912" s="157">
        <v>29328</v>
      </c>
      <c r="W912" s="100">
        <f>VLOOKUP(H912,Devices!$A$2:$D$2077,4,FALSE)</f>
        <v>29908</v>
      </c>
      <c r="X912" s="94">
        <f t="shared" si="622"/>
        <v>580</v>
      </c>
      <c r="Y912" s="94"/>
      <c r="Z912" s="94">
        <f t="shared" si="625"/>
        <v>580</v>
      </c>
      <c r="AA912" s="96">
        <f t="shared" si="626"/>
        <v>46.4</v>
      </c>
      <c r="AB912" s="91">
        <v>49.695050000000002</v>
      </c>
      <c r="AC912" s="91"/>
    </row>
    <row r="913" spans="1:34" s="3" customFormat="1" ht="15" customHeight="1">
      <c r="A913" s="81" t="s">
        <v>4190</v>
      </c>
      <c r="B913" s="90">
        <v>1013188430</v>
      </c>
      <c r="C913" s="91">
        <f>SUM(U913+AA913)</f>
        <v>882.77385000000004</v>
      </c>
      <c r="D913" s="132">
        <v>13481146</v>
      </c>
      <c r="E913" s="90" t="s">
        <v>51</v>
      </c>
      <c r="F913" s="90" t="s">
        <v>2529</v>
      </c>
      <c r="G913" s="90" t="s">
        <v>4191</v>
      </c>
      <c r="H913" s="93" t="s">
        <v>4192</v>
      </c>
      <c r="I913" s="94">
        <v>0</v>
      </c>
      <c r="J913" s="94">
        <v>0</v>
      </c>
      <c r="K913" s="95">
        <v>1.9970000000000002E-2</v>
      </c>
      <c r="L913" s="96">
        <v>0.08</v>
      </c>
      <c r="M913" s="96">
        <f t="shared" si="619"/>
        <v>0</v>
      </c>
      <c r="N913" s="96">
        <f t="shared" si="620"/>
        <v>0</v>
      </c>
      <c r="O913" s="90" t="s">
        <v>27</v>
      </c>
      <c r="P913" s="386">
        <v>1727478</v>
      </c>
      <c r="Q913" s="98">
        <f>VLOOKUP(H913,Devices!$A$2:$C$2077,3,FALSE)</f>
        <v>1771683</v>
      </c>
      <c r="R913" s="94">
        <f t="shared" si="621"/>
        <v>44205</v>
      </c>
      <c r="S913" s="94"/>
      <c r="T913" s="94">
        <f t="shared" si="623"/>
        <v>44205</v>
      </c>
      <c r="U913" s="96">
        <f t="shared" si="624"/>
        <v>882.77385000000004</v>
      </c>
      <c r="V913" s="99">
        <v>0</v>
      </c>
      <c r="W913" s="100">
        <f>VLOOKUP(H913,Devices!$A$2:$D$2077,4,FALSE)</f>
        <v>0</v>
      </c>
      <c r="X913" s="94">
        <v>0</v>
      </c>
      <c r="Y913" s="94"/>
      <c r="Z913" s="94" t="str">
        <f t="shared" si="625"/>
        <v>0</v>
      </c>
      <c r="AA913" s="96">
        <f t="shared" si="626"/>
        <v>0</v>
      </c>
      <c r="AB913" s="91">
        <v>882.77385000000004</v>
      </c>
      <c r="AC913" s="91"/>
      <c r="AF913" s="4"/>
      <c r="AG913" s="4"/>
      <c r="AH913" s="4"/>
    </row>
    <row r="914" spans="1:34" s="4" customFormat="1" ht="15" customHeight="1">
      <c r="A914" s="81" t="s">
        <v>4405</v>
      </c>
      <c r="B914" s="90">
        <v>1013188430</v>
      </c>
      <c r="C914" s="91">
        <f>SUM(U914+AA914)</f>
        <v>184.73685</v>
      </c>
      <c r="D914" s="132">
        <v>12355805</v>
      </c>
      <c r="E914" s="90" t="s">
        <v>51</v>
      </c>
      <c r="F914" s="90" t="s">
        <v>2529</v>
      </c>
      <c r="G914" s="90" t="s">
        <v>4406</v>
      </c>
      <c r="H914" s="93" t="s">
        <v>4407</v>
      </c>
      <c r="I914" s="94">
        <v>0</v>
      </c>
      <c r="J914" s="94">
        <v>0</v>
      </c>
      <c r="K914" s="95">
        <v>1.9970000000000002E-2</v>
      </c>
      <c r="L914" s="96">
        <v>0.08</v>
      </c>
      <c r="M914" s="96">
        <f>I914*K914</f>
        <v>0</v>
      </c>
      <c r="N914" s="96">
        <f>J914*L914</f>
        <v>0</v>
      </c>
      <c r="O914" s="90" t="s">
        <v>27</v>
      </c>
      <c r="P914" s="386">
        <v>21909</v>
      </c>
      <c r="Q914" s="98">
        <f>VLOOKUP(H914,[1]Billing!$I$2:$S$2302,11,FALSE)</f>
        <v>22014</v>
      </c>
      <c r="R914" s="94">
        <f>Q914-P914</f>
        <v>105</v>
      </c>
      <c r="S914" s="94"/>
      <c r="T914" s="94">
        <f>IF(R914-I914&gt;0, R914-I914,"0")</f>
        <v>105</v>
      </c>
      <c r="U914" s="96">
        <f>IF(T914&gt;0,T914*K914,"0")</f>
        <v>2.0968500000000003</v>
      </c>
      <c r="V914" s="99">
        <v>24975</v>
      </c>
      <c r="W914" s="100">
        <f>VLOOKUP(H914,[1]Billing!$I$2:$Y$2302,17,FALSE)</f>
        <v>27258</v>
      </c>
      <c r="X914" s="94">
        <f t="shared" si="622"/>
        <v>2283</v>
      </c>
      <c r="Y914" s="94"/>
      <c r="Z914" s="94">
        <f>IF(X914-J914&gt;0,X914-J914,"0")</f>
        <v>2283</v>
      </c>
      <c r="AA914" s="96">
        <f>IF(Z914&gt;0,Z914*L914,"0")</f>
        <v>182.64000000000001</v>
      </c>
      <c r="AB914" s="91">
        <v>184.73685</v>
      </c>
      <c r="AC914" s="91"/>
      <c r="AG914" s="3"/>
      <c r="AH914" s="3"/>
    </row>
    <row r="915" spans="1:34" s="3" customFormat="1" ht="15" customHeight="1">
      <c r="A915" s="81" t="s">
        <v>4468</v>
      </c>
      <c r="B915" s="90">
        <v>1013188500</v>
      </c>
      <c r="C915" s="91">
        <f>SUM(U915+AA915)</f>
        <v>334.89690000000002</v>
      </c>
      <c r="D915" s="294">
        <v>12354757</v>
      </c>
      <c r="E915" s="90" t="s">
        <v>537</v>
      </c>
      <c r="F915" s="90" t="s">
        <v>4469</v>
      </c>
      <c r="G915" s="90" t="s">
        <v>40</v>
      </c>
      <c r="H915" s="93">
        <v>7948017</v>
      </c>
      <c r="I915" s="94">
        <v>0</v>
      </c>
      <c r="J915" s="94">
        <v>0</v>
      </c>
      <c r="K915" s="95">
        <v>1.9970000000000002E-2</v>
      </c>
      <c r="L915" s="96">
        <v>0.08</v>
      </c>
      <c r="M915" s="96">
        <f t="shared" ref="M915:N917" si="627">I915*K915</f>
        <v>0</v>
      </c>
      <c r="N915" s="96">
        <f t="shared" si="627"/>
        <v>0</v>
      </c>
      <c r="O915" s="90" t="s">
        <v>27</v>
      </c>
      <c r="P915" s="187">
        <v>287396</v>
      </c>
      <c r="Q915" s="98">
        <f>VLOOKUP(H915,[1]Billing!$I$2:$S$2302,11,FALSE)</f>
        <v>304166</v>
      </c>
      <c r="R915" s="94">
        <f>Q915-P915</f>
        <v>16770</v>
      </c>
      <c r="S915" s="94"/>
      <c r="T915" s="94">
        <f>IF(R915-I915&gt;0, R915-I915,"0")</f>
        <v>16770</v>
      </c>
      <c r="U915" s="96">
        <f>IF(T915&gt;0,T915*K915,"0")</f>
        <v>334.89690000000002</v>
      </c>
      <c r="V915" s="99">
        <v>0</v>
      </c>
      <c r="W915" s="100">
        <f>VLOOKUP(H915,[1]Billing!$I$2:$Y$2302,17,FALSE)</f>
        <v>0</v>
      </c>
      <c r="X915" s="94">
        <f>W915-V915</f>
        <v>0</v>
      </c>
      <c r="Y915" s="94"/>
      <c r="Z915" s="94" t="str">
        <f>IF(X915-J915&gt;0,X915-J915,"0")</f>
        <v>0</v>
      </c>
      <c r="AA915" s="96">
        <f>IF(Z915&gt;0,Z915*L915,"0")</f>
        <v>0</v>
      </c>
      <c r="AB915" s="91">
        <v>334.89690000000002</v>
      </c>
      <c r="AC915" s="91"/>
      <c r="AG915" s="4"/>
      <c r="AH915" s="4"/>
    </row>
    <row r="916" spans="1:34" s="3" customFormat="1" ht="15" customHeight="1">
      <c r="A916" s="81" t="s">
        <v>4676</v>
      </c>
      <c r="B916" s="90">
        <v>1013188750</v>
      </c>
      <c r="C916" s="91">
        <f>SUM(U916+AA916)</f>
        <v>3.1153200000000001</v>
      </c>
      <c r="D916" s="294">
        <v>12355257</v>
      </c>
      <c r="E916" s="90" t="s">
        <v>2898</v>
      </c>
      <c r="F916" s="90" t="s">
        <v>4677</v>
      </c>
      <c r="G916" s="90" t="s">
        <v>1248</v>
      </c>
      <c r="H916" s="93" t="s">
        <v>882</v>
      </c>
      <c r="I916" s="94">
        <v>0</v>
      </c>
      <c r="J916" s="94">
        <v>0</v>
      </c>
      <c r="K916" s="95">
        <v>1.9970000000000002E-2</v>
      </c>
      <c r="L916" s="96">
        <v>0.08</v>
      </c>
      <c r="M916" s="96">
        <f t="shared" si="627"/>
        <v>0</v>
      </c>
      <c r="N916" s="96">
        <f t="shared" si="627"/>
        <v>0</v>
      </c>
      <c r="O916" s="90" t="s">
        <v>27</v>
      </c>
      <c r="P916" s="187">
        <v>74862</v>
      </c>
      <c r="Q916" s="98">
        <f>VLOOKUP(H916,Devices!$A$2:$C$2077,3,FALSE)</f>
        <v>75018</v>
      </c>
      <c r="R916" s="94">
        <f>Q916-P916</f>
        <v>156</v>
      </c>
      <c r="S916" s="94"/>
      <c r="T916" s="94">
        <f>IF(R916-I916&gt;0, R916-I916,"0")</f>
        <v>156</v>
      </c>
      <c r="U916" s="96">
        <f>IF(T916&gt;0,T916*K916,"0")</f>
        <v>3.1153200000000001</v>
      </c>
      <c r="V916" s="99">
        <v>0</v>
      </c>
      <c r="W916" s="100">
        <v>0</v>
      </c>
      <c r="X916" s="94">
        <f>W916-V916</f>
        <v>0</v>
      </c>
      <c r="Y916" s="94"/>
      <c r="Z916" s="94" t="str">
        <f>IF(X916-J916&gt;0,X916-J916,"0")</f>
        <v>0</v>
      </c>
      <c r="AA916" s="96">
        <f>IF(Z916&gt;0,Z916*L916,"0")</f>
        <v>0</v>
      </c>
      <c r="AB916" s="91">
        <v>3.1153200000000001</v>
      </c>
      <c r="AC916" s="91"/>
      <c r="AF916" s="4"/>
    </row>
    <row r="917" spans="1:34" s="4" customFormat="1" ht="15" customHeight="1">
      <c r="A917" s="81" t="s">
        <v>4676</v>
      </c>
      <c r="B917" s="90">
        <v>1013188510</v>
      </c>
      <c r="C917" s="91">
        <f>SUM(U917+AA917)</f>
        <v>2.9756500000000004</v>
      </c>
      <c r="D917" s="294">
        <v>12356278</v>
      </c>
      <c r="E917" s="90" t="s">
        <v>2898</v>
      </c>
      <c r="F917" s="90" t="s">
        <v>4678</v>
      </c>
      <c r="G917" s="90" t="s">
        <v>1971</v>
      </c>
      <c r="H917" s="93" t="s">
        <v>4640</v>
      </c>
      <c r="I917" s="94">
        <v>0</v>
      </c>
      <c r="J917" s="94">
        <v>0</v>
      </c>
      <c r="K917" s="95">
        <v>1.9970000000000002E-2</v>
      </c>
      <c r="L917" s="96">
        <v>0.08</v>
      </c>
      <c r="M917" s="96">
        <f t="shared" si="627"/>
        <v>0</v>
      </c>
      <c r="N917" s="96">
        <f t="shared" si="627"/>
        <v>0</v>
      </c>
      <c r="O917" s="90" t="s">
        <v>27</v>
      </c>
      <c r="P917" s="187">
        <v>11054</v>
      </c>
      <c r="Q917" s="98">
        <f>VLOOKUP(H917,Devices!$A$2:$C$2077,3,FALSE)</f>
        <v>11199</v>
      </c>
      <c r="R917" s="94">
        <f>Q917-P917</f>
        <v>145</v>
      </c>
      <c r="S917" s="94"/>
      <c r="T917" s="94">
        <f>IF(R917-I917&gt;0, R917-I917,"0")</f>
        <v>145</v>
      </c>
      <c r="U917" s="96">
        <f>IF(T917&gt;0,T917*K917,"0")</f>
        <v>2.8956500000000003</v>
      </c>
      <c r="V917" s="99">
        <v>7928</v>
      </c>
      <c r="W917" s="100">
        <f>VLOOKUP(H917,Devices!$A$2:$D$2077,4,FALSE)</f>
        <v>7929</v>
      </c>
      <c r="X917" s="94">
        <f>W917-V917</f>
        <v>1</v>
      </c>
      <c r="Y917" s="94"/>
      <c r="Z917" s="94">
        <f>IF(X917-J917&gt;0,X917-J917,"0")</f>
        <v>1</v>
      </c>
      <c r="AA917" s="96">
        <f>IF(Z917&gt;0,Z917*L917,"0")</f>
        <v>0.08</v>
      </c>
      <c r="AB917" s="91">
        <v>2.9756500000000004</v>
      </c>
      <c r="AC917" s="91"/>
      <c r="AF917" s="3"/>
      <c r="AG917" s="3"/>
      <c r="AH917" s="3"/>
    </row>
    <row r="918" spans="1:34" s="4" customFormat="1" ht="15" customHeight="1">
      <c r="A918" s="81" t="s">
        <v>4756</v>
      </c>
      <c r="B918" s="90">
        <v>1013188330</v>
      </c>
      <c r="C918" s="91">
        <f>SUM(U918+AA918)</f>
        <v>319.88405</v>
      </c>
      <c r="D918" s="294">
        <v>13491058</v>
      </c>
      <c r="E918" s="90" t="s">
        <v>3514</v>
      </c>
      <c r="F918" s="90" t="s">
        <v>3515</v>
      </c>
      <c r="G918" s="90" t="s">
        <v>3011</v>
      </c>
      <c r="H918" s="93" t="s">
        <v>4165</v>
      </c>
      <c r="I918" s="94">
        <v>0</v>
      </c>
      <c r="J918" s="94">
        <v>0</v>
      </c>
      <c r="K918" s="95">
        <v>1.9970000000000002E-2</v>
      </c>
      <c r="L918" s="96">
        <v>0.08</v>
      </c>
      <c r="M918" s="96">
        <f>I918*K918</f>
        <v>0</v>
      </c>
      <c r="N918" s="96">
        <f>J918*L918</f>
        <v>0</v>
      </c>
      <c r="O918" s="90" t="s">
        <v>27</v>
      </c>
      <c r="P918" s="623">
        <v>202565</v>
      </c>
      <c r="Q918" s="98">
        <f>VLOOKUP(H918,Devices!$A$2:$C$2077,3,FALSE)</f>
        <v>204430</v>
      </c>
      <c r="R918" s="94">
        <f>Q918-P918</f>
        <v>1865</v>
      </c>
      <c r="S918" s="94"/>
      <c r="T918" s="94">
        <f>IF(R918-I918&gt;0, R918-I918,"0")</f>
        <v>1865</v>
      </c>
      <c r="U918" s="96">
        <f>IF(T918&gt;0,T918*K918,"0")</f>
        <v>37.244050000000001</v>
      </c>
      <c r="V918" s="157">
        <v>79244</v>
      </c>
      <c r="W918" s="100">
        <f>VLOOKUP(H918,Devices!$A$2:$D$2077,4,FALSE)</f>
        <v>82777</v>
      </c>
      <c r="X918" s="94">
        <f>W918-V918</f>
        <v>3533</v>
      </c>
      <c r="Y918" s="94"/>
      <c r="Z918" s="94">
        <f>IF(X918-J918&gt;0,X918-J918,"0")</f>
        <v>3533</v>
      </c>
      <c r="AA918" s="96">
        <f>IF(Z918&gt;0,Z918*L918,"0")</f>
        <v>282.64</v>
      </c>
      <c r="AB918" s="91">
        <v>319.88405</v>
      </c>
      <c r="AC918" s="91"/>
    </row>
    <row r="919" spans="1:34" s="4" customFormat="1" ht="15" customHeight="1">
      <c r="A919" s="81" t="s">
        <v>4878</v>
      </c>
      <c r="B919" s="90">
        <v>1013206630</v>
      </c>
      <c r="C919" s="91">
        <f>SUM(O919+U919+AA919)</f>
        <v>450.67500000000001</v>
      </c>
      <c r="D919" s="294">
        <v>13656369</v>
      </c>
      <c r="E919" s="90" t="s">
        <v>1168</v>
      </c>
      <c r="F919" s="90" t="s">
        <v>5234</v>
      </c>
      <c r="G919" s="90" t="s">
        <v>3466</v>
      </c>
      <c r="H919" s="93" t="s">
        <v>4879</v>
      </c>
      <c r="I919" s="94">
        <v>2500</v>
      </c>
      <c r="J919" s="90">
        <v>2500</v>
      </c>
      <c r="K919" s="95">
        <v>2.0750000000000001E-2</v>
      </c>
      <c r="L919" s="96">
        <v>0.08</v>
      </c>
      <c r="M919" s="96">
        <f t="shared" ref="M919" si="628">I919*K919</f>
        <v>51.875</v>
      </c>
      <c r="N919" s="96">
        <f t="shared" ref="N919" si="629">J919*L919</f>
        <v>200</v>
      </c>
      <c r="O919" s="96">
        <f>M919+N919</f>
        <v>251.875</v>
      </c>
      <c r="P919" s="317">
        <v>13186</v>
      </c>
      <c r="Q919" s="98">
        <f>VLOOKUP(H919,Devices!$A$2:$C$2077,3,FALSE)</f>
        <v>14267</v>
      </c>
      <c r="R919" s="94">
        <f t="shared" ref="R919" si="630">Q919-P919</f>
        <v>1081</v>
      </c>
      <c r="S919" s="94" t="str">
        <f>IF(R919-I919&gt;0, R919-I919,"0")</f>
        <v>0</v>
      </c>
      <c r="T919" s="94"/>
      <c r="U919" s="96">
        <f>IF(S919&gt;0,S919*K919,"0")</f>
        <v>0</v>
      </c>
      <c r="V919" s="99">
        <v>31577</v>
      </c>
      <c r="W919" s="100">
        <f>VLOOKUP(H919,Devices!$A$2:$D$2077,4,FALSE)</f>
        <v>36562</v>
      </c>
      <c r="X919" s="94">
        <f t="shared" ref="X919" si="631">W919-V919</f>
        <v>4985</v>
      </c>
      <c r="Y919" s="94">
        <f>IF(X919-J919&gt;0,X919-J919,"0")</f>
        <v>2485</v>
      </c>
      <c r="Z919" s="94"/>
      <c r="AA919" s="96">
        <f>IF(Y919&gt;0,Y919*L919,"0")</f>
        <v>198.8</v>
      </c>
      <c r="AB919" s="91">
        <v>450.67500000000001</v>
      </c>
      <c r="AC919" s="203"/>
    </row>
    <row r="920" spans="1:34" s="3" customFormat="1" ht="15" customHeight="1">
      <c r="A920" s="81" t="s">
        <v>5177</v>
      </c>
      <c r="B920" s="90">
        <v>1013188060</v>
      </c>
      <c r="C920" s="91">
        <f>SUM(U920+AA920)</f>
        <v>18.435500000000001</v>
      </c>
      <c r="D920" s="294">
        <v>10907561</v>
      </c>
      <c r="E920" s="90" t="s">
        <v>2365</v>
      </c>
      <c r="F920" s="90" t="s">
        <v>1169</v>
      </c>
      <c r="G920" s="90" t="s">
        <v>1139</v>
      </c>
      <c r="H920" s="93" t="s">
        <v>5126</v>
      </c>
      <c r="I920" s="94">
        <v>0</v>
      </c>
      <c r="J920" s="94">
        <v>0</v>
      </c>
      <c r="K920" s="95">
        <v>1.9970000000000002E-2</v>
      </c>
      <c r="L920" s="96">
        <v>0.08</v>
      </c>
      <c r="M920" s="96">
        <f>I920*K920</f>
        <v>0</v>
      </c>
      <c r="N920" s="96">
        <f>J920*L920</f>
        <v>0</v>
      </c>
      <c r="O920" s="90" t="s">
        <v>27</v>
      </c>
      <c r="P920" s="312">
        <v>136329</v>
      </c>
      <c r="Q920" s="98">
        <f>VLOOKUP(H920,Devices!$A$2:$C$2077,3,FALSE)</f>
        <v>136479</v>
      </c>
      <c r="R920" s="94">
        <f>Q920-P920</f>
        <v>150</v>
      </c>
      <c r="S920" s="94"/>
      <c r="T920" s="94">
        <f>IF(R920-I920&gt;0, R920-I920,"0")</f>
        <v>150</v>
      </c>
      <c r="U920" s="96">
        <f>IF(T920&gt;0,T920*K920,"0")</f>
        <v>2.9955000000000003</v>
      </c>
      <c r="V920" s="99">
        <v>70725</v>
      </c>
      <c r="W920" s="100">
        <f>VLOOKUP(H920,Devices!$A$2:$D$2077,4,FALSE)</f>
        <v>70918</v>
      </c>
      <c r="X920" s="94">
        <f>W920-V920</f>
        <v>193</v>
      </c>
      <c r="Y920" s="94"/>
      <c r="Z920" s="94">
        <f>IF(X920-J920&gt;0,X920-J920,"0")</f>
        <v>193</v>
      </c>
      <c r="AA920" s="96">
        <f>IF(Z920&gt;0,Z920*L920,"0")</f>
        <v>15.44</v>
      </c>
      <c r="AB920" s="91">
        <v>18.435500000000001</v>
      </c>
      <c r="AC920" s="91"/>
      <c r="AF920" s="4"/>
    </row>
    <row r="921" spans="1:34" s="3" customFormat="1" ht="15" customHeight="1">
      <c r="A921" s="81" t="s">
        <v>5177</v>
      </c>
      <c r="B921" s="90">
        <v>1013188170</v>
      </c>
      <c r="C921" s="91"/>
      <c r="D921" s="294"/>
      <c r="E921" s="90" t="s">
        <v>2365</v>
      </c>
      <c r="F921" s="90"/>
      <c r="G921" s="90"/>
      <c r="H921" s="93"/>
      <c r="I921" s="94"/>
      <c r="J921" s="94"/>
      <c r="K921" s="95"/>
      <c r="L921" s="96"/>
      <c r="M921" s="96"/>
      <c r="N921" s="96"/>
      <c r="O921" s="90"/>
      <c r="P921" s="187"/>
      <c r="Q921" s="98"/>
      <c r="R921" s="94"/>
      <c r="S921" s="94"/>
      <c r="T921" s="94"/>
      <c r="U921" s="96"/>
      <c r="V921" s="99"/>
      <c r="W921" s="100"/>
      <c r="X921" s="94"/>
      <c r="Y921" s="94"/>
      <c r="Z921" s="94"/>
      <c r="AA921" s="96"/>
      <c r="AB921" s="91"/>
      <c r="AC921" s="91"/>
    </row>
    <row r="922" spans="1:34" s="3" customFormat="1" ht="15" customHeight="1">
      <c r="A922" s="81" t="s">
        <v>5178</v>
      </c>
      <c r="B922" s="90">
        <v>1013188420</v>
      </c>
      <c r="C922" s="91">
        <f>SUM(U922+AA922)</f>
        <v>74.354469999999992</v>
      </c>
      <c r="D922" s="294">
        <v>12356371</v>
      </c>
      <c r="E922" s="90" t="s">
        <v>2898</v>
      </c>
      <c r="F922" s="90" t="s">
        <v>4711</v>
      </c>
      <c r="G922" s="90" t="s">
        <v>1971</v>
      </c>
      <c r="H922" s="93" t="s">
        <v>5130</v>
      </c>
      <c r="I922" s="94">
        <v>0</v>
      </c>
      <c r="J922" s="94">
        <v>0</v>
      </c>
      <c r="K922" s="95">
        <v>1.9970000000000002E-2</v>
      </c>
      <c r="L922" s="96">
        <v>0.08</v>
      </c>
      <c r="M922" s="96">
        <f t="shared" ref="M922:N924" si="632">I922*K922</f>
        <v>0</v>
      </c>
      <c r="N922" s="96">
        <f t="shared" si="632"/>
        <v>0</v>
      </c>
      <c r="O922" s="90" t="s">
        <v>27</v>
      </c>
      <c r="P922" s="306">
        <v>11205</v>
      </c>
      <c r="Q922" s="98">
        <f>VLOOKUP(H922,Devices!$A$2:$C$2077,3,FALSE)</f>
        <v>12056</v>
      </c>
      <c r="R922" s="94">
        <f t="shared" ref="R922:R928" si="633">Q922-P922</f>
        <v>851</v>
      </c>
      <c r="S922" s="94"/>
      <c r="T922" s="94">
        <f t="shared" ref="T922:T928" si="634">IF(R922-I922&gt;0, R922-I922,"0")</f>
        <v>851</v>
      </c>
      <c r="U922" s="96">
        <f t="shared" ref="U922:U928" si="635">IF(T922&gt;0,T922*K922,"0")</f>
        <v>16.99447</v>
      </c>
      <c r="V922" s="99">
        <v>22446</v>
      </c>
      <c r="W922" s="100">
        <f>VLOOKUP(H922,Devices!$A$2:$D$2077,4,FALSE)</f>
        <v>23163</v>
      </c>
      <c r="X922" s="94">
        <f t="shared" ref="X922:X928" si="636">W922-V922</f>
        <v>717</v>
      </c>
      <c r="Y922" s="94"/>
      <c r="Z922" s="94">
        <f t="shared" ref="Z922:Z928" si="637">IF(X922-J922&gt;0,X922-J922,"0")</f>
        <v>717</v>
      </c>
      <c r="AA922" s="96">
        <f t="shared" ref="AA922:AA928" si="638">IF(Z922&gt;0,Z922*L922,"0")</f>
        <v>57.36</v>
      </c>
      <c r="AB922" s="91">
        <v>74.354469999999992</v>
      </c>
      <c r="AC922" s="91"/>
    </row>
    <row r="923" spans="1:34" s="4" customFormat="1" ht="15" customHeight="1">
      <c r="A923" s="81" t="s">
        <v>5246</v>
      </c>
      <c r="B923" s="90">
        <v>1013188660</v>
      </c>
      <c r="C923" s="91">
        <f>SUM(U923+AA923)</f>
        <v>1.1997599999999999</v>
      </c>
      <c r="D923" s="294">
        <v>12355806</v>
      </c>
      <c r="E923" s="90" t="s">
        <v>2898</v>
      </c>
      <c r="F923" s="90" t="s">
        <v>5247</v>
      </c>
      <c r="G923" s="90" t="s">
        <v>4406</v>
      </c>
      <c r="H923" s="93" t="s">
        <v>5248</v>
      </c>
      <c r="I923" s="94">
        <v>0</v>
      </c>
      <c r="J923" s="94">
        <v>0</v>
      </c>
      <c r="K923" s="95">
        <v>1.9970000000000002E-2</v>
      </c>
      <c r="L923" s="96">
        <v>0.08</v>
      </c>
      <c r="M923" s="96">
        <f t="shared" si="632"/>
        <v>0</v>
      </c>
      <c r="N923" s="96">
        <f t="shared" si="632"/>
        <v>0</v>
      </c>
      <c r="O923" s="90" t="s">
        <v>27</v>
      </c>
      <c r="P923" s="306">
        <v>33064</v>
      </c>
      <c r="Q923" s="98">
        <f>VLOOKUP(H923,Devices!$A$2:$C$2077,3,FALSE)</f>
        <v>33072</v>
      </c>
      <c r="R923" s="94">
        <f t="shared" si="633"/>
        <v>8</v>
      </c>
      <c r="S923" s="94"/>
      <c r="T923" s="94">
        <f t="shared" si="634"/>
        <v>8</v>
      </c>
      <c r="U923" s="96">
        <f t="shared" si="635"/>
        <v>0.15976000000000001</v>
      </c>
      <c r="V923" s="99">
        <v>3755</v>
      </c>
      <c r="W923" s="100">
        <f>VLOOKUP(H923,Devices!$A$2:$D$2077,4,FALSE)</f>
        <v>3768</v>
      </c>
      <c r="X923" s="94">
        <f t="shared" si="636"/>
        <v>13</v>
      </c>
      <c r="Y923" s="94"/>
      <c r="Z923" s="94">
        <f t="shared" si="637"/>
        <v>13</v>
      </c>
      <c r="AA923" s="96">
        <f t="shared" si="638"/>
        <v>1.04</v>
      </c>
      <c r="AB923" s="91">
        <v>1.1997599999999999</v>
      </c>
      <c r="AC923" s="91"/>
      <c r="AF923" s="3"/>
    </row>
    <row r="924" spans="1:34" s="3" customFormat="1" ht="15" customHeight="1">
      <c r="A924" s="81" t="s">
        <v>5249</v>
      </c>
      <c r="B924" s="90">
        <v>1013188100</v>
      </c>
      <c r="C924" s="91">
        <f>SUM(U924+AA924)</f>
        <v>502.64681999999999</v>
      </c>
      <c r="D924" s="294">
        <v>13862847</v>
      </c>
      <c r="E924" s="90" t="s">
        <v>546</v>
      </c>
      <c r="F924" s="90" t="s">
        <v>2879</v>
      </c>
      <c r="G924" s="90" t="s">
        <v>3011</v>
      </c>
      <c r="H924" s="93" t="s">
        <v>5224</v>
      </c>
      <c r="I924" s="94">
        <v>0</v>
      </c>
      <c r="J924" s="94">
        <v>0</v>
      </c>
      <c r="K924" s="95">
        <v>1.9970000000000002E-2</v>
      </c>
      <c r="L924" s="96">
        <v>0.08</v>
      </c>
      <c r="M924" s="96">
        <f t="shared" si="632"/>
        <v>0</v>
      </c>
      <c r="N924" s="96">
        <f t="shared" si="632"/>
        <v>0</v>
      </c>
      <c r="O924" s="90" t="s">
        <v>27</v>
      </c>
      <c r="P924" s="187">
        <v>15937</v>
      </c>
      <c r="Q924" s="98">
        <f>VLOOKUP(H924,Devices!$A$2:$C$2077,3,FALSE)</f>
        <v>17043</v>
      </c>
      <c r="R924" s="94">
        <f t="shared" si="633"/>
        <v>1106</v>
      </c>
      <c r="S924" s="94"/>
      <c r="T924" s="94">
        <f t="shared" si="634"/>
        <v>1106</v>
      </c>
      <c r="U924" s="96">
        <f t="shared" si="635"/>
        <v>22.086820000000003</v>
      </c>
      <c r="V924" s="99">
        <v>56658</v>
      </c>
      <c r="W924" s="100">
        <f>VLOOKUP(H924,Devices!$A$2:$D$2077,4,FALSE)</f>
        <v>62665</v>
      </c>
      <c r="X924" s="94">
        <f t="shared" si="636"/>
        <v>6007</v>
      </c>
      <c r="Y924" s="94"/>
      <c r="Z924" s="94">
        <f t="shared" si="637"/>
        <v>6007</v>
      </c>
      <c r="AA924" s="96">
        <f t="shared" si="638"/>
        <v>480.56</v>
      </c>
      <c r="AB924" s="91">
        <v>502.64681999999999</v>
      </c>
      <c r="AC924" s="91"/>
      <c r="AF924" s="4"/>
    </row>
    <row r="925" spans="1:34" s="3" customFormat="1" ht="15" customHeight="1">
      <c r="A925" s="81" t="s">
        <v>5344</v>
      </c>
      <c r="B925" s="90">
        <v>1013188520</v>
      </c>
      <c r="C925" s="91">
        <f>SUM(U925+AA925)</f>
        <v>36.517520000000005</v>
      </c>
      <c r="D925" s="294">
        <v>12356426</v>
      </c>
      <c r="E925" s="90" t="s">
        <v>1168</v>
      </c>
      <c r="F925" s="90" t="s">
        <v>5892</v>
      </c>
      <c r="G925" s="90" t="s">
        <v>1971</v>
      </c>
      <c r="H925" s="93" t="s">
        <v>5271</v>
      </c>
      <c r="I925" s="94">
        <v>0</v>
      </c>
      <c r="J925" s="94">
        <v>0</v>
      </c>
      <c r="K925" s="95">
        <v>1.9970000000000002E-2</v>
      </c>
      <c r="L925" s="96">
        <v>0.08</v>
      </c>
      <c r="M925" s="96">
        <f t="shared" ref="M925:N928" si="639">I925*K925</f>
        <v>0</v>
      </c>
      <c r="N925" s="96">
        <f t="shared" si="639"/>
        <v>0</v>
      </c>
      <c r="O925" s="90" t="s">
        <v>27</v>
      </c>
      <c r="P925" s="308">
        <v>7369</v>
      </c>
      <c r="Q925" s="98">
        <f>VLOOKUP(H925,Devices!$A$2:$C$2077,3,FALSE)</f>
        <v>8785</v>
      </c>
      <c r="R925" s="94">
        <f t="shared" si="633"/>
        <v>1416</v>
      </c>
      <c r="S925" s="94"/>
      <c r="T925" s="94">
        <f t="shared" si="634"/>
        <v>1416</v>
      </c>
      <c r="U925" s="96">
        <f t="shared" si="635"/>
        <v>28.277520000000003</v>
      </c>
      <c r="V925" s="99">
        <v>6779</v>
      </c>
      <c r="W925" s="100">
        <f>VLOOKUP(H925,Devices!$A$2:$D$2077,4,FALSE)</f>
        <v>6882</v>
      </c>
      <c r="X925" s="94">
        <f t="shared" si="636"/>
        <v>103</v>
      </c>
      <c r="Y925" s="94"/>
      <c r="Z925" s="94">
        <f t="shared" si="637"/>
        <v>103</v>
      </c>
      <c r="AA925" s="96">
        <f t="shared" si="638"/>
        <v>8.24</v>
      </c>
      <c r="AB925" s="91">
        <v>36.517520000000005</v>
      </c>
      <c r="AC925" s="91"/>
    </row>
    <row r="926" spans="1:34" s="3" customFormat="1" ht="15" customHeight="1">
      <c r="A926" s="81" t="s">
        <v>5396</v>
      </c>
      <c r="B926" s="90">
        <v>1013188510</v>
      </c>
      <c r="C926" s="91">
        <f>SUM(U926+AA926)</f>
        <v>174.34221000000002</v>
      </c>
      <c r="D926" s="294">
        <v>12356010</v>
      </c>
      <c r="E926" s="90" t="s">
        <v>2898</v>
      </c>
      <c r="F926" s="90" t="s">
        <v>3802</v>
      </c>
      <c r="G926" s="90" t="s">
        <v>1971</v>
      </c>
      <c r="H926" s="93" t="s">
        <v>5372</v>
      </c>
      <c r="I926" s="94">
        <v>0</v>
      </c>
      <c r="J926" s="94">
        <v>0</v>
      </c>
      <c r="K926" s="95">
        <v>1.9970000000000002E-2</v>
      </c>
      <c r="L926" s="96">
        <v>0.08</v>
      </c>
      <c r="M926" s="96">
        <f t="shared" si="639"/>
        <v>0</v>
      </c>
      <c r="N926" s="96">
        <f t="shared" si="639"/>
        <v>0</v>
      </c>
      <c r="O926" s="90" t="s">
        <v>27</v>
      </c>
      <c r="P926" s="187">
        <v>19769</v>
      </c>
      <c r="Q926" s="98">
        <f>VLOOKUP(H926,Devices!$A$2:$C$2077,3,FALSE)</f>
        <v>22362</v>
      </c>
      <c r="R926" s="94">
        <f t="shared" si="633"/>
        <v>2593</v>
      </c>
      <c r="S926" s="94"/>
      <c r="T926" s="94">
        <f t="shared" si="634"/>
        <v>2593</v>
      </c>
      <c r="U926" s="96">
        <f t="shared" si="635"/>
        <v>51.782210000000006</v>
      </c>
      <c r="V926" s="99">
        <v>18590</v>
      </c>
      <c r="W926" s="100">
        <f>VLOOKUP(H926,Devices!$A$2:$D$2077,4,FALSE)</f>
        <v>20122</v>
      </c>
      <c r="X926" s="94">
        <f t="shared" si="636"/>
        <v>1532</v>
      </c>
      <c r="Y926" s="94"/>
      <c r="Z926" s="94">
        <f t="shared" si="637"/>
        <v>1532</v>
      </c>
      <c r="AA926" s="96">
        <f t="shared" si="638"/>
        <v>122.56</v>
      </c>
      <c r="AB926" s="91">
        <v>174.34221000000002</v>
      </c>
      <c r="AC926" s="91"/>
    </row>
    <row r="927" spans="1:34" s="4" customFormat="1" ht="15" customHeight="1">
      <c r="A927" s="81" t="s">
        <v>5458</v>
      </c>
      <c r="B927" s="90">
        <v>1013188510</v>
      </c>
      <c r="C927" s="91">
        <f>SUM(U927+AA927)</f>
        <v>182.93441999999999</v>
      </c>
      <c r="D927" s="294">
        <v>13984739</v>
      </c>
      <c r="E927" s="90" t="s">
        <v>2898</v>
      </c>
      <c r="F927" s="90" t="s">
        <v>5459</v>
      </c>
      <c r="G927" s="90" t="s">
        <v>5460</v>
      </c>
      <c r="H927" s="93" t="s">
        <v>5461</v>
      </c>
      <c r="I927" s="94">
        <v>0</v>
      </c>
      <c r="J927" s="94">
        <v>0</v>
      </c>
      <c r="K927" s="95">
        <v>1.9970000000000002E-2</v>
      </c>
      <c r="L927" s="96">
        <v>0.08</v>
      </c>
      <c r="M927" s="96">
        <f t="shared" si="639"/>
        <v>0</v>
      </c>
      <c r="N927" s="96">
        <f t="shared" si="639"/>
        <v>0</v>
      </c>
      <c r="O927" s="90" t="s">
        <v>27</v>
      </c>
      <c r="P927" s="187">
        <v>20641</v>
      </c>
      <c r="Q927" s="98">
        <f>VLOOKUP(H927,Devices!$A$2:$C$2077,3,FALSE)</f>
        <v>22827</v>
      </c>
      <c r="R927" s="94">
        <f t="shared" si="633"/>
        <v>2186</v>
      </c>
      <c r="S927" s="94"/>
      <c r="T927" s="94">
        <f t="shared" si="634"/>
        <v>2186</v>
      </c>
      <c r="U927" s="96">
        <f t="shared" si="635"/>
        <v>43.654420000000002</v>
      </c>
      <c r="V927" s="99">
        <v>10726</v>
      </c>
      <c r="W927" s="100">
        <f>VLOOKUP(H927,Devices!$A$2:$D$2077,4,FALSE)</f>
        <v>12467</v>
      </c>
      <c r="X927" s="94">
        <f t="shared" si="636"/>
        <v>1741</v>
      </c>
      <c r="Y927" s="94"/>
      <c r="Z927" s="94">
        <f t="shared" si="637"/>
        <v>1741</v>
      </c>
      <c r="AA927" s="96">
        <f t="shared" si="638"/>
        <v>139.28</v>
      </c>
      <c r="AB927" s="91">
        <v>182.93441999999999</v>
      </c>
      <c r="AC927" s="91"/>
    </row>
    <row r="928" spans="1:34" s="4" customFormat="1" ht="15" customHeight="1">
      <c r="A928" s="81" t="s">
        <v>5458</v>
      </c>
      <c r="B928" s="90">
        <v>1013188020</v>
      </c>
      <c r="C928" s="91">
        <f>SUM(U928+AA928)</f>
        <v>1704.9526799999999</v>
      </c>
      <c r="D928" s="294">
        <v>13984303</v>
      </c>
      <c r="E928" s="90" t="s">
        <v>2898</v>
      </c>
      <c r="F928" s="90" t="s">
        <v>5462</v>
      </c>
      <c r="G928" s="90" t="s">
        <v>4592</v>
      </c>
      <c r="H928" s="93" t="s">
        <v>5463</v>
      </c>
      <c r="I928" s="94">
        <v>0</v>
      </c>
      <c r="J928" s="94">
        <v>0</v>
      </c>
      <c r="K928" s="95">
        <v>1.9970000000000002E-2</v>
      </c>
      <c r="L928" s="96">
        <v>0.08</v>
      </c>
      <c r="M928" s="96">
        <f t="shared" si="639"/>
        <v>0</v>
      </c>
      <c r="N928" s="96">
        <f t="shared" si="639"/>
        <v>0</v>
      </c>
      <c r="O928" s="90" t="s">
        <v>27</v>
      </c>
      <c r="P928" s="187">
        <v>9257</v>
      </c>
      <c r="Q928" s="98">
        <f>VLOOKUP(H928,Devices!$A$2:$C$2077,3,FALSE)</f>
        <v>9501</v>
      </c>
      <c r="R928" s="94">
        <f t="shared" si="633"/>
        <v>244</v>
      </c>
      <c r="S928" s="94"/>
      <c r="T928" s="94">
        <f t="shared" si="634"/>
        <v>244</v>
      </c>
      <c r="U928" s="96">
        <f t="shared" si="635"/>
        <v>4.8726800000000008</v>
      </c>
      <c r="V928" s="99">
        <v>251346</v>
      </c>
      <c r="W928" s="100">
        <f>VLOOKUP(H928,Devices!$A$2:$D$2077,4,FALSE)</f>
        <v>272597</v>
      </c>
      <c r="X928" s="94">
        <f t="shared" si="636"/>
        <v>21251</v>
      </c>
      <c r="Y928" s="94"/>
      <c r="Z928" s="94">
        <f t="shared" si="637"/>
        <v>21251</v>
      </c>
      <c r="AA928" s="96">
        <f t="shared" si="638"/>
        <v>1700.08</v>
      </c>
      <c r="AB928" s="91">
        <v>1704.9526799999999</v>
      </c>
      <c r="AC928" s="91"/>
    </row>
    <row r="929" spans="1:34" s="4" customFormat="1" ht="15" customHeight="1">
      <c r="A929" s="81" t="s">
        <v>5550</v>
      </c>
      <c r="B929" s="90">
        <v>1013188020</v>
      </c>
      <c r="C929" s="91">
        <f>SUM(U929+AA929)</f>
        <v>244.61473000000001</v>
      </c>
      <c r="D929" s="294">
        <v>13329654</v>
      </c>
      <c r="E929" s="90" t="s">
        <v>1168</v>
      </c>
      <c r="F929" s="90" t="s">
        <v>5551</v>
      </c>
      <c r="G929" s="90" t="s">
        <v>3423</v>
      </c>
      <c r="H929" s="120" t="s">
        <v>3586</v>
      </c>
      <c r="I929" s="94">
        <v>0</v>
      </c>
      <c r="J929" s="94">
        <v>0</v>
      </c>
      <c r="K929" s="95">
        <v>1.9970000000000002E-2</v>
      </c>
      <c r="L929" s="96">
        <v>0.08</v>
      </c>
      <c r="M929" s="96">
        <f t="shared" ref="M929:N930" si="640">I929*K929</f>
        <v>0</v>
      </c>
      <c r="N929" s="96">
        <f t="shared" si="640"/>
        <v>0</v>
      </c>
      <c r="O929" s="96" t="s">
        <v>27</v>
      </c>
      <c r="P929" s="187">
        <v>81733</v>
      </c>
      <c r="Q929" s="98">
        <f>VLOOKUP(H929,Devices!$A$2:$C$2077,3,FALSE)</f>
        <v>83242</v>
      </c>
      <c r="R929" s="94">
        <f t="shared" ref="R929:R935" si="641">Q929-P929</f>
        <v>1509</v>
      </c>
      <c r="S929" s="94"/>
      <c r="T929" s="94">
        <f t="shared" ref="T929:T934" si="642">IF(R929-I929&gt;0, R929-I929,"0")</f>
        <v>1509</v>
      </c>
      <c r="U929" s="96">
        <f t="shared" ref="U929:U934" si="643">IF(T929&gt;0,T929*K929,"0")</f>
        <v>30.134730000000001</v>
      </c>
      <c r="V929" s="99">
        <v>872792</v>
      </c>
      <c r="W929" s="100">
        <f>VLOOKUP(H929,Devices!$A$2:$D$2077,4,FALSE)</f>
        <v>875473</v>
      </c>
      <c r="X929" s="94">
        <f t="shared" ref="X929:X935" si="644">W929-V929</f>
        <v>2681</v>
      </c>
      <c r="Y929" s="94"/>
      <c r="Z929" s="94">
        <f t="shared" ref="Z929:Z934" si="645">IF(X929-J929&gt;0,X929-J929,"0")</f>
        <v>2681</v>
      </c>
      <c r="AA929" s="96">
        <f t="shared" ref="AA929:AA934" si="646">IF(Z929&gt;0,Z929*L929,"0")</f>
        <v>214.48000000000002</v>
      </c>
      <c r="AB929" s="91">
        <v>244.61473000000001</v>
      </c>
      <c r="AC929" s="91"/>
      <c r="AF929" s="3"/>
    </row>
    <row r="930" spans="1:34" s="4" customFormat="1" ht="15" customHeight="1">
      <c r="A930" s="81" t="s">
        <v>5670</v>
      </c>
      <c r="B930" s="90">
        <v>1013188300</v>
      </c>
      <c r="C930" s="91">
        <f>SUM(U930+AA930)</f>
        <v>273.80796000000004</v>
      </c>
      <c r="D930" s="294">
        <v>13586508</v>
      </c>
      <c r="E930" s="90" t="s">
        <v>1168</v>
      </c>
      <c r="F930" s="90" t="s">
        <v>5762</v>
      </c>
      <c r="G930" s="90" t="s">
        <v>5638</v>
      </c>
      <c r="H930" s="120" t="s">
        <v>5672</v>
      </c>
      <c r="I930" s="94">
        <v>0</v>
      </c>
      <c r="J930" s="94">
        <v>0</v>
      </c>
      <c r="K930" s="95">
        <v>1.9970000000000002E-2</v>
      </c>
      <c r="L930" s="96">
        <v>0.08</v>
      </c>
      <c r="M930" s="96">
        <f t="shared" si="640"/>
        <v>0</v>
      </c>
      <c r="N930" s="96">
        <f t="shared" si="640"/>
        <v>0</v>
      </c>
      <c r="O930" s="96" t="s">
        <v>27</v>
      </c>
      <c r="P930" s="187">
        <v>4441</v>
      </c>
      <c r="Q930" s="98">
        <f>VLOOKUP(H930,Devices!$A$2:$C$2077,3,FALSE)</f>
        <v>5509</v>
      </c>
      <c r="R930" s="94">
        <f t="shared" si="641"/>
        <v>1068</v>
      </c>
      <c r="S930" s="94"/>
      <c r="T930" s="94">
        <f t="shared" si="642"/>
        <v>1068</v>
      </c>
      <c r="U930" s="96">
        <f t="shared" si="643"/>
        <v>21.327960000000001</v>
      </c>
      <c r="V930" s="99">
        <v>7094</v>
      </c>
      <c r="W930" s="100">
        <f>VLOOKUP(H930,Devices!$A$2:$D$2077,4,FALSE)</f>
        <v>10250</v>
      </c>
      <c r="X930" s="94">
        <f t="shared" si="644"/>
        <v>3156</v>
      </c>
      <c r="Y930" s="94"/>
      <c r="Z930" s="94">
        <f t="shared" si="645"/>
        <v>3156</v>
      </c>
      <c r="AA930" s="96">
        <f t="shared" si="646"/>
        <v>252.48000000000002</v>
      </c>
      <c r="AB930" s="91">
        <v>273.80796000000004</v>
      </c>
      <c r="AC930" s="91"/>
    </row>
    <row r="931" spans="1:34" s="4" customFormat="1" ht="15" customHeight="1">
      <c r="A931" s="81" t="s">
        <v>5721</v>
      </c>
      <c r="B931" s="90">
        <v>1013188500</v>
      </c>
      <c r="C931" s="91">
        <f>SUM(U931+AA931)</f>
        <v>82.784040000000005</v>
      </c>
      <c r="D931" s="294">
        <v>13900257</v>
      </c>
      <c r="E931" s="90" t="s">
        <v>1168</v>
      </c>
      <c r="F931" s="90" t="s">
        <v>5722</v>
      </c>
      <c r="G931" s="90" t="s">
        <v>5460</v>
      </c>
      <c r="H931" s="120" t="s">
        <v>5700</v>
      </c>
      <c r="I931" s="94">
        <v>0</v>
      </c>
      <c r="J931" s="94">
        <v>0</v>
      </c>
      <c r="K931" s="95">
        <v>1.9970000000000002E-2</v>
      </c>
      <c r="L931" s="96">
        <v>0.08</v>
      </c>
      <c r="M931" s="96">
        <f t="shared" ref="M931" si="647">I931*K931</f>
        <v>0</v>
      </c>
      <c r="N931" s="96">
        <f t="shared" ref="N931" si="648">J931*L931</f>
        <v>0</v>
      </c>
      <c r="O931" s="96" t="s">
        <v>27</v>
      </c>
      <c r="P931" s="187">
        <v>2410</v>
      </c>
      <c r="Q931" s="98">
        <f>VLOOKUP(H931,Devices!$A$2:$C$2077,3,FALSE)</f>
        <v>2942</v>
      </c>
      <c r="R931" s="94">
        <f t="shared" si="641"/>
        <v>532</v>
      </c>
      <c r="S931" s="94"/>
      <c r="T931" s="94">
        <f t="shared" si="642"/>
        <v>532</v>
      </c>
      <c r="U931" s="96">
        <f t="shared" si="643"/>
        <v>10.624040000000001</v>
      </c>
      <c r="V931" s="99">
        <v>3159</v>
      </c>
      <c r="W931" s="100">
        <f>VLOOKUP(H931,Devices!$A$2:$D$2077,4,FALSE)</f>
        <v>4061</v>
      </c>
      <c r="X931" s="94">
        <f t="shared" si="644"/>
        <v>902</v>
      </c>
      <c r="Y931" s="94"/>
      <c r="Z931" s="94">
        <f t="shared" si="645"/>
        <v>902</v>
      </c>
      <c r="AA931" s="96">
        <f t="shared" si="646"/>
        <v>72.16</v>
      </c>
      <c r="AB931" s="91">
        <v>82.784040000000005</v>
      </c>
      <c r="AC931" s="91"/>
    </row>
    <row r="932" spans="1:34" s="4" customFormat="1" ht="15" customHeight="1">
      <c r="A932" s="81" t="s">
        <v>5723</v>
      </c>
      <c r="B932" s="90">
        <v>1013188510</v>
      </c>
      <c r="C932" s="91">
        <f>SUM(U932+AA932)</f>
        <v>276.27524</v>
      </c>
      <c r="D932" s="294">
        <v>13870319</v>
      </c>
      <c r="E932" s="90" t="s">
        <v>1168</v>
      </c>
      <c r="F932" s="90" t="s">
        <v>5673</v>
      </c>
      <c r="G932" s="90" t="s">
        <v>5460</v>
      </c>
      <c r="H932" s="120" t="s">
        <v>5701</v>
      </c>
      <c r="I932" s="94">
        <v>0</v>
      </c>
      <c r="J932" s="94">
        <v>0</v>
      </c>
      <c r="K932" s="95">
        <v>1.9970000000000002E-2</v>
      </c>
      <c r="L932" s="96">
        <v>0.08</v>
      </c>
      <c r="M932" s="96">
        <f t="shared" ref="M932:M933" si="649">I932*K932</f>
        <v>0</v>
      </c>
      <c r="N932" s="96">
        <f t="shared" ref="N932:N933" si="650">J932*L932</f>
        <v>0</v>
      </c>
      <c r="O932" s="96" t="s">
        <v>27</v>
      </c>
      <c r="P932" s="187">
        <v>12844</v>
      </c>
      <c r="Q932" s="98">
        <f>VLOOKUP(H932,Devices!$A$2:$C$2077,3,FALSE)</f>
        <v>14336</v>
      </c>
      <c r="R932" s="94">
        <f t="shared" si="641"/>
        <v>1492</v>
      </c>
      <c r="S932" s="94"/>
      <c r="T932" s="94">
        <f t="shared" si="642"/>
        <v>1492</v>
      </c>
      <c r="U932" s="96">
        <f t="shared" si="643"/>
        <v>29.795240000000003</v>
      </c>
      <c r="V932" s="99">
        <v>14837</v>
      </c>
      <c r="W932" s="100">
        <f>VLOOKUP(H932,Devices!$A$2:$D$2077,4,FALSE)</f>
        <v>17918</v>
      </c>
      <c r="X932" s="94">
        <f t="shared" si="644"/>
        <v>3081</v>
      </c>
      <c r="Y932" s="94"/>
      <c r="Z932" s="94">
        <f t="shared" si="645"/>
        <v>3081</v>
      </c>
      <c r="AA932" s="96">
        <f t="shared" si="646"/>
        <v>246.48000000000002</v>
      </c>
      <c r="AB932" s="91">
        <v>276.27524</v>
      </c>
      <c r="AC932" s="91"/>
    </row>
    <row r="933" spans="1:34" s="4" customFormat="1" ht="15" customHeight="1">
      <c r="A933" s="81" t="s">
        <v>5724</v>
      </c>
      <c r="B933" s="90">
        <v>1013188500</v>
      </c>
      <c r="C933" s="91">
        <f>SUM(U933+AA933)</f>
        <v>16.175700000000003</v>
      </c>
      <c r="D933" s="294">
        <v>13902304</v>
      </c>
      <c r="E933" s="90" t="s">
        <v>1168</v>
      </c>
      <c r="F933" s="90" t="s">
        <v>5725</v>
      </c>
      <c r="G933" s="90" t="s">
        <v>5726</v>
      </c>
      <c r="H933" s="120" t="s">
        <v>5727</v>
      </c>
      <c r="I933" s="94">
        <v>0</v>
      </c>
      <c r="J933" s="94">
        <v>0</v>
      </c>
      <c r="K933" s="95">
        <v>1.9970000000000002E-2</v>
      </c>
      <c r="L933" s="96">
        <v>0.08</v>
      </c>
      <c r="M933" s="96">
        <f t="shared" si="649"/>
        <v>0</v>
      </c>
      <c r="N933" s="96">
        <f t="shared" si="650"/>
        <v>0</v>
      </c>
      <c r="O933" s="96" t="s">
        <v>27</v>
      </c>
      <c r="P933" s="187">
        <v>2390</v>
      </c>
      <c r="Q933" s="98">
        <f>VLOOKUP(H933,Devices!$A$2:$C$2077,3,FALSE)</f>
        <v>3200</v>
      </c>
      <c r="R933" s="94">
        <f t="shared" si="641"/>
        <v>810</v>
      </c>
      <c r="S933" s="94"/>
      <c r="T933" s="94">
        <f t="shared" si="642"/>
        <v>810</v>
      </c>
      <c r="U933" s="96">
        <f t="shared" si="643"/>
        <v>16.175700000000003</v>
      </c>
      <c r="V933" s="99">
        <v>0</v>
      </c>
      <c r="W933" s="100">
        <f>VLOOKUP(H933,Devices!$A$2:$D$2077,4,FALSE)</f>
        <v>0</v>
      </c>
      <c r="X933" s="94">
        <f t="shared" si="644"/>
        <v>0</v>
      </c>
      <c r="Y933" s="94"/>
      <c r="Z933" s="94" t="str">
        <f t="shared" si="645"/>
        <v>0</v>
      </c>
      <c r="AA933" s="96">
        <f t="shared" si="646"/>
        <v>0</v>
      </c>
      <c r="AB933" s="91">
        <v>16.175700000000003</v>
      </c>
      <c r="AC933" s="91"/>
    </row>
    <row r="934" spans="1:34" s="4" customFormat="1" ht="15" customHeight="1">
      <c r="A934" s="81" t="s">
        <v>5724</v>
      </c>
      <c r="B934" s="90">
        <v>1013188500</v>
      </c>
      <c r="C934" s="91">
        <f>SUM(U934+AA934)</f>
        <v>3.3349900000000003</v>
      </c>
      <c r="D934" s="294">
        <v>13901518</v>
      </c>
      <c r="E934" s="90" t="s">
        <v>1168</v>
      </c>
      <c r="F934" s="90" t="s">
        <v>5728</v>
      </c>
      <c r="G934" s="90" t="s">
        <v>5726</v>
      </c>
      <c r="H934" s="120" t="s">
        <v>5729</v>
      </c>
      <c r="I934" s="94">
        <v>0</v>
      </c>
      <c r="J934" s="94">
        <v>0</v>
      </c>
      <c r="K934" s="95">
        <v>1.9970000000000002E-2</v>
      </c>
      <c r="L934" s="96">
        <v>0.08</v>
      </c>
      <c r="M934" s="96">
        <f t="shared" ref="M934:M935" si="651">I934*K934</f>
        <v>0</v>
      </c>
      <c r="N934" s="96">
        <f t="shared" ref="N934:N935" si="652">J934*L934</f>
        <v>0</v>
      </c>
      <c r="O934" s="96" t="s">
        <v>27</v>
      </c>
      <c r="P934" s="187">
        <v>634</v>
      </c>
      <c r="Q934" s="98">
        <f>VLOOKUP(H934,Devices!$A$2:$C$2077,3,FALSE)</f>
        <v>801</v>
      </c>
      <c r="R934" s="94">
        <f t="shared" si="641"/>
        <v>167</v>
      </c>
      <c r="S934" s="94"/>
      <c r="T934" s="94">
        <f t="shared" si="642"/>
        <v>167</v>
      </c>
      <c r="U934" s="96">
        <f t="shared" si="643"/>
        <v>3.3349900000000003</v>
      </c>
      <c r="V934" s="99">
        <v>0</v>
      </c>
      <c r="W934" s="100">
        <f>VLOOKUP(H934,Devices!$A$2:$D$2077,4,FALSE)</f>
        <v>0</v>
      </c>
      <c r="X934" s="94">
        <f t="shared" si="644"/>
        <v>0</v>
      </c>
      <c r="Y934" s="94"/>
      <c r="Z934" s="94" t="str">
        <f t="shared" si="645"/>
        <v>0</v>
      </c>
      <c r="AA934" s="96">
        <f t="shared" si="646"/>
        <v>0</v>
      </c>
      <c r="AB934" s="91">
        <v>3.3349900000000003</v>
      </c>
      <c r="AC934" s="91"/>
    </row>
    <row r="935" spans="1:34" s="3" customFormat="1" ht="15" customHeight="1">
      <c r="A935" s="81" t="s">
        <v>5910</v>
      </c>
      <c r="B935" s="90">
        <v>1013188600</v>
      </c>
      <c r="C935" s="91">
        <f>SUM(U935+AA935)</f>
        <v>599.75714999999991</v>
      </c>
      <c r="D935" s="294">
        <v>13986231</v>
      </c>
      <c r="E935" s="90" t="s">
        <v>1168</v>
      </c>
      <c r="F935" s="90" t="s">
        <v>5441</v>
      </c>
      <c r="G935" s="90" t="s">
        <v>5408</v>
      </c>
      <c r="H935" s="93" t="s">
        <v>5430</v>
      </c>
      <c r="I935" s="94">
        <v>0</v>
      </c>
      <c r="J935" s="94">
        <v>0</v>
      </c>
      <c r="K935" s="95">
        <v>1.9970000000000002E-2</v>
      </c>
      <c r="L935" s="96">
        <v>0.08</v>
      </c>
      <c r="M935" s="96">
        <f t="shared" si="651"/>
        <v>0</v>
      </c>
      <c r="N935" s="96">
        <f t="shared" si="652"/>
        <v>0</v>
      </c>
      <c r="O935" s="96" t="s">
        <v>27</v>
      </c>
      <c r="P935" s="187">
        <v>111283</v>
      </c>
      <c r="Q935" s="98">
        <f>VLOOKUP(H935,Devices!$A$2:$C$2077,3,FALSE)</f>
        <v>113378</v>
      </c>
      <c r="R935" s="94">
        <f t="shared" si="641"/>
        <v>2095</v>
      </c>
      <c r="S935" s="119"/>
      <c r="T935" s="94">
        <f>IF(R935-I935&gt;0, R935-I935,"0")</f>
        <v>2095</v>
      </c>
      <c r="U935" s="624">
        <f>IF(T935&gt;0,T935*K935,"0")</f>
        <v>41.837150000000001</v>
      </c>
      <c r="V935" s="99">
        <v>24763</v>
      </c>
      <c r="W935" s="100">
        <f>VLOOKUP(H935,Devices!$A$2:$D$2077,4,FALSE)</f>
        <v>31737</v>
      </c>
      <c r="X935" s="94">
        <f t="shared" si="644"/>
        <v>6974</v>
      </c>
      <c r="Y935" s="94"/>
      <c r="Z935" s="94">
        <f>IF(X935-J935&gt;0,X935-J935,"0")</f>
        <v>6974</v>
      </c>
      <c r="AA935" s="624">
        <f>IF(Z935&gt;0,Z935*L935,"0")</f>
        <v>557.91999999999996</v>
      </c>
      <c r="AB935" s="91">
        <v>599.75714999999991</v>
      </c>
      <c r="AC935" s="91"/>
    </row>
    <row r="936" spans="1:34" s="3" customFormat="1" ht="15" customHeight="1">
      <c r="A936" s="81">
        <v>100</v>
      </c>
      <c r="B936" s="90">
        <v>1054214250</v>
      </c>
      <c r="C936" s="91">
        <f>SUM(O936+U936+AA936)</f>
        <v>591.10525000000007</v>
      </c>
      <c r="D936" s="294">
        <v>12354831</v>
      </c>
      <c r="E936" s="90" t="s">
        <v>548</v>
      </c>
      <c r="F936" s="90" t="s">
        <v>4056</v>
      </c>
      <c r="G936" s="90" t="s">
        <v>40</v>
      </c>
      <c r="H936" s="93">
        <v>7948004</v>
      </c>
      <c r="I936" s="94">
        <v>4000</v>
      </c>
      <c r="J936" s="90">
        <v>0</v>
      </c>
      <c r="K936" s="95">
        <v>2.0750000000000001E-2</v>
      </c>
      <c r="L936" s="96">
        <v>0.08</v>
      </c>
      <c r="M936" s="96">
        <f t="shared" si="619"/>
        <v>83</v>
      </c>
      <c r="N936" s="96">
        <f t="shared" si="620"/>
        <v>0</v>
      </c>
      <c r="O936" s="96">
        <f>M936+N936</f>
        <v>83</v>
      </c>
      <c r="P936" s="317">
        <v>1280420</v>
      </c>
      <c r="Q936" s="98">
        <f>VLOOKUP(H936,[1]Billing!$I$2:$S$2302,11,FALSE)</f>
        <v>1308907</v>
      </c>
      <c r="R936" s="94">
        <f t="shared" si="621"/>
        <v>28487</v>
      </c>
      <c r="S936" s="94">
        <f>IF(R936-I936&gt;0, R936-I936,"0")</f>
        <v>24487</v>
      </c>
      <c r="T936" s="94"/>
      <c r="U936" s="96">
        <f>IF(S936&gt;0,S936*K936,"0")</f>
        <v>508.10525000000001</v>
      </c>
      <c r="V936" s="99">
        <v>0</v>
      </c>
      <c r="W936" s="100">
        <f>VLOOKUP(H936,[1]Billing!$I$2:$Y$2302,17,FALSE)</f>
        <v>0</v>
      </c>
      <c r="X936" s="94">
        <f t="shared" ref="X936:X1001" si="653">W936-V936</f>
        <v>0</v>
      </c>
      <c r="Y936" s="94" t="str">
        <f>IF(X936-J936&gt;0,X936-J936,"0")</f>
        <v>0</v>
      </c>
      <c r="Z936" s="94"/>
      <c r="AA936" s="96">
        <f>IF(Y936&gt;0,Y936*L936,"0")</f>
        <v>0</v>
      </c>
      <c r="AB936" s="91">
        <v>591.10525000000007</v>
      </c>
      <c r="AC936" s="203"/>
      <c r="AG936" s="4"/>
      <c r="AH936" s="4"/>
    </row>
    <row r="937" spans="1:34" s="4" customFormat="1" ht="15" customHeight="1">
      <c r="A937" s="81" t="s">
        <v>2246</v>
      </c>
      <c r="B937" s="90">
        <v>1054214250</v>
      </c>
      <c r="C937" s="91">
        <f>SUM(U937+AA937)</f>
        <v>39.440750000000001</v>
      </c>
      <c r="D937" s="294">
        <v>12355645</v>
      </c>
      <c r="E937" s="90" t="s">
        <v>548</v>
      </c>
      <c r="F937" s="90" t="s">
        <v>2247</v>
      </c>
      <c r="G937" s="90" t="s">
        <v>113</v>
      </c>
      <c r="H937" s="120" t="s">
        <v>2248</v>
      </c>
      <c r="I937" s="94">
        <v>0</v>
      </c>
      <c r="J937" s="94">
        <v>0</v>
      </c>
      <c r="K937" s="95">
        <v>1.9970000000000002E-2</v>
      </c>
      <c r="L937" s="96">
        <v>0.08</v>
      </c>
      <c r="M937" s="96">
        <f t="shared" si="619"/>
        <v>0</v>
      </c>
      <c r="N937" s="96">
        <f t="shared" si="620"/>
        <v>0</v>
      </c>
      <c r="O937" s="90" t="s">
        <v>27</v>
      </c>
      <c r="P937" s="187">
        <v>483231</v>
      </c>
      <c r="Q937" s="98">
        <f>VLOOKUP(H937,Devices!$A$2:$C$2077,3,FALSE)</f>
        <v>485206</v>
      </c>
      <c r="R937" s="94">
        <f t="shared" si="621"/>
        <v>1975</v>
      </c>
      <c r="S937" s="94"/>
      <c r="T937" s="94">
        <f>IF(R937-I937&gt;0, R937-I937,"0")</f>
        <v>1975</v>
      </c>
      <c r="U937" s="96">
        <f>IF(T937&gt;0,T937*K937,"0")</f>
        <v>39.440750000000001</v>
      </c>
      <c r="V937" s="99">
        <v>0</v>
      </c>
      <c r="W937" s="100">
        <v>0</v>
      </c>
      <c r="X937" s="94">
        <f t="shared" si="653"/>
        <v>0</v>
      </c>
      <c r="Y937" s="94"/>
      <c r="Z937" s="94" t="str">
        <f>IF(X937-J937&gt;0,X937-J937,"0")</f>
        <v>0</v>
      </c>
      <c r="AA937" s="96">
        <f>IF(Z937&gt;0,Z937*L937,"0")</f>
        <v>0</v>
      </c>
      <c r="AB937" s="91">
        <v>39.440750000000001</v>
      </c>
      <c r="AC937" s="91"/>
      <c r="AF937" s="3"/>
      <c r="AG937" s="3"/>
      <c r="AH937" s="3"/>
    </row>
    <row r="938" spans="1:34" s="4" customFormat="1" ht="15" customHeight="1">
      <c r="A938" s="81" t="s">
        <v>2422</v>
      </c>
      <c r="B938" s="90">
        <v>1054214250</v>
      </c>
      <c r="C938" s="91">
        <f>SUM(O938+U938+AA938)</f>
        <v>41.5</v>
      </c>
      <c r="D938" s="294">
        <v>12355697</v>
      </c>
      <c r="E938" s="90" t="s">
        <v>548</v>
      </c>
      <c r="F938" s="90" t="s">
        <v>5552</v>
      </c>
      <c r="G938" s="90" t="s">
        <v>2302</v>
      </c>
      <c r="H938" s="93" t="s">
        <v>2423</v>
      </c>
      <c r="I938" s="94">
        <v>2000</v>
      </c>
      <c r="J938" s="90">
        <v>0</v>
      </c>
      <c r="K938" s="95">
        <v>2.0750000000000001E-2</v>
      </c>
      <c r="L938" s="96">
        <v>0.08</v>
      </c>
      <c r="M938" s="96">
        <f t="shared" si="619"/>
        <v>41.5</v>
      </c>
      <c r="N938" s="96">
        <f t="shared" si="620"/>
        <v>0</v>
      </c>
      <c r="O938" s="96">
        <f>M938+N938</f>
        <v>41.5</v>
      </c>
      <c r="P938" s="317">
        <v>95967</v>
      </c>
      <c r="Q938" s="98">
        <f>VLOOKUP(H938,Devices!$A$2:$C$2077,3,FALSE)</f>
        <v>96609</v>
      </c>
      <c r="R938" s="94">
        <f t="shared" si="621"/>
        <v>642</v>
      </c>
      <c r="S938" s="94" t="str">
        <f>IF(R938-I938&gt;0, R938-I938,"0")</f>
        <v>0</v>
      </c>
      <c r="T938" s="94"/>
      <c r="U938" s="96">
        <f>IF(S938&gt;0,S938*K938,"0")</f>
        <v>0</v>
      </c>
      <c r="V938" s="99">
        <v>0</v>
      </c>
      <c r="W938" s="100">
        <v>0</v>
      </c>
      <c r="X938" s="94">
        <f t="shared" si="653"/>
        <v>0</v>
      </c>
      <c r="Y938" s="94" t="str">
        <f>IF(X938-J938&gt;0,X938-J938,"0")</f>
        <v>0</v>
      </c>
      <c r="Z938" s="94"/>
      <c r="AA938" s="96">
        <f>IF(Y938&gt;0,Y938*L938,"0")</f>
        <v>0</v>
      </c>
      <c r="AB938" s="91">
        <v>41.5</v>
      </c>
      <c r="AC938" s="203"/>
      <c r="AF938" s="3"/>
    </row>
    <row r="939" spans="1:34" s="4" customFormat="1" ht="15" customHeight="1">
      <c r="A939" s="81" t="s">
        <v>2580</v>
      </c>
      <c r="B939" s="90">
        <v>1054214250</v>
      </c>
      <c r="C939" s="91">
        <f>SUM(O939+U939+AA939)</f>
        <v>106.074</v>
      </c>
      <c r="D939" s="294">
        <v>12355764</v>
      </c>
      <c r="E939" s="90" t="s">
        <v>548</v>
      </c>
      <c r="F939" s="90" t="s">
        <v>2581</v>
      </c>
      <c r="G939" s="90" t="s">
        <v>2280</v>
      </c>
      <c r="H939" s="93" t="s">
        <v>2582</v>
      </c>
      <c r="I939" s="94">
        <v>4000</v>
      </c>
      <c r="J939" s="90">
        <v>0</v>
      </c>
      <c r="K939" s="95">
        <v>2.0750000000000001E-2</v>
      </c>
      <c r="L939" s="96">
        <v>0.08</v>
      </c>
      <c r="M939" s="96">
        <f t="shared" si="619"/>
        <v>83</v>
      </c>
      <c r="N939" s="96">
        <f t="shared" si="620"/>
        <v>0</v>
      </c>
      <c r="O939" s="96">
        <f>M939+N939</f>
        <v>83</v>
      </c>
      <c r="P939" s="317">
        <v>179775</v>
      </c>
      <c r="Q939" s="98">
        <f>VLOOKUP(H939,Devices!$A$2:$C$2077,3,FALSE)</f>
        <v>184887</v>
      </c>
      <c r="R939" s="94">
        <f t="shared" si="621"/>
        <v>5112</v>
      </c>
      <c r="S939" s="94">
        <f>IF(R939-I939&gt;0, R939-I939,"0")</f>
        <v>1112</v>
      </c>
      <c r="T939" s="94"/>
      <c r="U939" s="96">
        <f>IF(S939&gt;0,S939*K939,"0")</f>
        <v>23.074000000000002</v>
      </c>
      <c r="V939" s="99">
        <v>0</v>
      </c>
      <c r="W939" s="100">
        <v>0</v>
      </c>
      <c r="X939" s="94">
        <f t="shared" si="653"/>
        <v>0</v>
      </c>
      <c r="Y939" s="94" t="str">
        <f>IF(X939-J939&gt;0,X939-J939,"0")</f>
        <v>0</v>
      </c>
      <c r="Z939" s="94"/>
      <c r="AA939" s="96">
        <f>IF(Y939&gt;0,Y939*L939,"0")</f>
        <v>0</v>
      </c>
      <c r="AB939" s="91">
        <v>106.074</v>
      </c>
      <c r="AC939" s="203"/>
    </row>
    <row r="940" spans="1:34" s="4" customFormat="1" ht="15" customHeight="1">
      <c r="A940" s="81" t="s">
        <v>4835</v>
      </c>
      <c r="B940" s="90">
        <v>1054214250</v>
      </c>
      <c r="C940" s="91">
        <f>SUM(U940+AA940)</f>
        <v>82.555980000000005</v>
      </c>
      <c r="D940" s="294">
        <v>12356325</v>
      </c>
      <c r="E940" s="90" t="s">
        <v>548</v>
      </c>
      <c r="F940" s="90" t="s">
        <v>4836</v>
      </c>
      <c r="G940" s="90" t="s">
        <v>2236</v>
      </c>
      <c r="H940" s="120" t="s">
        <v>4813</v>
      </c>
      <c r="I940" s="94">
        <v>0</v>
      </c>
      <c r="J940" s="94">
        <v>0</v>
      </c>
      <c r="K940" s="95">
        <v>1.9970000000000002E-2</v>
      </c>
      <c r="L940" s="96">
        <v>0.08</v>
      </c>
      <c r="M940" s="96">
        <f t="shared" ref="M940:M942" si="654">I940*K940</f>
        <v>0</v>
      </c>
      <c r="N940" s="96">
        <f t="shared" ref="N940:N942" si="655">J940*L940</f>
        <v>0</v>
      </c>
      <c r="O940" s="90" t="s">
        <v>27</v>
      </c>
      <c r="P940" s="187">
        <v>196616</v>
      </c>
      <c r="Q940" s="98">
        <f>VLOOKUP(H940,Devices!$A$2:$C$2077,3,FALSE)</f>
        <v>200750</v>
      </c>
      <c r="R940" s="94">
        <f t="shared" ref="R940:R942" si="656">Q940-P940</f>
        <v>4134</v>
      </c>
      <c r="S940" s="94"/>
      <c r="T940" s="94">
        <f>IF(R940-I940&gt;0, R940-I940,"0")</f>
        <v>4134</v>
      </c>
      <c r="U940" s="96">
        <f>IF(T940&gt;0,T940*K940,"0")</f>
        <v>82.555980000000005</v>
      </c>
      <c r="V940" s="99">
        <v>0</v>
      </c>
      <c r="W940" s="100">
        <v>0</v>
      </c>
      <c r="X940" s="94">
        <f t="shared" ref="X940:X942" si="657">W940-V940</f>
        <v>0</v>
      </c>
      <c r="Y940" s="94"/>
      <c r="Z940" s="94" t="str">
        <f>IF(X940-J940&gt;0,X940-J940,"0")</f>
        <v>0</v>
      </c>
      <c r="AA940" s="96">
        <f>IF(Z940&gt;0,Z940*L940,"0")</f>
        <v>0</v>
      </c>
      <c r="AB940" s="91">
        <v>82.555980000000005</v>
      </c>
      <c r="AC940" s="91"/>
    </row>
    <row r="941" spans="1:34" s="4" customFormat="1" ht="15" customHeight="1">
      <c r="A941" s="81" t="s">
        <v>5179</v>
      </c>
      <c r="B941" s="90">
        <v>1054214250</v>
      </c>
      <c r="C941" s="91">
        <f>SUM(O941+U941+AA941)</f>
        <v>71.42</v>
      </c>
      <c r="D941" s="294">
        <v>12356412</v>
      </c>
      <c r="E941" s="90" t="s">
        <v>548</v>
      </c>
      <c r="F941" s="90" t="s">
        <v>5180</v>
      </c>
      <c r="G941" s="90" t="s">
        <v>3498</v>
      </c>
      <c r="H941" s="93" t="s">
        <v>5131</v>
      </c>
      <c r="I941" s="94">
        <v>2000</v>
      </c>
      <c r="J941" s="90">
        <v>100</v>
      </c>
      <c r="K941" s="95">
        <v>2.0750000000000001E-2</v>
      </c>
      <c r="L941" s="96">
        <v>0.08</v>
      </c>
      <c r="M941" s="96">
        <f t="shared" si="654"/>
        <v>41.5</v>
      </c>
      <c r="N941" s="96">
        <f t="shared" si="655"/>
        <v>8</v>
      </c>
      <c r="O941" s="96">
        <f>M941+N941</f>
        <v>49.5</v>
      </c>
      <c r="P941" s="317">
        <v>742</v>
      </c>
      <c r="Q941" s="98">
        <f>VLOOKUP(H941,Devices!$A$2:$C$2077,3,FALSE)</f>
        <v>1194</v>
      </c>
      <c r="R941" s="94">
        <f t="shared" si="656"/>
        <v>452</v>
      </c>
      <c r="S941" s="94" t="str">
        <f>IF(R941-I941&gt;0, R941-I941,"0")</f>
        <v>0</v>
      </c>
      <c r="T941" s="94"/>
      <c r="U941" s="96">
        <f>IF(S941&gt;0,S941*K941,"0")</f>
        <v>0</v>
      </c>
      <c r="V941" s="99">
        <v>1965</v>
      </c>
      <c r="W941" s="100">
        <f>VLOOKUP(H941,Devices!$A$2:$D$2077,4,FALSE)</f>
        <v>2339</v>
      </c>
      <c r="X941" s="94">
        <f t="shared" si="657"/>
        <v>374</v>
      </c>
      <c r="Y941" s="94">
        <f>IF(X941-J941&gt;0,X941-J941,"0")</f>
        <v>274</v>
      </c>
      <c r="Z941" s="94"/>
      <c r="AA941" s="96">
        <f>IF(Y941&gt;0,Y941*L941,"0")</f>
        <v>21.92</v>
      </c>
      <c r="AB941" s="91">
        <v>71.42</v>
      </c>
      <c r="AC941" s="203"/>
    </row>
    <row r="942" spans="1:34" s="4" customFormat="1" ht="15" customHeight="1">
      <c r="A942" s="81" t="s">
        <v>5553</v>
      </c>
      <c r="B942" s="90">
        <v>1054214250</v>
      </c>
      <c r="C942" s="91">
        <f>SUM(O942+U942+AA942)</f>
        <v>150.18</v>
      </c>
      <c r="D942" s="294">
        <v>12356141</v>
      </c>
      <c r="E942" s="90" t="s">
        <v>548</v>
      </c>
      <c r="F942" s="90" t="s">
        <v>5554</v>
      </c>
      <c r="G942" s="90" t="s">
        <v>1971</v>
      </c>
      <c r="H942" s="93" t="s">
        <v>3606</v>
      </c>
      <c r="I942" s="94">
        <v>6000</v>
      </c>
      <c r="J942" s="90">
        <v>100</v>
      </c>
      <c r="K942" s="95">
        <v>2.0750000000000001E-2</v>
      </c>
      <c r="L942" s="96">
        <v>0.08</v>
      </c>
      <c r="M942" s="96">
        <f t="shared" si="654"/>
        <v>124.5</v>
      </c>
      <c r="N942" s="96">
        <f t="shared" si="655"/>
        <v>8</v>
      </c>
      <c r="O942" s="96">
        <f>M942+N942</f>
        <v>132.5</v>
      </c>
      <c r="P942" s="317">
        <v>52538</v>
      </c>
      <c r="Q942" s="98">
        <f>VLOOKUP(H942,Devices!$A$2:$C$2077,3,FALSE)</f>
        <v>54479</v>
      </c>
      <c r="R942" s="94">
        <f t="shared" si="656"/>
        <v>1941</v>
      </c>
      <c r="S942" s="94" t="str">
        <f>IF(R942-I942&gt;0, R942-I942,"0")</f>
        <v>0</v>
      </c>
      <c r="T942" s="94"/>
      <c r="U942" s="96">
        <f>IF(S942&gt;0,S942*K942,"0")</f>
        <v>0</v>
      </c>
      <c r="V942" s="99">
        <v>30099</v>
      </c>
      <c r="W942" s="100">
        <f>VLOOKUP(H942,Devices!$A$2:$D$2077,4,FALSE)</f>
        <v>30420</v>
      </c>
      <c r="X942" s="94">
        <f t="shared" si="657"/>
        <v>321</v>
      </c>
      <c r="Y942" s="94">
        <f>IF(X942-J942&gt;0,X942-J942,"0")</f>
        <v>221</v>
      </c>
      <c r="Z942" s="94"/>
      <c r="AA942" s="96">
        <f>IF(Y942&gt;0,Y942*L942,"0")</f>
        <v>17.68</v>
      </c>
      <c r="AB942" s="91">
        <v>150.18</v>
      </c>
      <c r="AC942" s="203"/>
    </row>
    <row r="943" spans="1:34" s="3" customFormat="1" ht="15" customHeight="1">
      <c r="A943" s="81">
        <v>101</v>
      </c>
      <c r="B943" s="90">
        <v>1013196570</v>
      </c>
      <c r="C943" s="91">
        <f>SUM(O943+U943+AA943)</f>
        <v>166</v>
      </c>
      <c r="D943" s="294">
        <v>12317206</v>
      </c>
      <c r="E943" s="90" t="s">
        <v>549</v>
      </c>
      <c r="F943" s="90" t="s">
        <v>2536</v>
      </c>
      <c r="G943" s="90" t="s">
        <v>1755</v>
      </c>
      <c r="H943" s="120" t="s">
        <v>550</v>
      </c>
      <c r="I943" s="94">
        <v>8000</v>
      </c>
      <c r="J943" s="90">
        <v>0</v>
      </c>
      <c r="K943" s="95">
        <v>2.0750000000000001E-2</v>
      </c>
      <c r="L943" s="96">
        <v>0.08</v>
      </c>
      <c r="M943" s="96">
        <f t="shared" si="619"/>
        <v>166</v>
      </c>
      <c r="N943" s="96">
        <f t="shared" si="620"/>
        <v>0</v>
      </c>
      <c r="O943" s="96">
        <f>M943+N943</f>
        <v>166</v>
      </c>
      <c r="P943" s="318">
        <v>227602</v>
      </c>
      <c r="Q943" s="98">
        <f>VLOOKUP(H943,Devices!$A$2:$C$2077,3,FALSE)</f>
        <v>229255</v>
      </c>
      <c r="R943" s="94">
        <f t="shared" si="621"/>
        <v>1653</v>
      </c>
      <c r="S943" s="94" t="str">
        <f>IF(R943-I943&gt;0, R943-I943,"0")</f>
        <v>0</v>
      </c>
      <c r="T943" s="94"/>
      <c r="U943" s="96">
        <f>IF(S943&gt;0,S943*K943,"0")</f>
        <v>0</v>
      </c>
      <c r="V943" s="99">
        <v>0</v>
      </c>
      <c r="W943" s="100">
        <f>VLOOKUP(H943,Devices!$A$2:$D$2077,4,FALSE)</f>
        <v>0</v>
      </c>
      <c r="X943" s="94">
        <f t="shared" si="653"/>
        <v>0</v>
      </c>
      <c r="Y943" s="94" t="str">
        <f>IF(X943-J943&gt;0,X943-J943,"0")</f>
        <v>0</v>
      </c>
      <c r="Z943" s="94"/>
      <c r="AA943" s="96">
        <f>IF(Y943&gt;0,Y943*L943,"0")</f>
        <v>0</v>
      </c>
      <c r="AB943" s="91">
        <v>166</v>
      </c>
      <c r="AC943" s="91"/>
      <c r="AF943" s="4"/>
      <c r="AG943" s="4"/>
      <c r="AH943" s="4"/>
    </row>
    <row r="944" spans="1:34" s="4" customFormat="1" ht="15" customHeight="1">
      <c r="A944" s="81" t="s">
        <v>1968</v>
      </c>
      <c r="B944" s="90">
        <v>1013210280</v>
      </c>
      <c r="C944" s="91">
        <f>SUM(U944+AA944)</f>
        <v>135.23114000000001</v>
      </c>
      <c r="D944" s="294">
        <v>12317207</v>
      </c>
      <c r="E944" s="90" t="s">
        <v>552</v>
      </c>
      <c r="F944" s="90" t="s">
        <v>4509</v>
      </c>
      <c r="G944" s="90" t="s">
        <v>1174</v>
      </c>
      <c r="H944" s="120" t="s">
        <v>553</v>
      </c>
      <c r="I944" s="94">
        <v>0</v>
      </c>
      <c r="J944" s="94">
        <v>0</v>
      </c>
      <c r="K944" s="95">
        <v>1.9970000000000002E-2</v>
      </c>
      <c r="L944" s="96">
        <v>0.08</v>
      </c>
      <c r="M944" s="96">
        <f t="shared" si="619"/>
        <v>0</v>
      </c>
      <c r="N944" s="96">
        <f t="shared" si="620"/>
        <v>0</v>
      </c>
      <c r="O944" s="90" t="s">
        <v>27</v>
      </c>
      <c r="P944" s="187">
        <v>166337</v>
      </c>
      <c r="Q944" s="98">
        <f>VLOOKUP(H944,Devices!$A$2:$C$2077,3,FALSE)</f>
        <v>169299</v>
      </c>
      <c r="R944" s="94">
        <f t="shared" si="621"/>
        <v>2962</v>
      </c>
      <c r="S944" s="94"/>
      <c r="T944" s="94">
        <f>IF(R944-I944&gt;0, R944-I944,"0")</f>
        <v>2962</v>
      </c>
      <c r="U944" s="96">
        <f>IF(T944&gt;0,T944*K944,"0")</f>
        <v>59.151140000000005</v>
      </c>
      <c r="V944" s="99">
        <v>73636</v>
      </c>
      <c r="W944" s="100">
        <f>VLOOKUP(H944,Devices!$A$2:$D$2077,4,FALSE)</f>
        <v>74587</v>
      </c>
      <c r="X944" s="94">
        <f t="shared" si="653"/>
        <v>951</v>
      </c>
      <c r="Y944" s="94"/>
      <c r="Z944" s="94">
        <f>IF(X944-J944&gt;0,X944-J944,"0")</f>
        <v>951</v>
      </c>
      <c r="AA944" s="96">
        <f>IF(Z944&gt;0,Z944*L944,"0")</f>
        <v>76.08</v>
      </c>
      <c r="AB944" s="91">
        <v>135.23114000000001</v>
      </c>
      <c r="AC944" s="91"/>
      <c r="AG944" s="3"/>
      <c r="AH944" s="3"/>
    </row>
    <row r="945" spans="1:34" s="3" customFormat="1" ht="15" customHeight="1">
      <c r="A945" s="81">
        <v>103</v>
      </c>
      <c r="B945" s="90">
        <v>1013195030</v>
      </c>
      <c r="C945" s="91">
        <f>SUM(O945+U945+AA945)</f>
        <v>196.42000000000002</v>
      </c>
      <c r="D945" s="294">
        <v>12354843</v>
      </c>
      <c r="E945" s="90" t="s">
        <v>1026</v>
      </c>
      <c r="F945" s="90" t="s">
        <v>1025</v>
      </c>
      <c r="G945" s="90" t="s">
        <v>1170</v>
      </c>
      <c r="H945" s="120" t="s">
        <v>554</v>
      </c>
      <c r="I945" s="94">
        <v>6000</v>
      </c>
      <c r="J945" s="90">
        <v>100</v>
      </c>
      <c r="K945" s="95">
        <v>2.0750000000000001E-2</v>
      </c>
      <c r="L945" s="96">
        <v>0.08</v>
      </c>
      <c r="M945" s="96">
        <f t="shared" si="619"/>
        <v>124.5</v>
      </c>
      <c r="N945" s="96">
        <f t="shared" si="620"/>
        <v>8</v>
      </c>
      <c r="O945" s="96">
        <f t="shared" ref="O945:O950" si="658">M945+N945</f>
        <v>132.5</v>
      </c>
      <c r="P945" s="320">
        <v>31892</v>
      </c>
      <c r="Q945" s="98">
        <f>VLOOKUP(H945,Devices!$A$2:$C$2077,3,FALSE)</f>
        <v>32295</v>
      </c>
      <c r="R945" s="94">
        <f t="shared" si="621"/>
        <v>403</v>
      </c>
      <c r="S945" s="94" t="str">
        <f t="shared" ref="S945:S950" si="659">IF(R945-I945&gt;0, R945-I945,"0")</f>
        <v>0</v>
      </c>
      <c r="T945" s="94"/>
      <c r="U945" s="96">
        <f t="shared" ref="U945:U950" si="660">IF(S945&gt;0,S945*K945,"0")</f>
        <v>0</v>
      </c>
      <c r="V945" s="99">
        <v>63822</v>
      </c>
      <c r="W945" s="100">
        <f>VLOOKUP(H945,Devices!$A$2:$D$2077,4,FALSE)</f>
        <v>64721</v>
      </c>
      <c r="X945" s="94">
        <f t="shared" si="653"/>
        <v>899</v>
      </c>
      <c r="Y945" s="94">
        <f t="shared" ref="Y945:Y950" si="661">IF(X945-J945&gt;0,X945-J945,"0")</f>
        <v>799</v>
      </c>
      <c r="Z945" s="94"/>
      <c r="AA945" s="96">
        <f t="shared" ref="AA945:AA950" si="662">IF(Y945&gt;0,Y945*L945,"0")</f>
        <v>63.92</v>
      </c>
      <c r="AB945" s="91">
        <v>196.42000000000002</v>
      </c>
      <c r="AC945" s="91"/>
      <c r="AG945" s="4"/>
      <c r="AH945" s="4"/>
    </row>
    <row r="946" spans="1:34" s="3" customFormat="1" ht="15" customHeight="1">
      <c r="A946" s="81" t="s">
        <v>1242</v>
      </c>
      <c r="B946" s="90">
        <v>1058312100</v>
      </c>
      <c r="C946" s="91">
        <f>SUM(O946+U946+AA946)</f>
        <v>203.91025000000002</v>
      </c>
      <c r="D946" s="294">
        <v>12602273</v>
      </c>
      <c r="E946" s="90" t="s">
        <v>1243</v>
      </c>
      <c r="F946" s="90" t="s">
        <v>1244</v>
      </c>
      <c r="G946" s="90" t="s">
        <v>1157</v>
      </c>
      <c r="H946" s="120" t="s">
        <v>1245</v>
      </c>
      <c r="I946" s="94">
        <v>8000</v>
      </c>
      <c r="J946" s="90"/>
      <c r="K946" s="95">
        <v>2.0750000000000001E-2</v>
      </c>
      <c r="L946" s="96">
        <v>0.08</v>
      </c>
      <c r="M946" s="96">
        <f t="shared" si="619"/>
        <v>166</v>
      </c>
      <c r="N946" s="96">
        <f t="shared" si="620"/>
        <v>0</v>
      </c>
      <c r="O946" s="96">
        <f t="shared" si="658"/>
        <v>166</v>
      </c>
      <c r="P946" s="443">
        <v>587370</v>
      </c>
      <c r="Q946" s="98">
        <f>VLOOKUP(H946,Devices!$A$2:$C$2077,3,FALSE)</f>
        <v>597197</v>
      </c>
      <c r="R946" s="94">
        <f t="shared" si="621"/>
        <v>9827</v>
      </c>
      <c r="S946" s="94">
        <f t="shared" si="659"/>
        <v>1827</v>
      </c>
      <c r="T946" s="94"/>
      <c r="U946" s="96">
        <f t="shared" si="660"/>
        <v>37.910250000000005</v>
      </c>
      <c r="V946" s="157">
        <v>0</v>
      </c>
      <c r="W946" s="100">
        <f>VLOOKUP(H946,Devices!$A$2:$D$2077,4,FALSE)</f>
        <v>0</v>
      </c>
      <c r="X946" s="94">
        <f t="shared" si="653"/>
        <v>0</v>
      </c>
      <c r="Y946" s="94" t="str">
        <f t="shared" si="661"/>
        <v>0</v>
      </c>
      <c r="Z946" s="94"/>
      <c r="AA946" s="96">
        <f t="shared" si="662"/>
        <v>0</v>
      </c>
      <c r="AB946" s="91">
        <v>203.91025000000002</v>
      </c>
      <c r="AC946" s="91"/>
      <c r="AF946" s="4"/>
    </row>
    <row r="947" spans="1:34" s="4" customFormat="1" ht="15" customHeight="1">
      <c r="A947" s="81" t="s">
        <v>3172</v>
      </c>
      <c r="B947" s="90">
        <v>1013195050</v>
      </c>
      <c r="C947" s="91">
        <f>SUM(O947+U947+AA947)</f>
        <v>311.25</v>
      </c>
      <c r="D947" s="294">
        <v>13065986</v>
      </c>
      <c r="E947" s="90" t="s">
        <v>1330</v>
      </c>
      <c r="F947" s="90" t="s">
        <v>3201</v>
      </c>
      <c r="G947" s="90" t="s">
        <v>1850</v>
      </c>
      <c r="H947" s="120" t="s">
        <v>3173</v>
      </c>
      <c r="I947" s="94">
        <v>15000</v>
      </c>
      <c r="J947" s="90"/>
      <c r="K947" s="95">
        <v>2.0750000000000001E-2</v>
      </c>
      <c r="L947" s="96">
        <v>0.08</v>
      </c>
      <c r="M947" s="96">
        <f t="shared" si="619"/>
        <v>311.25</v>
      </c>
      <c r="N947" s="96">
        <f t="shared" si="620"/>
        <v>0</v>
      </c>
      <c r="O947" s="96">
        <f t="shared" si="658"/>
        <v>311.25</v>
      </c>
      <c r="P947" s="443">
        <v>472272</v>
      </c>
      <c r="Q947" s="98">
        <f>VLOOKUP(H947,Devices!$A$2:$C$2077,3,FALSE)</f>
        <v>476935</v>
      </c>
      <c r="R947" s="94">
        <f t="shared" si="621"/>
        <v>4663</v>
      </c>
      <c r="S947" s="94" t="str">
        <f t="shared" si="659"/>
        <v>0</v>
      </c>
      <c r="T947" s="94"/>
      <c r="U947" s="96">
        <f t="shared" si="660"/>
        <v>0</v>
      </c>
      <c r="V947" s="157">
        <v>0</v>
      </c>
      <c r="W947" s="100">
        <f>VLOOKUP(H947,Devices!$A$2:$D$2077,4,FALSE)</f>
        <v>0</v>
      </c>
      <c r="X947" s="94">
        <f t="shared" si="653"/>
        <v>0</v>
      </c>
      <c r="Y947" s="94" t="str">
        <f t="shared" si="661"/>
        <v>0</v>
      </c>
      <c r="Z947" s="94"/>
      <c r="AA947" s="96">
        <f t="shared" si="662"/>
        <v>0</v>
      </c>
      <c r="AB947" s="91">
        <v>311.25</v>
      </c>
      <c r="AC947" s="91"/>
      <c r="AF947" s="3"/>
      <c r="AG947" s="3"/>
      <c r="AH947" s="3"/>
    </row>
    <row r="948" spans="1:34" s="4" customFormat="1" ht="15" customHeight="1">
      <c r="A948" s="81" t="s">
        <v>5678</v>
      </c>
      <c r="B948" s="90">
        <v>1013195050</v>
      </c>
      <c r="C948" s="91">
        <f>SUM(O948+U948+AA948)</f>
        <v>100.75</v>
      </c>
      <c r="D948" s="294">
        <v>12356349</v>
      </c>
      <c r="E948" s="90" t="s">
        <v>1330</v>
      </c>
      <c r="F948" s="90" t="s">
        <v>5679</v>
      </c>
      <c r="G948" s="90" t="s">
        <v>5671</v>
      </c>
      <c r="H948" s="120" t="s">
        <v>5680</v>
      </c>
      <c r="I948" s="94">
        <v>1000</v>
      </c>
      <c r="J948" s="90">
        <v>1000</v>
      </c>
      <c r="K948" s="95">
        <v>2.0750000000000001E-2</v>
      </c>
      <c r="L948" s="96">
        <v>0.08</v>
      </c>
      <c r="M948" s="96">
        <f t="shared" ref="M948" si="663">I948*K948</f>
        <v>20.75</v>
      </c>
      <c r="N948" s="96">
        <f t="shared" ref="N948" si="664">J948*L948</f>
        <v>80</v>
      </c>
      <c r="O948" s="96">
        <f t="shared" ref="O948" si="665">M948+N948</f>
        <v>100.75</v>
      </c>
      <c r="P948" s="443">
        <v>1920</v>
      </c>
      <c r="Q948" s="98">
        <f>VLOOKUP(H948,Devices!$A$2:$C$2077,3,FALSE)</f>
        <v>2435</v>
      </c>
      <c r="R948" s="94">
        <f t="shared" ref="R948" si="666">Q948-P948</f>
        <v>515</v>
      </c>
      <c r="S948" s="94" t="str">
        <f t="shared" ref="S948" si="667">IF(R948-I948&gt;0, R948-I948,"0")</f>
        <v>0</v>
      </c>
      <c r="T948" s="94"/>
      <c r="U948" s="96">
        <f t="shared" ref="U948" si="668">IF(S948&gt;0,S948*K948,"0")</f>
        <v>0</v>
      </c>
      <c r="V948" s="157">
        <v>3312</v>
      </c>
      <c r="W948" s="100">
        <f>VLOOKUP(H948,Devices!$A$2:$D$2077,4,FALSE)</f>
        <v>4136</v>
      </c>
      <c r="X948" s="94">
        <f t="shared" ref="X948" si="669">W948-V948</f>
        <v>824</v>
      </c>
      <c r="Y948" s="94" t="str">
        <f t="shared" ref="Y948" si="670">IF(X948-J948&gt;0,X948-J948,"0")</f>
        <v>0</v>
      </c>
      <c r="Z948" s="94"/>
      <c r="AA948" s="96">
        <f t="shared" ref="AA948" si="671">IF(Y948&gt;0,Y948*L948,"0")</f>
        <v>0</v>
      </c>
      <c r="AB948" s="91">
        <v>100.75</v>
      </c>
      <c r="AC948" s="91"/>
    </row>
    <row r="949" spans="1:34" s="4" customFormat="1" ht="15" customHeight="1">
      <c r="A949" s="81" t="s">
        <v>6648</v>
      </c>
      <c r="B949" s="90">
        <v>1013195050</v>
      </c>
      <c r="C949" s="91">
        <f>SUM(O949+U949+AA949)</f>
        <v>266.65999999999997</v>
      </c>
      <c r="D949" s="294">
        <v>13586858</v>
      </c>
      <c r="E949" s="90" t="s">
        <v>1330</v>
      </c>
      <c r="F949" s="90" t="s">
        <v>6649</v>
      </c>
      <c r="G949" s="90" t="s">
        <v>5638</v>
      </c>
      <c r="H949" s="120" t="s">
        <v>6650</v>
      </c>
      <c r="I949" s="94">
        <v>6000</v>
      </c>
      <c r="J949" s="90">
        <v>100</v>
      </c>
      <c r="K949" s="95">
        <v>2.0750000000000001E-2</v>
      </c>
      <c r="L949" s="96">
        <v>0.08</v>
      </c>
      <c r="M949" s="96">
        <f t="shared" ref="M949" si="672">I949*K949</f>
        <v>124.5</v>
      </c>
      <c r="N949" s="96">
        <f t="shared" ref="N949" si="673">J949*L949</f>
        <v>8</v>
      </c>
      <c r="O949" s="96">
        <f t="shared" ref="O949" si="674">M949+N949</f>
        <v>132.5</v>
      </c>
      <c r="P949" s="443">
        <v>1124</v>
      </c>
      <c r="Q949" s="98">
        <f>VLOOKUP(H949,Devices!$A$2:$C$2077,3,FALSE)</f>
        <v>2495</v>
      </c>
      <c r="R949" s="94">
        <f t="shared" ref="R949" si="675">Q949-P949</f>
        <v>1371</v>
      </c>
      <c r="S949" s="94" t="str">
        <f t="shared" ref="S949" si="676">IF(R949-I949&gt;0, R949-I949,"0")</f>
        <v>0</v>
      </c>
      <c r="T949" s="94"/>
      <c r="U949" s="96">
        <f t="shared" ref="U949" si="677">IF(S949&gt;0,S949*K949,"0")</f>
        <v>0</v>
      </c>
      <c r="V949" s="157">
        <v>0</v>
      </c>
      <c r="W949" s="100">
        <f>VLOOKUP(H949,Devices!$A$2:$D$2077,4,FALSE)</f>
        <v>1777</v>
      </c>
      <c r="X949" s="94">
        <f t="shared" ref="X949" si="678">W949-V949</f>
        <v>1777</v>
      </c>
      <c r="Y949" s="94">
        <f t="shared" ref="Y949" si="679">IF(X949-J949&gt;0,X949-J949,"0")</f>
        <v>1677</v>
      </c>
      <c r="Z949" s="94"/>
      <c r="AA949" s="96">
        <f t="shared" ref="AA949" si="680">IF(Y949&gt;0,Y949*L949,"0")</f>
        <v>134.16</v>
      </c>
      <c r="AB949" s="91">
        <v>266.65999999999997</v>
      </c>
      <c r="AC949" s="91"/>
    </row>
    <row r="950" spans="1:34" s="4" customFormat="1" ht="15" customHeight="1">
      <c r="A950" s="81" t="s">
        <v>2937</v>
      </c>
      <c r="B950" s="90">
        <v>1058334700</v>
      </c>
      <c r="C950" s="91">
        <f>SUM(O950+U950+AA950)</f>
        <v>92.13</v>
      </c>
      <c r="D950" s="294">
        <v>12356002</v>
      </c>
      <c r="E950" s="90" t="s">
        <v>1246</v>
      </c>
      <c r="F950" s="90" t="s">
        <v>3204</v>
      </c>
      <c r="G950" s="90" t="s">
        <v>40</v>
      </c>
      <c r="H950" s="93" t="s">
        <v>2938</v>
      </c>
      <c r="I950" s="94">
        <v>4000</v>
      </c>
      <c r="J950" s="90">
        <v>0</v>
      </c>
      <c r="K950" s="95">
        <v>2.0750000000000001E-2</v>
      </c>
      <c r="L950" s="96">
        <v>0.08</v>
      </c>
      <c r="M950" s="96">
        <f t="shared" si="619"/>
        <v>83</v>
      </c>
      <c r="N950" s="96">
        <f t="shared" si="620"/>
        <v>0</v>
      </c>
      <c r="O950" s="96">
        <f t="shared" si="658"/>
        <v>83</v>
      </c>
      <c r="P950" s="322">
        <v>150923</v>
      </c>
      <c r="Q950" s="98">
        <f>VLOOKUP(H950,Devices!$A$2:$C$2077,3,FALSE)</f>
        <v>155363</v>
      </c>
      <c r="R950" s="94">
        <f t="shared" si="621"/>
        <v>4440</v>
      </c>
      <c r="S950" s="94">
        <f t="shared" si="659"/>
        <v>440</v>
      </c>
      <c r="T950" s="94"/>
      <c r="U950" s="96">
        <f t="shared" si="660"/>
        <v>9.1300000000000008</v>
      </c>
      <c r="V950" s="99">
        <v>0</v>
      </c>
      <c r="W950" s="100">
        <v>0</v>
      </c>
      <c r="X950" s="94">
        <f t="shared" si="653"/>
        <v>0</v>
      </c>
      <c r="Y950" s="94" t="str">
        <f t="shared" si="661"/>
        <v>0</v>
      </c>
      <c r="Z950" s="94"/>
      <c r="AA950" s="96">
        <f t="shared" si="662"/>
        <v>0</v>
      </c>
      <c r="AB950" s="91">
        <v>92.13</v>
      </c>
      <c r="AC950" s="91"/>
      <c r="AF950" s="3"/>
      <c r="AG950" s="3"/>
      <c r="AH950" s="3"/>
    </row>
    <row r="951" spans="1:34" s="4" customFormat="1" ht="15" customHeight="1">
      <c r="A951" s="81" t="s">
        <v>3129</v>
      </c>
      <c r="B951" s="90">
        <v>1058334700</v>
      </c>
      <c r="C951" s="91">
        <f>SUM(U951+AA951)</f>
        <v>225.94058000000001</v>
      </c>
      <c r="D951" s="294">
        <v>12908877</v>
      </c>
      <c r="E951" s="90" t="s">
        <v>555</v>
      </c>
      <c r="F951" s="90" t="s">
        <v>1875</v>
      </c>
      <c r="G951" s="90" t="s">
        <v>1254</v>
      </c>
      <c r="H951" s="120" t="s">
        <v>3130</v>
      </c>
      <c r="I951" s="94">
        <v>0</v>
      </c>
      <c r="J951" s="94">
        <v>0</v>
      </c>
      <c r="K951" s="95">
        <v>1.9970000000000002E-2</v>
      </c>
      <c r="L951" s="96">
        <v>0.08</v>
      </c>
      <c r="M951" s="96">
        <f t="shared" si="619"/>
        <v>0</v>
      </c>
      <c r="N951" s="96">
        <f t="shared" si="620"/>
        <v>0</v>
      </c>
      <c r="O951" s="90" t="s">
        <v>27</v>
      </c>
      <c r="P951" s="187">
        <v>962726</v>
      </c>
      <c r="Q951" s="98">
        <f>VLOOKUP(H951,Devices!$A$2:$C$2077,3,FALSE)</f>
        <v>974040</v>
      </c>
      <c r="R951" s="94">
        <f t="shared" si="621"/>
        <v>11314</v>
      </c>
      <c r="S951" s="94"/>
      <c r="T951" s="94">
        <f>IF(R951-I951&gt;0, R951-I951,"0")</f>
        <v>11314</v>
      </c>
      <c r="U951" s="96">
        <f>IF(T951&gt;0,T951*K951,"0")</f>
        <v>225.94058000000001</v>
      </c>
      <c r="V951" s="99">
        <v>0</v>
      </c>
      <c r="W951" s="100">
        <f>VLOOKUP(H951,Devices!$A$2:$D$2077,4,FALSE)</f>
        <v>0</v>
      </c>
      <c r="X951" s="94">
        <f t="shared" si="653"/>
        <v>0</v>
      </c>
      <c r="Y951" s="94"/>
      <c r="Z951" s="94" t="str">
        <f>IF(X951-J951&gt;0,X951-J951,"0")</f>
        <v>0</v>
      </c>
      <c r="AA951" s="96">
        <f>IF(Z951&gt;0,Z951*L951,"0")</f>
        <v>0</v>
      </c>
      <c r="AB951" s="91">
        <v>225.94058000000001</v>
      </c>
      <c r="AC951" s="91"/>
      <c r="AF951" s="3"/>
    </row>
    <row r="952" spans="1:34" s="4" customFormat="1" ht="15" customHeight="1">
      <c r="A952" s="81" t="s">
        <v>4941</v>
      </c>
      <c r="B952" s="90">
        <v>1058334700</v>
      </c>
      <c r="C952" s="91">
        <f>SUM(U952+AA952)</f>
        <v>121.91685000000001</v>
      </c>
      <c r="D952" s="294">
        <v>12356343</v>
      </c>
      <c r="E952" s="90" t="s">
        <v>555</v>
      </c>
      <c r="F952" s="90" t="s">
        <v>4942</v>
      </c>
      <c r="G952" s="90" t="s">
        <v>2236</v>
      </c>
      <c r="H952" s="120" t="s">
        <v>4914</v>
      </c>
      <c r="I952" s="94">
        <v>0</v>
      </c>
      <c r="J952" s="94">
        <v>0</v>
      </c>
      <c r="K952" s="95">
        <v>1.9970000000000002E-2</v>
      </c>
      <c r="L952" s="96">
        <v>0.08</v>
      </c>
      <c r="M952" s="96">
        <f t="shared" ref="M952" si="681">I952*K952</f>
        <v>0</v>
      </c>
      <c r="N952" s="96">
        <f t="shared" ref="N952" si="682">J952*L952</f>
        <v>0</v>
      </c>
      <c r="O952" s="90" t="s">
        <v>27</v>
      </c>
      <c r="P952" s="187">
        <v>50623</v>
      </c>
      <c r="Q952" s="98">
        <f>VLOOKUP(H952,Devices!$A$2:$C$2077,3,FALSE)</f>
        <v>56728</v>
      </c>
      <c r="R952" s="94">
        <f t="shared" ref="R952" si="683">Q952-P952</f>
        <v>6105</v>
      </c>
      <c r="S952" s="94"/>
      <c r="T952" s="94">
        <f>IF(R952-I952&gt;0, R952-I952,"0")</f>
        <v>6105</v>
      </c>
      <c r="U952" s="96">
        <f>IF(T952&gt;0,T952*K952,"0")</f>
        <v>121.91685000000001</v>
      </c>
      <c r="V952" s="99">
        <v>0</v>
      </c>
      <c r="W952" s="100">
        <v>0</v>
      </c>
      <c r="X952" s="94">
        <f t="shared" ref="X952" si="684">W952-V952</f>
        <v>0</v>
      </c>
      <c r="Y952" s="94"/>
      <c r="Z952" s="94" t="str">
        <f>IF(X952-J952&gt;0,X952-J952,"0")</f>
        <v>0</v>
      </c>
      <c r="AA952" s="96">
        <f>IF(Z952&gt;0,Z952*L952,"0")</f>
        <v>0</v>
      </c>
      <c r="AB952" s="91">
        <v>121.91685000000001</v>
      </c>
      <c r="AC952" s="91"/>
    </row>
    <row r="953" spans="1:34" s="4" customFormat="1" ht="15" customHeight="1">
      <c r="A953" s="81" t="s">
        <v>4941</v>
      </c>
      <c r="B953" s="90">
        <v>1058334700</v>
      </c>
      <c r="C953" s="91">
        <f>SUM(U953+AA953)</f>
        <v>105.38169000000001</v>
      </c>
      <c r="D953" s="294">
        <v>12356357</v>
      </c>
      <c r="E953" s="90" t="s">
        <v>555</v>
      </c>
      <c r="F953" s="90" t="s">
        <v>4942</v>
      </c>
      <c r="G953" s="90" t="s">
        <v>2236</v>
      </c>
      <c r="H953" s="120" t="s">
        <v>4915</v>
      </c>
      <c r="I953" s="94">
        <v>0</v>
      </c>
      <c r="J953" s="94">
        <v>0</v>
      </c>
      <c r="K953" s="95">
        <v>1.9970000000000002E-2</v>
      </c>
      <c r="L953" s="96">
        <v>0.08</v>
      </c>
      <c r="M953" s="96">
        <f t="shared" ref="M953" si="685">I953*K953</f>
        <v>0</v>
      </c>
      <c r="N953" s="96">
        <f t="shared" ref="N953" si="686">J953*L953</f>
        <v>0</v>
      </c>
      <c r="O953" s="90" t="s">
        <v>27</v>
      </c>
      <c r="P953" s="187">
        <v>58182</v>
      </c>
      <c r="Q953" s="98">
        <f>VLOOKUP(H953,Devices!$A$2:$C$2077,3,FALSE)</f>
        <v>63459</v>
      </c>
      <c r="R953" s="94">
        <f t="shared" ref="R953" si="687">Q953-P953</f>
        <v>5277</v>
      </c>
      <c r="S953" s="94"/>
      <c r="T953" s="94">
        <f>IF(R953-I953&gt;0, R953-I953,"0")</f>
        <v>5277</v>
      </c>
      <c r="U953" s="96">
        <f>IF(T953&gt;0,T953*K953,"0")</f>
        <v>105.38169000000001</v>
      </c>
      <c r="V953" s="99">
        <v>0</v>
      </c>
      <c r="W953" s="100">
        <v>0</v>
      </c>
      <c r="X953" s="94">
        <f t="shared" ref="X953" si="688">W953-V953</f>
        <v>0</v>
      </c>
      <c r="Y953" s="94"/>
      <c r="Z953" s="94" t="str">
        <f>IF(X953-J953&gt;0,X953-J953,"0")</f>
        <v>0</v>
      </c>
      <c r="AA953" s="96">
        <f>IF(Z953&gt;0,Z953*L953,"0")</f>
        <v>0</v>
      </c>
      <c r="AB953" s="91">
        <v>105.38169000000001</v>
      </c>
      <c r="AC953" s="91"/>
    </row>
    <row r="954" spans="1:34" s="4" customFormat="1" ht="15" customHeight="1">
      <c r="A954" s="81" t="s">
        <v>4943</v>
      </c>
      <c r="B954" s="90">
        <v>1058334700</v>
      </c>
      <c r="C954" s="91">
        <f>SUM(U954+AA954)</f>
        <v>205.37148000000002</v>
      </c>
      <c r="D954" s="294">
        <v>12354652</v>
      </c>
      <c r="E954" s="90" t="s">
        <v>555</v>
      </c>
      <c r="F954" s="90" t="s">
        <v>4944</v>
      </c>
      <c r="G954" s="90" t="s">
        <v>851</v>
      </c>
      <c r="H954" s="120" t="s">
        <v>4945</v>
      </c>
      <c r="I954" s="94">
        <v>0</v>
      </c>
      <c r="J954" s="94">
        <v>0</v>
      </c>
      <c r="K954" s="95">
        <v>1.9970000000000002E-2</v>
      </c>
      <c r="L954" s="96">
        <v>0.08</v>
      </c>
      <c r="M954" s="96">
        <f t="shared" ref="M954" si="689">I954*K954</f>
        <v>0</v>
      </c>
      <c r="N954" s="96">
        <f t="shared" ref="N954" si="690">J954*L954</f>
        <v>0</v>
      </c>
      <c r="O954" s="90" t="s">
        <v>27</v>
      </c>
      <c r="P954" s="187">
        <v>205649</v>
      </c>
      <c r="Q954" s="98">
        <f>VLOOKUP(H954,[1]Billing!$I$2:$S$2302,11,FALSE)</f>
        <v>215933</v>
      </c>
      <c r="R954" s="94">
        <f t="shared" ref="R954" si="691">Q954-P954</f>
        <v>10284</v>
      </c>
      <c r="S954" s="94"/>
      <c r="T954" s="94">
        <f>IF(R954-I954&gt;0, R954-I954,"0")</f>
        <v>10284</v>
      </c>
      <c r="U954" s="96">
        <f>IF(T954&gt;0,T954*K954,"0")</f>
        <v>205.37148000000002</v>
      </c>
      <c r="V954" s="99">
        <v>0</v>
      </c>
      <c r="W954" s="100">
        <f>VLOOKUP(H954,[1]Billing!$I$2:$Y$2302,17,FALSE)</f>
        <v>0</v>
      </c>
      <c r="X954" s="94">
        <f t="shared" ref="X954" si="692">W954-V954</f>
        <v>0</v>
      </c>
      <c r="Y954" s="94"/>
      <c r="Z954" s="94" t="str">
        <f>IF(X954-J954&gt;0,X954-J954,"0")</f>
        <v>0</v>
      </c>
      <c r="AA954" s="96">
        <f>IF(Z954&gt;0,Z954*L954,"0")</f>
        <v>0</v>
      </c>
      <c r="AB954" s="91">
        <v>205.37148000000002</v>
      </c>
      <c r="AC954" s="91"/>
    </row>
    <row r="955" spans="1:34" s="3" customFormat="1" ht="15" customHeight="1">
      <c r="A955" s="81" t="s">
        <v>5345</v>
      </c>
      <c r="B955" s="90">
        <v>1058734510</v>
      </c>
      <c r="C955" s="91">
        <f>SUM(O955+U955+AA955)</f>
        <v>83</v>
      </c>
      <c r="D955" s="294">
        <v>17076073</v>
      </c>
      <c r="E955" s="90" t="s">
        <v>1246</v>
      </c>
      <c r="F955" s="90" t="s">
        <v>1247</v>
      </c>
      <c r="G955" s="90" t="s">
        <v>5346</v>
      </c>
      <c r="H955" s="93" t="s">
        <v>5310</v>
      </c>
      <c r="I955" s="94">
        <v>4000</v>
      </c>
      <c r="J955" s="90">
        <v>0</v>
      </c>
      <c r="K955" s="95">
        <v>2.0750000000000001E-2</v>
      </c>
      <c r="L955" s="96">
        <v>0.08</v>
      </c>
      <c r="M955" s="96">
        <f>I955*K955</f>
        <v>83</v>
      </c>
      <c r="N955" s="96">
        <f>J955*L955</f>
        <v>0</v>
      </c>
      <c r="O955" s="96">
        <f t="shared" ref="O955:O960" si="693">M955+N955</f>
        <v>83</v>
      </c>
      <c r="P955" s="322">
        <v>222762</v>
      </c>
      <c r="Q955" s="98">
        <f>VLOOKUP(H955,Devices!$A$2:$C$2077,3,FALSE)</f>
        <v>225750</v>
      </c>
      <c r="R955" s="94">
        <f>Q955-P955</f>
        <v>2988</v>
      </c>
      <c r="S955" s="94" t="str">
        <f t="shared" ref="S955:S960" si="694">IF(R955-I955&gt;0, R955-I955,"0")</f>
        <v>0</v>
      </c>
      <c r="T955" s="94"/>
      <c r="U955" s="96">
        <f t="shared" ref="U955:U960" si="695">IF(S955&gt;0,S955*K955,"0")</f>
        <v>0</v>
      </c>
      <c r="V955" s="99">
        <v>0</v>
      </c>
      <c r="W955" s="100">
        <f>VLOOKUP(H955,Devices!$A$2:$D$2077,4,FALSE)</f>
        <v>0</v>
      </c>
      <c r="X955" s="94">
        <f>W955-V955</f>
        <v>0</v>
      </c>
      <c r="Y955" s="94" t="str">
        <f t="shared" ref="Y955:Y960" si="696">IF(X955-J955&gt;0,X955-J955,"0")</f>
        <v>0</v>
      </c>
      <c r="Z955" s="94"/>
      <c r="AA955" s="96">
        <f t="shared" ref="AA955:AA960" si="697">IF(Y955&gt;0,Y955*L955,"0")</f>
        <v>0</v>
      </c>
      <c r="AB955" s="91">
        <v>83</v>
      </c>
      <c r="AC955" s="91"/>
      <c r="AF955" s="4"/>
      <c r="AH955" s="4"/>
    </row>
    <row r="956" spans="1:34" s="3" customFormat="1" ht="15" customHeight="1">
      <c r="A956" s="81">
        <v>105</v>
      </c>
      <c r="B956" s="90">
        <v>1012046520</v>
      </c>
      <c r="C956" s="91">
        <f>SUM(O956+U956+AA956)</f>
        <v>270.89</v>
      </c>
      <c r="D956" s="625">
        <v>12317263</v>
      </c>
      <c r="E956" s="90" t="s">
        <v>556</v>
      </c>
      <c r="F956" s="90" t="s">
        <v>2537</v>
      </c>
      <c r="G956" s="90" t="s">
        <v>1325</v>
      </c>
      <c r="H956" s="120" t="s">
        <v>557</v>
      </c>
      <c r="I956" s="94">
        <v>3000</v>
      </c>
      <c r="J956" s="94">
        <v>1200</v>
      </c>
      <c r="K956" s="95">
        <v>2.0750000000000001E-2</v>
      </c>
      <c r="L956" s="96">
        <v>0.08</v>
      </c>
      <c r="M956" s="96">
        <f t="shared" si="619"/>
        <v>62.25</v>
      </c>
      <c r="N956" s="96">
        <f t="shared" si="620"/>
        <v>96</v>
      </c>
      <c r="O956" s="96">
        <f t="shared" si="693"/>
        <v>158.25</v>
      </c>
      <c r="P956" s="323">
        <v>104451</v>
      </c>
      <c r="Q956" s="98">
        <f>VLOOKUP(H956,Devices!$A$2:$C$2077,3,FALSE)</f>
        <v>105600</v>
      </c>
      <c r="R956" s="94">
        <f t="shared" si="621"/>
        <v>1149</v>
      </c>
      <c r="S956" s="94" t="str">
        <f t="shared" si="694"/>
        <v>0</v>
      </c>
      <c r="T956" s="94"/>
      <c r="U956" s="96">
        <f t="shared" si="695"/>
        <v>0</v>
      </c>
      <c r="V956" s="99">
        <v>169057</v>
      </c>
      <c r="W956" s="100">
        <f>VLOOKUP(H956,Devices!$A$2:$D$2077,4,FALSE)</f>
        <v>171665</v>
      </c>
      <c r="X956" s="94">
        <f t="shared" si="653"/>
        <v>2608</v>
      </c>
      <c r="Y956" s="94">
        <f t="shared" si="696"/>
        <v>1408</v>
      </c>
      <c r="Z956" s="94"/>
      <c r="AA956" s="96">
        <f t="shared" si="697"/>
        <v>112.64</v>
      </c>
      <c r="AB956" s="91">
        <v>270.89</v>
      </c>
      <c r="AC956" s="91"/>
      <c r="AG956" s="4"/>
      <c r="AH956" s="4"/>
    </row>
    <row r="957" spans="1:34" s="3" customFormat="1" ht="15" customHeight="1">
      <c r="A957" s="81">
        <v>106</v>
      </c>
      <c r="B957" s="90">
        <v>1054214250</v>
      </c>
      <c r="C957" s="211">
        <f>SUM(O957+U957+AA957)</f>
        <v>176.74850000000001</v>
      </c>
      <c r="D957" s="610">
        <v>12317469</v>
      </c>
      <c r="E957" s="90" t="s">
        <v>1031</v>
      </c>
      <c r="F957" s="90" t="s">
        <v>1027</v>
      </c>
      <c r="G957" s="90" t="s">
        <v>1750</v>
      </c>
      <c r="H957" s="120" t="s">
        <v>558</v>
      </c>
      <c r="I957" s="94">
        <v>8000</v>
      </c>
      <c r="J957" s="94">
        <v>0</v>
      </c>
      <c r="K957" s="95">
        <v>2.0750000000000001E-2</v>
      </c>
      <c r="L957" s="96">
        <v>0.08</v>
      </c>
      <c r="M957" s="96">
        <f t="shared" si="619"/>
        <v>166</v>
      </c>
      <c r="N957" s="96">
        <f t="shared" si="620"/>
        <v>0</v>
      </c>
      <c r="O957" s="96">
        <f t="shared" si="693"/>
        <v>166</v>
      </c>
      <c r="P957" s="184">
        <v>400959</v>
      </c>
      <c r="Q957" s="98">
        <f>VLOOKUP(H957,Devices!$A$2:$C$2077,3,FALSE)</f>
        <v>409477</v>
      </c>
      <c r="R957" s="213">
        <f t="shared" si="621"/>
        <v>8518</v>
      </c>
      <c r="S957" s="213">
        <f t="shared" si="694"/>
        <v>518</v>
      </c>
      <c r="T957" s="213"/>
      <c r="U957" s="215">
        <f t="shared" si="695"/>
        <v>10.7485</v>
      </c>
      <c r="V957" s="216">
        <v>0</v>
      </c>
      <c r="W957" s="100">
        <f>VLOOKUP(H957,Devices!$A$2:$D$2077,4,FALSE)</f>
        <v>0</v>
      </c>
      <c r="X957" s="213">
        <f t="shared" si="653"/>
        <v>0</v>
      </c>
      <c r="Y957" s="213" t="str">
        <f t="shared" si="696"/>
        <v>0</v>
      </c>
      <c r="Z957" s="213"/>
      <c r="AA957" s="215">
        <f t="shared" si="697"/>
        <v>0</v>
      </c>
      <c r="AB957" s="211">
        <v>176.74850000000001</v>
      </c>
      <c r="AC957" s="211"/>
      <c r="AF957" s="4"/>
    </row>
    <row r="958" spans="1:34" s="3" customFormat="1" ht="15" customHeight="1">
      <c r="A958" s="81" t="s">
        <v>559</v>
      </c>
      <c r="B958" s="90">
        <v>1054214250</v>
      </c>
      <c r="C958" s="91">
        <f>SUM(O958+U958+AA958)</f>
        <v>341.56575000000004</v>
      </c>
      <c r="D958" s="294">
        <v>12354672</v>
      </c>
      <c r="E958" s="90" t="s">
        <v>1031</v>
      </c>
      <c r="F958" s="90" t="s">
        <v>1028</v>
      </c>
      <c r="G958" s="90" t="s">
        <v>40</v>
      </c>
      <c r="H958" s="93" t="s">
        <v>560</v>
      </c>
      <c r="I958" s="94">
        <v>4000</v>
      </c>
      <c r="J958" s="94">
        <v>0</v>
      </c>
      <c r="K958" s="95">
        <v>2.0750000000000001E-2</v>
      </c>
      <c r="L958" s="96">
        <v>0.08</v>
      </c>
      <c r="M958" s="96">
        <f t="shared" si="619"/>
        <v>83</v>
      </c>
      <c r="N958" s="96">
        <f t="shared" si="620"/>
        <v>0</v>
      </c>
      <c r="O958" s="96">
        <f t="shared" si="693"/>
        <v>83</v>
      </c>
      <c r="P958" s="187">
        <v>1343901</v>
      </c>
      <c r="Q958" s="98">
        <f>VLOOKUP(H958,Devices!$A$2:$C$2077,3,FALSE)</f>
        <v>1360362</v>
      </c>
      <c r="R958" s="94">
        <f t="shared" si="621"/>
        <v>16461</v>
      </c>
      <c r="S958" s="94">
        <f t="shared" si="694"/>
        <v>12461</v>
      </c>
      <c r="T958" s="94"/>
      <c r="U958" s="96">
        <f t="shared" si="695"/>
        <v>258.56575000000004</v>
      </c>
      <c r="V958" s="99">
        <v>0</v>
      </c>
      <c r="W958" s="100">
        <v>0</v>
      </c>
      <c r="X958" s="94">
        <f t="shared" si="653"/>
        <v>0</v>
      </c>
      <c r="Y958" s="94" t="str">
        <f t="shared" si="696"/>
        <v>0</v>
      </c>
      <c r="Z958" s="94"/>
      <c r="AA958" s="96">
        <f t="shared" si="697"/>
        <v>0</v>
      </c>
      <c r="AB958" s="91">
        <v>341.56575000000004</v>
      </c>
      <c r="AC958" s="91"/>
    </row>
    <row r="959" spans="1:34" s="3" customFormat="1" ht="15" customHeight="1">
      <c r="A959" s="81" t="s">
        <v>561</v>
      </c>
      <c r="B959" s="90">
        <v>1054214250</v>
      </c>
      <c r="C959" s="91">
        <f>SUM(O959+U959+AA959)</f>
        <v>1177.25125</v>
      </c>
      <c r="D959" s="294">
        <v>12317507</v>
      </c>
      <c r="E959" s="90" t="s">
        <v>1031</v>
      </c>
      <c r="F959" s="90" t="s">
        <v>4791</v>
      </c>
      <c r="G959" s="90" t="s">
        <v>1191</v>
      </c>
      <c r="H959" s="93" t="s">
        <v>562</v>
      </c>
      <c r="I959" s="94">
        <v>15000</v>
      </c>
      <c r="J959" s="94">
        <v>0</v>
      </c>
      <c r="K959" s="95">
        <v>2.0750000000000001E-2</v>
      </c>
      <c r="L959" s="96">
        <v>0.08</v>
      </c>
      <c r="M959" s="96">
        <f t="shared" si="619"/>
        <v>311.25</v>
      </c>
      <c r="N959" s="96">
        <f t="shared" si="620"/>
        <v>0</v>
      </c>
      <c r="O959" s="96">
        <f t="shared" si="693"/>
        <v>311.25</v>
      </c>
      <c r="P959" s="187">
        <v>2370777</v>
      </c>
      <c r="Q959" s="98">
        <f>VLOOKUP(H959,Devices!$A$2:$C$2077,3,FALSE)</f>
        <v>2427512</v>
      </c>
      <c r="R959" s="94">
        <f t="shared" si="621"/>
        <v>56735</v>
      </c>
      <c r="S959" s="94">
        <f t="shared" si="694"/>
        <v>41735</v>
      </c>
      <c r="T959" s="94"/>
      <c r="U959" s="96">
        <f t="shared" si="695"/>
        <v>866.00125000000003</v>
      </c>
      <c r="V959" s="99">
        <v>0</v>
      </c>
      <c r="W959" s="100">
        <f>VLOOKUP(H959,Devices!$A$2:$D$2077,4,FALSE)</f>
        <v>0</v>
      </c>
      <c r="X959" s="94">
        <f t="shared" si="653"/>
        <v>0</v>
      </c>
      <c r="Y959" s="94" t="str">
        <f t="shared" si="696"/>
        <v>0</v>
      </c>
      <c r="Z959" s="94"/>
      <c r="AA959" s="96">
        <f t="shared" si="697"/>
        <v>0</v>
      </c>
      <c r="AB959" s="91">
        <v>1177.25125</v>
      </c>
      <c r="AC959" s="91"/>
    </row>
    <row r="960" spans="1:34" s="3" customFormat="1" ht="15" customHeight="1">
      <c r="A960" s="81" t="s">
        <v>563</v>
      </c>
      <c r="B960" s="90">
        <v>1054214250</v>
      </c>
      <c r="C960" s="91">
        <f>SUM(O960+U960+AA960)</f>
        <v>318.09750000000003</v>
      </c>
      <c r="D960" s="294">
        <v>12355204</v>
      </c>
      <c r="E960" s="90" t="s">
        <v>1031</v>
      </c>
      <c r="F960" s="90" t="s">
        <v>1030</v>
      </c>
      <c r="G960" s="90" t="s">
        <v>40</v>
      </c>
      <c r="H960" s="93" t="s">
        <v>564</v>
      </c>
      <c r="I960" s="94">
        <v>4000</v>
      </c>
      <c r="J960" s="94">
        <v>0</v>
      </c>
      <c r="K960" s="95">
        <v>2.0750000000000001E-2</v>
      </c>
      <c r="L960" s="96">
        <v>0.08</v>
      </c>
      <c r="M960" s="96">
        <f t="shared" si="619"/>
        <v>83</v>
      </c>
      <c r="N960" s="96">
        <f t="shared" si="620"/>
        <v>0</v>
      </c>
      <c r="O960" s="96">
        <f t="shared" si="693"/>
        <v>83</v>
      </c>
      <c r="P960" s="187">
        <v>1281798</v>
      </c>
      <c r="Q960" s="98">
        <f>VLOOKUP(H960,Devices!$A$2:$C$2077,3,FALSE)</f>
        <v>1297128</v>
      </c>
      <c r="R960" s="94">
        <f t="shared" si="621"/>
        <v>15330</v>
      </c>
      <c r="S960" s="94">
        <f t="shared" si="694"/>
        <v>11330</v>
      </c>
      <c r="T960" s="94"/>
      <c r="U960" s="96">
        <f t="shared" si="695"/>
        <v>235.09750000000003</v>
      </c>
      <c r="V960" s="99">
        <v>0</v>
      </c>
      <c r="W960" s="100">
        <v>0</v>
      </c>
      <c r="X960" s="94">
        <f t="shared" si="653"/>
        <v>0</v>
      </c>
      <c r="Y960" s="94" t="str">
        <f t="shared" si="696"/>
        <v>0</v>
      </c>
      <c r="Z960" s="94"/>
      <c r="AA960" s="96">
        <f t="shared" si="697"/>
        <v>0</v>
      </c>
      <c r="AB960" s="91">
        <v>318.09750000000003</v>
      </c>
      <c r="AC960" s="91"/>
    </row>
    <row r="961" spans="1:29" s="3" customFormat="1" ht="15" customHeight="1">
      <c r="A961" s="81">
        <v>107</v>
      </c>
      <c r="B961" s="90">
        <v>1043801620</v>
      </c>
      <c r="C961" s="91">
        <f>SUM(U961+AA961)</f>
        <v>2.3564600000000002</v>
      </c>
      <c r="D961" s="294">
        <v>12317681</v>
      </c>
      <c r="E961" s="90" t="s">
        <v>3340</v>
      </c>
      <c r="F961" s="90" t="s">
        <v>4242</v>
      </c>
      <c r="G961" s="90" t="s">
        <v>1755</v>
      </c>
      <c r="H961" s="120" t="s">
        <v>565</v>
      </c>
      <c r="I961" s="94">
        <v>0</v>
      </c>
      <c r="J961" s="94">
        <v>0</v>
      </c>
      <c r="K961" s="95">
        <v>1.9970000000000002E-2</v>
      </c>
      <c r="L961" s="96">
        <v>0.08</v>
      </c>
      <c r="M961" s="96">
        <f t="shared" si="619"/>
        <v>0</v>
      </c>
      <c r="N961" s="96">
        <f t="shared" si="620"/>
        <v>0</v>
      </c>
      <c r="O961" s="96" t="s">
        <v>27</v>
      </c>
      <c r="P961" s="329">
        <v>44831</v>
      </c>
      <c r="Q961" s="98">
        <f>VLOOKUP(H961,Devices!$A$2:$C$2077,3,FALSE)</f>
        <v>44949</v>
      </c>
      <c r="R961" s="94">
        <f t="shared" si="621"/>
        <v>118</v>
      </c>
      <c r="S961" s="94"/>
      <c r="T961" s="94">
        <f t="shared" ref="T961:T991" si="698">IF(R961-I961&gt;0, R961-I961,"0")</f>
        <v>118</v>
      </c>
      <c r="U961" s="96">
        <f t="shared" ref="U961:U991" si="699">IF(T961&gt;0,T961*K961,"0")</f>
        <v>2.3564600000000002</v>
      </c>
      <c r="V961" s="99">
        <v>0</v>
      </c>
      <c r="W961" s="100">
        <f>VLOOKUP(H961,Devices!$A$2:$D$2077,4,FALSE)</f>
        <v>0</v>
      </c>
      <c r="X961" s="94">
        <f t="shared" si="653"/>
        <v>0</v>
      </c>
      <c r="Y961" s="94"/>
      <c r="Z961" s="94" t="str">
        <f t="shared" ref="Z961:Z991" si="700">IF(X961-J961&gt;0,X961-J961,"0")</f>
        <v>0</v>
      </c>
      <c r="AA961" s="96">
        <f t="shared" ref="AA961:AA991" si="701">IF(Z961&gt;0,Z961*L961,"0")</f>
        <v>0</v>
      </c>
      <c r="AB961" s="91">
        <v>2.3564600000000002</v>
      </c>
      <c r="AC961" s="91"/>
    </row>
    <row r="962" spans="1:29" s="3" customFormat="1" ht="15" customHeight="1">
      <c r="A962" s="81">
        <v>107</v>
      </c>
      <c r="B962" s="90">
        <v>1043800660</v>
      </c>
      <c r="C962" s="91">
        <f>SUM(U962+AA962)</f>
        <v>5.1123200000000004</v>
      </c>
      <c r="D962" s="294">
        <v>12355079</v>
      </c>
      <c r="E962" s="90" t="s">
        <v>1037</v>
      </c>
      <c r="F962" s="90" t="s">
        <v>5606</v>
      </c>
      <c r="G962" s="90" t="s">
        <v>1248</v>
      </c>
      <c r="H962" s="120" t="s">
        <v>566</v>
      </c>
      <c r="I962" s="94">
        <v>0</v>
      </c>
      <c r="J962" s="94">
        <v>0</v>
      </c>
      <c r="K962" s="95">
        <v>1.9970000000000002E-2</v>
      </c>
      <c r="L962" s="96">
        <v>0.08</v>
      </c>
      <c r="M962" s="96">
        <f t="shared" si="619"/>
        <v>0</v>
      </c>
      <c r="N962" s="96">
        <f t="shared" si="620"/>
        <v>0</v>
      </c>
      <c r="O962" s="96" t="s">
        <v>27</v>
      </c>
      <c r="P962" s="328">
        <v>16414</v>
      </c>
      <c r="Q962" s="98">
        <f>VLOOKUP(H962,Devices!$A$2:$C$2077,3,FALSE)</f>
        <v>16670</v>
      </c>
      <c r="R962" s="94">
        <f t="shared" si="621"/>
        <v>256</v>
      </c>
      <c r="S962" s="94"/>
      <c r="T962" s="94">
        <f t="shared" si="698"/>
        <v>256</v>
      </c>
      <c r="U962" s="96">
        <f t="shared" si="699"/>
        <v>5.1123200000000004</v>
      </c>
      <c r="V962" s="99">
        <v>0</v>
      </c>
      <c r="W962" s="100">
        <v>0</v>
      </c>
      <c r="X962" s="94">
        <f t="shared" si="653"/>
        <v>0</v>
      </c>
      <c r="Y962" s="94"/>
      <c r="Z962" s="94" t="str">
        <f t="shared" si="700"/>
        <v>0</v>
      </c>
      <c r="AA962" s="96">
        <f t="shared" si="701"/>
        <v>0</v>
      </c>
      <c r="AB962" s="91">
        <v>5.1123200000000004</v>
      </c>
      <c r="AC962" s="91"/>
    </row>
    <row r="963" spans="1:29" s="3" customFormat="1" ht="15" customHeight="1">
      <c r="A963" s="81">
        <v>107</v>
      </c>
      <c r="B963" s="90">
        <v>1043801050</v>
      </c>
      <c r="C963" s="91">
        <f>SUM(U963+AA963)</f>
        <v>72.54692</v>
      </c>
      <c r="D963" s="294">
        <v>12317557</v>
      </c>
      <c r="E963" s="90" t="s">
        <v>569</v>
      </c>
      <c r="F963" s="90" t="s">
        <v>4243</v>
      </c>
      <c r="G963" s="90" t="s">
        <v>1751</v>
      </c>
      <c r="H963" s="120" t="s">
        <v>567</v>
      </c>
      <c r="I963" s="94">
        <v>0</v>
      </c>
      <c r="J963" s="94">
        <v>0</v>
      </c>
      <c r="K963" s="95">
        <v>1.9970000000000002E-2</v>
      </c>
      <c r="L963" s="96">
        <v>0.08</v>
      </c>
      <c r="M963" s="96">
        <f t="shared" si="619"/>
        <v>0</v>
      </c>
      <c r="N963" s="96">
        <f t="shared" si="620"/>
        <v>0</v>
      </c>
      <c r="O963" s="96" t="s">
        <v>27</v>
      </c>
      <c r="P963" s="331">
        <v>12503</v>
      </c>
      <c r="Q963" s="98">
        <f>VLOOKUP(H963,Devices!$A$2:$C$2077,3,FALSE)</f>
        <v>12939</v>
      </c>
      <c r="R963" s="94">
        <f t="shared" si="621"/>
        <v>436</v>
      </c>
      <c r="S963" s="94"/>
      <c r="T963" s="94">
        <f t="shared" si="698"/>
        <v>436</v>
      </c>
      <c r="U963" s="96">
        <f t="shared" si="699"/>
        <v>8.7069200000000002</v>
      </c>
      <c r="V963" s="99">
        <v>117244</v>
      </c>
      <c r="W963" s="100">
        <f>VLOOKUP(H963,Devices!$A$2:$D$2077,4,FALSE)</f>
        <v>118042</v>
      </c>
      <c r="X963" s="94">
        <f t="shared" si="653"/>
        <v>798</v>
      </c>
      <c r="Y963" s="94"/>
      <c r="Z963" s="94">
        <f t="shared" si="700"/>
        <v>798</v>
      </c>
      <c r="AA963" s="96">
        <f t="shared" si="701"/>
        <v>63.84</v>
      </c>
      <c r="AB963" s="91">
        <v>72.54692</v>
      </c>
      <c r="AC963" s="91"/>
    </row>
    <row r="964" spans="1:29" s="3" customFormat="1" ht="15" customHeight="1">
      <c r="A964" s="81">
        <v>107</v>
      </c>
      <c r="B964" s="90">
        <v>1043800660</v>
      </c>
      <c r="C964" s="91">
        <f>SUM(U964+AA964)</f>
        <v>177.53232</v>
      </c>
      <c r="D964" s="294">
        <v>12183463</v>
      </c>
      <c r="E964" s="90" t="s">
        <v>4240</v>
      </c>
      <c r="F964" s="90" t="s">
        <v>4241</v>
      </c>
      <c r="G964" s="90" t="s">
        <v>1762</v>
      </c>
      <c r="H964" s="120" t="s">
        <v>568</v>
      </c>
      <c r="I964" s="94">
        <v>0</v>
      </c>
      <c r="J964" s="94">
        <v>0</v>
      </c>
      <c r="K964" s="95">
        <v>1.9970000000000002E-2</v>
      </c>
      <c r="L964" s="96">
        <v>0.08</v>
      </c>
      <c r="M964" s="96">
        <f t="shared" si="619"/>
        <v>0</v>
      </c>
      <c r="N964" s="96">
        <f t="shared" si="620"/>
        <v>0</v>
      </c>
      <c r="O964" s="96" t="s">
        <v>27</v>
      </c>
      <c r="P964" s="333">
        <v>146848</v>
      </c>
      <c r="Q964" s="98">
        <f>VLOOKUP(H964,Devices!$A$2:$C$2077,3,FALSE)</f>
        <v>149104</v>
      </c>
      <c r="R964" s="94">
        <f t="shared" si="621"/>
        <v>2256</v>
      </c>
      <c r="S964" s="94"/>
      <c r="T964" s="94">
        <f t="shared" si="698"/>
        <v>2256</v>
      </c>
      <c r="U964" s="96">
        <f t="shared" si="699"/>
        <v>45.052320000000002</v>
      </c>
      <c r="V964" s="99">
        <v>44603</v>
      </c>
      <c r="W964" s="100">
        <f>VLOOKUP(H964,Devices!$A$2:$D$2077,4,FALSE)</f>
        <v>46259</v>
      </c>
      <c r="X964" s="94">
        <f t="shared" si="653"/>
        <v>1656</v>
      </c>
      <c r="Y964" s="94"/>
      <c r="Z964" s="94">
        <f t="shared" si="700"/>
        <v>1656</v>
      </c>
      <c r="AA964" s="96">
        <f t="shared" si="701"/>
        <v>132.47999999999999</v>
      </c>
      <c r="AB964" s="91">
        <v>177.53232</v>
      </c>
      <c r="AC964" s="91"/>
    </row>
    <row r="965" spans="1:29" s="3" customFormat="1" ht="15" customHeight="1">
      <c r="A965" s="81">
        <v>107</v>
      </c>
      <c r="B965" s="90">
        <v>1043801050</v>
      </c>
      <c r="C965" s="91">
        <f>SUM(U965+AA965)</f>
        <v>109.17599000000001</v>
      </c>
      <c r="D965" s="294">
        <v>12317606</v>
      </c>
      <c r="E965" s="90" t="s">
        <v>570</v>
      </c>
      <c r="F965" s="90" t="s">
        <v>4244</v>
      </c>
      <c r="G965" s="90" t="s">
        <v>1749</v>
      </c>
      <c r="H965" s="120" t="s">
        <v>571</v>
      </c>
      <c r="I965" s="94">
        <v>0</v>
      </c>
      <c r="J965" s="94">
        <v>0</v>
      </c>
      <c r="K965" s="95">
        <v>1.9970000000000002E-2</v>
      </c>
      <c r="L965" s="96">
        <v>0.08</v>
      </c>
      <c r="M965" s="96">
        <f t="shared" si="619"/>
        <v>0</v>
      </c>
      <c r="N965" s="96">
        <f t="shared" si="620"/>
        <v>0</v>
      </c>
      <c r="O965" s="96" t="s">
        <v>27</v>
      </c>
      <c r="P965" s="336">
        <v>329083</v>
      </c>
      <c r="Q965" s="98">
        <f>VLOOKUP(H965,Devices!$A$2:$C$2077,3,FALSE)</f>
        <v>334550</v>
      </c>
      <c r="R965" s="94">
        <f t="shared" si="621"/>
        <v>5467</v>
      </c>
      <c r="S965" s="94"/>
      <c r="T965" s="94">
        <f t="shared" si="698"/>
        <v>5467</v>
      </c>
      <c r="U965" s="96">
        <f t="shared" si="699"/>
        <v>109.17599000000001</v>
      </c>
      <c r="V965" s="99">
        <v>0</v>
      </c>
      <c r="W965" s="100">
        <f>VLOOKUP(H965,Devices!$A$2:$D$2077,4,FALSE)</f>
        <v>0</v>
      </c>
      <c r="X965" s="94">
        <f t="shared" si="653"/>
        <v>0</v>
      </c>
      <c r="Y965" s="94"/>
      <c r="Z965" s="94" t="str">
        <f t="shared" si="700"/>
        <v>0</v>
      </c>
      <c r="AA965" s="96">
        <f t="shared" si="701"/>
        <v>0</v>
      </c>
      <c r="AB965" s="91">
        <v>109.17599000000001</v>
      </c>
      <c r="AC965" s="91"/>
    </row>
    <row r="966" spans="1:29" s="3" customFormat="1" ht="15" customHeight="1">
      <c r="A966" s="81">
        <v>107</v>
      </c>
      <c r="B966" s="90">
        <v>1043801050</v>
      </c>
      <c r="C966" s="91">
        <f>SUM(U966+AA966)</f>
        <v>182.99776</v>
      </c>
      <c r="D966" s="294">
        <v>12354846</v>
      </c>
      <c r="E966" s="90" t="s">
        <v>572</v>
      </c>
      <c r="F966" s="90" t="s">
        <v>4245</v>
      </c>
      <c r="G966" s="90" t="s">
        <v>1170</v>
      </c>
      <c r="H966" s="120" t="s">
        <v>573</v>
      </c>
      <c r="I966" s="94">
        <v>0</v>
      </c>
      <c r="J966" s="94">
        <v>0</v>
      </c>
      <c r="K966" s="95">
        <v>1.9970000000000002E-2</v>
      </c>
      <c r="L966" s="96">
        <v>0.08</v>
      </c>
      <c r="M966" s="96">
        <f t="shared" si="619"/>
        <v>0</v>
      </c>
      <c r="N966" s="96">
        <f t="shared" si="620"/>
        <v>0</v>
      </c>
      <c r="O966" s="96" t="s">
        <v>27</v>
      </c>
      <c r="P966" s="339">
        <v>134198</v>
      </c>
      <c r="Q966" s="98">
        <f>VLOOKUP(H966,Devices!$A$2:$C$2077,3,FALSE)</f>
        <v>135606</v>
      </c>
      <c r="R966" s="94">
        <f t="shared" si="621"/>
        <v>1408</v>
      </c>
      <c r="S966" s="94"/>
      <c r="T966" s="94">
        <f t="shared" si="698"/>
        <v>1408</v>
      </c>
      <c r="U966" s="96">
        <f t="shared" si="699"/>
        <v>28.117760000000004</v>
      </c>
      <c r="V966" s="99">
        <v>41588</v>
      </c>
      <c r="W966" s="100">
        <f>VLOOKUP(H966,Devices!$A$2:$D$2077,4,FALSE)</f>
        <v>43524</v>
      </c>
      <c r="X966" s="94">
        <f t="shared" si="653"/>
        <v>1936</v>
      </c>
      <c r="Y966" s="94"/>
      <c r="Z966" s="94">
        <f t="shared" si="700"/>
        <v>1936</v>
      </c>
      <c r="AA966" s="96">
        <f t="shared" si="701"/>
        <v>154.88</v>
      </c>
      <c r="AB966" s="91">
        <v>182.99776</v>
      </c>
      <c r="AC966" s="91"/>
    </row>
    <row r="967" spans="1:29" s="3" customFormat="1" ht="15" customHeight="1">
      <c r="A967" s="81">
        <v>107</v>
      </c>
      <c r="B967" s="90">
        <v>1043801050</v>
      </c>
      <c r="C967" s="91">
        <f>SUM(U967+AA967)</f>
        <v>0.17973</v>
      </c>
      <c r="D967" s="294">
        <v>12354821</v>
      </c>
      <c r="E967" s="90" t="s">
        <v>574</v>
      </c>
      <c r="F967" s="90" t="s">
        <v>4246</v>
      </c>
      <c r="G967" s="90" t="s">
        <v>1170</v>
      </c>
      <c r="H967" s="120" t="s">
        <v>575</v>
      </c>
      <c r="I967" s="94">
        <v>0</v>
      </c>
      <c r="J967" s="94">
        <v>0</v>
      </c>
      <c r="K967" s="95">
        <v>1.9970000000000002E-2</v>
      </c>
      <c r="L967" s="96">
        <v>0.08</v>
      </c>
      <c r="M967" s="96">
        <f t="shared" si="619"/>
        <v>0</v>
      </c>
      <c r="N967" s="96">
        <f t="shared" si="620"/>
        <v>0</v>
      </c>
      <c r="O967" s="96" t="s">
        <v>27</v>
      </c>
      <c r="P967" s="337">
        <v>37826</v>
      </c>
      <c r="Q967" s="98">
        <f>VLOOKUP(H967,Devices!$A$2:$C$2077,3,FALSE)</f>
        <v>37835</v>
      </c>
      <c r="R967" s="94">
        <f t="shared" si="621"/>
        <v>9</v>
      </c>
      <c r="S967" s="94"/>
      <c r="T967" s="94">
        <f t="shared" si="698"/>
        <v>9</v>
      </c>
      <c r="U967" s="96">
        <f t="shared" si="699"/>
        <v>0.17973</v>
      </c>
      <c r="V967" s="99">
        <v>9569</v>
      </c>
      <c r="W967" s="100">
        <f>VLOOKUP(H967,Devices!$A$2:$D$2077,4,FALSE)</f>
        <v>9569</v>
      </c>
      <c r="X967" s="94">
        <f t="shared" si="653"/>
        <v>0</v>
      </c>
      <c r="Y967" s="94"/>
      <c r="Z967" s="94" t="str">
        <f t="shared" si="700"/>
        <v>0</v>
      </c>
      <c r="AA967" s="96">
        <f t="shared" si="701"/>
        <v>0</v>
      </c>
      <c r="AB967" s="91">
        <v>0.17973</v>
      </c>
      <c r="AC967" s="91"/>
    </row>
    <row r="968" spans="1:29" s="3" customFormat="1" ht="15" customHeight="1">
      <c r="A968" s="81">
        <v>107</v>
      </c>
      <c r="B968" s="90">
        <v>1043800670</v>
      </c>
      <c r="C968" s="91">
        <f>SUM(U968+AA968)</f>
        <v>26.360400000000002</v>
      </c>
      <c r="D968" s="294">
        <v>12185770</v>
      </c>
      <c r="E968" s="90" t="s">
        <v>576</v>
      </c>
      <c r="F968" s="90" t="s">
        <v>4247</v>
      </c>
      <c r="G968" s="90" t="s">
        <v>1750</v>
      </c>
      <c r="H968" s="120" t="s">
        <v>577</v>
      </c>
      <c r="I968" s="94">
        <v>0</v>
      </c>
      <c r="J968" s="94">
        <v>0</v>
      </c>
      <c r="K968" s="95">
        <v>1.9970000000000002E-2</v>
      </c>
      <c r="L968" s="96">
        <v>0.08</v>
      </c>
      <c r="M968" s="96">
        <f t="shared" si="619"/>
        <v>0</v>
      </c>
      <c r="N968" s="96">
        <f t="shared" si="620"/>
        <v>0</v>
      </c>
      <c r="O968" s="96" t="s">
        <v>27</v>
      </c>
      <c r="P968" s="626">
        <v>93978</v>
      </c>
      <c r="Q968" s="98">
        <f>VLOOKUP(H968,Devices!$A$2:$C$2077,3,FALSE)</f>
        <v>95298</v>
      </c>
      <c r="R968" s="94">
        <f t="shared" si="621"/>
        <v>1320</v>
      </c>
      <c r="S968" s="94"/>
      <c r="T968" s="94">
        <f t="shared" si="698"/>
        <v>1320</v>
      </c>
      <c r="U968" s="96">
        <f t="shared" si="699"/>
        <v>26.360400000000002</v>
      </c>
      <c r="V968" s="99">
        <v>0</v>
      </c>
      <c r="W968" s="100">
        <f>VLOOKUP(H968,Devices!$A$2:$D$2077,4,FALSE)</f>
        <v>0</v>
      </c>
      <c r="X968" s="94">
        <f t="shared" si="653"/>
        <v>0</v>
      </c>
      <c r="Y968" s="94"/>
      <c r="Z968" s="94" t="str">
        <f t="shared" si="700"/>
        <v>0</v>
      </c>
      <c r="AA968" s="96">
        <f t="shared" si="701"/>
        <v>0</v>
      </c>
      <c r="AB968" s="91">
        <v>26.360400000000002</v>
      </c>
      <c r="AC968" s="91"/>
    </row>
    <row r="969" spans="1:29" s="3" customFormat="1" ht="15" customHeight="1">
      <c r="A969" s="81">
        <v>107</v>
      </c>
      <c r="B969" s="90">
        <v>1043800150</v>
      </c>
      <c r="C969" s="91">
        <f>SUM(U969+AA969)</f>
        <v>52.900530000000003</v>
      </c>
      <c r="D969" s="294">
        <v>12317639</v>
      </c>
      <c r="E969" s="90" t="s">
        <v>1032</v>
      </c>
      <c r="F969" s="90" t="s">
        <v>932</v>
      </c>
      <c r="G969" s="90" t="s">
        <v>1755</v>
      </c>
      <c r="H969" s="120" t="s">
        <v>578</v>
      </c>
      <c r="I969" s="94">
        <v>0</v>
      </c>
      <c r="J969" s="94">
        <v>0</v>
      </c>
      <c r="K969" s="95">
        <v>1.9970000000000002E-2</v>
      </c>
      <c r="L969" s="96">
        <v>0.08</v>
      </c>
      <c r="M969" s="96">
        <f t="shared" si="619"/>
        <v>0</v>
      </c>
      <c r="N969" s="96">
        <f t="shared" si="620"/>
        <v>0</v>
      </c>
      <c r="O969" s="96" t="s">
        <v>27</v>
      </c>
      <c r="P969" s="341">
        <v>139604</v>
      </c>
      <c r="Q969" s="98">
        <f>VLOOKUP(H969,Devices!$A$2:$C$2077,3,FALSE)</f>
        <v>142253</v>
      </c>
      <c r="R969" s="94">
        <f t="shared" si="621"/>
        <v>2649</v>
      </c>
      <c r="S969" s="94"/>
      <c r="T969" s="94">
        <f t="shared" si="698"/>
        <v>2649</v>
      </c>
      <c r="U969" s="96">
        <f t="shared" si="699"/>
        <v>52.900530000000003</v>
      </c>
      <c r="V969" s="99">
        <v>0</v>
      </c>
      <c r="W969" s="100">
        <f>VLOOKUP(H969,Devices!$A$2:$D$2077,4,FALSE)</f>
        <v>0</v>
      </c>
      <c r="X969" s="94">
        <f t="shared" si="653"/>
        <v>0</v>
      </c>
      <c r="Y969" s="94"/>
      <c r="Z969" s="94" t="str">
        <f t="shared" si="700"/>
        <v>0</v>
      </c>
      <c r="AA969" s="96">
        <f t="shared" si="701"/>
        <v>0</v>
      </c>
      <c r="AB969" s="91">
        <v>52.900530000000003</v>
      </c>
      <c r="AC969" s="91"/>
    </row>
    <row r="970" spans="1:29" s="3" customFormat="1" ht="15" customHeight="1">
      <c r="A970" s="81">
        <v>107</v>
      </c>
      <c r="B970" s="90">
        <v>1043801050</v>
      </c>
      <c r="C970" s="91">
        <f>SUM(U970+AA970)</f>
        <v>263.32298000000003</v>
      </c>
      <c r="D970" s="294">
        <v>12183462</v>
      </c>
      <c r="E970" s="90" t="s">
        <v>580</v>
      </c>
      <c r="F970" s="90" t="s">
        <v>4248</v>
      </c>
      <c r="G970" s="90" t="s">
        <v>1752</v>
      </c>
      <c r="H970" s="120" t="s">
        <v>581</v>
      </c>
      <c r="I970" s="94">
        <v>0</v>
      </c>
      <c r="J970" s="94">
        <v>0</v>
      </c>
      <c r="K970" s="95">
        <v>1.9970000000000002E-2</v>
      </c>
      <c r="L970" s="96">
        <v>0.08</v>
      </c>
      <c r="M970" s="96">
        <f t="shared" si="619"/>
        <v>0</v>
      </c>
      <c r="N970" s="96">
        <f t="shared" si="620"/>
        <v>0</v>
      </c>
      <c r="O970" s="96" t="s">
        <v>27</v>
      </c>
      <c r="P970" s="343">
        <v>465824</v>
      </c>
      <c r="Q970" s="98">
        <f>VLOOKUP(H970,Devices!$A$2:$C$2077,3,FALSE)</f>
        <v>471058</v>
      </c>
      <c r="R970" s="94">
        <f t="shared" si="621"/>
        <v>5234</v>
      </c>
      <c r="S970" s="94"/>
      <c r="T970" s="94">
        <f t="shared" si="698"/>
        <v>5234</v>
      </c>
      <c r="U970" s="96">
        <f t="shared" si="699"/>
        <v>104.52298</v>
      </c>
      <c r="V970" s="99">
        <v>62045</v>
      </c>
      <c r="W970" s="100">
        <f>VLOOKUP(H970,Devices!$A$2:$D$2077,4,FALSE)</f>
        <v>64030</v>
      </c>
      <c r="X970" s="94">
        <f t="shared" si="653"/>
        <v>1985</v>
      </c>
      <c r="Y970" s="94"/>
      <c r="Z970" s="94">
        <f t="shared" si="700"/>
        <v>1985</v>
      </c>
      <c r="AA970" s="96">
        <f t="shared" si="701"/>
        <v>158.80000000000001</v>
      </c>
      <c r="AB970" s="91">
        <v>263.32298000000003</v>
      </c>
      <c r="AC970" s="91"/>
    </row>
    <row r="971" spans="1:29" s="3" customFormat="1" ht="15" customHeight="1">
      <c r="A971" s="81">
        <v>107</v>
      </c>
      <c r="B971" s="90">
        <v>1043801620</v>
      </c>
      <c r="C971" s="91">
        <f>SUM(U971+AA971)</f>
        <v>62.41433</v>
      </c>
      <c r="D971" s="294">
        <v>12183461</v>
      </c>
      <c r="E971" s="90" t="s">
        <v>2910</v>
      </c>
      <c r="F971" s="90" t="s">
        <v>4249</v>
      </c>
      <c r="G971" s="90" t="s">
        <v>1174</v>
      </c>
      <c r="H971" s="120" t="s">
        <v>582</v>
      </c>
      <c r="I971" s="94">
        <v>0</v>
      </c>
      <c r="J971" s="94">
        <v>0</v>
      </c>
      <c r="K971" s="95">
        <v>1.9970000000000002E-2</v>
      </c>
      <c r="L971" s="96">
        <v>0.08</v>
      </c>
      <c r="M971" s="96">
        <f t="shared" si="619"/>
        <v>0</v>
      </c>
      <c r="N971" s="96">
        <f t="shared" si="620"/>
        <v>0</v>
      </c>
      <c r="O971" s="96" t="s">
        <v>27</v>
      </c>
      <c r="P971" s="345">
        <v>32711</v>
      </c>
      <c r="Q971" s="98">
        <f>VLOOKUP(H971,Devices!$A$2:$C$2077,3,FALSE)</f>
        <v>32900</v>
      </c>
      <c r="R971" s="94">
        <f t="shared" si="621"/>
        <v>189</v>
      </c>
      <c r="S971" s="94"/>
      <c r="T971" s="94">
        <f t="shared" si="698"/>
        <v>189</v>
      </c>
      <c r="U971" s="96">
        <f t="shared" si="699"/>
        <v>3.7743300000000004</v>
      </c>
      <c r="V971" s="99">
        <v>40310</v>
      </c>
      <c r="W971" s="100">
        <f>VLOOKUP(H971,Devices!$A$2:$D$2077,4,FALSE)</f>
        <v>41043</v>
      </c>
      <c r="X971" s="94">
        <f t="shared" si="653"/>
        <v>733</v>
      </c>
      <c r="Y971" s="94"/>
      <c r="Z971" s="94">
        <f t="shared" si="700"/>
        <v>733</v>
      </c>
      <c r="AA971" s="96">
        <f t="shared" si="701"/>
        <v>58.64</v>
      </c>
      <c r="AB971" s="91">
        <v>62.41433</v>
      </c>
      <c r="AC971" s="91"/>
    </row>
    <row r="972" spans="1:29" s="3" customFormat="1" ht="15" customHeight="1">
      <c r="A972" s="81">
        <v>107</v>
      </c>
      <c r="B972" s="90">
        <v>1043800150</v>
      </c>
      <c r="C972" s="91">
        <f>SUM(U972+AA972)</f>
        <v>167.79827</v>
      </c>
      <c r="D972" s="294">
        <v>12317556</v>
      </c>
      <c r="E972" s="90" t="s">
        <v>1032</v>
      </c>
      <c r="F972" s="90" t="s">
        <v>1147</v>
      </c>
      <c r="G972" s="90" t="s">
        <v>1751</v>
      </c>
      <c r="H972" s="120" t="s">
        <v>583</v>
      </c>
      <c r="I972" s="94">
        <v>0</v>
      </c>
      <c r="J972" s="94">
        <v>0</v>
      </c>
      <c r="K972" s="95">
        <v>1.9970000000000002E-2</v>
      </c>
      <c r="L972" s="96">
        <v>0.08</v>
      </c>
      <c r="M972" s="96">
        <f t="shared" si="619"/>
        <v>0</v>
      </c>
      <c r="N972" s="96">
        <f t="shared" si="620"/>
        <v>0</v>
      </c>
      <c r="O972" s="96" t="s">
        <v>27</v>
      </c>
      <c r="P972" s="347">
        <v>253877</v>
      </c>
      <c r="Q972" s="98">
        <f>VLOOKUP(H972,Devices!$A$2:$C$2077,3,FALSE)</f>
        <v>257268</v>
      </c>
      <c r="R972" s="94">
        <f t="shared" si="621"/>
        <v>3391</v>
      </c>
      <c r="S972" s="94"/>
      <c r="T972" s="94">
        <f t="shared" si="698"/>
        <v>3391</v>
      </c>
      <c r="U972" s="96">
        <f t="shared" si="699"/>
        <v>67.718270000000004</v>
      </c>
      <c r="V972" s="99">
        <v>146003</v>
      </c>
      <c r="W972" s="100">
        <f>VLOOKUP(H972,Devices!$A$2:$D$2077,4,FALSE)</f>
        <v>147254</v>
      </c>
      <c r="X972" s="94">
        <f t="shared" si="653"/>
        <v>1251</v>
      </c>
      <c r="Y972" s="94"/>
      <c r="Z972" s="94">
        <f t="shared" si="700"/>
        <v>1251</v>
      </c>
      <c r="AA972" s="96">
        <f t="shared" si="701"/>
        <v>100.08</v>
      </c>
      <c r="AB972" s="91">
        <v>167.79827</v>
      </c>
      <c r="AC972" s="91"/>
    </row>
    <row r="973" spans="1:29" s="3" customFormat="1" ht="15" customHeight="1">
      <c r="A973" s="81">
        <v>107</v>
      </c>
      <c r="B973" s="90">
        <v>1012087790</v>
      </c>
      <c r="C973" s="91">
        <f>SUM(U973+AA973)</f>
        <v>165.05377999999999</v>
      </c>
      <c r="D973" s="294">
        <v>12354811</v>
      </c>
      <c r="E973" s="90" t="s">
        <v>584</v>
      </c>
      <c r="F973" s="90" t="s">
        <v>6799</v>
      </c>
      <c r="G973" s="90" t="s">
        <v>1170</v>
      </c>
      <c r="H973" s="120" t="s">
        <v>585</v>
      </c>
      <c r="I973" s="94">
        <v>0</v>
      </c>
      <c r="J973" s="94">
        <v>0</v>
      </c>
      <c r="K973" s="95">
        <v>1.9970000000000002E-2</v>
      </c>
      <c r="L973" s="96">
        <v>0.08</v>
      </c>
      <c r="M973" s="96">
        <f t="shared" si="619"/>
        <v>0</v>
      </c>
      <c r="N973" s="96">
        <f t="shared" si="620"/>
        <v>0</v>
      </c>
      <c r="O973" s="96" t="s">
        <v>27</v>
      </c>
      <c r="P973" s="349">
        <v>61458</v>
      </c>
      <c r="Q973" s="98">
        <f>VLOOKUP(H973,Devices!$A$2:$C$2077,3,FALSE)</f>
        <v>62332</v>
      </c>
      <c r="R973" s="94">
        <f t="shared" si="621"/>
        <v>874</v>
      </c>
      <c r="S973" s="94"/>
      <c r="T973" s="94">
        <f t="shared" si="698"/>
        <v>874</v>
      </c>
      <c r="U973" s="96">
        <f t="shared" si="699"/>
        <v>17.453780000000002</v>
      </c>
      <c r="V973" s="99">
        <v>69954</v>
      </c>
      <c r="W973" s="100">
        <f>VLOOKUP(H973,Devices!$A$2:$D$2077,4,FALSE)</f>
        <v>71799</v>
      </c>
      <c r="X973" s="94">
        <f t="shared" si="653"/>
        <v>1845</v>
      </c>
      <c r="Y973" s="94"/>
      <c r="Z973" s="94">
        <f t="shared" si="700"/>
        <v>1845</v>
      </c>
      <c r="AA973" s="96">
        <f t="shared" si="701"/>
        <v>147.6</v>
      </c>
      <c r="AB973" s="91">
        <v>165.05377999999999</v>
      </c>
      <c r="AC973" s="91"/>
    </row>
    <row r="974" spans="1:29" s="3" customFormat="1" ht="15" customHeight="1">
      <c r="A974" s="81">
        <v>107</v>
      </c>
      <c r="B974" s="90">
        <v>1043800660</v>
      </c>
      <c r="C974" s="91">
        <f>SUM(U974+AA974)</f>
        <v>0.31952000000000003</v>
      </c>
      <c r="D974" s="294">
        <v>12317592</v>
      </c>
      <c r="E974" s="90" t="s">
        <v>586</v>
      </c>
      <c r="F974" s="90"/>
      <c r="G974" s="90" t="s">
        <v>1762</v>
      </c>
      <c r="H974" s="120" t="s">
        <v>587</v>
      </c>
      <c r="I974" s="94">
        <v>0</v>
      </c>
      <c r="J974" s="94">
        <v>0</v>
      </c>
      <c r="K974" s="95">
        <v>1.9970000000000002E-2</v>
      </c>
      <c r="L974" s="96">
        <v>0.08</v>
      </c>
      <c r="M974" s="96">
        <f t="shared" si="619"/>
        <v>0</v>
      </c>
      <c r="N974" s="96">
        <f t="shared" si="620"/>
        <v>0</v>
      </c>
      <c r="O974" s="96" t="s">
        <v>27</v>
      </c>
      <c r="P974" s="367">
        <v>35220</v>
      </c>
      <c r="Q974" s="98">
        <f>VLOOKUP(H974,Devices!$A$2:$C$2077,3,FALSE)</f>
        <v>35236</v>
      </c>
      <c r="R974" s="94">
        <f t="shared" si="621"/>
        <v>16</v>
      </c>
      <c r="S974" s="94"/>
      <c r="T974" s="94">
        <f t="shared" si="698"/>
        <v>16</v>
      </c>
      <c r="U974" s="96">
        <f t="shared" si="699"/>
        <v>0.31952000000000003</v>
      </c>
      <c r="V974" s="99">
        <v>6353</v>
      </c>
      <c r="W974" s="100">
        <f>VLOOKUP(H974,Devices!$A$2:$D$2077,4,FALSE)</f>
        <v>6353</v>
      </c>
      <c r="X974" s="94">
        <f t="shared" si="653"/>
        <v>0</v>
      </c>
      <c r="Y974" s="94"/>
      <c r="Z974" s="94" t="str">
        <f t="shared" si="700"/>
        <v>0</v>
      </c>
      <c r="AA974" s="96">
        <f t="shared" si="701"/>
        <v>0</v>
      </c>
      <c r="AB974" s="91">
        <v>0.31952000000000003</v>
      </c>
      <c r="AC974" s="91"/>
    </row>
    <row r="975" spans="1:29" s="3" customFormat="1" ht="15" customHeight="1">
      <c r="A975" s="81">
        <v>107</v>
      </c>
      <c r="B975" s="90">
        <v>1043800650</v>
      </c>
      <c r="C975" s="91">
        <f>SUM(U975+AA975)</f>
        <v>19.908720000000002</v>
      </c>
      <c r="D975" s="294">
        <v>12317623</v>
      </c>
      <c r="E975" s="90" t="s">
        <v>588</v>
      </c>
      <c r="F975" s="90"/>
      <c r="G975" s="90" t="s">
        <v>1762</v>
      </c>
      <c r="H975" s="120" t="s">
        <v>589</v>
      </c>
      <c r="I975" s="94">
        <v>0</v>
      </c>
      <c r="J975" s="94">
        <v>0</v>
      </c>
      <c r="K975" s="95">
        <v>1.9970000000000002E-2</v>
      </c>
      <c r="L975" s="96">
        <v>0.08</v>
      </c>
      <c r="M975" s="96">
        <f t="shared" si="619"/>
        <v>0</v>
      </c>
      <c r="N975" s="96">
        <f t="shared" si="620"/>
        <v>0</v>
      </c>
      <c r="O975" s="96" t="s">
        <v>27</v>
      </c>
      <c r="P975" s="368">
        <v>34583</v>
      </c>
      <c r="Q975" s="98">
        <f>VLOOKUP(H975,Devices!$A$2:$C$2077,3,FALSE)</f>
        <v>34959</v>
      </c>
      <c r="R975" s="94">
        <f t="shared" si="621"/>
        <v>376</v>
      </c>
      <c r="S975" s="94"/>
      <c r="T975" s="94">
        <f t="shared" si="698"/>
        <v>376</v>
      </c>
      <c r="U975" s="96">
        <f t="shared" si="699"/>
        <v>7.5087200000000003</v>
      </c>
      <c r="V975" s="99">
        <v>10596</v>
      </c>
      <c r="W975" s="100">
        <f>VLOOKUP(H975,Devices!$A$2:$D$2077,4,FALSE)</f>
        <v>10751</v>
      </c>
      <c r="X975" s="94">
        <f t="shared" si="653"/>
        <v>155</v>
      </c>
      <c r="Y975" s="94"/>
      <c r="Z975" s="94">
        <f t="shared" si="700"/>
        <v>155</v>
      </c>
      <c r="AA975" s="96">
        <f t="shared" si="701"/>
        <v>12.4</v>
      </c>
      <c r="AB975" s="91">
        <v>19.908720000000002</v>
      </c>
      <c r="AC975" s="91"/>
    </row>
    <row r="976" spans="1:29" s="3" customFormat="1" ht="15" customHeight="1">
      <c r="A976" s="81">
        <v>107</v>
      </c>
      <c r="B976" s="90">
        <v>1043800700</v>
      </c>
      <c r="C976" s="91">
        <f>SUM(U976+AA976)</f>
        <v>109.71764</v>
      </c>
      <c r="D976" s="294">
        <v>12317589</v>
      </c>
      <c r="E976" s="90" t="s">
        <v>590</v>
      </c>
      <c r="F976" s="90"/>
      <c r="G976" s="90" t="s">
        <v>1762</v>
      </c>
      <c r="H976" s="120" t="s">
        <v>591</v>
      </c>
      <c r="I976" s="94">
        <v>0</v>
      </c>
      <c r="J976" s="94">
        <v>0</v>
      </c>
      <c r="K976" s="95">
        <v>1.9970000000000002E-2</v>
      </c>
      <c r="L976" s="96">
        <v>0.08</v>
      </c>
      <c r="M976" s="96">
        <f t="shared" si="619"/>
        <v>0</v>
      </c>
      <c r="N976" s="96">
        <f t="shared" si="620"/>
        <v>0</v>
      </c>
      <c r="O976" s="96" t="s">
        <v>27</v>
      </c>
      <c r="P976" s="351">
        <v>108546</v>
      </c>
      <c r="Q976" s="98">
        <f>VLOOKUP(H976,Devices!$A$2:$C$2077,3,FALSE)</f>
        <v>109958</v>
      </c>
      <c r="R976" s="94">
        <f t="shared" si="621"/>
        <v>1412</v>
      </c>
      <c r="S976" s="94"/>
      <c r="T976" s="94">
        <f t="shared" si="698"/>
        <v>1412</v>
      </c>
      <c r="U976" s="96">
        <f t="shared" si="699"/>
        <v>28.197640000000003</v>
      </c>
      <c r="V976" s="99">
        <v>23073</v>
      </c>
      <c r="W976" s="100">
        <f>VLOOKUP(H976,Devices!$A$2:$D$2077,4,FALSE)</f>
        <v>24092</v>
      </c>
      <c r="X976" s="94">
        <f t="shared" si="653"/>
        <v>1019</v>
      </c>
      <c r="Y976" s="94"/>
      <c r="Z976" s="94">
        <f t="shared" si="700"/>
        <v>1019</v>
      </c>
      <c r="AA976" s="96">
        <f t="shared" si="701"/>
        <v>81.52</v>
      </c>
      <c r="AB976" s="91">
        <v>109.71764</v>
      </c>
      <c r="AC976" s="91"/>
    </row>
    <row r="977" spans="1:34" s="3" customFormat="1" ht="15" customHeight="1">
      <c r="A977" s="81">
        <v>107</v>
      </c>
      <c r="B977" s="90">
        <v>1043800660</v>
      </c>
      <c r="C977" s="91">
        <f>SUM(U977+AA977)</f>
        <v>3.4548100000000002</v>
      </c>
      <c r="D977" s="294">
        <v>12355080</v>
      </c>
      <c r="E977" s="90" t="s">
        <v>592</v>
      </c>
      <c r="F977" s="90"/>
      <c r="G977" s="90" t="s">
        <v>1248</v>
      </c>
      <c r="H977" s="120" t="s">
        <v>593</v>
      </c>
      <c r="I977" s="94">
        <v>0</v>
      </c>
      <c r="J977" s="94">
        <v>0</v>
      </c>
      <c r="K977" s="95">
        <v>1.9970000000000002E-2</v>
      </c>
      <c r="L977" s="96">
        <v>0.08</v>
      </c>
      <c r="M977" s="96">
        <f t="shared" si="619"/>
        <v>0</v>
      </c>
      <c r="N977" s="96">
        <f t="shared" si="620"/>
        <v>0</v>
      </c>
      <c r="O977" s="96" t="s">
        <v>27</v>
      </c>
      <c r="P977" s="365">
        <v>29197</v>
      </c>
      <c r="Q977" s="98">
        <f>VLOOKUP(H977,Devices!$A$2:$C$2077,3,FALSE)</f>
        <v>29370</v>
      </c>
      <c r="R977" s="94">
        <f t="shared" si="621"/>
        <v>173</v>
      </c>
      <c r="S977" s="94"/>
      <c r="T977" s="94">
        <f t="shared" si="698"/>
        <v>173</v>
      </c>
      <c r="U977" s="96">
        <f t="shared" si="699"/>
        <v>3.4548100000000002</v>
      </c>
      <c r="V977" s="99">
        <v>0</v>
      </c>
      <c r="W977" s="100">
        <v>0</v>
      </c>
      <c r="X977" s="94">
        <f t="shared" si="653"/>
        <v>0</v>
      </c>
      <c r="Y977" s="94"/>
      <c r="Z977" s="94" t="str">
        <f t="shared" si="700"/>
        <v>0</v>
      </c>
      <c r="AA977" s="96">
        <f t="shared" si="701"/>
        <v>0</v>
      </c>
      <c r="AB977" s="91">
        <v>3.4548100000000002</v>
      </c>
      <c r="AC977" s="91"/>
    </row>
    <row r="978" spans="1:34" s="3" customFormat="1" ht="15" customHeight="1">
      <c r="A978" s="81">
        <v>107</v>
      </c>
      <c r="B978" s="90">
        <v>1043800650</v>
      </c>
      <c r="C978" s="91">
        <f>SUM(U978+AA978)</f>
        <v>88.79825000000001</v>
      </c>
      <c r="D978" s="294">
        <v>12317622</v>
      </c>
      <c r="E978" s="90" t="s">
        <v>1037</v>
      </c>
      <c r="F978" s="90" t="s">
        <v>2402</v>
      </c>
      <c r="G978" s="90" t="s">
        <v>1762</v>
      </c>
      <c r="H978" s="120" t="s">
        <v>594</v>
      </c>
      <c r="I978" s="94">
        <v>0</v>
      </c>
      <c r="J978" s="94">
        <v>0</v>
      </c>
      <c r="K978" s="95">
        <v>1.9970000000000002E-2</v>
      </c>
      <c r="L978" s="96">
        <v>0.08</v>
      </c>
      <c r="M978" s="96">
        <f t="shared" si="619"/>
        <v>0</v>
      </c>
      <c r="N978" s="96">
        <f t="shared" si="620"/>
        <v>0</v>
      </c>
      <c r="O978" s="96" t="s">
        <v>27</v>
      </c>
      <c r="P978" s="366">
        <v>50650</v>
      </c>
      <c r="Q978" s="98">
        <f>VLOOKUP(H978,Devices!$A$2:$C$2077,3,FALSE)</f>
        <v>51375</v>
      </c>
      <c r="R978" s="94">
        <f t="shared" si="621"/>
        <v>725</v>
      </c>
      <c r="S978" s="94"/>
      <c r="T978" s="94">
        <f t="shared" si="698"/>
        <v>725</v>
      </c>
      <c r="U978" s="96">
        <f t="shared" si="699"/>
        <v>14.478250000000001</v>
      </c>
      <c r="V978" s="99">
        <v>28342</v>
      </c>
      <c r="W978" s="100">
        <f>VLOOKUP(H978,Devices!$A$2:$D$2077,4,FALSE)</f>
        <v>29271</v>
      </c>
      <c r="X978" s="94">
        <f t="shared" si="653"/>
        <v>929</v>
      </c>
      <c r="Y978" s="94"/>
      <c r="Z978" s="94">
        <f t="shared" si="700"/>
        <v>929</v>
      </c>
      <c r="AA978" s="96">
        <f t="shared" si="701"/>
        <v>74.320000000000007</v>
      </c>
      <c r="AB978" s="91">
        <v>88.79825000000001</v>
      </c>
      <c r="AC978" s="91"/>
    </row>
    <row r="979" spans="1:34" s="3" customFormat="1" ht="15" customHeight="1">
      <c r="A979" s="81">
        <v>107</v>
      </c>
      <c r="B979" s="90">
        <v>1043800890</v>
      </c>
      <c r="C979" s="91">
        <f>SUM(U979+AA979)</f>
        <v>1.9171200000000002</v>
      </c>
      <c r="D979" s="294">
        <v>12355081</v>
      </c>
      <c r="E979" s="90" t="s">
        <v>1035</v>
      </c>
      <c r="F979" s="90" t="s">
        <v>1033</v>
      </c>
      <c r="G979" s="90" t="s">
        <v>1248</v>
      </c>
      <c r="H979" s="120" t="s">
        <v>595</v>
      </c>
      <c r="I979" s="94">
        <v>0</v>
      </c>
      <c r="J979" s="94">
        <v>0</v>
      </c>
      <c r="K979" s="95">
        <v>1.9970000000000002E-2</v>
      </c>
      <c r="L979" s="96">
        <v>0.08</v>
      </c>
      <c r="M979" s="96">
        <f t="shared" si="619"/>
        <v>0</v>
      </c>
      <c r="N979" s="96">
        <f t="shared" si="620"/>
        <v>0</v>
      </c>
      <c r="O979" s="96" t="s">
        <v>27</v>
      </c>
      <c r="P979" s="353">
        <v>10565</v>
      </c>
      <c r="Q979" s="98">
        <f>VLOOKUP(H979,Devices!$A$2:$C$2077,3,FALSE)</f>
        <v>10661</v>
      </c>
      <c r="R979" s="94">
        <f t="shared" si="621"/>
        <v>96</v>
      </c>
      <c r="S979" s="94"/>
      <c r="T979" s="94">
        <f t="shared" si="698"/>
        <v>96</v>
      </c>
      <c r="U979" s="96">
        <f t="shared" si="699"/>
        <v>1.9171200000000002</v>
      </c>
      <c r="V979" s="99">
        <v>0</v>
      </c>
      <c r="W979" s="100">
        <v>0</v>
      </c>
      <c r="X979" s="94">
        <f t="shared" si="653"/>
        <v>0</v>
      </c>
      <c r="Y979" s="94"/>
      <c r="Z979" s="94" t="str">
        <f t="shared" si="700"/>
        <v>0</v>
      </c>
      <c r="AA979" s="96">
        <f t="shared" si="701"/>
        <v>0</v>
      </c>
      <c r="AB979" s="91">
        <v>1.9171200000000002</v>
      </c>
      <c r="AC979" s="91"/>
    </row>
    <row r="980" spans="1:34" s="3" customFormat="1" ht="15" customHeight="1">
      <c r="A980" s="81">
        <v>107</v>
      </c>
      <c r="B980" s="90">
        <v>1043800900</v>
      </c>
      <c r="C980" s="91">
        <f>SUM(U980+AA980)</f>
        <v>2.77583</v>
      </c>
      <c r="D980" s="294">
        <v>12355083</v>
      </c>
      <c r="E980" s="90" t="s">
        <v>1036</v>
      </c>
      <c r="F980" s="90" t="s">
        <v>1034</v>
      </c>
      <c r="G980" s="90" t="s">
        <v>1248</v>
      </c>
      <c r="H980" s="120" t="s">
        <v>596</v>
      </c>
      <c r="I980" s="94">
        <v>0</v>
      </c>
      <c r="J980" s="94">
        <v>0</v>
      </c>
      <c r="K980" s="95">
        <v>1.9970000000000002E-2</v>
      </c>
      <c r="L980" s="96">
        <v>0.08</v>
      </c>
      <c r="M980" s="96">
        <f t="shared" si="619"/>
        <v>0</v>
      </c>
      <c r="N980" s="96">
        <f t="shared" si="620"/>
        <v>0</v>
      </c>
      <c r="O980" s="96" t="s">
        <v>27</v>
      </c>
      <c r="P980" s="355">
        <v>14736</v>
      </c>
      <c r="Q980" s="98">
        <f>VLOOKUP(H980,Devices!$A$2:$C$2077,3,FALSE)</f>
        <v>14875</v>
      </c>
      <c r="R980" s="94">
        <f t="shared" si="621"/>
        <v>139</v>
      </c>
      <c r="S980" s="94"/>
      <c r="T980" s="94">
        <f t="shared" si="698"/>
        <v>139</v>
      </c>
      <c r="U980" s="96">
        <f t="shared" si="699"/>
        <v>2.77583</v>
      </c>
      <c r="V980" s="99">
        <v>0</v>
      </c>
      <c r="W980" s="100">
        <v>0</v>
      </c>
      <c r="X980" s="94">
        <f t="shared" si="653"/>
        <v>0</v>
      </c>
      <c r="Y980" s="94"/>
      <c r="Z980" s="94" t="str">
        <f t="shared" si="700"/>
        <v>0</v>
      </c>
      <c r="AA980" s="96">
        <f t="shared" si="701"/>
        <v>0</v>
      </c>
      <c r="AB980" s="91">
        <v>2.77583</v>
      </c>
      <c r="AC980" s="91"/>
    </row>
    <row r="981" spans="1:34" s="3" customFormat="1" ht="15" customHeight="1">
      <c r="A981" s="81" t="s">
        <v>597</v>
      </c>
      <c r="B981" s="90">
        <v>1043801050</v>
      </c>
      <c r="C981" s="91">
        <f>SUM(U981+AA981)</f>
        <v>236.56783000000001</v>
      </c>
      <c r="D981" s="294">
        <v>12510225</v>
      </c>
      <c r="E981" s="90" t="s">
        <v>598</v>
      </c>
      <c r="F981" s="90"/>
      <c r="G981" s="90" t="s">
        <v>1174</v>
      </c>
      <c r="H981" s="93" t="s">
        <v>599</v>
      </c>
      <c r="I981" s="94">
        <v>0</v>
      </c>
      <c r="J981" s="94">
        <v>0</v>
      </c>
      <c r="K981" s="95">
        <v>1.9970000000000002E-2</v>
      </c>
      <c r="L981" s="96">
        <v>0.08</v>
      </c>
      <c r="M981" s="96">
        <f t="shared" si="619"/>
        <v>0</v>
      </c>
      <c r="N981" s="96">
        <f t="shared" si="620"/>
        <v>0</v>
      </c>
      <c r="O981" s="96" t="s">
        <v>27</v>
      </c>
      <c r="P981" s="356">
        <v>144416</v>
      </c>
      <c r="Q981" s="98">
        <f>VLOOKUP(H981,Devices!$A$2:$C$2077,3,FALSE)</f>
        <v>146155</v>
      </c>
      <c r="R981" s="94">
        <f t="shared" si="621"/>
        <v>1739</v>
      </c>
      <c r="S981" s="94"/>
      <c r="T981" s="94">
        <f t="shared" si="698"/>
        <v>1739</v>
      </c>
      <c r="U981" s="96">
        <f t="shared" si="699"/>
        <v>34.727830000000004</v>
      </c>
      <c r="V981" s="99">
        <v>89084</v>
      </c>
      <c r="W981" s="100">
        <f>VLOOKUP(H981,Devices!$A$2:$D$2077,4,FALSE)</f>
        <v>91607</v>
      </c>
      <c r="X981" s="94">
        <f t="shared" si="653"/>
        <v>2523</v>
      </c>
      <c r="Y981" s="94"/>
      <c r="Z981" s="94">
        <f t="shared" si="700"/>
        <v>2523</v>
      </c>
      <c r="AA981" s="96">
        <f t="shared" si="701"/>
        <v>201.84</v>
      </c>
      <c r="AB981" s="91">
        <v>236.56783000000001</v>
      </c>
      <c r="AC981" s="91"/>
    </row>
    <row r="982" spans="1:34" s="3" customFormat="1" ht="15" customHeight="1">
      <c r="A982" s="81" t="s">
        <v>601</v>
      </c>
      <c r="B982" s="90">
        <v>1043800650</v>
      </c>
      <c r="C982" s="91">
        <f>SUM(U982+AA982)</f>
        <v>0.71892</v>
      </c>
      <c r="D982" s="294">
        <v>12319317</v>
      </c>
      <c r="E982" s="90" t="s">
        <v>1037</v>
      </c>
      <c r="F982" s="90" t="s">
        <v>1794</v>
      </c>
      <c r="G982" s="90" t="s">
        <v>1290</v>
      </c>
      <c r="H982" s="93" t="s">
        <v>602</v>
      </c>
      <c r="I982" s="94">
        <v>0</v>
      </c>
      <c r="J982" s="94">
        <v>0</v>
      </c>
      <c r="K982" s="95">
        <v>1.9970000000000002E-2</v>
      </c>
      <c r="L982" s="96">
        <v>0.08</v>
      </c>
      <c r="M982" s="96">
        <f t="shared" si="619"/>
        <v>0</v>
      </c>
      <c r="N982" s="96">
        <f t="shared" si="620"/>
        <v>0</v>
      </c>
      <c r="O982" s="96" t="s">
        <v>27</v>
      </c>
      <c r="P982" s="187">
        <v>5809</v>
      </c>
      <c r="Q982" s="98">
        <f>VLOOKUP(H982,Devices!$A$2:$C$2077,3,FALSE)</f>
        <v>5845</v>
      </c>
      <c r="R982" s="94">
        <f t="shared" si="621"/>
        <v>36</v>
      </c>
      <c r="S982" s="94"/>
      <c r="T982" s="94">
        <f t="shared" si="698"/>
        <v>36</v>
      </c>
      <c r="U982" s="96">
        <f t="shared" si="699"/>
        <v>0.71892</v>
      </c>
      <c r="V982" s="99">
        <v>0</v>
      </c>
      <c r="W982" s="100">
        <f>VLOOKUP(H982,Devices!$A$2:$D$2077,4,FALSE)</f>
        <v>0</v>
      </c>
      <c r="X982" s="94">
        <f t="shared" si="653"/>
        <v>0</v>
      </c>
      <c r="Y982" s="94"/>
      <c r="Z982" s="94" t="str">
        <f t="shared" si="700"/>
        <v>0</v>
      </c>
      <c r="AA982" s="96">
        <f t="shared" si="701"/>
        <v>0</v>
      </c>
      <c r="AB982" s="91">
        <v>0.71892</v>
      </c>
      <c r="AC982" s="91"/>
    </row>
    <row r="983" spans="1:34" s="3" customFormat="1" ht="15" customHeight="1">
      <c r="A983" s="81" t="s">
        <v>601</v>
      </c>
      <c r="B983" s="90">
        <v>1043800720</v>
      </c>
      <c r="C983" s="91">
        <f>SUM(U983+AA983)</f>
        <v>2.7558600000000002</v>
      </c>
      <c r="D983" s="294">
        <v>12319314</v>
      </c>
      <c r="E983" s="90" t="s">
        <v>1037</v>
      </c>
      <c r="F983" s="90" t="s">
        <v>1796</v>
      </c>
      <c r="G983" s="90" t="s">
        <v>1290</v>
      </c>
      <c r="H983" s="93" t="s">
        <v>603</v>
      </c>
      <c r="I983" s="94">
        <v>0</v>
      </c>
      <c r="J983" s="94">
        <v>0</v>
      </c>
      <c r="K983" s="95">
        <v>1.9970000000000002E-2</v>
      </c>
      <c r="L983" s="96">
        <v>0.08</v>
      </c>
      <c r="M983" s="96">
        <f t="shared" si="619"/>
        <v>0</v>
      </c>
      <c r="N983" s="96">
        <f t="shared" si="620"/>
        <v>0</v>
      </c>
      <c r="O983" s="96" t="s">
        <v>27</v>
      </c>
      <c r="P983" s="187">
        <v>22282</v>
      </c>
      <c r="Q983" s="98">
        <f>VLOOKUP(H983,Devices!$A$2:$C$2077,3,FALSE)</f>
        <v>22420</v>
      </c>
      <c r="R983" s="94">
        <f t="shared" si="621"/>
        <v>138</v>
      </c>
      <c r="S983" s="94"/>
      <c r="T983" s="94">
        <f t="shared" si="698"/>
        <v>138</v>
      </c>
      <c r="U983" s="96">
        <f t="shared" si="699"/>
        <v>2.7558600000000002</v>
      </c>
      <c r="V983" s="99">
        <v>0</v>
      </c>
      <c r="W983" s="100">
        <f>VLOOKUP(H983,Devices!$A$2:$D$2077,4,FALSE)</f>
        <v>0</v>
      </c>
      <c r="X983" s="94">
        <f t="shared" si="653"/>
        <v>0</v>
      </c>
      <c r="Y983" s="94"/>
      <c r="Z983" s="94" t="str">
        <f t="shared" si="700"/>
        <v>0</v>
      </c>
      <c r="AA983" s="96">
        <f t="shared" si="701"/>
        <v>0</v>
      </c>
      <c r="AB983" s="91">
        <v>2.7558600000000002</v>
      </c>
      <c r="AC983" s="91"/>
    </row>
    <row r="984" spans="1:34" s="3" customFormat="1" ht="15" customHeight="1">
      <c r="A984" s="81" t="s">
        <v>604</v>
      </c>
      <c r="B984" s="90">
        <v>1043800720</v>
      </c>
      <c r="C984" s="91">
        <f>SUM(U984+AA984)</f>
        <v>1.2581100000000001</v>
      </c>
      <c r="D984" s="294">
        <v>12319312</v>
      </c>
      <c r="E984" s="90" t="s">
        <v>1037</v>
      </c>
      <c r="F984" s="90" t="s">
        <v>1797</v>
      </c>
      <c r="G984" s="90" t="s">
        <v>1290</v>
      </c>
      <c r="H984" s="93" t="s">
        <v>605</v>
      </c>
      <c r="I984" s="94">
        <v>0</v>
      </c>
      <c r="J984" s="94">
        <v>0</v>
      </c>
      <c r="K984" s="95">
        <v>1.9970000000000002E-2</v>
      </c>
      <c r="L984" s="96">
        <v>0.08</v>
      </c>
      <c r="M984" s="96">
        <f t="shared" si="619"/>
        <v>0</v>
      </c>
      <c r="N984" s="96">
        <f t="shared" si="620"/>
        <v>0</v>
      </c>
      <c r="O984" s="96" t="s">
        <v>27</v>
      </c>
      <c r="P984" s="187">
        <v>17462</v>
      </c>
      <c r="Q984" s="98">
        <f>VLOOKUP(H984,Devices!$A$2:$C$2077,3,FALSE)</f>
        <v>17525</v>
      </c>
      <c r="R984" s="94">
        <f t="shared" si="621"/>
        <v>63</v>
      </c>
      <c r="S984" s="94"/>
      <c r="T984" s="94">
        <f t="shared" si="698"/>
        <v>63</v>
      </c>
      <c r="U984" s="96">
        <f t="shared" si="699"/>
        <v>1.2581100000000001</v>
      </c>
      <c r="V984" s="99">
        <v>0</v>
      </c>
      <c r="W984" s="100">
        <f>VLOOKUP(H984,Devices!$A$2:$D$2077,4,FALSE)</f>
        <v>0</v>
      </c>
      <c r="X984" s="94">
        <f t="shared" si="653"/>
        <v>0</v>
      </c>
      <c r="Y984" s="94"/>
      <c r="Z984" s="94" t="str">
        <f t="shared" si="700"/>
        <v>0</v>
      </c>
      <c r="AA984" s="96">
        <f t="shared" si="701"/>
        <v>0</v>
      </c>
      <c r="AB984" s="91">
        <v>1.2581100000000001</v>
      </c>
      <c r="AC984" s="91"/>
    </row>
    <row r="985" spans="1:34" s="4" customFormat="1" ht="15" customHeight="1">
      <c r="A985" s="81" t="s">
        <v>2287</v>
      </c>
      <c r="B985" s="90">
        <v>1043800670</v>
      </c>
      <c r="C985" s="91">
        <f>SUM(U985+AA985)</f>
        <v>1.9770300000000001</v>
      </c>
      <c r="D985" s="294">
        <v>12355655</v>
      </c>
      <c r="E985" s="90" t="s">
        <v>1792</v>
      </c>
      <c r="F985" s="90" t="s">
        <v>2288</v>
      </c>
      <c r="G985" s="90" t="s">
        <v>1935</v>
      </c>
      <c r="H985" s="120" t="s">
        <v>2289</v>
      </c>
      <c r="I985" s="94">
        <v>0</v>
      </c>
      <c r="J985" s="94">
        <v>0</v>
      </c>
      <c r="K985" s="95">
        <v>1.9970000000000002E-2</v>
      </c>
      <c r="L985" s="96">
        <v>0.08</v>
      </c>
      <c r="M985" s="96">
        <f t="shared" si="619"/>
        <v>0</v>
      </c>
      <c r="N985" s="96">
        <f t="shared" si="620"/>
        <v>0</v>
      </c>
      <c r="O985" s="96" t="s">
        <v>27</v>
      </c>
      <c r="P985" s="363">
        <v>4724</v>
      </c>
      <c r="Q985" s="98">
        <f>VLOOKUP(H985,Devices!$A$2:$C$2077,3,FALSE)</f>
        <v>4823</v>
      </c>
      <c r="R985" s="94">
        <f t="shared" si="621"/>
        <v>99</v>
      </c>
      <c r="S985" s="94"/>
      <c r="T985" s="94">
        <f t="shared" si="698"/>
        <v>99</v>
      </c>
      <c r="U985" s="96">
        <f t="shared" si="699"/>
        <v>1.9770300000000001</v>
      </c>
      <c r="V985" s="99">
        <v>0</v>
      </c>
      <c r="W985" s="100">
        <f>VLOOKUP(H985,Devices!$A$2:$D$2077,4,FALSE)</f>
        <v>0</v>
      </c>
      <c r="X985" s="94">
        <f t="shared" si="653"/>
        <v>0</v>
      </c>
      <c r="Y985" s="94"/>
      <c r="Z985" s="94" t="str">
        <f t="shared" si="700"/>
        <v>0</v>
      </c>
      <c r="AA985" s="96">
        <f t="shared" si="701"/>
        <v>0</v>
      </c>
      <c r="AB985" s="91">
        <v>1.9770300000000001</v>
      </c>
      <c r="AC985" s="91"/>
      <c r="AF985" s="3"/>
      <c r="AG985" s="3"/>
      <c r="AH985" s="3"/>
    </row>
    <row r="986" spans="1:34" s="4" customFormat="1" ht="15" customHeight="1">
      <c r="A986" s="81" t="s">
        <v>2939</v>
      </c>
      <c r="B986" s="90">
        <v>1043801050</v>
      </c>
      <c r="C986" s="91">
        <f>SUM(U986+AA986)</f>
        <v>228.74827000000002</v>
      </c>
      <c r="D986" s="294">
        <v>12955325</v>
      </c>
      <c r="E986" s="90" t="s">
        <v>1792</v>
      </c>
      <c r="F986" s="90" t="s">
        <v>2940</v>
      </c>
      <c r="G986" s="90" t="s">
        <v>2570</v>
      </c>
      <c r="H986" s="120" t="s">
        <v>2941</v>
      </c>
      <c r="I986" s="94">
        <v>0</v>
      </c>
      <c r="J986" s="94">
        <v>0</v>
      </c>
      <c r="K986" s="95">
        <v>1.9970000000000002E-2</v>
      </c>
      <c r="L986" s="96">
        <v>0.08</v>
      </c>
      <c r="M986" s="96">
        <f t="shared" ref="M986:M1048" si="702">I986*K986</f>
        <v>0</v>
      </c>
      <c r="N986" s="96">
        <f t="shared" ref="N986:N1048" si="703">J986*L986</f>
        <v>0</v>
      </c>
      <c r="O986" s="96" t="s">
        <v>27</v>
      </c>
      <c r="P986" s="363">
        <v>217993</v>
      </c>
      <c r="Q986" s="98">
        <f>VLOOKUP(H986,Devices!$A$2:$C$2077,3,FALSE)</f>
        <v>224384</v>
      </c>
      <c r="R986" s="94">
        <f t="shared" ref="R986:R1048" si="704">Q986-P986</f>
        <v>6391</v>
      </c>
      <c r="S986" s="94"/>
      <c r="T986" s="94">
        <f t="shared" si="698"/>
        <v>6391</v>
      </c>
      <c r="U986" s="96">
        <f t="shared" si="699"/>
        <v>127.62827000000001</v>
      </c>
      <c r="V986" s="99">
        <v>56931</v>
      </c>
      <c r="W986" s="100">
        <f>VLOOKUP(H986,Devices!$A$2:$D$2077,4,FALSE)</f>
        <v>58195</v>
      </c>
      <c r="X986" s="94">
        <f t="shared" si="653"/>
        <v>1264</v>
      </c>
      <c r="Y986" s="94"/>
      <c r="Z986" s="94">
        <f t="shared" si="700"/>
        <v>1264</v>
      </c>
      <c r="AA986" s="96">
        <f t="shared" si="701"/>
        <v>101.12</v>
      </c>
      <c r="AB986" s="91">
        <v>228.74827000000002</v>
      </c>
      <c r="AC986" s="91"/>
      <c r="AF986" s="3"/>
    </row>
    <row r="987" spans="1:34" s="4" customFormat="1" ht="15" customHeight="1">
      <c r="A987" s="81" t="s">
        <v>2942</v>
      </c>
      <c r="B987" s="90">
        <v>1012013920</v>
      </c>
      <c r="C987" s="91">
        <f>SUM(U987+AA987)</f>
        <v>35.730670000000003</v>
      </c>
      <c r="D987" s="294">
        <v>12355101</v>
      </c>
      <c r="E987" s="90" t="s">
        <v>2909</v>
      </c>
      <c r="F987" s="90" t="s">
        <v>3925</v>
      </c>
      <c r="G987" s="90" t="s">
        <v>1170</v>
      </c>
      <c r="H987" s="93" t="s">
        <v>600</v>
      </c>
      <c r="I987" s="94">
        <v>0</v>
      </c>
      <c r="J987" s="94">
        <v>0</v>
      </c>
      <c r="K987" s="95">
        <v>1.9970000000000002E-2</v>
      </c>
      <c r="L987" s="96">
        <v>0.08</v>
      </c>
      <c r="M987" s="96">
        <f t="shared" si="702"/>
        <v>0</v>
      </c>
      <c r="N987" s="96">
        <f t="shared" si="703"/>
        <v>0</v>
      </c>
      <c r="O987" s="96" t="s">
        <v>27</v>
      </c>
      <c r="P987" s="187">
        <v>24195</v>
      </c>
      <c r="Q987" s="98">
        <f>VLOOKUP(H987,Devices!$A$2:$C$2077,3,FALSE)</f>
        <v>24506</v>
      </c>
      <c r="R987" s="94">
        <f t="shared" si="704"/>
        <v>311</v>
      </c>
      <c r="S987" s="94"/>
      <c r="T987" s="94">
        <f t="shared" si="698"/>
        <v>311</v>
      </c>
      <c r="U987" s="96">
        <f t="shared" si="699"/>
        <v>6.2106700000000004</v>
      </c>
      <c r="V987" s="99">
        <v>8792</v>
      </c>
      <c r="W987" s="100">
        <f>VLOOKUP(H987,Devices!$A$2:$D$2077,4,FALSE)</f>
        <v>9161</v>
      </c>
      <c r="X987" s="94">
        <f t="shared" si="653"/>
        <v>369</v>
      </c>
      <c r="Y987" s="94"/>
      <c r="Z987" s="94">
        <f t="shared" si="700"/>
        <v>369</v>
      </c>
      <c r="AA987" s="96">
        <f t="shared" si="701"/>
        <v>29.52</v>
      </c>
      <c r="AB987" s="91">
        <v>35.730670000000003</v>
      </c>
      <c r="AC987" s="91"/>
    </row>
    <row r="988" spans="1:34" s="4" customFormat="1" ht="15" customHeight="1">
      <c r="A988" s="81" t="s">
        <v>3080</v>
      </c>
      <c r="B988" s="90">
        <v>1043800600</v>
      </c>
      <c r="C988" s="91">
        <f>SUM(U988+AA988)</f>
        <v>142.16099</v>
      </c>
      <c r="D988" s="294">
        <v>12984270</v>
      </c>
      <c r="E988" s="90" t="s">
        <v>3081</v>
      </c>
      <c r="F988" s="90" t="s">
        <v>3082</v>
      </c>
      <c r="G988" s="90" t="s">
        <v>1762</v>
      </c>
      <c r="H988" s="93" t="s">
        <v>3061</v>
      </c>
      <c r="I988" s="94">
        <v>0</v>
      </c>
      <c r="J988" s="94">
        <v>0</v>
      </c>
      <c r="K988" s="95">
        <v>1.9970000000000002E-2</v>
      </c>
      <c r="L988" s="96">
        <v>0.08</v>
      </c>
      <c r="M988" s="96">
        <f t="shared" si="702"/>
        <v>0</v>
      </c>
      <c r="N988" s="96">
        <f t="shared" si="703"/>
        <v>0</v>
      </c>
      <c r="O988" s="96" t="s">
        <v>27</v>
      </c>
      <c r="P988" s="187">
        <v>80963</v>
      </c>
      <c r="Q988" s="98">
        <f>VLOOKUP(H988,Devices!$A$2:$C$2077,3,FALSE)</f>
        <v>82930</v>
      </c>
      <c r="R988" s="94">
        <f t="shared" si="704"/>
        <v>1967</v>
      </c>
      <c r="S988" s="94"/>
      <c r="T988" s="94">
        <f t="shared" si="698"/>
        <v>1967</v>
      </c>
      <c r="U988" s="96">
        <f t="shared" si="699"/>
        <v>39.280990000000003</v>
      </c>
      <c r="V988" s="99">
        <v>30359</v>
      </c>
      <c r="W988" s="100">
        <f>VLOOKUP(H988,Devices!$A$2:$D$2077,4,FALSE)</f>
        <v>31645</v>
      </c>
      <c r="X988" s="94">
        <f t="shared" si="653"/>
        <v>1286</v>
      </c>
      <c r="Y988" s="94"/>
      <c r="Z988" s="94">
        <f t="shared" si="700"/>
        <v>1286</v>
      </c>
      <c r="AA988" s="96">
        <f t="shared" si="701"/>
        <v>102.88</v>
      </c>
      <c r="AB988" s="91">
        <v>142.16099</v>
      </c>
      <c r="AC988" s="91"/>
    </row>
    <row r="989" spans="1:34" s="4" customFormat="1" ht="15" customHeight="1">
      <c r="A989" s="81" t="s">
        <v>3080</v>
      </c>
      <c r="B989" s="90">
        <v>1043801050</v>
      </c>
      <c r="C989" s="91">
        <f>SUM(U989+AA989)</f>
        <v>379.33430000000004</v>
      </c>
      <c r="D989" s="294">
        <v>12985644</v>
      </c>
      <c r="E989" s="90" t="s">
        <v>3081</v>
      </c>
      <c r="F989" s="90" t="s">
        <v>3083</v>
      </c>
      <c r="G989" s="90" t="s">
        <v>2570</v>
      </c>
      <c r="H989" s="93" t="s">
        <v>3062</v>
      </c>
      <c r="I989" s="94">
        <v>0</v>
      </c>
      <c r="J989" s="94">
        <v>0</v>
      </c>
      <c r="K989" s="95">
        <v>1.9970000000000002E-2</v>
      </c>
      <c r="L989" s="96">
        <v>0.08</v>
      </c>
      <c r="M989" s="96">
        <f t="shared" si="702"/>
        <v>0</v>
      </c>
      <c r="N989" s="96">
        <f t="shared" si="703"/>
        <v>0</v>
      </c>
      <c r="O989" s="96" t="s">
        <v>27</v>
      </c>
      <c r="P989" s="187">
        <v>118089</v>
      </c>
      <c r="Q989" s="98">
        <f>VLOOKUP(H989,Devices!$A$2:$C$2077,3,FALSE)</f>
        <v>120279</v>
      </c>
      <c r="R989" s="94">
        <f t="shared" si="704"/>
        <v>2190</v>
      </c>
      <c r="S989" s="94"/>
      <c r="T989" s="94">
        <f t="shared" si="698"/>
        <v>2190</v>
      </c>
      <c r="U989" s="96">
        <f t="shared" si="699"/>
        <v>43.734300000000005</v>
      </c>
      <c r="V989" s="99">
        <v>144970</v>
      </c>
      <c r="W989" s="100">
        <f>VLOOKUP(H989,Devices!$A$2:$D$2077,4,FALSE)</f>
        <v>149165</v>
      </c>
      <c r="X989" s="94">
        <f t="shared" si="653"/>
        <v>4195</v>
      </c>
      <c r="Y989" s="94"/>
      <c r="Z989" s="94">
        <f t="shared" si="700"/>
        <v>4195</v>
      </c>
      <c r="AA989" s="96">
        <f t="shared" si="701"/>
        <v>335.6</v>
      </c>
      <c r="AB989" s="91">
        <v>379.33430000000004</v>
      </c>
      <c r="AC989" s="91"/>
    </row>
    <row r="990" spans="1:34" s="4" customFormat="1" ht="15" customHeight="1">
      <c r="A990" s="81" t="s">
        <v>3768</v>
      </c>
      <c r="B990" s="90">
        <v>1043800600</v>
      </c>
      <c r="C990" s="91">
        <f>SUM(U990+AA990)</f>
        <v>1.9570600000000002</v>
      </c>
      <c r="D990" s="294">
        <v>12356137</v>
      </c>
      <c r="E990" s="90" t="s">
        <v>3081</v>
      </c>
      <c r="F990" s="90" t="s">
        <v>3769</v>
      </c>
      <c r="G990" s="90" t="s">
        <v>3770</v>
      </c>
      <c r="H990" s="93" t="s">
        <v>3771</v>
      </c>
      <c r="I990" s="94">
        <v>0</v>
      </c>
      <c r="J990" s="94">
        <v>0</v>
      </c>
      <c r="K990" s="95">
        <v>1.9970000000000002E-2</v>
      </c>
      <c r="L990" s="96">
        <v>0.08</v>
      </c>
      <c r="M990" s="96">
        <f t="shared" si="702"/>
        <v>0</v>
      </c>
      <c r="N990" s="96">
        <f t="shared" si="703"/>
        <v>0</v>
      </c>
      <c r="O990" s="96" t="s">
        <v>27</v>
      </c>
      <c r="P990" s="187">
        <v>3272</v>
      </c>
      <c r="Q990" s="98">
        <f>VLOOKUP(H990,Devices!$A$2:$C$2077,3,FALSE)</f>
        <v>3370</v>
      </c>
      <c r="R990" s="94">
        <f t="shared" si="704"/>
        <v>98</v>
      </c>
      <c r="S990" s="94"/>
      <c r="T990" s="94">
        <f t="shared" si="698"/>
        <v>98</v>
      </c>
      <c r="U990" s="96">
        <f t="shared" si="699"/>
        <v>1.9570600000000002</v>
      </c>
      <c r="V990" s="99">
        <v>0</v>
      </c>
      <c r="W990" s="100">
        <f>VLOOKUP(H990,Devices!$A$2:$D$2077,4,FALSE)</f>
        <v>0</v>
      </c>
      <c r="X990" s="94">
        <f t="shared" si="653"/>
        <v>0</v>
      </c>
      <c r="Y990" s="94"/>
      <c r="Z990" s="94" t="str">
        <f t="shared" si="700"/>
        <v>0</v>
      </c>
      <c r="AA990" s="96">
        <f t="shared" si="701"/>
        <v>0</v>
      </c>
      <c r="AB990" s="91">
        <v>1.9570600000000002</v>
      </c>
      <c r="AC990" s="91"/>
    </row>
    <row r="991" spans="1:34" s="4" customFormat="1" ht="15" customHeight="1">
      <c r="A991" s="81" t="s">
        <v>3851</v>
      </c>
      <c r="B991" s="90">
        <v>1043801620</v>
      </c>
      <c r="C991" s="91">
        <f>SUM(U991+AA991)</f>
        <v>8.1477599999999999</v>
      </c>
      <c r="D991" s="294">
        <v>12356196</v>
      </c>
      <c r="E991" s="90" t="s">
        <v>3081</v>
      </c>
      <c r="F991" s="90" t="s">
        <v>3852</v>
      </c>
      <c r="G991" s="90" t="s">
        <v>2280</v>
      </c>
      <c r="H991" s="93" t="s">
        <v>3853</v>
      </c>
      <c r="I991" s="94">
        <v>0</v>
      </c>
      <c r="J991" s="94">
        <v>0</v>
      </c>
      <c r="K991" s="95">
        <v>1.9970000000000002E-2</v>
      </c>
      <c r="L991" s="96">
        <v>0.08</v>
      </c>
      <c r="M991" s="96">
        <f t="shared" si="702"/>
        <v>0</v>
      </c>
      <c r="N991" s="96">
        <f t="shared" si="703"/>
        <v>0</v>
      </c>
      <c r="O991" s="96" t="s">
        <v>27</v>
      </c>
      <c r="P991" s="187">
        <v>12733</v>
      </c>
      <c r="Q991" s="98">
        <f>VLOOKUP(H991,Devices!$A$2:$C$2077,3,FALSE)</f>
        <v>13141</v>
      </c>
      <c r="R991" s="94">
        <f t="shared" si="704"/>
        <v>408</v>
      </c>
      <c r="S991" s="94"/>
      <c r="T991" s="94">
        <f t="shared" si="698"/>
        <v>408</v>
      </c>
      <c r="U991" s="96">
        <f t="shared" si="699"/>
        <v>8.1477599999999999</v>
      </c>
      <c r="V991" s="99">
        <v>0</v>
      </c>
      <c r="W991" s="100">
        <v>0</v>
      </c>
      <c r="X991" s="94">
        <f t="shared" si="653"/>
        <v>0</v>
      </c>
      <c r="Y991" s="94"/>
      <c r="Z991" s="94" t="str">
        <f t="shared" si="700"/>
        <v>0</v>
      </c>
      <c r="AA991" s="96">
        <f t="shared" si="701"/>
        <v>0</v>
      </c>
      <c r="AB991" s="91">
        <v>8.1477599999999999</v>
      </c>
      <c r="AC991" s="91"/>
    </row>
    <row r="992" spans="1:34" s="3" customFormat="1" ht="15" customHeight="1">
      <c r="A992" s="81" t="s">
        <v>5025</v>
      </c>
      <c r="B992" s="90">
        <v>1043800650</v>
      </c>
      <c r="C992" s="91">
        <f>SUM(U992+AA992)</f>
        <v>40.772469999999998</v>
      </c>
      <c r="D992" s="294">
        <v>12356383</v>
      </c>
      <c r="E992" s="90" t="s">
        <v>1037</v>
      </c>
      <c r="F992" s="90" t="s">
        <v>1793</v>
      </c>
      <c r="G992" s="90" t="s">
        <v>2362</v>
      </c>
      <c r="H992" s="93" t="s">
        <v>4987</v>
      </c>
      <c r="I992" s="94">
        <v>0</v>
      </c>
      <c r="J992" s="94">
        <v>0</v>
      </c>
      <c r="K992" s="95">
        <v>1.9970000000000002E-2</v>
      </c>
      <c r="L992" s="96">
        <v>0.08</v>
      </c>
      <c r="M992" s="96">
        <f t="shared" ref="M992:N994" si="705">I992*K992</f>
        <v>0</v>
      </c>
      <c r="N992" s="96">
        <f t="shared" si="705"/>
        <v>0</v>
      </c>
      <c r="O992" s="96" t="s">
        <v>27</v>
      </c>
      <c r="P992" s="187">
        <v>2961</v>
      </c>
      <c r="Q992" s="98">
        <f>VLOOKUP(H992,Devices!$A$2:$C$2077,3,FALSE)</f>
        <v>3212</v>
      </c>
      <c r="R992" s="94">
        <f>Q992-P992</f>
        <v>251</v>
      </c>
      <c r="S992" s="94"/>
      <c r="T992" s="94">
        <f>IF(R992-I992&gt;0, R992-I992,"0")</f>
        <v>251</v>
      </c>
      <c r="U992" s="96">
        <f>IF(T992&gt;0,T992*K992,"0")</f>
        <v>5.0124700000000004</v>
      </c>
      <c r="V992" s="99">
        <v>2497</v>
      </c>
      <c r="W992" s="100">
        <f>VLOOKUP(H992,Devices!$A$2:$D$2077,4,FALSE)</f>
        <v>2944</v>
      </c>
      <c r="X992" s="94">
        <f>W992-V992</f>
        <v>447</v>
      </c>
      <c r="Y992" s="94"/>
      <c r="Z992" s="94">
        <f>IF(X992-J992&gt;0,X992-J992,"0")</f>
        <v>447</v>
      </c>
      <c r="AA992" s="96">
        <f>IF(Z992&gt;0,Z992*L992,"0")</f>
        <v>35.76</v>
      </c>
      <c r="AB992" s="91">
        <v>40.772469999999998</v>
      </c>
      <c r="AC992" s="91"/>
      <c r="AF992" s="4"/>
      <c r="AH992" s="4"/>
    </row>
    <row r="993" spans="1:34" s="3" customFormat="1" ht="15" customHeight="1">
      <c r="A993" s="81" t="s">
        <v>6651</v>
      </c>
      <c r="B993" s="90">
        <v>1043800720</v>
      </c>
      <c r="C993" s="91">
        <f>SUM(U993+AA993)</f>
        <v>9.6854500000000012</v>
      </c>
      <c r="D993" s="294">
        <v>12355841</v>
      </c>
      <c r="E993" s="90" t="s">
        <v>1037</v>
      </c>
      <c r="F993" s="90" t="s">
        <v>1795</v>
      </c>
      <c r="G993" s="90" t="s">
        <v>2280</v>
      </c>
      <c r="H993" s="93" t="s">
        <v>6652</v>
      </c>
      <c r="I993" s="94">
        <v>0</v>
      </c>
      <c r="J993" s="94">
        <v>0</v>
      </c>
      <c r="K993" s="95">
        <v>1.9970000000000002E-2</v>
      </c>
      <c r="L993" s="96">
        <v>0.08</v>
      </c>
      <c r="M993" s="96">
        <f t="shared" si="705"/>
        <v>0</v>
      </c>
      <c r="N993" s="96">
        <f t="shared" si="705"/>
        <v>0</v>
      </c>
      <c r="O993" s="96" t="s">
        <v>27</v>
      </c>
      <c r="P993" s="187">
        <v>233683</v>
      </c>
      <c r="Q993" s="98">
        <f>VLOOKUP(H993,Devices!$A$2:$C$2077,3,FALSE)</f>
        <v>234168</v>
      </c>
      <c r="R993" s="94">
        <f>Q993-P993</f>
        <v>485</v>
      </c>
      <c r="S993" s="94"/>
      <c r="T993" s="94">
        <f>IF(R993-I993&gt;0, R993-I993,"0")</f>
        <v>485</v>
      </c>
      <c r="U993" s="96">
        <f>IF(T993&gt;0,T993*K993,"0")</f>
        <v>9.6854500000000012</v>
      </c>
      <c r="V993" s="99">
        <v>0</v>
      </c>
      <c r="W993" s="100">
        <v>0</v>
      </c>
      <c r="X993" s="94">
        <f>W993-V993</f>
        <v>0</v>
      </c>
      <c r="Y993" s="94"/>
      <c r="Z993" s="94" t="str">
        <f>IF(X993-J993&gt;0,X993-J993,"0")</f>
        <v>0</v>
      </c>
      <c r="AA993" s="96">
        <f>IF(Z993&gt;0,Z993*L993,"0")</f>
        <v>0</v>
      </c>
      <c r="AB993" s="91">
        <v>9.6854500000000012</v>
      </c>
      <c r="AC993" s="91"/>
    </row>
    <row r="994" spans="1:34" s="3" customFormat="1" ht="15" customHeight="1">
      <c r="A994" s="81" t="s">
        <v>6725</v>
      </c>
      <c r="B994" s="90">
        <v>1043800660</v>
      </c>
      <c r="C994" s="91">
        <f>SUM(U994+AA994)</f>
        <v>6.9555600000000002</v>
      </c>
      <c r="D994" s="294">
        <v>13586806</v>
      </c>
      <c r="E994" s="90" t="s">
        <v>5614</v>
      </c>
      <c r="F994" s="90" t="s">
        <v>6726</v>
      </c>
      <c r="G994" s="90" t="s">
        <v>2362</v>
      </c>
      <c r="H994" s="120" t="s">
        <v>6727</v>
      </c>
      <c r="I994" s="94">
        <v>0</v>
      </c>
      <c r="J994" s="94">
        <v>0</v>
      </c>
      <c r="K994" s="95">
        <v>1.9970000000000002E-2</v>
      </c>
      <c r="L994" s="96">
        <v>0.08</v>
      </c>
      <c r="M994" s="96">
        <f t="shared" si="705"/>
        <v>0</v>
      </c>
      <c r="N994" s="96">
        <f t="shared" si="705"/>
        <v>0</v>
      </c>
      <c r="O994" s="96" t="s">
        <v>27</v>
      </c>
      <c r="P994" s="335">
        <v>2</v>
      </c>
      <c r="Q994" s="98">
        <v>150</v>
      </c>
      <c r="R994" s="94">
        <f>Q994-P994</f>
        <v>148</v>
      </c>
      <c r="S994" s="94"/>
      <c r="T994" s="94">
        <f>IF(R994-I994&gt;0, R994-I994,"0")</f>
        <v>148</v>
      </c>
      <c r="U994" s="96">
        <f>IF(T994&gt;0,T994*K994,"0")</f>
        <v>2.9555600000000002</v>
      </c>
      <c r="V994" s="99">
        <v>0</v>
      </c>
      <c r="W994" s="100">
        <v>50</v>
      </c>
      <c r="X994" s="94">
        <f>W994-V994</f>
        <v>50</v>
      </c>
      <c r="Y994" s="94"/>
      <c r="Z994" s="94">
        <f>IF(X994-J994&gt;0,X994-J994,"0")</f>
        <v>50</v>
      </c>
      <c r="AA994" s="96">
        <f>IF(Z994&gt;0,Z994*L994,"0")</f>
        <v>4</v>
      </c>
      <c r="AB994" s="91">
        <v>6.9555600000000002</v>
      </c>
      <c r="AC994" s="91"/>
    </row>
    <row r="995" spans="1:34" s="3" customFormat="1" ht="15" customHeight="1">
      <c r="A995" s="81">
        <v>108</v>
      </c>
      <c r="B995" s="90">
        <v>1012586060</v>
      </c>
      <c r="C995" s="91">
        <f>SUM(O995+U995+AA995)</f>
        <v>2372.4075000000003</v>
      </c>
      <c r="D995" s="294">
        <v>12308179</v>
      </c>
      <c r="E995" s="90" t="s">
        <v>606</v>
      </c>
      <c r="F995" s="90" t="s">
        <v>2538</v>
      </c>
      <c r="G995" s="90" t="s">
        <v>1754</v>
      </c>
      <c r="H995" s="120" t="s">
        <v>607</v>
      </c>
      <c r="I995" s="94">
        <v>4000</v>
      </c>
      <c r="J995" s="94">
        <v>4000</v>
      </c>
      <c r="K995" s="95">
        <v>2.0750000000000001E-2</v>
      </c>
      <c r="L995" s="96">
        <v>0.08</v>
      </c>
      <c r="M995" s="96">
        <f t="shared" si="702"/>
        <v>83</v>
      </c>
      <c r="N995" s="96">
        <f t="shared" si="703"/>
        <v>320</v>
      </c>
      <c r="O995" s="96">
        <f>M995+N995</f>
        <v>403</v>
      </c>
      <c r="P995" s="357">
        <v>632564</v>
      </c>
      <c r="Q995" s="98">
        <f>VLOOKUP(H995,Devices!$A$2:$C$2077,3,FALSE)</f>
        <v>643934</v>
      </c>
      <c r="R995" s="94">
        <f t="shared" si="704"/>
        <v>11370</v>
      </c>
      <c r="S995" s="94">
        <f>IF(R995-I995&gt;0, R995-I995,"0")</f>
        <v>7370</v>
      </c>
      <c r="T995" s="94"/>
      <c r="U995" s="96">
        <f>IF(S995&gt;0,S995*K995,"0")</f>
        <v>152.92750000000001</v>
      </c>
      <c r="V995" s="157">
        <v>484615</v>
      </c>
      <c r="W995" s="100">
        <f>VLOOKUP(H995,Devices!$A$2:$D$2077,4,FALSE)</f>
        <v>511321</v>
      </c>
      <c r="X995" s="94">
        <f t="shared" si="653"/>
        <v>26706</v>
      </c>
      <c r="Y995" s="94">
        <f>IF(X995-J995&gt;0,X995-J995,"0")</f>
        <v>22706</v>
      </c>
      <c r="Z995" s="94"/>
      <c r="AA995" s="96">
        <f>IF(Y995&gt;0,Y995*L995,"0")</f>
        <v>1816.48</v>
      </c>
      <c r="AB995" s="91">
        <v>2372.4075000000003</v>
      </c>
      <c r="AC995" s="91"/>
      <c r="AG995" s="4"/>
    </row>
    <row r="996" spans="1:34" s="3" customFormat="1" ht="15" customHeight="1">
      <c r="A996" s="81">
        <v>109</v>
      </c>
      <c r="B996" s="90">
        <v>1013190490</v>
      </c>
      <c r="C996" s="91">
        <f>SUM(O996+U996+AA996)</f>
        <v>124.5</v>
      </c>
      <c r="D996" s="294">
        <v>12354767</v>
      </c>
      <c r="E996" s="90" t="s">
        <v>608</v>
      </c>
      <c r="F996" s="90" t="s">
        <v>2539</v>
      </c>
      <c r="G996" s="90" t="s">
        <v>851</v>
      </c>
      <c r="H996" s="120" t="s">
        <v>609</v>
      </c>
      <c r="I996" s="94">
        <v>6000</v>
      </c>
      <c r="J996" s="94">
        <v>0</v>
      </c>
      <c r="K996" s="95">
        <v>2.0750000000000001E-2</v>
      </c>
      <c r="L996" s="96">
        <v>0.08</v>
      </c>
      <c r="M996" s="96">
        <f t="shared" si="702"/>
        <v>124.5</v>
      </c>
      <c r="N996" s="96">
        <f t="shared" si="703"/>
        <v>0</v>
      </c>
      <c r="O996" s="96">
        <f>M996+N996</f>
        <v>124.5</v>
      </c>
      <c r="P996" s="359">
        <v>57784</v>
      </c>
      <c r="Q996" s="98">
        <f>VLOOKUP(H996,Devices!$A$2:$C$2077,3,FALSE)</f>
        <v>58480</v>
      </c>
      <c r="R996" s="94">
        <f t="shared" si="704"/>
        <v>696</v>
      </c>
      <c r="S996" s="94" t="str">
        <f>IF(R996-I996&gt;0, R996-I996,"0")</f>
        <v>0</v>
      </c>
      <c r="T996" s="94"/>
      <c r="U996" s="96">
        <f>IF(S996&gt;0,S996*K996,"0")</f>
        <v>0</v>
      </c>
      <c r="V996" s="99">
        <v>0</v>
      </c>
      <c r="W996" s="100">
        <v>0</v>
      </c>
      <c r="X996" s="94">
        <f t="shared" si="653"/>
        <v>0</v>
      </c>
      <c r="Y996" s="94" t="str">
        <f>IF(X996-J996&gt;0,X996-J996,"0")</f>
        <v>0</v>
      </c>
      <c r="Z996" s="94"/>
      <c r="AA996" s="96">
        <f>IF(Y996&gt;0,Y996*L996,"0")</f>
        <v>0</v>
      </c>
      <c r="AB996" s="91">
        <v>124.5</v>
      </c>
      <c r="AC996" s="91"/>
      <c r="AF996" s="4"/>
    </row>
    <row r="997" spans="1:34" s="3" customFormat="1" ht="15" customHeight="1">
      <c r="A997" s="81">
        <v>110</v>
      </c>
      <c r="B997" s="90">
        <v>1033150030</v>
      </c>
      <c r="C997" s="91">
        <f>SUM(U997+AA997)</f>
        <v>343.76651000000004</v>
      </c>
      <c r="D997" s="294">
        <v>12318067</v>
      </c>
      <c r="E997" s="90" t="s">
        <v>1038</v>
      </c>
      <c r="F997" s="90" t="s">
        <v>5424</v>
      </c>
      <c r="G997" s="90" t="s">
        <v>137</v>
      </c>
      <c r="H997" s="120" t="s">
        <v>610</v>
      </c>
      <c r="I997" s="94">
        <v>0</v>
      </c>
      <c r="J997" s="94">
        <v>0</v>
      </c>
      <c r="K997" s="95">
        <v>1.9970000000000002E-2</v>
      </c>
      <c r="L997" s="96">
        <v>0.08</v>
      </c>
      <c r="M997" s="96">
        <f t="shared" si="702"/>
        <v>0</v>
      </c>
      <c r="N997" s="96">
        <f t="shared" si="703"/>
        <v>0</v>
      </c>
      <c r="O997" s="91" t="s">
        <v>27</v>
      </c>
      <c r="P997" s="361">
        <v>197275</v>
      </c>
      <c r="Q997" s="98">
        <f>VLOOKUP(H997,Devices!$A$2:$C$2077,3,FALSE)</f>
        <v>199058</v>
      </c>
      <c r="R997" s="94">
        <f t="shared" si="704"/>
        <v>1783</v>
      </c>
      <c r="S997" s="94"/>
      <c r="T997" s="94">
        <f t="shared" ref="T997:T1033" si="706">IF(R997-I997&gt;0, R997-I997,"0")</f>
        <v>1783</v>
      </c>
      <c r="U997" s="96">
        <f t="shared" ref="U997:U1033" si="707">IF(T997&gt;0,T997*K997,"0")</f>
        <v>35.60651</v>
      </c>
      <c r="V997" s="157">
        <v>274621</v>
      </c>
      <c r="W997" s="100">
        <f>VLOOKUP(H997,Devices!$A$2:$D$2077,4,FALSE)</f>
        <v>278473</v>
      </c>
      <c r="X997" s="94">
        <f t="shared" si="653"/>
        <v>3852</v>
      </c>
      <c r="Y997" s="94"/>
      <c r="Z997" s="94">
        <f t="shared" ref="Z997:Z1033" si="708">IF(X997-J997&gt;0,X997-J997,"0")</f>
        <v>3852</v>
      </c>
      <c r="AA997" s="96">
        <f t="shared" ref="AA997:AA1033" si="709">IF(Z997&gt;0,Z997*L997,"0")</f>
        <v>308.16000000000003</v>
      </c>
      <c r="AB997" s="91">
        <v>343.76651000000004</v>
      </c>
      <c r="AC997" s="91"/>
    </row>
    <row r="998" spans="1:34" s="3" customFormat="1" ht="15" customHeight="1">
      <c r="A998" s="81">
        <v>110</v>
      </c>
      <c r="B998" s="90">
        <v>1033150030</v>
      </c>
      <c r="C998" s="91">
        <f>SUM(U998+AA998)</f>
        <v>41.956340000000004</v>
      </c>
      <c r="D998" s="294">
        <v>12354766</v>
      </c>
      <c r="E998" s="90" t="s">
        <v>1038</v>
      </c>
      <c r="F998" s="90" t="s">
        <v>611</v>
      </c>
      <c r="G998" s="90" t="s">
        <v>1170</v>
      </c>
      <c r="H998" s="120" t="s">
        <v>612</v>
      </c>
      <c r="I998" s="94">
        <v>0</v>
      </c>
      <c r="J998" s="94">
        <v>0</v>
      </c>
      <c r="K998" s="95">
        <v>1.9970000000000002E-2</v>
      </c>
      <c r="L998" s="96">
        <v>0.08</v>
      </c>
      <c r="M998" s="96">
        <f t="shared" si="702"/>
        <v>0</v>
      </c>
      <c r="N998" s="96">
        <f t="shared" si="703"/>
        <v>0</v>
      </c>
      <c r="O998" s="91" t="s">
        <v>27</v>
      </c>
      <c r="P998" s="362">
        <v>14127</v>
      </c>
      <c r="Q998" s="98">
        <f>VLOOKUP(H998,Devices!$A$2:$C$2077,3,FALSE)</f>
        <v>14249</v>
      </c>
      <c r="R998" s="94">
        <f t="shared" si="704"/>
        <v>122</v>
      </c>
      <c r="S998" s="94"/>
      <c r="T998" s="94">
        <f t="shared" si="706"/>
        <v>122</v>
      </c>
      <c r="U998" s="96">
        <f t="shared" si="707"/>
        <v>2.4363400000000004</v>
      </c>
      <c r="V998" s="157">
        <v>88920</v>
      </c>
      <c r="W998" s="100">
        <f>VLOOKUP(H998,Devices!$A$2:$D$2077,4,FALSE)</f>
        <v>89414</v>
      </c>
      <c r="X998" s="94">
        <f t="shared" si="653"/>
        <v>494</v>
      </c>
      <c r="Y998" s="94"/>
      <c r="Z998" s="94">
        <f t="shared" si="708"/>
        <v>494</v>
      </c>
      <c r="AA998" s="96">
        <f t="shared" si="709"/>
        <v>39.520000000000003</v>
      </c>
      <c r="AB998" s="91">
        <v>41.956340000000004</v>
      </c>
      <c r="AC998" s="91"/>
    </row>
    <row r="999" spans="1:34" s="4" customFormat="1" ht="15" customHeight="1">
      <c r="A999" s="81" t="s">
        <v>1210</v>
      </c>
      <c r="B999" s="90">
        <v>1033150260</v>
      </c>
      <c r="C999" s="91">
        <f>SUM(U999+AA999)</f>
        <v>187.01614999999998</v>
      </c>
      <c r="D999" s="294">
        <v>12602499</v>
      </c>
      <c r="E999" s="90" t="s">
        <v>1211</v>
      </c>
      <c r="F999" s="90" t="s">
        <v>2763</v>
      </c>
      <c r="G999" s="90" t="s">
        <v>1181</v>
      </c>
      <c r="H999" s="93" t="s">
        <v>1212</v>
      </c>
      <c r="I999" s="94">
        <v>0</v>
      </c>
      <c r="J999" s="94">
        <v>0</v>
      </c>
      <c r="K999" s="95">
        <v>1.9970000000000002E-2</v>
      </c>
      <c r="L999" s="96">
        <v>0.08</v>
      </c>
      <c r="M999" s="96">
        <f t="shared" si="702"/>
        <v>0</v>
      </c>
      <c r="N999" s="96">
        <f t="shared" si="703"/>
        <v>0</v>
      </c>
      <c r="O999" s="91" t="s">
        <v>27</v>
      </c>
      <c r="P999" s="443">
        <v>283214</v>
      </c>
      <c r="Q999" s="98">
        <f>VLOOKUP(H999,Devices!$A$2:$C$2077,3,FALSE)</f>
        <v>286009</v>
      </c>
      <c r="R999" s="94">
        <f t="shared" si="704"/>
        <v>2795</v>
      </c>
      <c r="S999" s="94"/>
      <c r="T999" s="94">
        <f t="shared" si="706"/>
        <v>2795</v>
      </c>
      <c r="U999" s="96">
        <f t="shared" si="707"/>
        <v>55.816150000000007</v>
      </c>
      <c r="V999" s="157">
        <v>146597</v>
      </c>
      <c r="W999" s="100">
        <f>VLOOKUP(H999,Devices!$A$2:$D$2077,4,FALSE)</f>
        <v>148237</v>
      </c>
      <c r="X999" s="94">
        <f t="shared" si="653"/>
        <v>1640</v>
      </c>
      <c r="Y999" s="94"/>
      <c r="Z999" s="94">
        <f t="shared" si="708"/>
        <v>1640</v>
      </c>
      <c r="AA999" s="96">
        <f t="shared" si="709"/>
        <v>131.19999999999999</v>
      </c>
      <c r="AB999" s="91">
        <v>187.01614999999998</v>
      </c>
      <c r="AC999" s="91"/>
      <c r="AF999" s="3"/>
    </row>
    <row r="1000" spans="1:34" s="4" customFormat="1" ht="15" customHeight="1">
      <c r="A1000" s="81" t="s">
        <v>1642</v>
      </c>
      <c r="B1000" s="90">
        <v>1043800130</v>
      </c>
      <c r="C1000" s="91">
        <f>SUM(U1000+AA1000-100.28)</f>
        <v>1.6499999999979309E-3</v>
      </c>
      <c r="D1000" s="294">
        <v>12603511</v>
      </c>
      <c r="E1000" s="90" t="s">
        <v>1644</v>
      </c>
      <c r="F1000" s="90" t="s">
        <v>4339</v>
      </c>
      <c r="G1000" s="90" t="s">
        <v>1174</v>
      </c>
      <c r="H1000" s="120" t="s">
        <v>1643</v>
      </c>
      <c r="I1000" s="94">
        <v>0</v>
      </c>
      <c r="J1000" s="94">
        <v>0</v>
      </c>
      <c r="K1000" s="95">
        <v>1.9970000000000002E-2</v>
      </c>
      <c r="L1000" s="96">
        <v>0.08</v>
      </c>
      <c r="M1000" s="96">
        <f t="shared" si="702"/>
        <v>0</v>
      </c>
      <c r="N1000" s="96">
        <f t="shared" si="703"/>
        <v>0</v>
      </c>
      <c r="O1000" s="96" t="s">
        <v>27</v>
      </c>
      <c r="P1000" s="184">
        <v>57934</v>
      </c>
      <c r="Q1000" s="98">
        <f>VLOOKUP(H1000,Devices!$A$2:$C$2077,3,FALSE)</f>
        <v>59879</v>
      </c>
      <c r="R1000" s="94">
        <f t="shared" si="704"/>
        <v>1945</v>
      </c>
      <c r="S1000" s="94"/>
      <c r="T1000" s="94">
        <f t="shared" si="706"/>
        <v>1945</v>
      </c>
      <c r="U1000" s="96">
        <f t="shared" si="707"/>
        <v>38.841650000000001</v>
      </c>
      <c r="V1000" s="99">
        <v>22822</v>
      </c>
      <c r="W1000" s="100">
        <f>VLOOKUP(H1000,Devices!$A$2:$D$2077,4,FALSE)</f>
        <v>23590</v>
      </c>
      <c r="X1000" s="94">
        <f t="shared" si="653"/>
        <v>768</v>
      </c>
      <c r="Y1000" s="94"/>
      <c r="Z1000" s="94">
        <f t="shared" si="708"/>
        <v>768</v>
      </c>
      <c r="AA1000" s="96">
        <f t="shared" si="709"/>
        <v>61.44</v>
      </c>
      <c r="AB1000" s="91">
        <v>1.6499999999979309E-3</v>
      </c>
      <c r="AC1000" s="221">
        <v>-100.28</v>
      </c>
    </row>
    <row r="1001" spans="1:34" s="4" customFormat="1" ht="15" customHeight="1">
      <c r="A1001" s="81" t="s">
        <v>1798</v>
      </c>
      <c r="B1001" s="90">
        <v>1043801300</v>
      </c>
      <c r="C1001" s="91">
        <f>SUM(U1001+AA1001)</f>
        <v>28.617010000000004</v>
      </c>
      <c r="D1001" s="294">
        <v>12319367</v>
      </c>
      <c r="E1001" s="90" t="s">
        <v>1038</v>
      </c>
      <c r="F1001" s="90" t="s">
        <v>3588</v>
      </c>
      <c r="G1001" s="90" t="s">
        <v>1755</v>
      </c>
      <c r="H1001" s="120" t="s">
        <v>1799</v>
      </c>
      <c r="I1001" s="94">
        <v>0</v>
      </c>
      <c r="J1001" s="94">
        <v>0</v>
      </c>
      <c r="K1001" s="95">
        <v>1.9970000000000002E-2</v>
      </c>
      <c r="L1001" s="96">
        <v>0.08</v>
      </c>
      <c r="M1001" s="96">
        <f t="shared" si="702"/>
        <v>0</v>
      </c>
      <c r="N1001" s="96">
        <f t="shared" si="703"/>
        <v>0</v>
      </c>
      <c r="O1001" s="91" t="s">
        <v>27</v>
      </c>
      <c r="P1001" s="443">
        <v>71635</v>
      </c>
      <c r="Q1001" s="98">
        <f>VLOOKUP(H1001,Devices!$A$2:$C$2077,3,FALSE)</f>
        <v>73068</v>
      </c>
      <c r="R1001" s="94">
        <f t="shared" si="704"/>
        <v>1433</v>
      </c>
      <c r="S1001" s="94"/>
      <c r="T1001" s="94">
        <f t="shared" si="706"/>
        <v>1433</v>
      </c>
      <c r="U1001" s="96">
        <f t="shared" si="707"/>
        <v>28.617010000000004</v>
      </c>
      <c r="V1001" s="157">
        <v>0</v>
      </c>
      <c r="W1001" s="100">
        <f>VLOOKUP(H1001,Devices!$A$2:$D$2077,4,FALSE)</f>
        <v>0</v>
      </c>
      <c r="X1001" s="94">
        <f t="shared" si="653"/>
        <v>0</v>
      </c>
      <c r="Y1001" s="94"/>
      <c r="Z1001" s="94" t="str">
        <f t="shared" si="708"/>
        <v>0</v>
      </c>
      <c r="AA1001" s="96">
        <f t="shared" si="709"/>
        <v>0</v>
      </c>
      <c r="AB1001" s="91">
        <v>28.617010000000004</v>
      </c>
      <c r="AC1001" s="91"/>
    </row>
    <row r="1002" spans="1:34" s="4" customFormat="1" ht="15" customHeight="1">
      <c r="A1002" s="81" t="s">
        <v>3615</v>
      </c>
      <c r="B1002" s="90">
        <v>1043800130</v>
      </c>
      <c r="C1002" s="91">
        <f>SUM(U1002+AA1002-47.52)</f>
        <v>3.700000000002035E-3</v>
      </c>
      <c r="D1002" s="294">
        <v>12356140</v>
      </c>
      <c r="E1002" s="90" t="s">
        <v>1906</v>
      </c>
      <c r="F1002" s="90" t="s">
        <v>1907</v>
      </c>
      <c r="G1002" s="90" t="s">
        <v>1971</v>
      </c>
      <c r="H1002" s="120" t="s">
        <v>3603</v>
      </c>
      <c r="I1002" s="94">
        <v>0</v>
      </c>
      <c r="J1002" s="94">
        <v>0</v>
      </c>
      <c r="K1002" s="95">
        <v>1.9970000000000002E-2</v>
      </c>
      <c r="L1002" s="96">
        <v>0.08</v>
      </c>
      <c r="M1002" s="96">
        <f t="shared" si="702"/>
        <v>0</v>
      </c>
      <c r="N1002" s="96">
        <f t="shared" si="703"/>
        <v>0</v>
      </c>
      <c r="O1002" s="91" t="s">
        <v>27</v>
      </c>
      <c r="P1002" s="443">
        <v>39072</v>
      </c>
      <c r="Q1002" s="98">
        <f>VLOOKUP(H1002,Devices!$A$2:$C$2077,3,FALSE)</f>
        <v>40282</v>
      </c>
      <c r="R1002" s="94">
        <f t="shared" si="704"/>
        <v>1210</v>
      </c>
      <c r="S1002" s="94"/>
      <c r="T1002" s="94">
        <f t="shared" si="706"/>
        <v>1210</v>
      </c>
      <c r="U1002" s="96">
        <f t="shared" si="707"/>
        <v>24.163700000000002</v>
      </c>
      <c r="V1002" s="627">
        <v>7661</v>
      </c>
      <c r="W1002" s="100">
        <f>VLOOKUP(H1002,Devices!$A$2:$D$2077,4,FALSE)</f>
        <v>7953</v>
      </c>
      <c r="X1002" s="94">
        <f t="shared" ref="X1002:X1067" si="710">W1002-V1002</f>
        <v>292</v>
      </c>
      <c r="Y1002" s="94"/>
      <c r="Z1002" s="94">
        <f t="shared" si="708"/>
        <v>292</v>
      </c>
      <c r="AA1002" s="96">
        <f t="shared" si="709"/>
        <v>23.36</v>
      </c>
      <c r="AB1002" s="91">
        <v>3.700000000002035E-3</v>
      </c>
      <c r="AC1002" s="221">
        <v>-47.52</v>
      </c>
    </row>
    <row r="1003" spans="1:34" s="4" customFormat="1" ht="15" customHeight="1">
      <c r="A1003" s="81" t="s">
        <v>3741</v>
      </c>
      <c r="B1003" s="90">
        <v>1043800130</v>
      </c>
      <c r="C1003" s="91">
        <f>SUM(U1003+AA1003-24.3)</f>
        <v>2.960000000001628E-3</v>
      </c>
      <c r="D1003" s="294">
        <v>12356171</v>
      </c>
      <c r="E1003" s="90" t="s">
        <v>1038</v>
      </c>
      <c r="F1003" s="90" t="s">
        <v>3742</v>
      </c>
      <c r="G1003" s="90" t="s">
        <v>1971</v>
      </c>
      <c r="H1003" s="120" t="s">
        <v>3728</v>
      </c>
      <c r="I1003" s="94">
        <v>0</v>
      </c>
      <c r="J1003" s="94">
        <v>0</v>
      </c>
      <c r="K1003" s="95">
        <v>1.9970000000000002E-2</v>
      </c>
      <c r="L1003" s="96">
        <v>0.08</v>
      </c>
      <c r="M1003" s="96">
        <f t="shared" si="702"/>
        <v>0</v>
      </c>
      <c r="N1003" s="96">
        <f t="shared" si="703"/>
        <v>0</v>
      </c>
      <c r="O1003" s="91" t="s">
        <v>27</v>
      </c>
      <c r="P1003" s="443">
        <v>15567</v>
      </c>
      <c r="Q1003" s="98">
        <f>VLOOKUP(H1003,Devices!$A$2:$C$2077,3,FALSE)</f>
        <v>16135</v>
      </c>
      <c r="R1003" s="94">
        <f t="shared" si="704"/>
        <v>568</v>
      </c>
      <c r="S1003" s="94"/>
      <c r="T1003" s="94">
        <f t="shared" si="706"/>
        <v>568</v>
      </c>
      <c r="U1003" s="96">
        <f t="shared" si="707"/>
        <v>11.342960000000001</v>
      </c>
      <c r="V1003" s="157">
        <v>9004</v>
      </c>
      <c r="W1003" s="100">
        <f>VLOOKUP(H1003,Devices!$A$2:$D$2077,4,FALSE)</f>
        <v>9166</v>
      </c>
      <c r="X1003" s="94">
        <f t="shared" si="710"/>
        <v>162</v>
      </c>
      <c r="Y1003" s="94"/>
      <c r="Z1003" s="94">
        <f t="shared" si="708"/>
        <v>162</v>
      </c>
      <c r="AA1003" s="96">
        <f t="shared" si="709"/>
        <v>12.96</v>
      </c>
      <c r="AB1003" s="91">
        <v>2.960000000001628E-3</v>
      </c>
      <c r="AC1003" s="221">
        <v>-24.3</v>
      </c>
    </row>
    <row r="1004" spans="1:34" s="4" customFormat="1" ht="15" customHeight="1">
      <c r="A1004" s="81" t="s">
        <v>3854</v>
      </c>
      <c r="B1004" s="90">
        <v>1033150070</v>
      </c>
      <c r="C1004" s="91">
        <f>SUM(U1004+AA1004)</f>
        <v>7.8989500000000001</v>
      </c>
      <c r="D1004" s="294">
        <v>12356197</v>
      </c>
      <c r="E1004" s="90" t="s">
        <v>1038</v>
      </c>
      <c r="F1004" s="90" t="s">
        <v>5852</v>
      </c>
      <c r="G1004" s="90" t="s">
        <v>2362</v>
      </c>
      <c r="H1004" s="120" t="s">
        <v>3855</v>
      </c>
      <c r="I1004" s="94">
        <v>0</v>
      </c>
      <c r="J1004" s="94">
        <v>0</v>
      </c>
      <c r="K1004" s="95">
        <v>1.9970000000000002E-2</v>
      </c>
      <c r="L1004" s="96">
        <v>0.08</v>
      </c>
      <c r="M1004" s="96">
        <f t="shared" si="702"/>
        <v>0</v>
      </c>
      <c r="N1004" s="96">
        <f t="shared" si="703"/>
        <v>0</v>
      </c>
      <c r="O1004" s="91" t="s">
        <v>27</v>
      </c>
      <c r="P1004" s="443">
        <v>1506</v>
      </c>
      <c r="Q1004" s="98">
        <f>VLOOKUP(H1004,Devices!$A$2:$C$2077,3,FALSE)</f>
        <v>1541</v>
      </c>
      <c r="R1004" s="94">
        <f t="shared" si="704"/>
        <v>35</v>
      </c>
      <c r="S1004" s="94"/>
      <c r="T1004" s="94">
        <f t="shared" si="706"/>
        <v>35</v>
      </c>
      <c r="U1004" s="96">
        <f t="shared" si="707"/>
        <v>0.69895000000000007</v>
      </c>
      <c r="V1004" s="157">
        <v>2084</v>
      </c>
      <c r="W1004" s="100">
        <f>VLOOKUP(H1004,Devices!$A$2:$D$2077,4,FALSE)</f>
        <v>2174</v>
      </c>
      <c r="X1004" s="94">
        <f t="shared" si="710"/>
        <v>90</v>
      </c>
      <c r="Y1004" s="94"/>
      <c r="Z1004" s="94">
        <f t="shared" si="708"/>
        <v>90</v>
      </c>
      <c r="AA1004" s="96">
        <f t="shared" si="709"/>
        <v>7.2</v>
      </c>
      <c r="AB1004" s="91">
        <v>7.8989500000000001</v>
      </c>
      <c r="AC1004" s="221"/>
    </row>
    <row r="1005" spans="1:34" s="3" customFormat="1" ht="15" customHeight="1">
      <c r="A1005" s="81" t="s">
        <v>4946</v>
      </c>
      <c r="B1005" s="90">
        <v>1033150030</v>
      </c>
      <c r="C1005" s="91">
        <f>SUM(U1005+AA1005)</f>
        <v>20.97654</v>
      </c>
      <c r="D1005" s="294">
        <v>12355049</v>
      </c>
      <c r="E1005" s="90" t="s">
        <v>1038</v>
      </c>
      <c r="F1005" s="90" t="s">
        <v>4947</v>
      </c>
      <c r="G1005" s="90" t="s">
        <v>1170</v>
      </c>
      <c r="H1005" s="120" t="s">
        <v>4912</v>
      </c>
      <c r="I1005" s="94">
        <v>0</v>
      </c>
      <c r="J1005" s="94">
        <v>0</v>
      </c>
      <c r="K1005" s="95">
        <v>1.9970000000000002E-2</v>
      </c>
      <c r="L1005" s="96">
        <v>0.08</v>
      </c>
      <c r="M1005" s="96">
        <f t="shared" ref="M1005:N1007" si="711">I1005*K1005</f>
        <v>0</v>
      </c>
      <c r="N1005" s="96">
        <f t="shared" si="711"/>
        <v>0</v>
      </c>
      <c r="O1005" s="91" t="s">
        <v>27</v>
      </c>
      <c r="P1005" s="628">
        <v>98375</v>
      </c>
      <c r="Q1005" s="98">
        <f>VLOOKUP(H1005,Devices!$A$2:$C$2077,3,FALSE)</f>
        <v>99157</v>
      </c>
      <c r="R1005" s="94">
        <f>Q1005-P1005</f>
        <v>782</v>
      </c>
      <c r="S1005" s="94"/>
      <c r="T1005" s="94">
        <f>IF(R1005-I1005&gt;0, R1005-I1005,"0")</f>
        <v>782</v>
      </c>
      <c r="U1005" s="96">
        <f>IF(T1005&gt;0,T1005*K1005,"0")</f>
        <v>15.616540000000001</v>
      </c>
      <c r="V1005" s="157">
        <v>18555</v>
      </c>
      <c r="W1005" s="100">
        <f>VLOOKUP(H1005,Devices!$A$2:$D$2077,4,FALSE)</f>
        <v>18622</v>
      </c>
      <c r="X1005" s="94">
        <f>W1005-V1005</f>
        <v>67</v>
      </c>
      <c r="Y1005" s="94"/>
      <c r="Z1005" s="94">
        <f>IF(X1005-J1005&gt;0,X1005-J1005,"0")</f>
        <v>67</v>
      </c>
      <c r="AA1005" s="96">
        <f>IF(Z1005&gt;0,Z1005*L1005,"0")</f>
        <v>5.36</v>
      </c>
      <c r="AB1005" s="91">
        <v>20.97654</v>
      </c>
      <c r="AC1005" s="91"/>
      <c r="AF1005" s="4"/>
      <c r="AH1005" s="4"/>
    </row>
    <row r="1006" spans="1:34" s="4" customFormat="1" ht="15" customHeight="1">
      <c r="A1006" s="81" t="s">
        <v>6635</v>
      </c>
      <c r="B1006" s="90">
        <v>1033150070</v>
      </c>
      <c r="C1006" s="91">
        <f>SUM(U1006+AA1006)</f>
        <v>20.917179999999998</v>
      </c>
      <c r="D1006" s="294">
        <v>13586891</v>
      </c>
      <c r="E1006" s="90" t="s">
        <v>1038</v>
      </c>
      <c r="F1006" s="90" t="s">
        <v>6636</v>
      </c>
      <c r="G1006" s="90" t="s">
        <v>2362</v>
      </c>
      <c r="H1006" s="120" t="s">
        <v>6637</v>
      </c>
      <c r="I1006" s="94">
        <v>0</v>
      </c>
      <c r="J1006" s="94">
        <v>0</v>
      </c>
      <c r="K1006" s="95">
        <v>1.9970000000000002E-2</v>
      </c>
      <c r="L1006" s="96">
        <v>0.08</v>
      </c>
      <c r="M1006" s="96">
        <f t="shared" si="711"/>
        <v>0</v>
      </c>
      <c r="N1006" s="96">
        <f t="shared" si="711"/>
        <v>0</v>
      </c>
      <c r="O1006" s="91" t="s">
        <v>27</v>
      </c>
      <c r="P1006" s="628">
        <v>584</v>
      </c>
      <c r="Q1006" s="98">
        <f>VLOOKUP(H1006,Devices!$A$2:$C$2077,3,FALSE)</f>
        <v>678</v>
      </c>
      <c r="R1006" s="94">
        <f>Q1006-P1006</f>
        <v>94</v>
      </c>
      <c r="S1006" s="94"/>
      <c r="T1006" s="94">
        <f>IF(R1006-I1006&gt;0, R1006-I1006,"0")</f>
        <v>94</v>
      </c>
      <c r="U1006" s="96">
        <f>IF(T1006&gt;0,T1006*K1006,"0")</f>
        <v>1.8771800000000001</v>
      </c>
      <c r="V1006" s="157">
        <v>0</v>
      </c>
      <c r="W1006" s="100">
        <f>VLOOKUP(H1006,Devices!$A$2:$D$2077,4,FALSE)</f>
        <v>238</v>
      </c>
      <c r="X1006" s="94">
        <f>W1006-V1006</f>
        <v>238</v>
      </c>
      <c r="Y1006" s="94"/>
      <c r="Z1006" s="94">
        <f>IF(X1006-J1006&gt;0,X1006-J1006,"0")</f>
        <v>238</v>
      </c>
      <c r="AA1006" s="96">
        <f>IF(Z1006&gt;0,Z1006*L1006,"0")</f>
        <v>19.04</v>
      </c>
      <c r="AB1006" s="91">
        <v>20.917179999999998</v>
      </c>
      <c r="AC1006" s="91"/>
    </row>
    <row r="1007" spans="1:34" s="4" customFormat="1" ht="15" customHeight="1">
      <c r="A1007" s="81" t="s">
        <v>6653</v>
      </c>
      <c r="B1007" s="90">
        <v>1043800130</v>
      </c>
      <c r="C1007" s="91">
        <f>SUM(U1007+AA1007-161.23)</f>
        <v>13.207950000000011</v>
      </c>
      <c r="D1007" s="294">
        <v>13586835</v>
      </c>
      <c r="E1007" s="90" t="s">
        <v>1906</v>
      </c>
      <c r="F1007" s="90" t="s">
        <v>4344</v>
      </c>
      <c r="G1007" s="90" t="s">
        <v>2200</v>
      </c>
      <c r="H1007" s="120" t="s">
        <v>6586</v>
      </c>
      <c r="I1007" s="94">
        <v>0</v>
      </c>
      <c r="J1007" s="94">
        <v>0</v>
      </c>
      <c r="K1007" s="95">
        <v>1.9970000000000002E-2</v>
      </c>
      <c r="L1007" s="96">
        <v>0.08</v>
      </c>
      <c r="M1007" s="96">
        <f t="shared" si="711"/>
        <v>0</v>
      </c>
      <c r="N1007" s="96">
        <f t="shared" si="711"/>
        <v>0</v>
      </c>
      <c r="O1007" s="91" t="s">
        <v>27</v>
      </c>
      <c r="P1007" s="443">
        <v>9651</v>
      </c>
      <c r="Q1007" s="98">
        <f>VLOOKUP(H1007,Devices!$A$2:$C$2077,3,FALSE)</f>
        <v>18386</v>
      </c>
      <c r="R1007" s="94">
        <f>Q1007-P1007</f>
        <v>8735</v>
      </c>
      <c r="S1007" s="94"/>
      <c r="T1007" s="94">
        <f>IF(R1007-I1007&gt;0, R1007-I1007,"0")</f>
        <v>8735</v>
      </c>
      <c r="U1007" s="96">
        <f>IF(T1007&gt;0,T1007*K1007,"0")</f>
        <v>174.43795</v>
      </c>
      <c r="V1007" s="157">
        <v>0</v>
      </c>
      <c r="W1007" s="100">
        <v>0</v>
      </c>
      <c r="X1007" s="94">
        <f>W1007-V1007</f>
        <v>0</v>
      </c>
      <c r="Y1007" s="94"/>
      <c r="Z1007" s="94" t="str">
        <f>IF(X1007-J1007&gt;0,X1007-J1007,"0")</f>
        <v>0</v>
      </c>
      <c r="AA1007" s="96">
        <f>IF(Z1007&gt;0,Z1007*L1007,"0")</f>
        <v>0</v>
      </c>
      <c r="AB1007" s="91">
        <v>13.207950000000011</v>
      </c>
      <c r="AC1007" s="221">
        <v>-161.22999999999999</v>
      </c>
    </row>
    <row r="1008" spans="1:34" s="3" customFormat="1" ht="15" customHeight="1">
      <c r="A1008" s="81">
        <v>111</v>
      </c>
      <c r="B1008" s="90">
        <v>1013171140</v>
      </c>
      <c r="C1008" s="91">
        <f>SUM(U1008+AA1008)</f>
        <v>147.10944999999998</v>
      </c>
      <c r="D1008" s="294">
        <v>12318532</v>
      </c>
      <c r="E1008" s="90" t="s">
        <v>613</v>
      </c>
      <c r="F1008" s="90" t="s">
        <v>2905</v>
      </c>
      <c r="G1008" s="90" t="s">
        <v>137</v>
      </c>
      <c r="H1008" s="120" t="s">
        <v>614</v>
      </c>
      <c r="I1008" s="94">
        <v>0</v>
      </c>
      <c r="J1008" s="94">
        <v>0</v>
      </c>
      <c r="K1008" s="95">
        <v>1.9970000000000002E-2</v>
      </c>
      <c r="L1008" s="96">
        <v>0.08</v>
      </c>
      <c r="M1008" s="96">
        <f t="shared" si="702"/>
        <v>0</v>
      </c>
      <c r="N1008" s="96">
        <f t="shared" si="703"/>
        <v>0</v>
      </c>
      <c r="O1008" s="91" t="s">
        <v>27</v>
      </c>
      <c r="P1008" s="443">
        <v>279902</v>
      </c>
      <c r="Q1008" s="98">
        <f>VLOOKUP(H1008,Devices!$A$2:$C$2077,3,FALSE)</f>
        <v>283587</v>
      </c>
      <c r="R1008" s="94">
        <f t="shared" si="704"/>
        <v>3685</v>
      </c>
      <c r="S1008" s="94"/>
      <c r="T1008" s="94">
        <f t="shared" si="706"/>
        <v>3685</v>
      </c>
      <c r="U1008" s="96">
        <f t="shared" si="707"/>
        <v>73.589449999999999</v>
      </c>
      <c r="V1008" s="157">
        <v>110042</v>
      </c>
      <c r="W1008" s="100">
        <f>VLOOKUP(H1008,Devices!$A$2:$D$2077,4,FALSE)</f>
        <v>110961</v>
      </c>
      <c r="X1008" s="94">
        <f t="shared" si="710"/>
        <v>919</v>
      </c>
      <c r="Y1008" s="94"/>
      <c r="Z1008" s="94">
        <f t="shared" si="708"/>
        <v>919</v>
      </c>
      <c r="AA1008" s="96">
        <f t="shared" si="709"/>
        <v>73.52</v>
      </c>
      <c r="AB1008" s="91">
        <v>147.10944999999998</v>
      </c>
      <c r="AC1008" s="91"/>
      <c r="AG1008" s="4"/>
    </row>
    <row r="1009" spans="1:34" s="3" customFormat="1" ht="15" customHeight="1">
      <c r="A1009" s="81">
        <v>111</v>
      </c>
      <c r="B1009" s="90">
        <v>1013171140</v>
      </c>
      <c r="C1009" s="91">
        <f>SUM(U1009+AA1009)</f>
        <v>181.21167</v>
      </c>
      <c r="D1009" s="294">
        <v>12318662</v>
      </c>
      <c r="E1009" s="90" t="s">
        <v>615</v>
      </c>
      <c r="F1009" s="90" t="s">
        <v>2905</v>
      </c>
      <c r="G1009" s="90" t="s">
        <v>1174</v>
      </c>
      <c r="H1009" s="120" t="s">
        <v>616</v>
      </c>
      <c r="I1009" s="94">
        <v>0</v>
      </c>
      <c r="J1009" s="94">
        <v>0</v>
      </c>
      <c r="K1009" s="95">
        <v>1.9970000000000002E-2</v>
      </c>
      <c r="L1009" s="96">
        <v>0.08</v>
      </c>
      <c r="M1009" s="96">
        <f t="shared" si="702"/>
        <v>0</v>
      </c>
      <c r="N1009" s="96">
        <f t="shared" si="703"/>
        <v>0</v>
      </c>
      <c r="O1009" s="91" t="s">
        <v>27</v>
      </c>
      <c r="P1009" s="443">
        <v>156785</v>
      </c>
      <c r="Q1009" s="98">
        <f>VLOOKUP(H1009,Devices!$A$2:$C$2077,3,FALSE)</f>
        <v>158396</v>
      </c>
      <c r="R1009" s="94">
        <f t="shared" si="704"/>
        <v>1611</v>
      </c>
      <c r="S1009" s="94"/>
      <c r="T1009" s="94">
        <f t="shared" si="706"/>
        <v>1611</v>
      </c>
      <c r="U1009" s="96">
        <f t="shared" si="707"/>
        <v>32.171670000000006</v>
      </c>
      <c r="V1009" s="157">
        <v>110505</v>
      </c>
      <c r="W1009" s="100">
        <f>VLOOKUP(H1009,Devices!$A$2:$D$2077,4,FALSE)</f>
        <v>112368</v>
      </c>
      <c r="X1009" s="94">
        <f t="shared" si="710"/>
        <v>1863</v>
      </c>
      <c r="Y1009" s="94"/>
      <c r="Z1009" s="94">
        <f t="shared" si="708"/>
        <v>1863</v>
      </c>
      <c r="AA1009" s="96">
        <f t="shared" si="709"/>
        <v>149.04</v>
      </c>
      <c r="AB1009" s="91">
        <v>181.21167</v>
      </c>
      <c r="AC1009" s="91"/>
      <c r="AF1009" s="4"/>
    </row>
    <row r="1010" spans="1:34" s="3" customFormat="1" ht="15" customHeight="1">
      <c r="A1010" s="81">
        <v>111</v>
      </c>
      <c r="B1010" s="90">
        <v>1013171140</v>
      </c>
      <c r="C1010" s="91">
        <f>SUM(U1010+AA1010)</f>
        <v>3.9940000000000002</v>
      </c>
      <c r="D1010" s="294">
        <v>12355028</v>
      </c>
      <c r="E1010" s="90" t="s">
        <v>617</v>
      </c>
      <c r="F1010" s="90" t="s">
        <v>2905</v>
      </c>
      <c r="G1010" s="90" t="s">
        <v>1227</v>
      </c>
      <c r="H1010" s="120" t="s">
        <v>618</v>
      </c>
      <c r="I1010" s="94">
        <v>0</v>
      </c>
      <c r="J1010" s="94">
        <v>0</v>
      </c>
      <c r="K1010" s="95">
        <v>1.9970000000000002E-2</v>
      </c>
      <c r="L1010" s="96">
        <v>0.08</v>
      </c>
      <c r="M1010" s="96">
        <f t="shared" si="702"/>
        <v>0</v>
      </c>
      <c r="N1010" s="96">
        <f t="shared" si="703"/>
        <v>0</v>
      </c>
      <c r="O1010" s="91" t="s">
        <v>27</v>
      </c>
      <c r="P1010" s="295">
        <v>14449</v>
      </c>
      <c r="Q1010" s="98">
        <v>14649</v>
      </c>
      <c r="R1010" s="94">
        <f t="shared" si="704"/>
        <v>200</v>
      </c>
      <c r="S1010" s="94"/>
      <c r="T1010" s="94">
        <f t="shared" si="706"/>
        <v>200</v>
      </c>
      <c r="U1010" s="96">
        <f t="shared" si="707"/>
        <v>3.9940000000000002</v>
      </c>
      <c r="V1010" s="99">
        <v>0</v>
      </c>
      <c r="W1010" s="100">
        <v>0</v>
      </c>
      <c r="X1010" s="94">
        <f t="shared" si="710"/>
        <v>0</v>
      </c>
      <c r="Y1010" s="94"/>
      <c r="Z1010" s="94" t="str">
        <f t="shared" si="708"/>
        <v>0</v>
      </c>
      <c r="AA1010" s="96">
        <f t="shared" si="709"/>
        <v>0</v>
      </c>
      <c r="AB1010" s="91">
        <v>3.9940000000000002</v>
      </c>
      <c r="AC1010" s="91"/>
    </row>
    <row r="1011" spans="1:34" s="3" customFormat="1" ht="15" customHeight="1">
      <c r="A1011" s="81">
        <v>111</v>
      </c>
      <c r="B1011" s="90">
        <v>1013171140</v>
      </c>
      <c r="C1011" s="91">
        <f>SUM(U1011+AA1011)</f>
        <v>117.94079000000001</v>
      </c>
      <c r="D1011" s="294">
        <v>12355040</v>
      </c>
      <c r="E1011" s="90" t="s">
        <v>619</v>
      </c>
      <c r="F1011" s="90" t="s">
        <v>2905</v>
      </c>
      <c r="G1011" s="90" t="s">
        <v>1249</v>
      </c>
      <c r="H1011" s="120" t="s">
        <v>620</v>
      </c>
      <c r="I1011" s="94">
        <v>0</v>
      </c>
      <c r="J1011" s="94">
        <v>0</v>
      </c>
      <c r="K1011" s="95">
        <v>1.9970000000000002E-2</v>
      </c>
      <c r="L1011" s="96">
        <v>0.08</v>
      </c>
      <c r="M1011" s="96">
        <f t="shared" si="702"/>
        <v>0</v>
      </c>
      <c r="N1011" s="96">
        <f t="shared" si="703"/>
        <v>0</v>
      </c>
      <c r="O1011" s="91" t="s">
        <v>27</v>
      </c>
      <c r="P1011" s="443">
        <v>80307</v>
      </c>
      <c r="Q1011" s="98">
        <f>VLOOKUP(H1011,Devices!$A$2:$C$2077,3,FALSE)</f>
        <v>81614</v>
      </c>
      <c r="R1011" s="94">
        <f t="shared" si="704"/>
        <v>1307</v>
      </c>
      <c r="S1011" s="94"/>
      <c r="T1011" s="94">
        <f t="shared" si="706"/>
        <v>1307</v>
      </c>
      <c r="U1011" s="96">
        <f t="shared" si="707"/>
        <v>26.100790000000003</v>
      </c>
      <c r="V1011" s="157">
        <v>83742</v>
      </c>
      <c r="W1011" s="100">
        <f>VLOOKUP(H1011,Devices!$A$2:$D$2077,4,FALSE)</f>
        <v>84890</v>
      </c>
      <c r="X1011" s="94">
        <f t="shared" si="710"/>
        <v>1148</v>
      </c>
      <c r="Y1011" s="94"/>
      <c r="Z1011" s="94">
        <f t="shared" si="708"/>
        <v>1148</v>
      </c>
      <c r="AA1011" s="96">
        <f t="shared" si="709"/>
        <v>91.84</v>
      </c>
      <c r="AB1011" s="91">
        <v>117.94079000000001</v>
      </c>
      <c r="AC1011" s="91"/>
    </row>
    <row r="1012" spans="1:34" s="3" customFormat="1" ht="15" customHeight="1">
      <c r="A1012" s="81">
        <v>111</v>
      </c>
      <c r="B1012" s="90">
        <v>1013171140</v>
      </c>
      <c r="C1012" s="91">
        <f>SUM(U1012+AA1012)</f>
        <v>136.62716</v>
      </c>
      <c r="D1012" s="294">
        <v>12354937</v>
      </c>
      <c r="E1012" s="90" t="s">
        <v>621</v>
      </c>
      <c r="F1012" s="90" t="s">
        <v>2905</v>
      </c>
      <c r="G1012" s="90" t="s">
        <v>1249</v>
      </c>
      <c r="H1012" s="120" t="s">
        <v>622</v>
      </c>
      <c r="I1012" s="94">
        <v>0</v>
      </c>
      <c r="J1012" s="94">
        <v>0</v>
      </c>
      <c r="K1012" s="95">
        <v>1.9970000000000002E-2</v>
      </c>
      <c r="L1012" s="96">
        <v>0.08</v>
      </c>
      <c r="M1012" s="96">
        <f t="shared" si="702"/>
        <v>0</v>
      </c>
      <c r="N1012" s="96">
        <f t="shared" si="703"/>
        <v>0</v>
      </c>
      <c r="O1012" s="91" t="s">
        <v>27</v>
      </c>
      <c r="P1012" s="295">
        <v>36797</v>
      </c>
      <c r="Q1012" s="98">
        <f>VLOOKUP(H1012,[1]Billing!$I$2:$S$2302,11,FALSE)</f>
        <v>37225</v>
      </c>
      <c r="R1012" s="94">
        <f t="shared" si="704"/>
        <v>428</v>
      </c>
      <c r="S1012" s="94"/>
      <c r="T1012" s="94">
        <f t="shared" si="706"/>
        <v>428</v>
      </c>
      <c r="U1012" s="96">
        <f t="shared" si="707"/>
        <v>8.5471599999999999</v>
      </c>
      <c r="V1012" s="99">
        <v>47100</v>
      </c>
      <c r="W1012" s="100">
        <f>VLOOKUP(H1012,[1]Billing!$I$2:$Y$2302,17,FALSE)</f>
        <v>48701</v>
      </c>
      <c r="X1012" s="94">
        <f t="shared" si="710"/>
        <v>1601</v>
      </c>
      <c r="Y1012" s="94"/>
      <c r="Z1012" s="94">
        <f t="shared" si="708"/>
        <v>1601</v>
      </c>
      <c r="AA1012" s="96">
        <f t="shared" si="709"/>
        <v>128.08000000000001</v>
      </c>
      <c r="AB1012" s="91">
        <v>136.62716</v>
      </c>
      <c r="AC1012" s="91"/>
    </row>
    <row r="1013" spans="1:34" s="3" customFormat="1" ht="15" customHeight="1">
      <c r="A1013" s="81">
        <v>112</v>
      </c>
      <c r="B1013" s="90">
        <v>1012131130</v>
      </c>
      <c r="C1013" s="91">
        <f>SUM(U1013+AA1013)</f>
        <v>118.37406000000001</v>
      </c>
      <c r="D1013" s="294">
        <v>12317150</v>
      </c>
      <c r="E1013" s="90" t="s">
        <v>1054</v>
      </c>
      <c r="F1013" s="90" t="s">
        <v>1039</v>
      </c>
      <c r="G1013" s="90" t="s">
        <v>1174</v>
      </c>
      <c r="H1013" s="120" t="s">
        <v>623</v>
      </c>
      <c r="I1013" s="94">
        <v>0</v>
      </c>
      <c r="J1013" s="94">
        <v>0</v>
      </c>
      <c r="K1013" s="95">
        <v>1.9970000000000002E-2</v>
      </c>
      <c r="L1013" s="96">
        <v>0.08</v>
      </c>
      <c r="M1013" s="96">
        <f t="shared" si="702"/>
        <v>0</v>
      </c>
      <c r="N1013" s="96">
        <f t="shared" si="703"/>
        <v>0</v>
      </c>
      <c r="O1013" s="91" t="s">
        <v>27</v>
      </c>
      <c r="P1013" s="374">
        <v>226127</v>
      </c>
      <c r="Q1013" s="98">
        <f>VLOOKUP(H1013,Devices!$A$2:$C$2077,3,FALSE)</f>
        <v>228325</v>
      </c>
      <c r="R1013" s="94">
        <f t="shared" si="704"/>
        <v>2198</v>
      </c>
      <c r="S1013" s="94"/>
      <c r="T1013" s="94">
        <f t="shared" si="706"/>
        <v>2198</v>
      </c>
      <c r="U1013" s="96">
        <f t="shared" si="707"/>
        <v>43.894060000000003</v>
      </c>
      <c r="V1013" s="296">
        <v>48830</v>
      </c>
      <c r="W1013" s="100">
        <f>VLOOKUP(H1013,Devices!$A$2:$D$2077,4,FALSE)</f>
        <v>49761</v>
      </c>
      <c r="X1013" s="94">
        <f t="shared" si="710"/>
        <v>931</v>
      </c>
      <c r="Y1013" s="94"/>
      <c r="Z1013" s="94">
        <f t="shared" si="708"/>
        <v>931</v>
      </c>
      <c r="AA1013" s="96">
        <f t="shared" si="709"/>
        <v>74.48</v>
      </c>
      <c r="AB1013" s="91">
        <v>118.37406000000001</v>
      </c>
      <c r="AC1013" s="91"/>
    </row>
    <row r="1014" spans="1:34" s="3" customFormat="1" ht="15" customHeight="1">
      <c r="A1014" s="81">
        <v>112</v>
      </c>
      <c r="B1014" s="90">
        <v>1012131130</v>
      </c>
      <c r="C1014" s="91">
        <f>SUM(U1014+AA1014)</f>
        <v>253.59783000000002</v>
      </c>
      <c r="D1014" s="294">
        <v>12317149</v>
      </c>
      <c r="E1014" s="90" t="s">
        <v>1054</v>
      </c>
      <c r="F1014" s="90" t="s">
        <v>1040</v>
      </c>
      <c r="G1014" s="90" t="s">
        <v>1325</v>
      </c>
      <c r="H1014" s="120" t="s">
        <v>624</v>
      </c>
      <c r="I1014" s="94">
        <v>0</v>
      </c>
      <c r="J1014" s="94">
        <v>0</v>
      </c>
      <c r="K1014" s="95">
        <v>1.9970000000000002E-2</v>
      </c>
      <c r="L1014" s="96">
        <v>0.08</v>
      </c>
      <c r="M1014" s="96">
        <f t="shared" si="702"/>
        <v>0</v>
      </c>
      <c r="N1014" s="96">
        <f t="shared" si="703"/>
        <v>0</v>
      </c>
      <c r="O1014" s="91" t="s">
        <v>27</v>
      </c>
      <c r="P1014" s="379">
        <v>424033</v>
      </c>
      <c r="Q1014" s="98">
        <f>VLOOKUP(H1014,Devices!$A$2:$C$2077,3,FALSE)</f>
        <v>428772</v>
      </c>
      <c r="R1014" s="94">
        <f t="shared" si="704"/>
        <v>4739</v>
      </c>
      <c r="S1014" s="94"/>
      <c r="T1014" s="94">
        <f t="shared" si="706"/>
        <v>4739</v>
      </c>
      <c r="U1014" s="96">
        <f t="shared" si="707"/>
        <v>94.637830000000008</v>
      </c>
      <c r="V1014" s="296">
        <v>179294</v>
      </c>
      <c r="W1014" s="100">
        <f>VLOOKUP(H1014,Devices!$A$2:$D$2077,4,FALSE)</f>
        <v>181281</v>
      </c>
      <c r="X1014" s="94">
        <f t="shared" si="710"/>
        <v>1987</v>
      </c>
      <c r="Y1014" s="94"/>
      <c r="Z1014" s="94">
        <f t="shared" si="708"/>
        <v>1987</v>
      </c>
      <c r="AA1014" s="96">
        <f t="shared" si="709"/>
        <v>158.96</v>
      </c>
      <c r="AB1014" s="91">
        <v>253.59783000000002</v>
      </c>
      <c r="AC1014" s="91"/>
    </row>
    <row r="1015" spans="1:34" s="3" customFormat="1" ht="15" customHeight="1">
      <c r="A1015" s="81">
        <v>112</v>
      </c>
      <c r="B1015" s="90">
        <v>1012131130</v>
      </c>
      <c r="C1015" s="91">
        <f>SUM(U1015+AA1015)</f>
        <v>142.50227999999998</v>
      </c>
      <c r="D1015" s="294">
        <v>12317151</v>
      </c>
      <c r="E1015" s="90" t="s">
        <v>1054</v>
      </c>
      <c r="F1015" s="90" t="s">
        <v>1041</v>
      </c>
      <c r="G1015" s="90" t="s">
        <v>1325</v>
      </c>
      <c r="H1015" s="120" t="s">
        <v>625</v>
      </c>
      <c r="I1015" s="94">
        <v>0</v>
      </c>
      <c r="J1015" s="94">
        <v>0</v>
      </c>
      <c r="K1015" s="95">
        <v>1.9970000000000002E-2</v>
      </c>
      <c r="L1015" s="96">
        <v>0.08</v>
      </c>
      <c r="M1015" s="96">
        <f t="shared" si="702"/>
        <v>0</v>
      </c>
      <c r="N1015" s="96">
        <f t="shared" si="703"/>
        <v>0</v>
      </c>
      <c r="O1015" s="91" t="s">
        <v>27</v>
      </c>
      <c r="P1015" s="380">
        <v>206126</v>
      </c>
      <c r="Q1015" s="98">
        <f>VLOOKUP(H1015,Devices!$A$2:$C$2077,3,FALSE)</f>
        <v>208050</v>
      </c>
      <c r="R1015" s="94">
        <f t="shared" si="704"/>
        <v>1924</v>
      </c>
      <c r="S1015" s="94"/>
      <c r="T1015" s="94">
        <f t="shared" si="706"/>
        <v>1924</v>
      </c>
      <c r="U1015" s="96">
        <f t="shared" si="707"/>
        <v>38.422280000000001</v>
      </c>
      <c r="V1015" s="296">
        <v>86526</v>
      </c>
      <c r="W1015" s="100">
        <f>VLOOKUP(H1015,Devices!$A$2:$D$2077,4,FALSE)</f>
        <v>87827</v>
      </c>
      <c r="X1015" s="94">
        <f t="shared" si="710"/>
        <v>1301</v>
      </c>
      <c r="Y1015" s="94"/>
      <c r="Z1015" s="94">
        <f t="shared" si="708"/>
        <v>1301</v>
      </c>
      <c r="AA1015" s="96">
        <f t="shared" si="709"/>
        <v>104.08</v>
      </c>
      <c r="AB1015" s="91">
        <v>142.50227999999998</v>
      </c>
      <c r="AC1015" s="91"/>
    </row>
    <row r="1016" spans="1:34" s="3" customFormat="1" ht="15" customHeight="1">
      <c r="A1016" s="81">
        <v>112</v>
      </c>
      <c r="B1016" s="90">
        <v>1012131130</v>
      </c>
      <c r="C1016" s="91">
        <f>SUM(U1016+AA1016)</f>
        <v>319.67407000000003</v>
      </c>
      <c r="D1016" s="294">
        <v>12317471</v>
      </c>
      <c r="E1016" s="90" t="s">
        <v>1054</v>
      </c>
      <c r="F1016" s="90" t="s">
        <v>1043</v>
      </c>
      <c r="G1016" s="90" t="s">
        <v>1174</v>
      </c>
      <c r="H1016" s="120" t="s">
        <v>627</v>
      </c>
      <c r="I1016" s="94">
        <v>0</v>
      </c>
      <c r="J1016" s="94">
        <v>0</v>
      </c>
      <c r="K1016" s="95">
        <v>1.9970000000000002E-2</v>
      </c>
      <c r="L1016" s="96">
        <v>0.08</v>
      </c>
      <c r="M1016" s="96">
        <f t="shared" si="702"/>
        <v>0</v>
      </c>
      <c r="N1016" s="96">
        <f t="shared" si="703"/>
        <v>0</v>
      </c>
      <c r="O1016" s="91" t="s">
        <v>27</v>
      </c>
      <c r="P1016" s="377">
        <v>313895</v>
      </c>
      <c r="Q1016" s="98">
        <f>VLOOKUP(H1016,Devices!$A$2:$C$2077,3,FALSE)</f>
        <v>321426</v>
      </c>
      <c r="R1016" s="94">
        <f t="shared" si="704"/>
        <v>7531</v>
      </c>
      <c r="S1016" s="94"/>
      <c r="T1016" s="94">
        <f t="shared" si="706"/>
        <v>7531</v>
      </c>
      <c r="U1016" s="96">
        <f t="shared" si="707"/>
        <v>150.39407</v>
      </c>
      <c r="V1016" s="296">
        <v>19520</v>
      </c>
      <c r="W1016" s="100">
        <f>VLOOKUP(H1016,Devices!$A$2:$D$2077,4,FALSE)</f>
        <v>21636</v>
      </c>
      <c r="X1016" s="94">
        <f t="shared" si="710"/>
        <v>2116</v>
      </c>
      <c r="Y1016" s="94"/>
      <c r="Z1016" s="94">
        <f t="shared" si="708"/>
        <v>2116</v>
      </c>
      <c r="AA1016" s="96">
        <f t="shared" si="709"/>
        <v>169.28</v>
      </c>
      <c r="AB1016" s="91">
        <v>319.67407000000003</v>
      </c>
      <c r="AC1016" s="91"/>
    </row>
    <row r="1017" spans="1:34" s="3" customFormat="1" ht="15" customHeight="1">
      <c r="A1017" s="81">
        <v>112</v>
      </c>
      <c r="B1017" s="90">
        <v>1012131130</v>
      </c>
      <c r="C1017" s="91">
        <f>SUM(U1017+AA1017)</f>
        <v>268.12993</v>
      </c>
      <c r="D1017" s="294">
        <v>12318838</v>
      </c>
      <c r="E1017" s="90" t="s">
        <v>1054</v>
      </c>
      <c r="F1017" s="90" t="s">
        <v>4925</v>
      </c>
      <c r="G1017" s="90" t="s">
        <v>1752</v>
      </c>
      <c r="H1017" s="120" t="s">
        <v>628</v>
      </c>
      <c r="I1017" s="94">
        <v>0</v>
      </c>
      <c r="J1017" s="94">
        <v>0</v>
      </c>
      <c r="K1017" s="95">
        <v>1.9970000000000002E-2</v>
      </c>
      <c r="L1017" s="96">
        <v>0.08</v>
      </c>
      <c r="M1017" s="96">
        <f t="shared" si="702"/>
        <v>0</v>
      </c>
      <c r="N1017" s="96">
        <f t="shared" si="703"/>
        <v>0</v>
      </c>
      <c r="O1017" s="91" t="s">
        <v>27</v>
      </c>
      <c r="P1017" s="381">
        <v>152940</v>
      </c>
      <c r="Q1017" s="98">
        <f>VLOOKUP(H1017,Devices!$A$2:$C$2077,3,FALSE)</f>
        <v>154609</v>
      </c>
      <c r="R1017" s="94">
        <f t="shared" si="704"/>
        <v>1669</v>
      </c>
      <c r="S1017" s="94"/>
      <c r="T1017" s="94">
        <f t="shared" si="706"/>
        <v>1669</v>
      </c>
      <c r="U1017" s="96">
        <f t="shared" si="707"/>
        <v>33.329930000000004</v>
      </c>
      <c r="V1017" s="296">
        <v>126013</v>
      </c>
      <c r="W1017" s="100">
        <f>VLOOKUP(H1017,Devices!$A$2:$D$2077,4,FALSE)</f>
        <v>128948</v>
      </c>
      <c r="X1017" s="94">
        <f t="shared" si="710"/>
        <v>2935</v>
      </c>
      <c r="Y1017" s="94"/>
      <c r="Z1017" s="94">
        <f t="shared" si="708"/>
        <v>2935</v>
      </c>
      <c r="AA1017" s="96">
        <f t="shared" si="709"/>
        <v>234.8</v>
      </c>
      <c r="AB1017" s="91">
        <v>268.12993</v>
      </c>
      <c r="AC1017" s="91"/>
    </row>
    <row r="1018" spans="1:34" s="3" customFormat="1" ht="15" customHeight="1">
      <c r="A1018" s="81">
        <v>112</v>
      </c>
      <c r="B1018" s="90">
        <v>1012131130</v>
      </c>
      <c r="C1018" s="91">
        <f>SUM(U1018+AA1018)</f>
        <v>15.297020000000002</v>
      </c>
      <c r="D1018" s="294">
        <v>12355045</v>
      </c>
      <c r="E1018" s="90" t="s">
        <v>1054</v>
      </c>
      <c r="F1018" s="90" t="s">
        <v>1045</v>
      </c>
      <c r="G1018" s="90" t="s">
        <v>851</v>
      </c>
      <c r="H1018" s="120" t="s">
        <v>629</v>
      </c>
      <c r="I1018" s="94">
        <v>0</v>
      </c>
      <c r="J1018" s="94">
        <v>0</v>
      </c>
      <c r="K1018" s="95">
        <v>1.9970000000000002E-2</v>
      </c>
      <c r="L1018" s="96">
        <v>0.08</v>
      </c>
      <c r="M1018" s="96">
        <f t="shared" si="702"/>
        <v>0</v>
      </c>
      <c r="N1018" s="96">
        <f t="shared" si="703"/>
        <v>0</v>
      </c>
      <c r="O1018" s="91" t="s">
        <v>27</v>
      </c>
      <c r="P1018" s="382">
        <v>98982</v>
      </c>
      <c r="Q1018" s="98">
        <f>VLOOKUP(H1018,Devices!$A$2:$C$2077,3,FALSE)</f>
        <v>99748</v>
      </c>
      <c r="R1018" s="94">
        <f t="shared" si="704"/>
        <v>766</v>
      </c>
      <c r="S1018" s="94"/>
      <c r="T1018" s="94">
        <f t="shared" si="706"/>
        <v>766</v>
      </c>
      <c r="U1018" s="96">
        <f t="shared" si="707"/>
        <v>15.297020000000002</v>
      </c>
      <c r="V1018" s="99">
        <v>0</v>
      </c>
      <c r="W1018" s="100">
        <v>0</v>
      </c>
      <c r="X1018" s="94">
        <f t="shared" si="710"/>
        <v>0</v>
      </c>
      <c r="Y1018" s="94"/>
      <c r="Z1018" s="94" t="str">
        <f t="shared" si="708"/>
        <v>0</v>
      </c>
      <c r="AA1018" s="96">
        <f t="shared" si="709"/>
        <v>0</v>
      </c>
      <c r="AB1018" s="91">
        <v>15.297020000000002</v>
      </c>
      <c r="AC1018" s="91"/>
    </row>
    <row r="1019" spans="1:34" s="3" customFormat="1" ht="15" customHeight="1">
      <c r="A1019" s="81">
        <v>112</v>
      </c>
      <c r="B1019" s="90">
        <v>1012131130</v>
      </c>
      <c r="C1019" s="91">
        <f>SUM(U1019+AA1019)</f>
        <v>17.41384</v>
      </c>
      <c r="D1019" s="294">
        <v>12354797</v>
      </c>
      <c r="E1019" s="90" t="s">
        <v>1054</v>
      </c>
      <c r="F1019" s="90" t="s">
        <v>1046</v>
      </c>
      <c r="G1019" s="90" t="s">
        <v>851</v>
      </c>
      <c r="H1019" s="120" t="s">
        <v>630</v>
      </c>
      <c r="I1019" s="94">
        <v>0</v>
      </c>
      <c r="J1019" s="94">
        <v>0</v>
      </c>
      <c r="K1019" s="95">
        <v>1.9970000000000002E-2</v>
      </c>
      <c r="L1019" s="96">
        <v>0.08</v>
      </c>
      <c r="M1019" s="96">
        <f t="shared" si="702"/>
        <v>0</v>
      </c>
      <c r="N1019" s="96">
        <f t="shared" si="703"/>
        <v>0</v>
      </c>
      <c r="O1019" s="91" t="s">
        <v>27</v>
      </c>
      <c r="P1019" s="387">
        <v>118711</v>
      </c>
      <c r="Q1019" s="98">
        <f>VLOOKUP(H1019,Devices!$A$2:$C$2077,3,FALSE)</f>
        <v>119583</v>
      </c>
      <c r="R1019" s="94">
        <f t="shared" si="704"/>
        <v>872</v>
      </c>
      <c r="S1019" s="94"/>
      <c r="T1019" s="94">
        <f t="shared" si="706"/>
        <v>872</v>
      </c>
      <c r="U1019" s="96">
        <f t="shared" si="707"/>
        <v>17.41384</v>
      </c>
      <c r="V1019" s="99">
        <v>0</v>
      </c>
      <c r="W1019" s="100">
        <v>0</v>
      </c>
      <c r="X1019" s="94">
        <f t="shared" si="710"/>
        <v>0</v>
      </c>
      <c r="Y1019" s="94"/>
      <c r="Z1019" s="94" t="str">
        <f t="shared" si="708"/>
        <v>0</v>
      </c>
      <c r="AA1019" s="96">
        <f t="shared" si="709"/>
        <v>0</v>
      </c>
      <c r="AB1019" s="91">
        <v>17.41384</v>
      </c>
      <c r="AC1019" s="91"/>
    </row>
    <row r="1020" spans="1:34" s="3" customFormat="1" ht="15" customHeight="1">
      <c r="A1020" s="81">
        <v>112</v>
      </c>
      <c r="B1020" s="90">
        <v>1012131130</v>
      </c>
      <c r="C1020" s="91">
        <f>SUM(U1020+AA1020)</f>
        <v>24.203640000000004</v>
      </c>
      <c r="D1020" s="294">
        <v>12355043</v>
      </c>
      <c r="E1020" s="90" t="s">
        <v>1054</v>
      </c>
      <c r="F1020" s="90" t="s">
        <v>1047</v>
      </c>
      <c r="G1020" s="90" t="s">
        <v>851</v>
      </c>
      <c r="H1020" s="120" t="s">
        <v>631</v>
      </c>
      <c r="I1020" s="94">
        <v>0</v>
      </c>
      <c r="J1020" s="94">
        <v>0</v>
      </c>
      <c r="K1020" s="95">
        <v>1.9970000000000002E-2</v>
      </c>
      <c r="L1020" s="96">
        <v>0.08</v>
      </c>
      <c r="M1020" s="96">
        <f t="shared" si="702"/>
        <v>0</v>
      </c>
      <c r="N1020" s="96">
        <f t="shared" si="703"/>
        <v>0</v>
      </c>
      <c r="O1020" s="91" t="s">
        <v>27</v>
      </c>
      <c r="P1020" s="388">
        <v>107512</v>
      </c>
      <c r="Q1020" s="98">
        <f>VLOOKUP(H1020,Devices!$A$2:$C$2077,3,FALSE)</f>
        <v>108724</v>
      </c>
      <c r="R1020" s="94">
        <f t="shared" si="704"/>
        <v>1212</v>
      </c>
      <c r="S1020" s="94"/>
      <c r="T1020" s="94">
        <f t="shared" si="706"/>
        <v>1212</v>
      </c>
      <c r="U1020" s="96">
        <f t="shared" si="707"/>
        <v>24.203640000000004</v>
      </c>
      <c r="V1020" s="99">
        <v>0</v>
      </c>
      <c r="W1020" s="100">
        <v>0</v>
      </c>
      <c r="X1020" s="94">
        <f t="shared" si="710"/>
        <v>0</v>
      </c>
      <c r="Y1020" s="94"/>
      <c r="Z1020" s="94" t="str">
        <f t="shared" si="708"/>
        <v>0</v>
      </c>
      <c r="AA1020" s="96">
        <f t="shared" si="709"/>
        <v>0</v>
      </c>
      <c r="AB1020" s="91">
        <v>24.203640000000004</v>
      </c>
      <c r="AC1020" s="91"/>
    </row>
    <row r="1021" spans="1:34" s="3" customFormat="1" ht="15" customHeight="1">
      <c r="A1021" s="81">
        <v>112</v>
      </c>
      <c r="B1021" s="90">
        <v>1012131130</v>
      </c>
      <c r="C1021" s="91">
        <f>SUM(U1021+AA1021)</f>
        <v>18.192670000000003</v>
      </c>
      <c r="D1021" s="294">
        <v>12355044</v>
      </c>
      <c r="E1021" s="90" t="s">
        <v>1054</v>
      </c>
      <c r="F1021" s="90" t="s">
        <v>1048</v>
      </c>
      <c r="G1021" s="90" t="s">
        <v>851</v>
      </c>
      <c r="H1021" s="120" t="s">
        <v>632</v>
      </c>
      <c r="I1021" s="94">
        <v>0</v>
      </c>
      <c r="J1021" s="94">
        <v>0</v>
      </c>
      <c r="K1021" s="95">
        <v>1.9970000000000002E-2</v>
      </c>
      <c r="L1021" s="96">
        <v>0.08</v>
      </c>
      <c r="M1021" s="96">
        <f t="shared" si="702"/>
        <v>0</v>
      </c>
      <c r="N1021" s="96">
        <f t="shared" si="703"/>
        <v>0</v>
      </c>
      <c r="O1021" s="91" t="s">
        <v>27</v>
      </c>
      <c r="P1021" s="391">
        <v>128738</v>
      </c>
      <c r="Q1021" s="98">
        <f>VLOOKUP(H1021,Devices!$A$2:$C$2077,3,FALSE)</f>
        <v>129649</v>
      </c>
      <c r="R1021" s="94">
        <f t="shared" si="704"/>
        <v>911</v>
      </c>
      <c r="S1021" s="94"/>
      <c r="T1021" s="94">
        <f t="shared" si="706"/>
        <v>911</v>
      </c>
      <c r="U1021" s="96">
        <f t="shared" si="707"/>
        <v>18.192670000000003</v>
      </c>
      <c r="V1021" s="99">
        <v>0</v>
      </c>
      <c r="W1021" s="100">
        <v>0</v>
      </c>
      <c r="X1021" s="94">
        <f t="shared" si="710"/>
        <v>0</v>
      </c>
      <c r="Y1021" s="94"/>
      <c r="Z1021" s="94" t="str">
        <f t="shared" si="708"/>
        <v>0</v>
      </c>
      <c r="AA1021" s="96">
        <f t="shared" si="709"/>
        <v>0</v>
      </c>
      <c r="AB1021" s="91">
        <v>18.192670000000003</v>
      </c>
      <c r="AC1021" s="91"/>
    </row>
    <row r="1022" spans="1:34" s="3" customFormat="1" ht="15" customHeight="1">
      <c r="A1022" s="81">
        <v>112</v>
      </c>
      <c r="B1022" s="90">
        <v>1012131130</v>
      </c>
      <c r="C1022" s="91">
        <f>SUM(U1022+AA1022)</f>
        <v>260.16325000000001</v>
      </c>
      <c r="D1022" s="294">
        <v>12355046</v>
      </c>
      <c r="E1022" s="90" t="s">
        <v>1054</v>
      </c>
      <c r="F1022" s="90" t="s">
        <v>1011</v>
      </c>
      <c r="G1022" s="90" t="s">
        <v>1170</v>
      </c>
      <c r="H1022" s="120" t="s">
        <v>633</v>
      </c>
      <c r="I1022" s="94">
        <v>0</v>
      </c>
      <c r="J1022" s="94">
        <v>0</v>
      </c>
      <c r="K1022" s="95">
        <v>1.9970000000000002E-2</v>
      </c>
      <c r="L1022" s="96">
        <v>0.08</v>
      </c>
      <c r="M1022" s="96">
        <f t="shared" si="702"/>
        <v>0</v>
      </c>
      <c r="N1022" s="96">
        <f t="shared" si="703"/>
        <v>0</v>
      </c>
      <c r="O1022" s="91" t="s">
        <v>27</v>
      </c>
      <c r="P1022" s="392">
        <v>224647</v>
      </c>
      <c r="Q1022" s="98">
        <f>VLOOKUP(H1022,Devices!$A$2:$C$2077,3,FALSE)</f>
        <v>227872</v>
      </c>
      <c r="R1022" s="94">
        <f t="shared" si="704"/>
        <v>3225</v>
      </c>
      <c r="S1022" s="94"/>
      <c r="T1022" s="94">
        <f t="shared" si="706"/>
        <v>3225</v>
      </c>
      <c r="U1022" s="96">
        <f t="shared" si="707"/>
        <v>64.40325</v>
      </c>
      <c r="V1022" s="99">
        <v>76835</v>
      </c>
      <c r="W1022" s="100">
        <f>VLOOKUP(H1022,Devices!$A$2:$D$2077,4,FALSE)</f>
        <v>79282</v>
      </c>
      <c r="X1022" s="94">
        <f t="shared" si="710"/>
        <v>2447</v>
      </c>
      <c r="Y1022" s="94"/>
      <c r="Z1022" s="94">
        <f t="shared" si="708"/>
        <v>2447</v>
      </c>
      <c r="AA1022" s="96">
        <f t="shared" si="709"/>
        <v>195.76</v>
      </c>
      <c r="AB1022" s="91">
        <v>260.16325000000001</v>
      </c>
      <c r="AC1022" s="91"/>
    </row>
    <row r="1023" spans="1:34" s="12" customFormat="1" ht="15" customHeight="1">
      <c r="A1023" s="629">
        <v>112</v>
      </c>
      <c r="B1023" s="616">
        <v>1012131130</v>
      </c>
      <c r="C1023" s="630">
        <f>SUM(U1023+AA1023)</f>
        <v>49.954999999999998</v>
      </c>
      <c r="D1023" s="631">
        <v>12354918</v>
      </c>
      <c r="E1023" s="616" t="s">
        <v>1054</v>
      </c>
      <c r="F1023" s="616" t="s">
        <v>1958</v>
      </c>
      <c r="G1023" s="616" t="s">
        <v>1170</v>
      </c>
      <c r="H1023" s="632" t="s">
        <v>634</v>
      </c>
      <c r="I1023" s="615">
        <v>0</v>
      </c>
      <c r="J1023" s="615">
        <v>0</v>
      </c>
      <c r="K1023" s="95">
        <v>1.9970000000000002E-2</v>
      </c>
      <c r="L1023" s="617">
        <v>0.08</v>
      </c>
      <c r="M1023" s="617">
        <f t="shared" si="702"/>
        <v>0</v>
      </c>
      <c r="N1023" s="617">
        <f t="shared" si="703"/>
        <v>0</v>
      </c>
      <c r="O1023" s="630" t="s">
        <v>27</v>
      </c>
      <c r="P1023" s="633">
        <v>30845</v>
      </c>
      <c r="Q1023" s="98">
        <v>32345</v>
      </c>
      <c r="R1023" s="615">
        <f t="shared" si="704"/>
        <v>1500</v>
      </c>
      <c r="S1023" s="615"/>
      <c r="T1023" s="615">
        <f t="shared" si="706"/>
        <v>1500</v>
      </c>
      <c r="U1023" s="617">
        <f t="shared" si="707"/>
        <v>29.955000000000002</v>
      </c>
      <c r="V1023" s="618">
        <v>70560</v>
      </c>
      <c r="W1023" s="100">
        <v>70810</v>
      </c>
      <c r="X1023" s="615">
        <f t="shared" si="710"/>
        <v>250</v>
      </c>
      <c r="Y1023" s="615"/>
      <c r="Z1023" s="615">
        <f t="shared" si="708"/>
        <v>250</v>
      </c>
      <c r="AA1023" s="617">
        <f t="shared" si="709"/>
        <v>20</v>
      </c>
      <c r="AB1023" s="630">
        <v>49.954999999999998</v>
      </c>
      <c r="AC1023" s="630"/>
      <c r="AF1023" s="3"/>
      <c r="AG1023" s="3"/>
      <c r="AH1023" s="3"/>
    </row>
    <row r="1024" spans="1:34" s="3" customFormat="1" ht="15" customHeight="1">
      <c r="A1024" s="81">
        <v>112</v>
      </c>
      <c r="B1024" s="90">
        <v>1012131130</v>
      </c>
      <c r="C1024" s="91">
        <f>SUM(U1024+AA1024)</f>
        <v>1.8771800000000001</v>
      </c>
      <c r="D1024" s="294">
        <v>12355048</v>
      </c>
      <c r="E1024" s="90" t="s">
        <v>1054</v>
      </c>
      <c r="F1024" s="90" t="s">
        <v>1049</v>
      </c>
      <c r="G1024" s="90" t="s">
        <v>851</v>
      </c>
      <c r="H1024" s="120" t="s">
        <v>635</v>
      </c>
      <c r="I1024" s="94">
        <v>0</v>
      </c>
      <c r="J1024" s="94">
        <v>0</v>
      </c>
      <c r="K1024" s="95">
        <v>1.9970000000000002E-2</v>
      </c>
      <c r="L1024" s="96">
        <v>0.08</v>
      </c>
      <c r="M1024" s="96">
        <f t="shared" si="702"/>
        <v>0</v>
      </c>
      <c r="N1024" s="96">
        <f t="shared" si="703"/>
        <v>0</v>
      </c>
      <c r="O1024" s="91" t="s">
        <v>27</v>
      </c>
      <c r="P1024" s="634">
        <v>4217</v>
      </c>
      <c r="Q1024" s="98">
        <f>VLOOKUP(H1024,Devices!$A$2:$C$2077,3,FALSE)</f>
        <v>4311</v>
      </c>
      <c r="R1024" s="94">
        <f t="shared" si="704"/>
        <v>94</v>
      </c>
      <c r="S1024" s="94"/>
      <c r="T1024" s="94">
        <f t="shared" si="706"/>
        <v>94</v>
      </c>
      <c r="U1024" s="96">
        <f t="shared" si="707"/>
        <v>1.8771800000000001</v>
      </c>
      <c r="V1024" s="99">
        <v>0</v>
      </c>
      <c r="W1024" s="100">
        <v>0</v>
      </c>
      <c r="X1024" s="94">
        <f t="shared" si="710"/>
        <v>0</v>
      </c>
      <c r="Y1024" s="94"/>
      <c r="Z1024" s="94" t="str">
        <f t="shared" si="708"/>
        <v>0</v>
      </c>
      <c r="AA1024" s="96">
        <f t="shared" si="709"/>
        <v>0</v>
      </c>
      <c r="AB1024" s="91">
        <v>1.8771800000000001</v>
      </c>
      <c r="AC1024" s="91"/>
      <c r="AG1024" s="12"/>
      <c r="AH1024" s="12"/>
    </row>
    <row r="1025" spans="1:34" s="3" customFormat="1" ht="15" customHeight="1">
      <c r="A1025" s="81" t="s">
        <v>636</v>
      </c>
      <c r="B1025" s="90">
        <v>1012131130</v>
      </c>
      <c r="C1025" s="91">
        <f>SUM(U1025+AA1025)</f>
        <v>487.47400000000005</v>
      </c>
      <c r="D1025" s="294">
        <v>12532004</v>
      </c>
      <c r="E1025" s="90" t="s">
        <v>1054</v>
      </c>
      <c r="F1025" s="90" t="s">
        <v>1050</v>
      </c>
      <c r="G1025" s="90" t="s">
        <v>1325</v>
      </c>
      <c r="H1025" s="93" t="s">
        <v>637</v>
      </c>
      <c r="I1025" s="94">
        <v>0</v>
      </c>
      <c r="J1025" s="94">
        <v>0</v>
      </c>
      <c r="K1025" s="95">
        <v>1.9970000000000002E-2</v>
      </c>
      <c r="L1025" s="96">
        <v>0.08</v>
      </c>
      <c r="M1025" s="96">
        <f t="shared" si="702"/>
        <v>0</v>
      </c>
      <c r="N1025" s="96">
        <f t="shared" si="703"/>
        <v>0</v>
      </c>
      <c r="O1025" s="91" t="s">
        <v>27</v>
      </c>
      <c r="P1025" s="393">
        <v>512394</v>
      </c>
      <c r="Q1025" s="98">
        <f>VLOOKUP(H1025,Devices!$A$2:$C$2077,3,FALSE)</f>
        <v>516594</v>
      </c>
      <c r="R1025" s="94">
        <f t="shared" si="704"/>
        <v>4200</v>
      </c>
      <c r="S1025" s="94"/>
      <c r="T1025" s="94">
        <f t="shared" si="706"/>
        <v>4200</v>
      </c>
      <c r="U1025" s="96">
        <f t="shared" si="707"/>
        <v>83.874000000000009</v>
      </c>
      <c r="V1025" s="99">
        <v>186766</v>
      </c>
      <c r="W1025" s="100">
        <f>VLOOKUP(H1025,Devices!$A$2:$D$2077,4,FALSE)</f>
        <v>191811</v>
      </c>
      <c r="X1025" s="94">
        <f t="shared" si="710"/>
        <v>5045</v>
      </c>
      <c r="Y1025" s="94"/>
      <c r="Z1025" s="94">
        <f t="shared" si="708"/>
        <v>5045</v>
      </c>
      <c r="AA1025" s="96">
        <f t="shared" si="709"/>
        <v>403.6</v>
      </c>
      <c r="AB1025" s="91">
        <v>487.47400000000005</v>
      </c>
      <c r="AC1025" s="91"/>
      <c r="AF1025" s="12"/>
    </row>
    <row r="1026" spans="1:34" s="3" customFormat="1" ht="15" customHeight="1">
      <c r="A1026" s="81" t="s">
        <v>638</v>
      </c>
      <c r="B1026" s="90">
        <v>1012131130</v>
      </c>
      <c r="C1026" s="91">
        <f>SUM(U1026+AA1026)</f>
        <v>0.75886000000000009</v>
      </c>
      <c r="D1026" s="294">
        <v>12355130</v>
      </c>
      <c r="E1026" s="90" t="s">
        <v>1054</v>
      </c>
      <c r="F1026" s="90" t="s">
        <v>1013</v>
      </c>
      <c r="G1026" s="90" t="s">
        <v>115</v>
      </c>
      <c r="H1026" s="93" t="s">
        <v>639</v>
      </c>
      <c r="I1026" s="94">
        <v>0</v>
      </c>
      <c r="J1026" s="94">
        <v>0</v>
      </c>
      <c r="K1026" s="95">
        <v>1.9970000000000002E-2</v>
      </c>
      <c r="L1026" s="96">
        <v>0.08</v>
      </c>
      <c r="M1026" s="96">
        <f t="shared" si="702"/>
        <v>0</v>
      </c>
      <c r="N1026" s="96">
        <f t="shared" si="703"/>
        <v>0</v>
      </c>
      <c r="O1026" s="91" t="s">
        <v>27</v>
      </c>
      <c r="P1026" s="394">
        <v>38786</v>
      </c>
      <c r="Q1026" s="98">
        <f>VLOOKUP(H1026,Devices!$A$2:$C$2077,3,FALSE)</f>
        <v>38824</v>
      </c>
      <c r="R1026" s="94">
        <f t="shared" si="704"/>
        <v>38</v>
      </c>
      <c r="S1026" s="94"/>
      <c r="T1026" s="94">
        <f t="shared" si="706"/>
        <v>38</v>
      </c>
      <c r="U1026" s="96">
        <f t="shared" si="707"/>
        <v>0.75886000000000009</v>
      </c>
      <c r="V1026" s="99">
        <v>0</v>
      </c>
      <c r="W1026" s="100">
        <v>0</v>
      </c>
      <c r="X1026" s="94">
        <f t="shared" si="710"/>
        <v>0</v>
      </c>
      <c r="Y1026" s="94"/>
      <c r="Z1026" s="94" t="str">
        <f t="shared" si="708"/>
        <v>0</v>
      </c>
      <c r="AA1026" s="96">
        <f t="shared" si="709"/>
        <v>0</v>
      </c>
      <c r="AB1026" s="91">
        <v>0.75886000000000009</v>
      </c>
      <c r="AC1026" s="91"/>
    </row>
    <row r="1027" spans="1:34" s="3" customFormat="1" ht="15" customHeight="1">
      <c r="A1027" s="81" t="s">
        <v>638</v>
      </c>
      <c r="B1027" s="90">
        <v>1012131130</v>
      </c>
      <c r="C1027" s="91">
        <f>SUM(U1027+AA1027)</f>
        <v>9.4058700000000002</v>
      </c>
      <c r="D1027" s="294">
        <v>12355131</v>
      </c>
      <c r="E1027" s="90" t="s">
        <v>1054</v>
      </c>
      <c r="F1027" s="90" t="s">
        <v>1013</v>
      </c>
      <c r="G1027" s="90" t="s">
        <v>81</v>
      </c>
      <c r="H1027" s="93" t="s">
        <v>640</v>
      </c>
      <c r="I1027" s="94">
        <v>0</v>
      </c>
      <c r="J1027" s="94">
        <v>0</v>
      </c>
      <c r="K1027" s="95">
        <v>1.9970000000000002E-2</v>
      </c>
      <c r="L1027" s="96">
        <v>0.08</v>
      </c>
      <c r="M1027" s="96">
        <f t="shared" si="702"/>
        <v>0</v>
      </c>
      <c r="N1027" s="96">
        <f t="shared" si="703"/>
        <v>0</v>
      </c>
      <c r="O1027" s="91" t="s">
        <v>27</v>
      </c>
      <c r="P1027" s="395">
        <v>106651</v>
      </c>
      <c r="Q1027" s="98">
        <f>VLOOKUP(H1027,Devices!$A$2:$C$2077,3,FALSE)</f>
        <v>107122</v>
      </c>
      <c r="R1027" s="94">
        <f t="shared" si="704"/>
        <v>471</v>
      </c>
      <c r="S1027" s="94"/>
      <c r="T1027" s="94">
        <f t="shared" si="706"/>
        <v>471</v>
      </c>
      <c r="U1027" s="96">
        <f t="shared" si="707"/>
        <v>9.4058700000000002</v>
      </c>
      <c r="V1027" s="99">
        <v>0</v>
      </c>
      <c r="W1027" s="100">
        <v>0</v>
      </c>
      <c r="X1027" s="94">
        <f t="shared" si="710"/>
        <v>0</v>
      </c>
      <c r="Y1027" s="94"/>
      <c r="Z1027" s="94" t="str">
        <f t="shared" si="708"/>
        <v>0</v>
      </c>
      <c r="AA1027" s="96">
        <f t="shared" si="709"/>
        <v>0</v>
      </c>
      <c r="AB1027" s="91">
        <v>9.4058700000000002</v>
      </c>
      <c r="AC1027" s="91"/>
    </row>
    <row r="1028" spans="1:34" s="3" customFormat="1" ht="15" customHeight="1">
      <c r="A1028" s="81" t="s">
        <v>641</v>
      </c>
      <c r="B1028" s="90">
        <v>1012131130</v>
      </c>
      <c r="C1028" s="91">
        <f>SUM(U1028+AA1028)</f>
        <v>24.603040000000004</v>
      </c>
      <c r="D1028" s="294">
        <v>12355183</v>
      </c>
      <c r="E1028" s="90" t="s">
        <v>1054</v>
      </c>
      <c r="F1028" s="90" t="s">
        <v>1051</v>
      </c>
      <c r="G1028" s="90" t="s">
        <v>1248</v>
      </c>
      <c r="H1028" s="93" t="s">
        <v>642</v>
      </c>
      <c r="I1028" s="94">
        <v>0</v>
      </c>
      <c r="J1028" s="94">
        <v>0</v>
      </c>
      <c r="K1028" s="95">
        <v>1.9970000000000002E-2</v>
      </c>
      <c r="L1028" s="96">
        <v>0.08</v>
      </c>
      <c r="M1028" s="96">
        <f t="shared" si="702"/>
        <v>0</v>
      </c>
      <c r="N1028" s="96">
        <f t="shared" si="703"/>
        <v>0</v>
      </c>
      <c r="O1028" s="91" t="s">
        <v>27</v>
      </c>
      <c r="P1028" s="397">
        <v>70504</v>
      </c>
      <c r="Q1028" s="98">
        <f>VLOOKUP(H1028,Devices!$A$2:$C$2077,3,FALSE)</f>
        <v>71736</v>
      </c>
      <c r="R1028" s="94">
        <f t="shared" si="704"/>
        <v>1232</v>
      </c>
      <c r="S1028" s="94"/>
      <c r="T1028" s="94">
        <f t="shared" si="706"/>
        <v>1232</v>
      </c>
      <c r="U1028" s="96">
        <f t="shared" si="707"/>
        <v>24.603040000000004</v>
      </c>
      <c r="V1028" s="99">
        <v>0</v>
      </c>
      <c r="W1028" s="100">
        <v>0</v>
      </c>
      <c r="X1028" s="94">
        <f t="shared" si="710"/>
        <v>0</v>
      </c>
      <c r="Y1028" s="94"/>
      <c r="Z1028" s="94" t="str">
        <f t="shared" si="708"/>
        <v>0</v>
      </c>
      <c r="AA1028" s="96">
        <f t="shared" si="709"/>
        <v>0</v>
      </c>
      <c r="AB1028" s="91">
        <v>24.603040000000004</v>
      </c>
      <c r="AC1028" s="91"/>
    </row>
    <row r="1029" spans="1:34" s="3" customFormat="1" ht="15" customHeight="1">
      <c r="A1029" s="81" t="s">
        <v>641</v>
      </c>
      <c r="B1029" s="90">
        <v>1012131130</v>
      </c>
      <c r="C1029" s="91">
        <f>SUM(U1029+AA1029)</f>
        <v>16.41534</v>
      </c>
      <c r="D1029" s="294">
        <v>12355182</v>
      </c>
      <c r="E1029" s="90" t="s">
        <v>1054</v>
      </c>
      <c r="F1029" s="90" t="s">
        <v>1052</v>
      </c>
      <c r="G1029" s="90" t="s">
        <v>1248</v>
      </c>
      <c r="H1029" s="93" t="s">
        <v>643</v>
      </c>
      <c r="I1029" s="94">
        <v>0</v>
      </c>
      <c r="J1029" s="94">
        <v>0</v>
      </c>
      <c r="K1029" s="95">
        <v>1.9970000000000002E-2</v>
      </c>
      <c r="L1029" s="96">
        <v>0.08</v>
      </c>
      <c r="M1029" s="96">
        <f t="shared" si="702"/>
        <v>0</v>
      </c>
      <c r="N1029" s="96">
        <f t="shared" si="703"/>
        <v>0</v>
      </c>
      <c r="O1029" s="91" t="s">
        <v>27</v>
      </c>
      <c r="P1029" s="398">
        <v>71546</v>
      </c>
      <c r="Q1029" s="98">
        <f>VLOOKUP(H1029,Devices!$A$2:$C$2077,3,FALSE)</f>
        <v>72368</v>
      </c>
      <c r="R1029" s="94">
        <f t="shared" si="704"/>
        <v>822</v>
      </c>
      <c r="S1029" s="94"/>
      <c r="T1029" s="94">
        <f t="shared" si="706"/>
        <v>822</v>
      </c>
      <c r="U1029" s="96">
        <f t="shared" si="707"/>
        <v>16.41534</v>
      </c>
      <c r="V1029" s="99">
        <v>0</v>
      </c>
      <c r="W1029" s="100">
        <v>0</v>
      </c>
      <c r="X1029" s="94">
        <f t="shared" si="710"/>
        <v>0</v>
      </c>
      <c r="Y1029" s="94"/>
      <c r="Z1029" s="94" t="str">
        <f t="shared" si="708"/>
        <v>0</v>
      </c>
      <c r="AA1029" s="96">
        <f t="shared" si="709"/>
        <v>0</v>
      </c>
      <c r="AB1029" s="91">
        <v>16.41534</v>
      </c>
      <c r="AC1029" s="91"/>
    </row>
    <row r="1030" spans="1:34" s="3" customFormat="1" ht="15" customHeight="1">
      <c r="A1030" s="81" t="s">
        <v>641</v>
      </c>
      <c r="B1030" s="90">
        <v>1012131130</v>
      </c>
      <c r="C1030" s="91">
        <f>SUM(U1030+AA1030)</f>
        <v>27.398840000000003</v>
      </c>
      <c r="D1030" s="294">
        <v>12355184</v>
      </c>
      <c r="E1030" s="90" t="s">
        <v>1054</v>
      </c>
      <c r="F1030" s="90" t="s">
        <v>1053</v>
      </c>
      <c r="G1030" s="90" t="s">
        <v>1248</v>
      </c>
      <c r="H1030" s="93" t="s">
        <v>644</v>
      </c>
      <c r="I1030" s="94">
        <v>0</v>
      </c>
      <c r="J1030" s="94">
        <v>0</v>
      </c>
      <c r="K1030" s="95">
        <v>1.9970000000000002E-2</v>
      </c>
      <c r="L1030" s="96">
        <v>0.08</v>
      </c>
      <c r="M1030" s="96">
        <f t="shared" si="702"/>
        <v>0</v>
      </c>
      <c r="N1030" s="96">
        <f t="shared" si="703"/>
        <v>0</v>
      </c>
      <c r="O1030" s="91" t="s">
        <v>27</v>
      </c>
      <c r="P1030" s="399">
        <v>112398</v>
      </c>
      <c r="Q1030" s="98">
        <f>VLOOKUP(H1030,Devices!$A$2:$C$2077,3,FALSE)</f>
        <v>113770</v>
      </c>
      <c r="R1030" s="94">
        <f t="shared" si="704"/>
        <v>1372</v>
      </c>
      <c r="S1030" s="94"/>
      <c r="T1030" s="94">
        <f t="shared" si="706"/>
        <v>1372</v>
      </c>
      <c r="U1030" s="96">
        <f t="shared" si="707"/>
        <v>27.398840000000003</v>
      </c>
      <c r="V1030" s="99">
        <v>0</v>
      </c>
      <c r="W1030" s="100">
        <v>0</v>
      </c>
      <c r="X1030" s="94">
        <f t="shared" si="710"/>
        <v>0</v>
      </c>
      <c r="Y1030" s="94"/>
      <c r="Z1030" s="94" t="str">
        <f t="shared" si="708"/>
        <v>0</v>
      </c>
      <c r="AA1030" s="96">
        <f t="shared" si="709"/>
        <v>0</v>
      </c>
      <c r="AB1030" s="91">
        <v>27.398840000000003</v>
      </c>
      <c r="AC1030" s="91"/>
    </row>
    <row r="1031" spans="1:34" s="3" customFormat="1" ht="15" customHeight="1">
      <c r="A1031" s="81" t="s">
        <v>1800</v>
      </c>
      <c r="B1031" s="90">
        <v>1012131130</v>
      </c>
      <c r="C1031" s="91">
        <f>SUM(U1031+AA1031)</f>
        <v>28.839750000000002</v>
      </c>
      <c r="D1031" s="294">
        <v>12355495</v>
      </c>
      <c r="E1031" s="90" t="s">
        <v>1054</v>
      </c>
      <c r="F1031" s="90" t="s">
        <v>1801</v>
      </c>
      <c r="G1031" s="90" t="s">
        <v>1170</v>
      </c>
      <c r="H1031" s="93">
        <v>9437710</v>
      </c>
      <c r="I1031" s="94">
        <v>0</v>
      </c>
      <c r="J1031" s="94">
        <v>0</v>
      </c>
      <c r="K1031" s="95">
        <v>1.9970000000000002E-2</v>
      </c>
      <c r="L1031" s="96">
        <v>0.08</v>
      </c>
      <c r="M1031" s="96">
        <f t="shared" si="702"/>
        <v>0</v>
      </c>
      <c r="N1031" s="96">
        <f t="shared" si="703"/>
        <v>0</v>
      </c>
      <c r="O1031" s="91" t="s">
        <v>27</v>
      </c>
      <c r="P1031" s="444">
        <v>13644</v>
      </c>
      <c r="Q1031" s="98">
        <f>VLOOKUP(H1031,[1]Billing!$I$2:$S$2302,11,FALSE)</f>
        <v>14319</v>
      </c>
      <c r="R1031" s="94">
        <f t="shared" si="704"/>
        <v>675</v>
      </c>
      <c r="S1031" s="94"/>
      <c r="T1031" s="94">
        <f t="shared" si="706"/>
        <v>675</v>
      </c>
      <c r="U1031" s="96">
        <f t="shared" si="707"/>
        <v>13.479750000000001</v>
      </c>
      <c r="V1031" s="296">
        <v>32786</v>
      </c>
      <c r="W1031" s="100">
        <f>VLOOKUP(H1031,[1]Billing!$I$2:$Y$2302,17,FALSE)</f>
        <v>32978</v>
      </c>
      <c r="X1031" s="94">
        <f t="shared" si="710"/>
        <v>192</v>
      </c>
      <c r="Y1031" s="94"/>
      <c r="Z1031" s="94">
        <f t="shared" si="708"/>
        <v>192</v>
      </c>
      <c r="AA1031" s="96">
        <f t="shared" si="709"/>
        <v>15.36</v>
      </c>
      <c r="AB1031" s="91">
        <v>28.839750000000002</v>
      </c>
      <c r="AC1031" s="91"/>
    </row>
    <row r="1032" spans="1:34" s="4" customFormat="1" ht="15" customHeight="1">
      <c r="A1032" s="81" t="s">
        <v>2145</v>
      </c>
      <c r="B1032" s="90">
        <v>1012131130</v>
      </c>
      <c r="C1032" s="91">
        <f>SUM(U1032+AA1032)</f>
        <v>761.55426999999997</v>
      </c>
      <c r="D1032" s="294">
        <v>12838116</v>
      </c>
      <c r="E1032" s="90" t="s">
        <v>1054</v>
      </c>
      <c r="F1032" s="90" t="s">
        <v>2146</v>
      </c>
      <c r="G1032" s="90" t="s">
        <v>1240</v>
      </c>
      <c r="H1032" s="93" t="s">
        <v>2147</v>
      </c>
      <c r="I1032" s="94">
        <v>0</v>
      </c>
      <c r="J1032" s="94">
        <v>0</v>
      </c>
      <c r="K1032" s="95">
        <v>1.9970000000000002E-2</v>
      </c>
      <c r="L1032" s="96">
        <v>0.08</v>
      </c>
      <c r="M1032" s="96">
        <f t="shared" si="702"/>
        <v>0</v>
      </c>
      <c r="N1032" s="96">
        <f t="shared" si="703"/>
        <v>0</v>
      </c>
      <c r="O1032" s="91" t="s">
        <v>27</v>
      </c>
      <c r="P1032" s="295">
        <v>327117</v>
      </c>
      <c r="Q1032" s="98">
        <f>VLOOKUP(H1032,Devices!$A$2:$C$2077,3,FALSE)</f>
        <v>333308</v>
      </c>
      <c r="R1032" s="94">
        <f t="shared" si="704"/>
        <v>6191</v>
      </c>
      <c r="S1032" s="94"/>
      <c r="T1032" s="94">
        <f t="shared" si="706"/>
        <v>6191</v>
      </c>
      <c r="U1032" s="96">
        <f t="shared" si="707"/>
        <v>123.63427000000001</v>
      </c>
      <c r="V1032" s="296">
        <v>245759</v>
      </c>
      <c r="W1032" s="100">
        <f>VLOOKUP(H1032,Devices!$A$2:$D$2077,4,FALSE)</f>
        <v>253733</v>
      </c>
      <c r="X1032" s="94">
        <f t="shared" si="710"/>
        <v>7974</v>
      </c>
      <c r="Y1032" s="94"/>
      <c r="Z1032" s="94">
        <f t="shared" si="708"/>
        <v>7974</v>
      </c>
      <c r="AA1032" s="96">
        <f t="shared" si="709"/>
        <v>637.91999999999996</v>
      </c>
      <c r="AB1032" s="91">
        <v>761.55426999999997</v>
      </c>
      <c r="AC1032" s="91"/>
      <c r="AF1032" s="3"/>
      <c r="AG1032" s="3"/>
      <c r="AH1032" s="3"/>
    </row>
    <row r="1033" spans="1:34" s="4" customFormat="1" ht="15" customHeight="1">
      <c r="A1033" s="81" t="s">
        <v>2583</v>
      </c>
      <c r="B1033" s="90">
        <v>1012131130</v>
      </c>
      <c r="C1033" s="91">
        <f>SUM(U1033+AA1033)</f>
        <v>188.19728000000001</v>
      </c>
      <c r="D1033" s="294">
        <v>17075931</v>
      </c>
      <c r="E1033" s="90" t="s">
        <v>1054</v>
      </c>
      <c r="F1033" s="90" t="s">
        <v>2584</v>
      </c>
      <c r="G1033" s="90" t="s">
        <v>2348</v>
      </c>
      <c r="H1033" s="93" t="s">
        <v>2585</v>
      </c>
      <c r="I1033" s="94">
        <v>0</v>
      </c>
      <c r="J1033" s="94">
        <v>0</v>
      </c>
      <c r="K1033" s="95">
        <v>1.9970000000000002E-2</v>
      </c>
      <c r="L1033" s="96">
        <v>0.08</v>
      </c>
      <c r="M1033" s="96">
        <f t="shared" si="702"/>
        <v>0</v>
      </c>
      <c r="N1033" s="96">
        <f t="shared" si="703"/>
        <v>0</v>
      </c>
      <c r="O1033" s="91" t="s">
        <v>27</v>
      </c>
      <c r="P1033" s="295">
        <v>681552</v>
      </c>
      <c r="Q1033" s="98">
        <f>VLOOKUP(H1033,Devices!$A$2:$C$2077,3,FALSE)</f>
        <v>690976</v>
      </c>
      <c r="R1033" s="94">
        <f t="shared" si="704"/>
        <v>9424</v>
      </c>
      <c r="S1033" s="94"/>
      <c r="T1033" s="94">
        <f t="shared" si="706"/>
        <v>9424</v>
      </c>
      <c r="U1033" s="96">
        <f t="shared" si="707"/>
        <v>188.19728000000001</v>
      </c>
      <c r="V1033" s="296">
        <v>0</v>
      </c>
      <c r="W1033" s="100">
        <f>VLOOKUP(H1033,Devices!$A$2:$D$2077,4,FALSE)</f>
        <v>0</v>
      </c>
      <c r="X1033" s="94">
        <f t="shared" si="710"/>
        <v>0</v>
      </c>
      <c r="Y1033" s="94"/>
      <c r="Z1033" s="94" t="str">
        <f t="shared" si="708"/>
        <v>0</v>
      </c>
      <c r="AA1033" s="96">
        <f t="shared" si="709"/>
        <v>0</v>
      </c>
      <c r="AB1033" s="91">
        <v>188.19728000000001</v>
      </c>
      <c r="AC1033" s="221"/>
      <c r="AF1033" s="3"/>
    </row>
    <row r="1034" spans="1:34" s="4" customFormat="1" ht="15" customHeight="1">
      <c r="A1034" s="81" t="s">
        <v>2586</v>
      </c>
      <c r="B1034" s="90">
        <v>1012131130</v>
      </c>
      <c r="C1034" s="91">
        <f>SUM(U1034+AA1034)</f>
        <v>14.55688</v>
      </c>
      <c r="D1034" s="92">
        <v>12355224</v>
      </c>
      <c r="E1034" s="90" t="s">
        <v>1054</v>
      </c>
      <c r="F1034" s="210" t="s">
        <v>2564</v>
      </c>
      <c r="G1034" s="210" t="s">
        <v>150</v>
      </c>
      <c r="H1034" s="212" t="s">
        <v>221</v>
      </c>
      <c r="I1034" s="94">
        <v>0</v>
      </c>
      <c r="J1034" s="94">
        <v>0</v>
      </c>
      <c r="K1034" s="95">
        <v>1.9970000000000002E-2</v>
      </c>
      <c r="L1034" s="96">
        <v>0.08</v>
      </c>
      <c r="M1034" s="96">
        <f t="shared" si="702"/>
        <v>0</v>
      </c>
      <c r="N1034" s="96">
        <f t="shared" si="703"/>
        <v>0</v>
      </c>
      <c r="O1034" s="91" t="s">
        <v>27</v>
      </c>
      <c r="P1034" s="293">
        <v>6330</v>
      </c>
      <c r="Q1034" s="98">
        <f>VLOOKUP(H1034,Devices!$A$2:$C$2077,3,FALSE)</f>
        <v>6434</v>
      </c>
      <c r="R1034" s="213">
        <f t="shared" si="704"/>
        <v>104</v>
      </c>
      <c r="S1034" s="213">
        <f>IF(R1034-I1034&gt;0, R1034-I1034,"0")</f>
        <v>104</v>
      </c>
      <c r="T1034" s="213"/>
      <c r="U1034" s="215">
        <f>IF(S1034&gt;0,S1034*K1034,"0")</f>
        <v>2.0768800000000001</v>
      </c>
      <c r="V1034" s="283">
        <v>6266</v>
      </c>
      <c r="W1034" s="100">
        <f>VLOOKUP(H1034,Devices!$A$2:$D$2077,4,FALSE)</f>
        <v>6422</v>
      </c>
      <c r="X1034" s="213">
        <f t="shared" si="710"/>
        <v>156</v>
      </c>
      <c r="Y1034" s="213">
        <f>IF(X1034-J1034&gt;0,X1034-J1034,"0")</f>
        <v>156</v>
      </c>
      <c r="Z1034" s="213"/>
      <c r="AA1034" s="215">
        <f>IF(Y1034&gt;0,Y1034*L1034,"0")</f>
        <v>12.48</v>
      </c>
      <c r="AB1034" s="91">
        <v>14.55688</v>
      </c>
      <c r="AC1034" s="211"/>
    </row>
    <row r="1035" spans="1:34" s="4" customFormat="1" ht="15" customHeight="1">
      <c r="A1035" s="81" t="s">
        <v>3245</v>
      </c>
      <c r="B1035" s="90">
        <v>1012131130</v>
      </c>
      <c r="C1035" s="91">
        <f>SUM(U1035+AA1035)</f>
        <v>9.3859000000000012</v>
      </c>
      <c r="D1035" s="294">
        <v>13133849</v>
      </c>
      <c r="E1035" s="90" t="s">
        <v>1054</v>
      </c>
      <c r="F1035" s="90" t="s">
        <v>3246</v>
      </c>
      <c r="G1035" s="90" t="s">
        <v>1481</v>
      </c>
      <c r="H1035" s="93" t="s">
        <v>3247</v>
      </c>
      <c r="I1035" s="94">
        <v>0</v>
      </c>
      <c r="J1035" s="94">
        <v>0</v>
      </c>
      <c r="K1035" s="95">
        <v>1.9970000000000002E-2</v>
      </c>
      <c r="L1035" s="96">
        <v>0.08</v>
      </c>
      <c r="M1035" s="96">
        <f t="shared" si="702"/>
        <v>0</v>
      </c>
      <c r="N1035" s="96">
        <f t="shared" si="703"/>
        <v>0</v>
      </c>
      <c r="O1035" s="91" t="s">
        <v>27</v>
      </c>
      <c r="P1035" s="295">
        <v>34280</v>
      </c>
      <c r="Q1035" s="98">
        <v>34750</v>
      </c>
      <c r="R1035" s="94">
        <f t="shared" si="704"/>
        <v>470</v>
      </c>
      <c r="S1035" s="94"/>
      <c r="T1035" s="94">
        <f>IF(R1035-I1035&gt;0, R1035-I1035,"0")</f>
        <v>470</v>
      </c>
      <c r="U1035" s="96">
        <f>IF(T1035&gt;0,T1035*K1035,"0")</f>
        <v>9.3859000000000012</v>
      </c>
      <c r="V1035" s="296">
        <v>24695</v>
      </c>
      <c r="W1035" s="100">
        <v>24695</v>
      </c>
      <c r="X1035" s="94">
        <f t="shared" si="710"/>
        <v>0</v>
      </c>
      <c r="Y1035" s="94"/>
      <c r="Z1035" s="94" t="str">
        <f>IF(X1035-J1035&gt;0,X1035-J1035,"0")</f>
        <v>0</v>
      </c>
      <c r="AA1035" s="96">
        <f>IF(Z1035&gt;0,Z1035*L1035,"0")</f>
        <v>0</v>
      </c>
      <c r="AB1035" s="91">
        <v>9.3859000000000012</v>
      </c>
      <c r="AC1035" s="91"/>
    </row>
    <row r="1036" spans="1:34" s="4" customFormat="1" ht="15" customHeight="1">
      <c r="A1036" s="81" t="s">
        <v>3461</v>
      </c>
      <c r="B1036" s="90">
        <v>1012131130</v>
      </c>
      <c r="C1036" s="91">
        <f>SUM(U1036+AA1036)</f>
        <v>2.7183200000000003</v>
      </c>
      <c r="D1036" s="92">
        <v>12356099</v>
      </c>
      <c r="E1036" s="90" t="s">
        <v>1054</v>
      </c>
      <c r="F1036" s="210" t="s">
        <v>3462</v>
      </c>
      <c r="G1036" s="210" t="s">
        <v>2362</v>
      </c>
      <c r="H1036" s="212" t="s">
        <v>3439</v>
      </c>
      <c r="I1036" s="94">
        <v>0</v>
      </c>
      <c r="J1036" s="94">
        <v>0</v>
      </c>
      <c r="K1036" s="95">
        <v>1.9970000000000002E-2</v>
      </c>
      <c r="L1036" s="96">
        <v>0.08</v>
      </c>
      <c r="M1036" s="96">
        <f t="shared" si="702"/>
        <v>0</v>
      </c>
      <c r="N1036" s="96">
        <f t="shared" si="703"/>
        <v>0</v>
      </c>
      <c r="O1036" s="91" t="s">
        <v>27</v>
      </c>
      <c r="P1036" s="293">
        <v>5008</v>
      </c>
      <c r="Q1036" s="98">
        <f>VLOOKUP(H1036,Devices!$A$2:$C$2077,3,FALSE)</f>
        <v>5064</v>
      </c>
      <c r="R1036" s="213">
        <f t="shared" si="704"/>
        <v>56</v>
      </c>
      <c r="S1036" s="213">
        <f>IF(R1036-I1036&gt;0, R1036-I1036,"0")</f>
        <v>56</v>
      </c>
      <c r="T1036" s="213"/>
      <c r="U1036" s="215">
        <f>IF(S1036&gt;0,S1036*K1036,"0")</f>
        <v>1.1183200000000002</v>
      </c>
      <c r="V1036" s="283">
        <v>1829</v>
      </c>
      <c r="W1036" s="100">
        <f>VLOOKUP(H1036,Devices!$A$2:$D$2077,4,FALSE)</f>
        <v>1849</v>
      </c>
      <c r="X1036" s="213">
        <f t="shared" si="710"/>
        <v>20</v>
      </c>
      <c r="Y1036" s="213">
        <f>IF(X1036-J1036&gt;0,X1036-J1036,"0")</f>
        <v>20</v>
      </c>
      <c r="Z1036" s="213"/>
      <c r="AA1036" s="215">
        <f>IF(Y1036&gt;0,Y1036*L1036,"0")</f>
        <v>1.6</v>
      </c>
      <c r="AB1036" s="91">
        <v>2.7183200000000003</v>
      </c>
      <c r="AC1036" s="211"/>
    </row>
    <row r="1037" spans="1:34" s="3" customFormat="1" ht="15" customHeight="1">
      <c r="A1037" s="81" t="s">
        <v>4375</v>
      </c>
      <c r="B1037" s="90">
        <v>1012131130</v>
      </c>
      <c r="C1037" s="91">
        <f>SUM(U1037+AA1037)</f>
        <v>84.93065</v>
      </c>
      <c r="D1037" s="294">
        <v>12356221</v>
      </c>
      <c r="E1037" s="90" t="s">
        <v>1054</v>
      </c>
      <c r="F1037" s="90" t="s">
        <v>3147</v>
      </c>
      <c r="G1037" s="90" t="s">
        <v>1971</v>
      </c>
      <c r="H1037" s="120" t="s">
        <v>4350</v>
      </c>
      <c r="I1037" s="94">
        <v>0</v>
      </c>
      <c r="J1037" s="94">
        <v>0</v>
      </c>
      <c r="K1037" s="95">
        <v>1.9970000000000002E-2</v>
      </c>
      <c r="L1037" s="96">
        <v>0.08</v>
      </c>
      <c r="M1037" s="96">
        <f>I1037*K1037</f>
        <v>0</v>
      </c>
      <c r="N1037" s="96">
        <f>J1037*L1037</f>
        <v>0</v>
      </c>
      <c r="O1037" s="91" t="s">
        <v>27</v>
      </c>
      <c r="P1037" s="635">
        <v>29241</v>
      </c>
      <c r="Q1037" s="98">
        <f>VLOOKUP(H1037,Devices!$A$2:$C$2077,3,FALSE)</f>
        <v>30886</v>
      </c>
      <c r="R1037" s="94">
        <f>Q1037-P1037</f>
        <v>1645</v>
      </c>
      <c r="S1037" s="94"/>
      <c r="T1037" s="94">
        <f>IF(R1037-I1037&gt;0, R1037-I1037,"0")</f>
        <v>1645</v>
      </c>
      <c r="U1037" s="96">
        <f>IF(T1037&gt;0,T1037*K1037,"0")</f>
        <v>32.850650000000002</v>
      </c>
      <c r="V1037" s="99">
        <v>11796</v>
      </c>
      <c r="W1037" s="100">
        <f>VLOOKUP(H1037,Devices!$A$2:$D$2077,4,FALSE)</f>
        <v>12447</v>
      </c>
      <c r="X1037" s="94">
        <f>W1037-V1037</f>
        <v>651</v>
      </c>
      <c r="Y1037" s="94"/>
      <c r="Z1037" s="94">
        <f>IF(X1037-J1037&gt;0,X1037-J1037,"0")</f>
        <v>651</v>
      </c>
      <c r="AA1037" s="96">
        <f>IF(Z1037&gt;0,Z1037*L1037,"0")</f>
        <v>52.08</v>
      </c>
      <c r="AB1037" s="91">
        <v>84.93065</v>
      </c>
      <c r="AC1037" s="91"/>
      <c r="AF1037" s="4"/>
      <c r="AG1037" s="4"/>
      <c r="AH1037" s="4"/>
    </row>
    <row r="1038" spans="1:34" s="3" customFormat="1" ht="15" customHeight="1">
      <c r="A1038" s="81" t="s">
        <v>5026</v>
      </c>
      <c r="B1038" s="90">
        <v>1012131130</v>
      </c>
      <c r="C1038" s="91">
        <f>SUM(U1038+AA1038)</f>
        <v>21.667450000000002</v>
      </c>
      <c r="D1038" s="294">
        <v>12355664</v>
      </c>
      <c r="E1038" s="90" t="s">
        <v>1054</v>
      </c>
      <c r="F1038" s="90" t="s">
        <v>5782</v>
      </c>
      <c r="G1038" s="90" t="s">
        <v>1248</v>
      </c>
      <c r="H1038" s="93" t="s">
        <v>4996</v>
      </c>
      <c r="I1038" s="94">
        <v>0</v>
      </c>
      <c r="J1038" s="94">
        <v>0</v>
      </c>
      <c r="K1038" s="95">
        <v>1.9970000000000002E-2</v>
      </c>
      <c r="L1038" s="96">
        <v>0.08</v>
      </c>
      <c r="M1038" s="96">
        <f>I1038*K1038</f>
        <v>0</v>
      </c>
      <c r="N1038" s="96">
        <f>J1038*L1038</f>
        <v>0</v>
      </c>
      <c r="O1038" s="91" t="s">
        <v>27</v>
      </c>
      <c r="P1038" s="396">
        <v>94832</v>
      </c>
      <c r="Q1038" s="98">
        <f>VLOOKUP(H1038,Devices!$A$2:$C$2077,3,FALSE)</f>
        <v>95917</v>
      </c>
      <c r="R1038" s="94">
        <f>Q1038-P1038</f>
        <v>1085</v>
      </c>
      <c r="S1038" s="94"/>
      <c r="T1038" s="94">
        <f>IF(R1038-I1038&gt;0, R1038-I1038,"0")</f>
        <v>1085</v>
      </c>
      <c r="U1038" s="96">
        <f>IF(T1038&gt;0,T1038*K1038,"0")</f>
        <v>21.667450000000002</v>
      </c>
      <c r="V1038" s="99">
        <v>0</v>
      </c>
      <c r="W1038" s="100">
        <v>0</v>
      </c>
      <c r="X1038" s="94">
        <f>W1038-V1038</f>
        <v>0</v>
      </c>
      <c r="Y1038" s="94"/>
      <c r="Z1038" s="94" t="str">
        <f>IF(X1038-J1038&gt;0,X1038-J1038,"0")</f>
        <v>0</v>
      </c>
      <c r="AA1038" s="96">
        <f>IF(Z1038&gt;0,Z1038*L1038,"0")</f>
        <v>0</v>
      </c>
      <c r="AB1038" s="91">
        <v>21.667450000000002</v>
      </c>
      <c r="AC1038" s="91"/>
      <c r="AF1038" s="4"/>
    </row>
    <row r="1039" spans="1:34" s="4" customFormat="1" ht="15" customHeight="1">
      <c r="A1039" s="81" t="s">
        <v>5464</v>
      </c>
      <c r="B1039" s="90">
        <v>1012131130</v>
      </c>
      <c r="C1039" s="91">
        <f>SUM(U1039+AA1039)</f>
        <v>591.94592999999998</v>
      </c>
      <c r="D1039" s="294">
        <v>13983855</v>
      </c>
      <c r="E1039" s="90" t="s">
        <v>1054</v>
      </c>
      <c r="F1039" s="90" t="s">
        <v>1044</v>
      </c>
      <c r="G1039" s="90" t="s">
        <v>5460</v>
      </c>
      <c r="H1039" s="120" t="s">
        <v>5437</v>
      </c>
      <c r="I1039" s="94">
        <v>0</v>
      </c>
      <c r="J1039" s="94">
        <v>0</v>
      </c>
      <c r="K1039" s="95">
        <v>1.9970000000000002E-2</v>
      </c>
      <c r="L1039" s="96">
        <v>0.08</v>
      </c>
      <c r="M1039" s="96">
        <f t="shared" ref="M1039" si="712">I1039*K1039</f>
        <v>0</v>
      </c>
      <c r="N1039" s="96">
        <f t="shared" ref="N1039" si="713">J1039*L1039</f>
        <v>0</v>
      </c>
      <c r="O1039" s="91" t="s">
        <v>27</v>
      </c>
      <c r="P1039" s="378">
        <v>70662</v>
      </c>
      <c r="Q1039" s="98">
        <f>VLOOKUP(H1039,Devices!$A$2:$C$2077,3,FALSE)</f>
        <v>81131</v>
      </c>
      <c r="R1039" s="94">
        <f t="shared" ref="R1039" si="714">Q1039-P1039</f>
        <v>10469</v>
      </c>
      <c r="S1039" s="94"/>
      <c r="T1039" s="94">
        <f t="shared" ref="T1039" si="715">IF(R1039-I1039&gt;0, R1039-I1039,"0")</f>
        <v>10469</v>
      </c>
      <c r="U1039" s="96">
        <f t="shared" ref="U1039" si="716">IF(T1039&gt;0,T1039*K1039,"0")</f>
        <v>209.06593000000001</v>
      </c>
      <c r="V1039" s="296">
        <v>43222</v>
      </c>
      <c r="W1039" s="100">
        <f>VLOOKUP(H1039,Devices!$A$2:$D$2077,4,FALSE)</f>
        <v>48008</v>
      </c>
      <c r="X1039" s="94">
        <f t="shared" ref="X1039" si="717">W1039-V1039</f>
        <v>4786</v>
      </c>
      <c r="Y1039" s="94"/>
      <c r="Z1039" s="94">
        <f t="shared" ref="Z1039" si="718">IF(X1039-J1039&gt;0,X1039-J1039,"0")</f>
        <v>4786</v>
      </c>
      <c r="AA1039" s="96">
        <f t="shared" ref="AA1039" si="719">IF(Z1039&gt;0,Z1039*L1039,"0")</f>
        <v>382.88</v>
      </c>
      <c r="AB1039" s="91">
        <v>591.94592999999998</v>
      </c>
      <c r="AC1039" s="91"/>
    </row>
    <row r="1040" spans="1:34" s="3" customFormat="1" ht="15" customHeight="1">
      <c r="A1040" s="81" t="s">
        <v>5766</v>
      </c>
      <c r="B1040" s="90">
        <v>1012131130</v>
      </c>
      <c r="C1040" s="91">
        <f>SUM(U1040+AA1040)</f>
        <v>109.51158000000001</v>
      </c>
      <c r="D1040" s="294">
        <v>13900950</v>
      </c>
      <c r="E1040" s="90" t="s">
        <v>1054</v>
      </c>
      <c r="F1040" s="90" t="s">
        <v>1042</v>
      </c>
      <c r="G1040" s="90" t="s">
        <v>5342</v>
      </c>
      <c r="H1040" s="120" t="s">
        <v>5767</v>
      </c>
      <c r="I1040" s="94">
        <v>0</v>
      </c>
      <c r="J1040" s="94">
        <v>0</v>
      </c>
      <c r="K1040" s="95">
        <v>1.9970000000000002E-2</v>
      </c>
      <c r="L1040" s="96">
        <v>0.08</v>
      </c>
      <c r="M1040" s="96">
        <f>I1040*K1040</f>
        <v>0</v>
      </c>
      <c r="N1040" s="96">
        <f>J1040*L1040</f>
        <v>0</v>
      </c>
      <c r="O1040" s="91" t="s">
        <v>27</v>
      </c>
      <c r="P1040" s="375">
        <v>7580</v>
      </c>
      <c r="Q1040" s="98">
        <f>VLOOKUP(H1040,Devices!$A$2:$C$2077,3,FALSE)</f>
        <v>9194</v>
      </c>
      <c r="R1040" s="94">
        <f>Q1040-P1040</f>
        <v>1614</v>
      </c>
      <c r="S1040" s="94"/>
      <c r="T1040" s="94">
        <f>IF(R1040-I1040&gt;0, R1040-I1040,"0")</f>
        <v>1614</v>
      </c>
      <c r="U1040" s="96">
        <f>IF(T1040&gt;0,T1040*K1040,"0")</f>
        <v>32.231580000000001</v>
      </c>
      <c r="V1040" s="296">
        <v>4742</v>
      </c>
      <c r="W1040" s="100">
        <f>VLOOKUP(H1040,Devices!$A$2:$D$2077,4,FALSE)</f>
        <v>5708</v>
      </c>
      <c r="X1040" s="94">
        <f>W1040-V1040</f>
        <v>966</v>
      </c>
      <c r="Y1040" s="94"/>
      <c r="Z1040" s="94">
        <f>IF(X1040-J1040&gt;0,X1040-J1040,"0")</f>
        <v>966</v>
      </c>
      <c r="AA1040" s="96">
        <f>IF(Z1040&gt;0,Z1040*L1040,"0")</f>
        <v>77.28</v>
      </c>
      <c r="AB1040" s="91">
        <v>109.51158000000001</v>
      </c>
      <c r="AC1040" s="91"/>
    </row>
    <row r="1041" spans="1:34" s="3" customFormat="1" ht="15" customHeight="1">
      <c r="A1041" s="81">
        <v>113</v>
      </c>
      <c r="B1041" s="90">
        <v>1054251880</v>
      </c>
      <c r="C1041" s="91">
        <f>SUM(U1041+AA1041)</f>
        <v>27.378870000000003</v>
      </c>
      <c r="D1041" s="294">
        <v>12354653</v>
      </c>
      <c r="E1041" s="90" t="s">
        <v>961</v>
      </c>
      <c r="F1041" s="90" t="s">
        <v>1055</v>
      </c>
      <c r="G1041" s="90" t="s">
        <v>851</v>
      </c>
      <c r="H1041" s="120" t="s">
        <v>646</v>
      </c>
      <c r="I1041" s="94">
        <v>0</v>
      </c>
      <c r="J1041" s="90">
        <v>0</v>
      </c>
      <c r="K1041" s="95">
        <v>1.9970000000000002E-2</v>
      </c>
      <c r="L1041" s="96">
        <v>0.08</v>
      </c>
      <c r="M1041" s="96">
        <f t="shared" si="702"/>
        <v>0</v>
      </c>
      <c r="N1041" s="96">
        <f t="shared" si="703"/>
        <v>0</v>
      </c>
      <c r="O1041" s="119" t="s">
        <v>27</v>
      </c>
      <c r="P1041" s="445">
        <v>75669</v>
      </c>
      <c r="Q1041" s="98">
        <f>VLOOKUP(H1041,Devices!$A$2:$C$2077,3,FALSE)</f>
        <v>77040</v>
      </c>
      <c r="R1041" s="94">
        <f t="shared" si="704"/>
        <v>1371</v>
      </c>
      <c r="S1041" s="94"/>
      <c r="T1041" s="94">
        <f t="shared" ref="T1041:T1055" si="720">IF(R1041-I1041&gt;0, R1041-I1041,"0")</f>
        <v>1371</v>
      </c>
      <c r="U1041" s="96">
        <f t="shared" ref="U1041:U1055" si="721">IF(T1041&gt;0,T1041*K1041,"0")</f>
        <v>27.378870000000003</v>
      </c>
      <c r="V1041" s="99">
        <v>0</v>
      </c>
      <c r="W1041" s="100">
        <v>0</v>
      </c>
      <c r="X1041" s="94">
        <f t="shared" si="710"/>
        <v>0</v>
      </c>
      <c r="Y1041" s="94"/>
      <c r="Z1041" s="94" t="str">
        <f t="shared" ref="Z1041:Z1055" si="722">IF(X1041-J1041&gt;0,X1041-J1041,"0")</f>
        <v>0</v>
      </c>
      <c r="AA1041" s="96">
        <f t="shared" ref="AA1041:AA1055" si="723">IF(Z1041&gt;0,Z1041*L1041,"0")</f>
        <v>0</v>
      </c>
      <c r="AB1041" s="91">
        <v>27.378870000000003</v>
      </c>
      <c r="AC1041" s="91"/>
    </row>
    <row r="1042" spans="1:34" s="3" customFormat="1" ht="15" customHeight="1">
      <c r="A1042" s="81">
        <v>113</v>
      </c>
      <c r="B1042" s="90">
        <v>1054255600</v>
      </c>
      <c r="C1042" s="91">
        <f>SUM(U1042+AA1042)</f>
        <v>58.072760000000002</v>
      </c>
      <c r="D1042" s="294">
        <v>12354687</v>
      </c>
      <c r="E1042" s="90" t="s">
        <v>961</v>
      </c>
      <c r="F1042" s="90" t="s">
        <v>1056</v>
      </c>
      <c r="G1042" s="90" t="s">
        <v>40</v>
      </c>
      <c r="H1042" s="120" t="s">
        <v>647</v>
      </c>
      <c r="I1042" s="94">
        <v>0</v>
      </c>
      <c r="J1042" s="90">
        <v>0</v>
      </c>
      <c r="K1042" s="95">
        <v>1.9970000000000002E-2</v>
      </c>
      <c r="L1042" s="96">
        <v>0.08</v>
      </c>
      <c r="M1042" s="96">
        <f t="shared" si="702"/>
        <v>0</v>
      </c>
      <c r="N1042" s="96">
        <f t="shared" si="703"/>
        <v>0</v>
      </c>
      <c r="O1042" s="119" t="s">
        <v>27</v>
      </c>
      <c r="P1042" s="401">
        <v>123865</v>
      </c>
      <c r="Q1042" s="98">
        <f>VLOOKUP(H1042,Devices!$A$2:$C$2077,3,FALSE)</f>
        <v>126773</v>
      </c>
      <c r="R1042" s="94">
        <f t="shared" si="704"/>
        <v>2908</v>
      </c>
      <c r="S1042" s="94"/>
      <c r="T1042" s="94">
        <f t="shared" si="720"/>
        <v>2908</v>
      </c>
      <c r="U1042" s="96">
        <f t="shared" si="721"/>
        <v>58.072760000000002</v>
      </c>
      <c r="V1042" s="99">
        <v>0</v>
      </c>
      <c r="W1042" s="100">
        <v>0</v>
      </c>
      <c r="X1042" s="94">
        <f t="shared" si="710"/>
        <v>0</v>
      </c>
      <c r="Y1042" s="94"/>
      <c r="Z1042" s="94" t="str">
        <f t="shared" si="722"/>
        <v>0</v>
      </c>
      <c r="AA1042" s="96">
        <f t="shared" si="723"/>
        <v>0</v>
      </c>
      <c r="AB1042" s="91">
        <v>58.072760000000002</v>
      </c>
      <c r="AC1042" s="91"/>
    </row>
    <row r="1043" spans="1:34" s="3" customFormat="1" ht="15" customHeight="1">
      <c r="A1043" s="81">
        <v>113</v>
      </c>
      <c r="B1043" s="90">
        <v>1054255600</v>
      </c>
      <c r="C1043" s="91">
        <f>SUM(U1043+AA1043)</f>
        <v>43.654420000000002</v>
      </c>
      <c r="D1043" s="294">
        <v>12354688</v>
      </c>
      <c r="E1043" s="90" t="s">
        <v>3248</v>
      </c>
      <c r="F1043" s="90" t="s">
        <v>1057</v>
      </c>
      <c r="G1043" s="90" t="s">
        <v>1758</v>
      </c>
      <c r="H1043" s="120" t="s">
        <v>648</v>
      </c>
      <c r="I1043" s="94">
        <v>0</v>
      </c>
      <c r="J1043" s="90">
        <v>0</v>
      </c>
      <c r="K1043" s="95">
        <v>1.9970000000000002E-2</v>
      </c>
      <c r="L1043" s="96">
        <v>0.08</v>
      </c>
      <c r="M1043" s="96">
        <f t="shared" si="702"/>
        <v>0</v>
      </c>
      <c r="N1043" s="96">
        <f t="shared" si="703"/>
        <v>0</v>
      </c>
      <c r="O1043" s="119" t="s">
        <v>27</v>
      </c>
      <c r="P1043" s="402">
        <v>50681</v>
      </c>
      <c r="Q1043" s="98">
        <f>VLOOKUP(H1043,Devices!$A$2:$C$2077,3,FALSE)</f>
        <v>52867</v>
      </c>
      <c r="R1043" s="94">
        <f t="shared" si="704"/>
        <v>2186</v>
      </c>
      <c r="S1043" s="94"/>
      <c r="T1043" s="94">
        <f t="shared" si="720"/>
        <v>2186</v>
      </c>
      <c r="U1043" s="96">
        <f t="shared" si="721"/>
        <v>43.654420000000002</v>
      </c>
      <c r="V1043" s="99">
        <v>0</v>
      </c>
      <c r="W1043" s="100">
        <v>0</v>
      </c>
      <c r="X1043" s="94">
        <f t="shared" si="710"/>
        <v>0</v>
      </c>
      <c r="Y1043" s="94"/>
      <c r="Z1043" s="94" t="str">
        <f t="shared" si="722"/>
        <v>0</v>
      </c>
      <c r="AA1043" s="96">
        <f t="shared" si="723"/>
        <v>0</v>
      </c>
      <c r="AB1043" s="91">
        <v>43.654420000000002</v>
      </c>
      <c r="AC1043" s="91"/>
    </row>
    <row r="1044" spans="1:34" s="3" customFormat="1" ht="15" customHeight="1">
      <c r="A1044" s="81">
        <v>113</v>
      </c>
      <c r="B1044" s="90">
        <v>1054255600</v>
      </c>
      <c r="C1044" s="91">
        <f>SUM(U1044+AA1044)</f>
        <v>19.970000000000002</v>
      </c>
      <c r="D1044" s="294">
        <v>12354689</v>
      </c>
      <c r="E1044" s="90" t="s">
        <v>3248</v>
      </c>
      <c r="F1044" s="90" t="s">
        <v>1057</v>
      </c>
      <c r="G1044" s="90" t="s">
        <v>1758</v>
      </c>
      <c r="H1044" s="120" t="s">
        <v>649</v>
      </c>
      <c r="I1044" s="94">
        <v>0</v>
      </c>
      <c r="J1044" s="90">
        <v>0</v>
      </c>
      <c r="K1044" s="95">
        <v>1.9970000000000002E-2</v>
      </c>
      <c r="L1044" s="96">
        <v>0.08</v>
      </c>
      <c r="M1044" s="96">
        <f t="shared" si="702"/>
        <v>0</v>
      </c>
      <c r="N1044" s="96">
        <f t="shared" si="703"/>
        <v>0</v>
      </c>
      <c r="O1044" s="119" t="s">
        <v>27</v>
      </c>
      <c r="P1044" s="403">
        <v>39230</v>
      </c>
      <c r="Q1044" s="98">
        <f>VLOOKUP(H1044,Devices!$A$2:$C$2077,3,FALSE)</f>
        <v>40230</v>
      </c>
      <c r="R1044" s="94">
        <f t="shared" si="704"/>
        <v>1000</v>
      </c>
      <c r="S1044" s="94"/>
      <c r="T1044" s="94">
        <f t="shared" si="720"/>
        <v>1000</v>
      </c>
      <c r="U1044" s="96">
        <f t="shared" si="721"/>
        <v>19.970000000000002</v>
      </c>
      <c r="V1044" s="99">
        <v>0</v>
      </c>
      <c r="W1044" s="100">
        <v>0</v>
      </c>
      <c r="X1044" s="94">
        <f t="shared" si="710"/>
        <v>0</v>
      </c>
      <c r="Y1044" s="94"/>
      <c r="Z1044" s="94" t="str">
        <f t="shared" si="722"/>
        <v>0</v>
      </c>
      <c r="AA1044" s="96">
        <f t="shared" si="723"/>
        <v>0</v>
      </c>
      <c r="AB1044" s="91">
        <v>19.970000000000002</v>
      </c>
      <c r="AC1044" s="91"/>
    </row>
    <row r="1045" spans="1:34" s="3" customFormat="1" ht="15" customHeight="1">
      <c r="A1045" s="81">
        <v>113</v>
      </c>
      <c r="B1045" s="90">
        <v>1054255600</v>
      </c>
      <c r="C1045" s="91">
        <f>SUM(U1045+AA1045)</f>
        <v>25.441780000000001</v>
      </c>
      <c r="D1045" s="294">
        <v>12354690</v>
      </c>
      <c r="E1045" s="90" t="s">
        <v>3248</v>
      </c>
      <c r="F1045" s="90" t="s">
        <v>1057</v>
      </c>
      <c r="G1045" s="90" t="s">
        <v>1758</v>
      </c>
      <c r="H1045" s="120" t="s">
        <v>650</v>
      </c>
      <c r="I1045" s="94">
        <v>0</v>
      </c>
      <c r="J1045" s="90">
        <v>0</v>
      </c>
      <c r="K1045" s="95">
        <v>1.9970000000000002E-2</v>
      </c>
      <c r="L1045" s="96">
        <v>0.08</v>
      </c>
      <c r="M1045" s="96">
        <f t="shared" si="702"/>
        <v>0</v>
      </c>
      <c r="N1045" s="96">
        <f t="shared" si="703"/>
        <v>0</v>
      </c>
      <c r="O1045" s="119" t="s">
        <v>27</v>
      </c>
      <c r="P1045" s="404">
        <v>73642</v>
      </c>
      <c r="Q1045" s="98">
        <f>VLOOKUP(H1045,Devices!$A$2:$C$2077,3,FALSE)</f>
        <v>74916</v>
      </c>
      <c r="R1045" s="94">
        <f t="shared" si="704"/>
        <v>1274</v>
      </c>
      <c r="S1045" s="94"/>
      <c r="T1045" s="94">
        <f t="shared" si="720"/>
        <v>1274</v>
      </c>
      <c r="U1045" s="96">
        <f t="shared" si="721"/>
        <v>25.441780000000001</v>
      </c>
      <c r="V1045" s="99">
        <v>0</v>
      </c>
      <c r="W1045" s="100">
        <v>0</v>
      </c>
      <c r="X1045" s="94">
        <f t="shared" si="710"/>
        <v>0</v>
      </c>
      <c r="Y1045" s="94"/>
      <c r="Z1045" s="94" t="str">
        <f t="shared" si="722"/>
        <v>0</v>
      </c>
      <c r="AA1045" s="96">
        <f t="shared" si="723"/>
        <v>0</v>
      </c>
      <c r="AB1045" s="91">
        <v>25.441780000000001</v>
      </c>
      <c r="AC1045" s="91"/>
    </row>
    <row r="1046" spans="1:34" s="3" customFormat="1" ht="15" customHeight="1">
      <c r="A1046" s="81">
        <v>113</v>
      </c>
      <c r="B1046" s="90">
        <v>1054255600</v>
      </c>
      <c r="C1046" s="91">
        <f>SUM(U1046+AA1046)</f>
        <v>18.671950000000002</v>
      </c>
      <c r="D1046" s="294">
        <v>12354692</v>
      </c>
      <c r="E1046" s="90" t="s">
        <v>3248</v>
      </c>
      <c r="F1046" s="90" t="s">
        <v>3250</v>
      </c>
      <c r="G1046" s="90" t="s">
        <v>1758</v>
      </c>
      <c r="H1046" s="120" t="s">
        <v>651</v>
      </c>
      <c r="I1046" s="94">
        <v>0</v>
      </c>
      <c r="J1046" s="90">
        <v>0</v>
      </c>
      <c r="K1046" s="95">
        <v>1.9970000000000002E-2</v>
      </c>
      <c r="L1046" s="96">
        <v>0.08</v>
      </c>
      <c r="M1046" s="96">
        <f t="shared" si="702"/>
        <v>0</v>
      </c>
      <c r="N1046" s="96">
        <f t="shared" si="703"/>
        <v>0</v>
      </c>
      <c r="O1046" s="119" t="s">
        <v>27</v>
      </c>
      <c r="P1046" s="636">
        <v>31111</v>
      </c>
      <c r="Q1046" s="98">
        <f>VLOOKUP(H1046,Devices!$A$2:$C$2077,3,FALSE)</f>
        <v>32046</v>
      </c>
      <c r="R1046" s="94">
        <f t="shared" si="704"/>
        <v>935</v>
      </c>
      <c r="S1046" s="94"/>
      <c r="T1046" s="94">
        <f t="shared" si="720"/>
        <v>935</v>
      </c>
      <c r="U1046" s="96">
        <f t="shared" si="721"/>
        <v>18.671950000000002</v>
      </c>
      <c r="V1046" s="99">
        <v>0</v>
      </c>
      <c r="W1046" s="100">
        <v>0</v>
      </c>
      <c r="X1046" s="94">
        <f t="shared" si="710"/>
        <v>0</v>
      </c>
      <c r="Y1046" s="94"/>
      <c r="Z1046" s="94" t="str">
        <f t="shared" si="722"/>
        <v>0</v>
      </c>
      <c r="AA1046" s="96">
        <f t="shared" si="723"/>
        <v>0</v>
      </c>
      <c r="AB1046" s="91">
        <v>18.671950000000002</v>
      </c>
      <c r="AC1046" s="91"/>
    </row>
    <row r="1047" spans="1:34" s="3" customFormat="1" ht="15" customHeight="1">
      <c r="A1047" s="81">
        <v>113</v>
      </c>
      <c r="B1047" s="90">
        <v>1054255600</v>
      </c>
      <c r="C1047" s="91">
        <f>SUM(U1047+AA1047)</f>
        <v>3.0953500000000003</v>
      </c>
      <c r="D1047" s="294">
        <v>12354697</v>
      </c>
      <c r="E1047" s="90" t="s">
        <v>3248</v>
      </c>
      <c r="F1047" s="90" t="s">
        <v>3249</v>
      </c>
      <c r="G1047" s="90" t="s">
        <v>1758</v>
      </c>
      <c r="H1047" s="120" t="s">
        <v>652</v>
      </c>
      <c r="I1047" s="94">
        <v>0</v>
      </c>
      <c r="J1047" s="90">
        <v>0</v>
      </c>
      <c r="K1047" s="95">
        <v>1.9970000000000002E-2</v>
      </c>
      <c r="L1047" s="96">
        <v>0.08</v>
      </c>
      <c r="M1047" s="96">
        <f t="shared" si="702"/>
        <v>0</v>
      </c>
      <c r="N1047" s="96">
        <f t="shared" si="703"/>
        <v>0</v>
      </c>
      <c r="O1047" s="119" t="s">
        <v>27</v>
      </c>
      <c r="P1047" s="405">
        <v>42224</v>
      </c>
      <c r="Q1047" s="98">
        <f>VLOOKUP(H1047,Devices!$A$2:$C$2077,3,FALSE)</f>
        <v>42379</v>
      </c>
      <c r="R1047" s="94">
        <f t="shared" si="704"/>
        <v>155</v>
      </c>
      <c r="S1047" s="94"/>
      <c r="T1047" s="94">
        <f t="shared" si="720"/>
        <v>155</v>
      </c>
      <c r="U1047" s="96">
        <f t="shared" si="721"/>
        <v>3.0953500000000003</v>
      </c>
      <c r="V1047" s="99">
        <v>0</v>
      </c>
      <c r="W1047" s="100">
        <v>0</v>
      </c>
      <c r="X1047" s="94">
        <f t="shared" si="710"/>
        <v>0</v>
      </c>
      <c r="Y1047" s="94"/>
      <c r="Z1047" s="94" t="str">
        <f t="shared" si="722"/>
        <v>0</v>
      </c>
      <c r="AA1047" s="96">
        <f t="shared" si="723"/>
        <v>0</v>
      </c>
      <c r="AB1047" s="91">
        <v>3.0953500000000003</v>
      </c>
      <c r="AC1047" s="91"/>
    </row>
    <row r="1048" spans="1:34" s="3" customFormat="1" ht="15" customHeight="1">
      <c r="A1048" s="81">
        <v>113</v>
      </c>
      <c r="B1048" s="90">
        <v>1054255600</v>
      </c>
      <c r="C1048" s="91">
        <f>SUM(U1048+AA1048)</f>
        <v>5.4318400000000002</v>
      </c>
      <c r="D1048" s="294">
        <v>12354695</v>
      </c>
      <c r="E1048" s="90" t="s">
        <v>961</v>
      </c>
      <c r="F1048" s="90" t="s">
        <v>1058</v>
      </c>
      <c r="G1048" s="90" t="s">
        <v>1758</v>
      </c>
      <c r="H1048" s="120" t="s">
        <v>653</v>
      </c>
      <c r="I1048" s="94">
        <v>0</v>
      </c>
      <c r="J1048" s="90">
        <v>0</v>
      </c>
      <c r="K1048" s="95">
        <v>1.9970000000000002E-2</v>
      </c>
      <c r="L1048" s="96">
        <v>0.08</v>
      </c>
      <c r="M1048" s="96">
        <f t="shared" si="702"/>
        <v>0</v>
      </c>
      <c r="N1048" s="96">
        <f t="shared" si="703"/>
        <v>0</v>
      </c>
      <c r="O1048" s="119" t="s">
        <v>27</v>
      </c>
      <c r="P1048" s="406">
        <v>13356</v>
      </c>
      <c r="Q1048" s="98">
        <f>VLOOKUP(H1048,Devices!$A$2:$C$2077,3,FALSE)</f>
        <v>13628</v>
      </c>
      <c r="R1048" s="94">
        <f t="shared" si="704"/>
        <v>272</v>
      </c>
      <c r="S1048" s="94"/>
      <c r="T1048" s="94">
        <f t="shared" si="720"/>
        <v>272</v>
      </c>
      <c r="U1048" s="96">
        <f t="shared" si="721"/>
        <v>5.4318400000000002</v>
      </c>
      <c r="V1048" s="99">
        <v>0</v>
      </c>
      <c r="W1048" s="100">
        <v>0</v>
      </c>
      <c r="X1048" s="94">
        <f t="shared" si="710"/>
        <v>0</v>
      </c>
      <c r="Y1048" s="94"/>
      <c r="Z1048" s="94" t="str">
        <f t="shared" si="722"/>
        <v>0</v>
      </c>
      <c r="AA1048" s="96">
        <f t="shared" si="723"/>
        <v>0</v>
      </c>
      <c r="AB1048" s="91">
        <v>5.4318400000000002</v>
      </c>
      <c r="AC1048" s="91"/>
    </row>
    <row r="1049" spans="1:34" s="3" customFormat="1" ht="15" customHeight="1">
      <c r="A1049" s="81">
        <v>113</v>
      </c>
      <c r="B1049" s="90">
        <v>1058353200</v>
      </c>
      <c r="C1049" s="91">
        <f>SUM(U1049+AA1049)</f>
        <v>236.20516000000001</v>
      </c>
      <c r="D1049" s="294">
        <v>12354632</v>
      </c>
      <c r="E1049" s="90" t="s">
        <v>961</v>
      </c>
      <c r="F1049" s="90" t="s">
        <v>1059</v>
      </c>
      <c r="G1049" s="90" t="s">
        <v>851</v>
      </c>
      <c r="H1049" s="120" t="s">
        <v>654</v>
      </c>
      <c r="I1049" s="94">
        <v>0</v>
      </c>
      <c r="J1049" s="90">
        <v>0</v>
      </c>
      <c r="K1049" s="95">
        <v>1.9970000000000002E-2</v>
      </c>
      <c r="L1049" s="96">
        <v>0.08</v>
      </c>
      <c r="M1049" s="96">
        <f t="shared" ref="M1049:M1128" si="724">I1049*K1049</f>
        <v>0</v>
      </c>
      <c r="N1049" s="96">
        <f t="shared" ref="N1049:N1128" si="725">J1049*L1049</f>
        <v>0</v>
      </c>
      <c r="O1049" s="119" t="s">
        <v>27</v>
      </c>
      <c r="P1049" s="407">
        <v>997342</v>
      </c>
      <c r="Q1049" s="98">
        <f>VLOOKUP(H1049,Devices!$A$2:$C$2077,3,FALSE)</f>
        <v>1009170</v>
      </c>
      <c r="R1049" s="94">
        <f t="shared" ref="R1049:R1128" si="726">Q1049-P1049</f>
        <v>11828</v>
      </c>
      <c r="S1049" s="94"/>
      <c r="T1049" s="94">
        <f t="shared" si="720"/>
        <v>11828</v>
      </c>
      <c r="U1049" s="96">
        <f t="shared" si="721"/>
        <v>236.20516000000001</v>
      </c>
      <c r="V1049" s="99">
        <v>0</v>
      </c>
      <c r="W1049" s="100">
        <v>0</v>
      </c>
      <c r="X1049" s="94">
        <f t="shared" si="710"/>
        <v>0</v>
      </c>
      <c r="Y1049" s="94"/>
      <c r="Z1049" s="94" t="str">
        <f t="shared" si="722"/>
        <v>0</v>
      </c>
      <c r="AA1049" s="96">
        <f t="shared" si="723"/>
        <v>0</v>
      </c>
      <c r="AB1049" s="91">
        <v>236.20516000000001</v>
      </c>
      <c r="AC1049" s="91"/>
    </row>
    <row r="1050" spans="1:34" s="3" customFormat="1" ht="15" customHeight="1">
      <c r="A1050" s="81">
        <v>113</v>
      </c>
      <c r="B1050" s="90">
        <v>1054263100</v>
      </c>
      <c r="C1050" s="91">
        <f>SUM(U1050+AA1050)</f>
        <v>150.61509000000001</v>
      </c>
      <c r="D1050" s="294">
        <v>12354631</v>
      </c>
      <c r="E1050" s="90" t="s">
        <v>961</v>
      </c>
      <c r="F1050" s="90" t="s">
        <v>1060</v>
      </c>
      <c r="G1050" s="90" t="s">
        <v>1170</v>
      </c>
      <c r="H1050" s="120" t="s">
        <v>1104</v>
      </c>
      <c r="I1050" s="94">
        <v>0</v>
      </c>
      <c r="J1050" s="90">
        <v>0</v>
      </c>
      <c r="K1050" s="95">
        <v>1.9970000000000002E-2</v>
      </c>
      <c r="L1050" s="96">
        <v>0.08</v>
      </c>
      <c r="M1050" s="96">
        <f t="shared" si="724"/>
        <v>0</v>
      </c>
      <c r="N1050" s="96">
        <f t="shared" si="725"/>
        <v>0</v>
      </c>
      <c r="O1050" s="119" t="s">
        <v>27</v>
      </c>
      <c r="P1050" s="408">
        <v>53385</v>
      </c>
      <c r="Q1050" s="98">
        <f>VLOOKUP(H1050,Devices!$A$2:$C$2077,3,FALSE)</f>
        <v>54882</v>
      </c>
      <c r="R1050" s="94">
        <f t="shared" si="726"/>
        <v>1497</v>
      </c>
      <c r="S1050" s="94"/>
      <c r="T1050" s="94">
        <f t="shared" si="720"/>
        <v>1497</v>
      </c>
      <c r="U1050" s="96">
        <f t="shared" si="721"/>
        <v>29.895090000000003</v>
      </c>
      <c r="V1050" s="157">
        <v>56057</v>
      </c>
      <c r="W1050" s="100">
        <f>VLOOKUP(H1050,Devices!$A$2:$D$2077,4,FALSE)</f>
        <v>57566</v>
      </c>
      <c r="X1050" s="94">
        <f t="shared" si="710"/>
        <v>1509</v>
      </c>
      <c r="Y1050" s="94"/>
      <c r="Z1050" s="94">
        <f t="shared" si="722"/>
        <v>1509</v>
      </c>
      <c r="AA1050" s="96">
        <f t="shared" si="723"/>
        <v>120.72</v>
      </c>
      <c r="AB1050" s="91">
        <v>150.61509000000001</v>
      </c>
      <c r="AC1050" s="91"/>
    </row>
    <row r="1051" spans="1:34" s="3" customFormat="1" ht="15" customHeight="1">
      <c r="A1051" s="81" t="s">
        <v>3660</v>
      </c>
      <c r="B1051" s="90">
        <v>1054255600</v>
      </c>
      <c r="C1051" s="91">
        <f>SUM(U1051+AA1051)</f>
        <v>18.032910000000001</v>
      </c>
      <c r="D1051" s="294">
        <v>12356142</v>
      </c>
      <c r="E1051" s="90" t="s">
        <v>3248</v>
      </c>
      <c r="F1051" s="90" t="s">
        <v>1057</v>
      </c>
      <c r="G1051" s="90" t="s">
        <v>1227</v>
      </c>
      <c r="H1051" s="120" t="s">
        <v>3644</v>
      </c>
      <c r="I1051" s="94">
        <v>0</v>
      </c>
      <c r="J1051" s="90">
        <v>0</v>
      </c>
      <c r="K1051" s="95">
        <v>1.9970000000000002E-2</v>
      </c>
      <c r="L1051" s="96">
        <v>0.08</v>
      </c>
      <c r="M1051" s="96">
        <f t="shared" si="724"/>
        <v>0</v>
      </c>
      <c r="N1051" s="96">
        <f t="shared" si="725"/>
        <v>0</v>
      </c>
      <c r="O1051" s="119" t="s">
        <v>27</v>
      </c>
      <c r="P1051" s="637">
        <v>53375</v>
      </c>
      <c r="Q1051" s="98">
        <f>VLOOKUP(H1051,Devices!$A$2:$C$2077,3,FALSE)</f>
        <v>54278</v>
      </c>
      <c r="R1051" s="94">
        <f t="shared" si="726"/>
        <v>903</v>
      </c>
      <c r="S1051" s="94"/>
      <c r="T1051" s="94">
        <f t="shared" si="720"/>
        <v>903</v>
      </c>
      <c r="U1051" s="96">
        <f t="shared" si="721"/>
        <v>18.032910000000001</v>
      </c>
      <c r="V1051" s="99">
        <v>0</v>
      </c>
      <c r="W1051" s="100">
        <v>0</v>
      </c>
      <c r="X1051" s="94">
        <f t="shared" si="710"/>
        <v>0</v>
      </c>
      <c r="Y1051" s="94"/>
      <c r="Z1051" s="94" t="str">
        <f t="shared" si="722"/>
        <v>0</v>
      </c>
      <c r="AA1051" s="96">
        <f t="shared" si="723"/>
        <v>0</v>
      </c>
      <c r="AB1051" s="91">
        <v>18.032910000000001</v>
      </c>
      <c r="AC1051" s="91"/>
    </row>
    <row r="1052" spans="1:34" s="4" customFormat="1" ht="15" customHeight="1">
      <c r="A1052" s="81" t="s">
        <v>4550</v>
      </c>
      <c r="B1052" s="90">
        <v>1043801230</v>
      </c>
      <c r="C1052" s="91">
        <f>SUM(U1052+AA1052)</f>
        <v>43.314930000000004</v>
      </c>
      <c r="D1052" s="294">
        <v>12356246</v>
      </c>
      <c r="E1052" s="90" t="s">
        <v>4551</v>
      </c>
      <c r="F1052" s="90" t="s">
        <v>4552</v>
      </c>
      <c r="G1052" s="90" t="s">
        <v>4553</v>
      </c>
      <c r="H1052" s="120" t="s">
        <v>4523</v>
      </c>
      <c r="I1052" s="94">
        <v>0</v>
      </c>
      <c r="J1052" s="90">
        <v>0</v>
      </c>
      <c r="K1052" s="95">
        <v>1.9970000000000002E-2</v>
      </c>
      <c r="L1052" s="96">
        <v>0.08</v>
      </c>
      <c r="M1052" s="96">
        <f>I1052*K1052</f>
        <v>0</v>
      </c>
      <c r="N1052" s="96">
        <f>J1052*L1052</f>
        <v>0</v>
      </c>
      <c r="O1052" s="119" t="s">
        <v>27</v>
      </c>
      <c r="P1052" s="637">
        <v>113151</v>
      </c>
      <c r="Q1052" s="98">
        <f>VLOOKUP(H1052,Devices!$A$2:$C$2077,3,FALSE)</f>
        <v>115320</v>
      </c>
      <c r="R1052" s="94">
        <f>Q1052-P1052</f>
        <v>2169</v>
      </c>
      <c r="S1052" s="94"/>
      <c r="T1052" s="94">
        <f>IF(R1052-I1052&gt;0, R1052-I1052,"0")</f>
        <v>2169</v>
      </c>
      <c r="U1052" s="96">
        <f>IF(T1052&gt;0,T1052*K1052,"0")</f>
        <v>43.314930000000004</v>
      </c>
      <c r="V1052" s="99">
        <v>0</v>
      </c>
      <c r="W1052" s="100">
        <v>0</v>
      </c>
      <c r="X1052" s="94">
        <f>W1052-V1052</f>
        <v>0</v>
      </c>
      <c r="Y1052" s="94"/>
      <c r="Z1052" s="94" t="str">
        <f>IF(X1052-J1052&gt;0,X1052-J1052,"0")</f>
        <v>0</v>
      </c>
      <c r="AA1052" s="96">
        <f>IF(Z1052&gt;0,Z1052*L1052,"0")</f>
        <v>0</v>
      </c>
      <c r="AB1052" s="91">
        <v>43.314930000000004</v>
      </c>
      <c r="AC1052" s="91"/>
      <c r="AF1052" s="3"/>
      <c r="AG1052" s="3"/>
      <c r="AH1052" s="3"/>
    </row>
    <row r="1053" spans="1:34" s="4" customFormat="1" ht="15" customHeight="1">
      <c r="A1053" s="81" t="s">
        <v>4550</v>
      </c>
      <c r="B1053" s="90">
        <v>1043801230</v>
      </c>
      <c r="C1053" s="91">
        <f>SUM(U1053+AA1053)</f>
        <v>21.11628</v>
      </c>
      <c r="D1053" s="294">
        <v>12356245</v>
      </c>
      <c r="E1053" s="90" t="s">
        <v>4551</v>
      </c>
      <c r="F1053" s="90" t="s">
        <v>4552</v>
      </c>
      <c r="G1053" s="90" t="s">
        <v>2229</v>
      </c>
      <c r="H1053" s="120" t="s">
        <v>4554</v>
      </c>
      <c r="I1053" s="94">
        <v>0</v>
      </c>
      <c r="J1053" s="90">
        <v>0</v>
      </c>
      <c r="K1053" s="95">
        <v>1.9970000000000002E-2</v>
      </c>
      <c r="L1053" s="96">
        <v>0.08</v>
      </c>
      <c r="M1053" s="96">
        <f>I1053*K1053</f>
        <v>0</v>
      </c>
      <c r="N1053" s="96">
        <f>J1053*L1053</f>
        <v>0</v>
      </c>
      <c r="O1053" s="119" t="s">
        <v>27</v>
      </c>
      <c r="P1053" s="637">
        <v>22243</v>
      </c>
      <c r="Q1053" s="98">
        <f>VLOOKUP(H1053,Devices!$A$2:$C$2077,3,FALSE)</f>
        <v>22367</v>
      </c>
      <c r="R1053" s="94">
        <f>Q1053-P1053</f>
        <v>124</v>
      </c>
      <c r="S1053" s="94"/>
      <c r="T1053" s="94">
        <f>IF(R1053-I1053&gt;0, R1053-I1053,"0")</f>
        <v>124</v>
      </c>
      <c r="U1053" s="96">
        <f>IF(T1053&gt;0,T1053*K1053,"0")</f>
        <v>2.47628</v>
      </c>
      <c r="V1053" s="99">
        <v>12877</v>
      </c>
      <c r="W1053" s="100">
        <f>VLOOKUP(H1053,Devices!$A$2:$D$2077,4,FALSE)</f>
        <v>13110</v>
      </c>
      <c r="X1053" s="94">
        <f>W1053-V1053</f>
        <v>233</v>
      </c>
      <c r="Y1053" s="94"/>
      <c r="Z1053" s="94">
        <f>IF(X1053-J1053&gt;0,X1053-J1053,"0")</f>
        <v>233</v>
      </c>
      <c r="AA1053" s="96">
        <f>IF(Z1053&gt;0,Z1053*L1053,"0")</f>
        <v>18.64</v>
      </c>
      <c r="AB1053" s="91">
        <v>21.11628</v>
      </c>
      <c r="AC1053" s="91"/>
      <c r="AF1053" s="3"/>
    </row>
    <row r="1054" spans="1:34" s="3" customFormat="1" ht="15" customHeight="1">
      <c r="A1054" s="81">
        <v>114</v>
      </c>
      <c r="B1054" s="90">
        <v>1058729350</v>
      </c>
      <c r="C1054" s="91">
        <f>SUM(U1054+AA1054)</f>
        <v>262.34589</v>
      </c>
      <c r="D1054" s="294">
        <v>12354654</v>
      </c>
      <c r="E1054" s="90" t="s">
        <v>961</v>
      </c>
      <c r="F1054" s="90" t="s">
        <v>1061</v>
      </c>
      <c r="G1054" s="90" t="s">
        <v>851</v>
      </c>
      <c r="H1054" s="120" t="s">
        <v>655</v>
      </c>
      <c r="I1054" s="94">
        <v>0</v>
      </c>
      <c r="J1054" s="90">
        <v>0</v>
      </c>
      <c r="K1054" s="95">
        <v>1.9970000000000002E-2</v>
      </c>
      <c r="L1054" s="96">
        <v>0.08</v>
      </c>
      <c r="M1054" s="96">
        <f t="shared" si="724"/>
        <v>0</v>
      </c>
      <c r="N1054" s="96">
        <f t="shared" si="725"/>
        <v>0</v>
      </c>
      <c r="O1054" s="119" t="s">
        <v>27</v>
      </c>
      <c r="P1054" s="443">
        <v>583614</v>
      </c>
      <c r="Q1054" s="98">
        <f>VLOOKUP(H1054,Devices!$A$2:$C$2077,3,FALSE)</f>
        <v>596751</v>
      </c>
      <c r="R1054" s="94">
        <f t="shared" si="726"/>
        <v>13137</v>
      </c>
      <c r="S1054" s="94"/>
      <c r="T1054" s="94">
        <f t="shared" si="720"/>
        <v>13137</v>
      </c>
      <c r="U1054" s="96">
        <f t="shared" si="721"/>
        <v>262.34589</v>
      </c>
      <c r="V1054" s="99">
        <v>0</v>
      </c>
      <c r="W1054" s="100">
        <v>0</v>
      </c>
      <c r="X1054" s="94">
        <f t="shared" si="710"/>
        <v>0</v>
      </c>
      <c r="Y1054" s="94"/>
      <c r="Z1054" s="94" t="str">
        <f t="shared" si="722"/>
        <v>0</v>
      </c>
      <c r="AA1054" s="96">
        <f t="shared" si="723"/>
        <v>0</v>
      </c>
      <c r="AB1054" s="91">
        <v>262.34589</v>
      </c>
      <c r="AC1054" s="91"/>
      <c r="AF1054" s="4"/>
    </row>
    <row r="1055" spans="1:34" s="3" customFormat="1" ht="15" customHeight="1">
      <c r="A1055" s="81">
        <v>114</v>
      </c>
      <c r="B1055" s="90">
        <v>1058729350</v>
      </c>
      <c r="C1055" s="91">
        <f>SUM(U1055+AA1055)</f>
        <v>1.6175700000000002</v>
      </c>
      <c r="D1055" s="294">
        <v>12354694</v>
      </c>
      <c r="E1055" s="90" t="s">
        <v>961</v>
      </c>
      <c r="F1055" s="90" t="s">
        <v>1061</v>
      </c>
      <c r="G1055" s="90" t="s">
        <v>40</v>
      </c>
      <c r="H1055" s="120" t="s">
        <v>656</v>
      </c>
      <c r="I1055" s="94">
        <v>0</v>
      </c>
      <c r="J1055" s="90">
        <v>0</v>
      </c>
      <c r="K1055" s="95">
        <v>1.9970000000000002E-2</v>
      </c>
      <c r="L1055" s="96">
        <v>0.08</v>
      </c>
      <c r="M1055" s="96">
        <f t="shared" si="724"/>
        <v>0</v>
      </c>
      <c r="N1055" s="96">
        <f t="shared" si="725"/>
        <v>0</v>
      </c>
      <c r="O1055" s="119" t="s">
        <v>27</v>
      </c>
      <c r="P1055" s="187">
        <v>11036</v>
      </c>
      <c r="Q1055" s="98">
        <f>VLOOKUP(H1055,[1]Billing!$I$2:$S$2302,11,FALSE)</f>
        <v>11117</v>
      </c>
      <c r="R1055" s="94">
        <f t="shared" si="726"/>
        <v>81</v>
      </c>
      <c r="S1055" s="94"/>
      <c r="T1055" s="94">
        <f t="shared" si="720"/>
        <v>81</v>
      </c>
      <c r="U1055" s="96">
        <f t="shared" si="721"/>
        <v>1.6175700000000002</v>
      </c>
      <c r="V1055" s="99">
        <v>0</v>
      </c>
      <c r="W1055" s="100">
        <f>VLOOKUP(H1055,[1]Billing!$I$2:$Y$2302,17,FALSE)</f>
        <v>0</v>
      </c>
      <c r="X1055" s="94">
        <f t="shared" si="710"/>
        <v>0</v>
      </c>
      <c r="Y1055" s="94"/>
      <c r="Z1055" s="94" t="str">
        <f t="shared" si="722"/>
        <v>0</v>
      </c>
      <c r="AA1055" s="96">
        <f t="shared" si="723"/>
        <v>0</v>
      </c>
      <c r="AB1055" s="91">
        <v>1.6175700000000002</v>
      </c>
      <c r="AC1055" s="91"/>
    </row>
    <row r="1056" spans="1:34" s="4" customFormat="1" ht="15" customHeight="1">
      <c r="A1056" s="81" t="s">
        <v>4679</v>
      </c>
      <c r="B1056" s="90">
        <v>1058729350</v>
      </c>
      <c r="C1056" s="91">
        <f>SUM(U1056+AA1056)</f>
        <v>478.88303000000002</v>
      </c>
      <c r="D1056" s="294">
        <v>12356279</v>
      </c>
      <c r="E1056" s="90" t="s">
        <v>961</v>
      </c>
      <c r="F1056" s="90" t="s">
        <v>1062</v>
      </c>
      <c r="G1056" s="90" t="s">
        <v>1971</v>
      </c>
      <c r="H1056" s="120" t="s">
        <v>4641</v>
      </c>
      <c r="I1056" s="94">
        <v>0</v>
      </c>
      <c r="J1056" s="90">
        <v>0</v>
      </c>
      <c r="K1056" s="95">
        <v>1.9970000000000002E-2</v>
      </c>
      <c r="L1056" s="96">
        <v>0.08</v>
      </c>
      <c r="M1056" s="96">
        <f t="shared" ref="M1056:N1058" si="727">I1056*K1056</f>
        <v>0</v>
      </c>
      <c r="N1056" s="96">
        <f t="shared" si="727"/>
        <v>0</v>
      </c>
      <c r="O1056" s="119" t="s">
        <v>27</v>
      </c>
      <c r="P1056" s="443">
        <v>40557</v>
      </c>
      <c r="Q1056" s="98">
        <f>VLOOKUP(H1056,Devices!$A$2:$C$2077,3,FALSE)</f>
        <v>42456</v>
      </c>
      <c r="R1056" s="94">
        <f>Q1056-P1056</f>
        <v>1899</v>
      </c>
      <c r="S1056" s="94"/>
      <c r="T1056" s="94">
        <f>IF(R1056-I1056&gt;0, R1056-I1056,"0")</f>
        <v>1899</v>
      </c>
      <c r="U1056" s="96">
        <f>IF(T1056&gt;0,T1056*K1056,"0")</f>
        <v>37.923030000000004</v>
      </c>
      <c r="V1056" s="157">
        <v>99293</v>
      </c>
      <c r="W1056" s="100">
        <f>VLOOKUP(H1056,Devices!$A$2:$D$2077,4,FALSE)</f>
        <v>104805</v>
      </c>
      <c r="X1056" s="94">
        <f>W1056-V1056</f>
        <v>5512</v>
      </c>
      <c r="Y1056" s="94"/>
      <c r="Z1056" s="94">
        <f>IF(X1056-J1056&gt;0,X1056-J1056,"0")</f>
        <v>5512</v>
      </c>
      <c r="AA1056" s="96">
        <f>IF(Z1056&gt;0,Z1056*L1056,"0")</f>
        <v>440.96000000000004</v>
      </c>
      <c r="AB1056" s="91">
        <v>478.88303000000002</v>
      </c>
      <c r="AC1056" s="91"/>
      <c r="AF1056" s="3"/>
      <c r="AG1056" s="3"/>
      <c r="AH1056" s="3"/>
    </row>
    <row r="1057" spans="1:34" s="4" customFormat="1" ht="15" customHeight="1">
      <c r="A1057" s="81" t="s">
        <v>5027</v>
      </c>
      <c r="B1057" s="90">
        <v>1054264000</v>
      </c>
      <c r="C1057" s="91">
        <f>SUM(U1057+AA1057)</f>
        <v>3.0753800000000004</v>
      </c>
      <c r="D1057" s="294">
        <v>12356369</v>
      </c>
      <c r="E1057" s="90" t="s">
        <v>5028</v>
      </c>
      <c r="F1057" s="90" t="s">
        <v>5029</v>
      </c>
      <c r="G1057" s="90" t="s">
        <v>4009</v>
      </c>
      <c r="H1057" s="120" t="s">
        <v>4989</v>
      </c>
      <c r="I1057" s="94">
        <v>0</v>
      </c>
      <c r="J1057" s="90">
        <v>0</v>
      </c>
      <c r="K1057" s="95">
        <v>1.9970000000000002E-2</v>
      </c>
      <c r="L1057" s="96">
        <v>0.08</v>
      </c>
      <c r="M1057" s="96">
        <f t="shared" si="727"/>
        <v>0</v>
      </c>
      <c r="N1057" s="96">
        <f t="shared" si="727"/>
        <v>0</v>
      </c>
      <c r="O1057" s="119" t="s">
        <v>27</v>
      </c>
      <c r="P1057" s="443">
        <v>3862</v>
      </c>
      <c r="Q1057" s="98">
        <f>VLOOKUP(H1057,Devices!$A$2:$C$2077,3,FALSE)</f>
        <v>4016</v>
      </c>
      <c r="R1057" s="94">
        <f>Q1057-P1057</f>
        <v>154</v>
      </c>
      <c r="S1057" s="94"/>
      <c r="T1057" s="94">
        <f>IF(R1057-I1057&gt;0, R1057-I1057,"0")</f>
        <v>154</v>
      </c>
      <c r="U1057" s="96">
        <f>IF(T1057&gt;0,T1057*K1057,"0")</f>
        <v>3.0753800000000004</v>
      </c>
      <c r="V1057" s="157">
        <v>0</v>
      </c>
      <c r="W1057" s="100">
        <v>0</v>
      </c>
      <c r="X1057" s="94">
        <f>W1057-V1057</f>
        <v>0</v>
      </c>
      <c r="Y1057" s="94"/>
      <c r="Z1057" s="94" t="str">
        <f>IF(X1057-J1057&gt;0,X1057-J1057,"0")</f>
        <v>0</v>
      </c>
      <c r="AA1057" s="96">
        <f>IF(Z1057&gt;0,Z1057*L1057,"0")</f>
        <v>0</v>
      </c>
      <c r="AB1057" s="91">
        <v>3.0753800000000004</v>
      </c>
      <c r="AC1057" s="91"/>
      <c r="AF1057" s="3"/>
    </row>
    <row r="1058" spans="1:34" s="3" customFormat="1" ht="15" customHeight="1">
      <c r="A1058" s="81" t="s">
        <v>5596</v>
      </c>
      <c r="B1058" s="90">
        <v>1054251880</v>
      </c>
      <c r="C1058" s="91">
        <f>SUM(U1058+AA1058)</f>
        <v>85.508290000000002</v>
      </c>
      <c r="D1058" s="294">
        <v>12355629</v>
      </c>
      <c r="E1058" s="90" t="s">
        <v>961</v>
      </c>
      <c r="F1058" s="90" t="s">
        <v>3378</v>
      </c>
      <c r="G1058" s="90" t="s">
        <v>1971</v>
      </c>
      <c r="H1058" s="120" t="s">
        <v>2161</v>
      </c>
      <c r="I1058" s="94">
        <v>0</v>
      </c>
      <c r="J1058" s="90">
        <v>0</v>
      </c>
      <c r="K1058" s="95">
        <v>1.9970000000000002E-2</v>
      </c>
      <c r="L1058" s="96">
        <v>0.08</v>
      </c>
      <c r="M1058" s="96">
        <f t="shared" si="727"/>
        <v>0</v>
      </c>
      <c r="N1058" s="96">
        <f t="shared" si="727"/>
        <v>0</v>
      </c>
      <c r="O1058" s="119" t="s">
        <v>27</v>
      </c>
      <c r="P1058" s="409">
        <v>16379</v>
      </c>
      <c r="Q1058" s="98">
        <f>VLOOKUP(H1058,Devices!$A$2:$C$2077,3,FALSE)</f>
        <v>17436</v>
      </c>
      <c r="R1058" s="94">
        <f>Q1058-P1058</f>
        <v>1057</v>
      </c>
      <c r="S1058" s="94"/>
      <c r="T1058" s="94">
        <f>IF(R1058-I1058&gt;0, R1058-I1058,"0")</f>
        <v>1057</v>
      </c>
      <c r="U1058" s="96">
        <f>IF(T1058&gt;0,T1058*K1058,"0")</f>
        <v>21.10829</v>
      </c>
      <c r="V1058" s="99">
        <v>13565</v>
      </c>
      <c r="W1058" s="100">
        <f>VLOOKUP(H1058,Devices!$A$2:$D$2077,4,FALSE)</f>
        <v>14370</v>
      </c>
      <c r="X1058" s="94">
        <f>W1058-V1058</f>
        <v>805</v>
      </c>
      <c r="Y1058" s="94"/>
      <c r="Z1058" s="94">
        <f>IF(X1058-J1058&gt;0,X1058-J1058,"0")</f>
        <v>805</v>
      </c>
      <c r="AA1058" s="96">
        <f>IF(Z1058&gt;0,Z1058*L1058,"0")</f>
        <v>64.400000000000006</v>
      </c>
      <c r="AB1058" s="91">
        <v>85.508290000000002</v>
      </c>
      <c r="AC1058" s="91"/>
      <c r="AF1058" s="4"/>
      <c r="AG1058" s="4"/>
      <c r="AH1058" s="4"/>
    </row>
    <row r="1059" spans="1:34" s="3" customFormat="1" ht="15" customHeight="1">
      <c r="A1059" s="81">
        <v>115</v>
      </c>
      <c r="B1059" s="90">
        <v>1058314100</v>
      </c>
      <c r="C1059" s="91">
        <f>SUM(O1059+U1059+AA1059)</f>
        <v>212.02350000000001</v>
      </c>
      <c r="D1059" s="294">
        <v>12317853</v>
      </c>
      <c r="E1059" s="90" t="s">
        <v>1063</v>
      </c>
      <c r="F1059" s="90" t="s">
        <v>4980</v>
      </c>
      <c r="G1059" s="90" t="s">
        <v>1750</v>
      </c>
      <c r="H1059" s="120" t="s">
        <v>657</v>
      </c>
      <c r="I1059" s="94">
        <v>8000</v>
      </c>
      <c r="J1059" s="90">
        <v>0</v>
      </c>
      <c r="K1059" s="95">
        <v>2.0750000000000001E-2</v>
      </c>
      <c r="L1059" s="96">
        <v>0.08</v>
      </c>
      <c r="M1059" s="96">
        <f t="shared" si="724"/>
        <v>166</v>
      </c>
      <c r="N1059" s="96">
        <f t="shared" si="725"/>
        <v>0</v>
      </c>
      <c r="O1059" s="96">
        <f>M1059+N1059</f>
        <v>166</v>
      </c>
      <c r="P1059" s="638">
        <v>14820</v>
      </c>
      <c r="Q1059" s="98">
        <f>VLOOKUP(H1059,[1]Billing!$I$2:$S$2302,11,FALSE)</f>
        <v>25038</v>
      </c>
      <c r="R1059" s="94">
        <f t="shared" si="726"/>
        <v>10218</v>
      </c>
      <c r="S1059" s="94">
        <f>IF(R1059-I1059&gt;0, R1059-I1059,"0")</f>
        <v>2218</v>
      </c>
      <c r="T1059" s="94"/>
      <c r="U1059" s="96">
        <f>IF(S1059&gt;0,S1059*K1059,"0")</f>
        <v>46.023500000000006</v>
      </c>
      <c r="V1059" s="99">
        <v>0</v>
      </c>
      <c r="W1059" s="100">
        <f>VLOOKUP(H1059,[1]Billing!$I$2:$Y$2302,17,FALSE)</f>
        <v>0</v>
      </c>
      <c r="X1059" s="94">
        <f t="shared" si="710"/>
        <v>0</v>
      </c>
      <c r="Y1059" s="94" t="str">
        <f>IF(X1059-J1059&gt;0,X1059-J1059,"0")</f>
        <v>0</v>
      </c>
      <c r="Z1059" s="94"/>
      <c r="AA1059" s="96">
        <f>IF(Y1059&gt;0,Y1059*L1059,"0")</f>
        <v>0</v>
      </c>
      <c r="AB1059" s="91">
        <v>212.02350000000001</v>
      </c>
      <c r="AC1059" s="91"/>
      <c r="AF1059" s="4"/>
      <c r="AG1059" s="4"/>
      <c r="AH1059" s="4"/>
    </row>
    <row r="1060" spans="1:34" s="3" customFormat="1" ht="15" customHeight="1">
      <c r="A1060" s="81">
        <v>116</v>
      </c>
      <c r="B1060" s="90">
        <v>1071589500</v>
      </c>
      <c r="C1060" s="91">
        <f>SUM(O1060+U1060+AA1060)</f>
        <v>207.5</v>
      </c>
      <c r="D1060" s="294">
        <v>12318948</v>
      </c>
      <c r="E1060" s="90" t="s">
        <v>658</v>
      </c>
      <c r="F1060" s="90" t="s">
        <v>2874</v>
      </c>
      <c r="G1060" s="90" t="s">
        <v>1749</v>
      </c>
      <c r="H1060" s="120" t="s">
        <v>659</v>
      </c>
      <c r="I1060" s="94">
        <v>10000</v>
      </c>
      <c r="J1060" s="90">
        <v>0</v>
      </c>
      <c r="K1060" s="95">
        <v>2.0750000000000001E-2</v>
      </c>
      <c r="L1060" s="96">
        <v>0.08</v>
      </c>
      <c r="M1060" s="96">
        <f t="shared" si="724"/>
        <v>207.5</v>
      </c>
      <c r="N1060" s="96">
        <f t="shared" si="725"/>
        <v>0</v>
      </c>
      <c r="O1060" s="96">
        <f>M1060+N1060</f>
        <v>207.5</v>
      </c>
      <c r="P1060" s="412">
        <v>533188</v>
      </c>
      <c r="Q1060" s="98">
        <f>VLOOKUP(H1060,Devices!$A$2:$C$2077,3,FALSE)</f>
        <v>537975</v>
      </c>
      <c r="R1060" s="94">
        <f t="shared" si="726"/>
        <v>4787</v>
      </c>
      <c r="S1060" s="94" t="str">
        <f>IF(R1060-I1060&gt;0, R1060-I1060,"0")</f>
        <v>0</v>
      </c>
      <c r="T1060" s="94"/>
      <c r="U1060" s="96">
        <f>IF(S1060&gt;0,S1060*K1060,"0")</f>
        <v>0</v>
      </c>
      <c r="V1060" s="99">
        <v>0</v>
      </c>
      <c r="W1060" s="100">
        <f>VLOOKUP(H1060,Devices!$A$2:$D$2077,4,FALSE)</f>
        <v>0</v>
      </c>
      <c r="X1060" s="94">
        <f t="shared" si="710"/>
        <v>0</v>
      </c>
      <c r="Y1060" s="94" t="str">
        <f>IF(X1060-J1060&gt;0,X1060-J1060,"0")</f>
        <v>0</v>
      </c>
      <c r="Z1060" s="94"/>
      <c r="AA1060" s="96">
        <f>IF(Y1060&gt;0,Y1060*L1060,"0")</f>
        <v>0</v>
      </c>
      <c r="AB1060" s="91">
        <v>207.5</v>
      </c>
      <c r="AC1060" s="91"/>
      <c r="AF1060" s="4"/>
    </row>
    <row r="1061" spans="1:34" s="4" customFormat="1" ht="15" customHeight="1">
      <c r="A1061" s="81" t="s">
        <v>3174</v>
      </c>
      <c r="B1061" s="90">
        <v>1071589500</v>
      </c>
      <c r="C1061" s="91">
        <f>SUM(O1061+U1061+AA1061)</f>
        <v>207.5</v>
      </c>
      <c r="D1061" s="294">
        <v>13068167</v>
      </c>
      <c r="E1061" s="90" t="s">
        <v>658</v>
      </c>
      <c r="F1061" s="90" t="s">
        <v>2874</v>
      </c>
      <c r="G1061" s="90" t="s">
        <v>1254</v>
      </c>
      <c r="H1061" s="120" t="s">
        <v>3160</v>
      </c>
      <c r="I1061" s="94">
        <v>10000</v>
      </c>
      <c r="J1061" s="90">
        <v>0</v>
      </c>
      <c r="K1061" s="95">
        <v>2.0750000000000001E-2</v>
      </c>
      <c r="L1061" s="96">
        <v>0.08</v>
      </c>
      <c r="M1061" s="96">
        <f t="shared" si="724"/>
        <v>207.5</v>
      </c>
      <c r="N1061" s="96">
        <f t="shared" si="725"/>
        <v>0</v>
      </c>
      <c r="O1061" s="96">
        <f>M1061+N1061</f>
        <v>207.5</v>
      </c>
      <c r="P1061" s="412">
        <v>378864</v>
      </c>
      <c r="Q1061" s="98">
        <f>VLOOKUP(H1061,Devices!$A$2:$C$2077,3,FALSE)</f>
        <v>388236</v>
      </c>
      <c r="R1061" s="94">
        <f t="shared" si="726"/>
        <v>9372</v>
      </c>
      <c r="S1061" s="94" t="str">
        <f>IF(R1061-I1061&gt;0, R1061-I1061,"0")</f>
        <v>0</v>
      </c>
      <c r="T1061" s="94"/>
      <c r="U1061" s="96">
        <f>IF(S1061&gt;0,S1061*K1061,"0")</f>
        <v>0</v>
      </c>
      <c r="V1061" s="99">
        <v>0</v>
      </c>
      <c r="W1061" s="100">
        <f>VLOOKUP(H1061,Devices!$A$2:$D$2077,4,FALSE)</f>
        <v>0</v>
      </c>
      <c r="X1061" s="94">
        <f t="shared" si="710"/>
        <v>0</v>
      </c>
      <c r="Y1061" s="94" t="str">
        <f>IF(X1061-J1061&gt;0,X1061-J1061,"0")</f>
        <v>0</v>
      </c>
      <c r="Z1061" s="94"/>
      <c r="AA1061" s="96">
        <f>IF(Y1061&gt;0,Y1061*L1061,"0")</f>
        <v>0</v>
      </c>
      <c r="AB1061" s="91">
        <v>207.5</v>
      </c>
      <c r="AC1061" s="91"/>
      <c r="AF1061" s="3"/>
      <c r="AG1061" s="3"/>
      <c r="AH1061" s="3"/>
    </row>
    <row r="1062" spans="1:34" s="4" customFormat="1" ht="15" customHeight="1">
      <c r="A1062" s="81" t="s">
        <v>3533</v>
      </c>
      <c r="B1062" s="90">
        <v>1071589500</v>
      </c>
      <c r="C1062" s="91">
        <f>SUM(U1062+AA1062)</f>
        <v>93.439630000000008</v>
      </c>
      <c r="D1062" s="294">
        <v>12356118</v>
      </c>
      <c r="E1062" s="90" t="s">
        <v>658</v>
      </c>
      <c r="F1062" s="90" t="s">
        <v>3535</v>
      </c>
      <c r="G1062" s="90" t="s">
        <v>113</v>
      </c>
      <c r="H1062" s="120" t="s">
        <v>3536</v>
      </c>
      <c r="I1062" s="94">
        <v>0</v>
      </c>
      <c r="J1062" s="90">
        <v>0</v>
      </c>
      <c r="K1062" s="95">
        <v>1.9970000000000002E-2</v>
      </c>
      <c r="L1062" s="96">
        <v>0.08</v>
      </c>
      <c r="M1062" s="96">
        <f t="shared" si="724"/>
        <v>0</v>
      </c>
      <c r="N1062" s="96">
        <f t="shared" si="725"/>
        <v>0</v>
      </c>
      <c r="O1062" s="96" t="s">
        <v>27</v>
      </c>
      <c r="P1062" s="433">
        <v>392548</v>
      </c>
      <c r="Q1062" s="98">
        <f>VLOOKUP(H1062,Devices!$A$2:$C$2077,3,FALSE)</f>
        <v>397227</v>
      </c>
      <c r="R1062" s="94">
        <f t="shared" si="726"/>
        <v>4679</v>
      </c>
      <c r="S1062" s="94"/>
      <c r="T1062" s="94">
        <f t="shared" ref="T1062:T1066" si="728">IF(R1062-I1062&gt;0, R1062-I1062,"0")</f>
        <v>4679</v>
      </c>
      <c r="U1062" s="96">
        <f t="shared" ref="U1062:U1066" si="729">IF(T1062&gt;0,T1062*K1062,"0")</f>
        <v>93.439630000000008</v>
      </c>
      <c r="V1062" s="99">
        <v>0</v>
      </c>
      <c r="W1062" s="100">
        <v>0</v>
      </c>
      <c r="X1062" s="94">
        <f t="shared" si="710"/>
        <v>0</v>
      </c>
      <c r="Y1062" s="94"/>
      <c r="Z1062" s="94" t="str">
        <f t="shared" ref="Z1062:Z1066" si="730">IF(X1062-J1062&gt;0,X1062-J1062,"0")</f>
        <v>0</v>
      </c>
      <c r="AA1062" s="96">
        <f t="shared" ref="AA1062:AA1066" si="731">IF(Z1062&gt;0,Z1062*L1062,"0")</f>
        <v>0</v>
      </c>
      <c r="AB1062" s="91">
        <v>93.439630000000008</v>
      </c>
      <c r="AC1062" s="91"/>
    </row>
    <row r="1063" spans="1:34" s="4" customFormat="1" ht="15" customHeight="1">
      <c r="A1063" s="81" t="s">
        <v>3533</v>
      </c>
      <c r="B1063" s="90">
        <v>1071589500</v>
      </c>
      <c r="C1063" s="91">
        <f>SUM(U1063+AA1063)</f>
        <v>63.165110000000006</v>
      </c>
      <c r="D1063" s="294">
        <v>12356119</v>
      </c>
      <c r="E1063" s="90" t="s">
        <v>658</v>
      </c>
      <c r="F1063" s="90" t="s">
        <v>3537</v>
      </c>
      <c r="G1063" s="90" t="s">
        <v>2236</v>
      </c>
      <c r="H1063" s="120" t="s">
        <v>3538</v>
      </c>
      <c r="I1063" s="94">
        <v>0</v>
      </c>
      <c r="J1063" s="90">
        <v>0</v>
      </c>
      <c r="K1063" s="95">
        <v>1.9970000000000002E-2</v>
      </c>
      <c r="L1063" s="96">
        <v>0.08</v>
      </c>
      <c r="M1063" s="96">
        <f t="shared" si="724"/>
        <v>0</v>
      </c>
      <c r="N1063" s="96">
        <f t="shared" si="725"/>
        <v>0</v>
      </c>
      <c r="O1063" s="96" t="s">
        <v>27</v>
      </c>
      <c r="P1063" s="433">
        <v>98042</v>
      </c>
      <c r="Q1063" s="98">
        <f>VLOOKUP(H1063,Devices!$A$2:$C$2077,3,FALSE)</f>
        <v>101205</v>
      </c>
      <c r="R1063" s="94">
        <f t="shared" si="726"/>
        <v>3163</v>
      </c>
      <c r="S1063" s="94"/>
      <c r="T1063" s="94">
        <f t="shared" si="728"/>
        <v>3163</v>
      </c>
      <c r="U1063" s="96">
        <f t="shared" si="729"/>
        <v>63.165110000000006</v>
      </c>
      <c r="V1063" s="99">
        <v>0</v>
      </c>
      <c r="W1063" s="100">
        <v>0</v>
      </c>
      <c r="X1063" s="94">
        <f t="shared" si="710"/>
        <v>0</v>
      </c>
      <c r="Y1063" s="94"/>
      <c r="Z1063" s="94" t="str">
        <f t="shared" si="730"/>
        <v>0</v>
      </c>
      <c r="AA1063" s="96">
        <f t="shared" si="731"/>
        <v>0</v>
      </c>
      <c r="AB1063" s="91">
        <v>63.165110000000006</v>
      </c>
      <c r="AC1063" s="91"/>
    </row>
    <row r="1064" spans="1:34" s="4" customFormat="1" ht="15" customHeight="1">
      <c r="A1064" s="81" t="s">
        <v>5911</v>
      </c>
      <c r="B1064" s="90">
        <v>1071589500</v>
      </c>
      <c r="C1064" s="91">
        <f>SUM(U1064+AA1064)</f>
        <v>3.3150200000000001</v>
      </c>
      <c r="D1064" s="294">
        <v>12354659</v>
      </c>
      <c r="E1064" s="90" t="s">
        <v>658</v>
      </c>
      <c r="F1064" s="90" t="s">
        <v>3534</v>
      </c>
      <c r="G1064" s="90" t="s">
        <v>40</v>
      </c>
      <c r="H1064" s="120" t="s">
        <v>319</v>
      </c>
      <c r="I1064" s="94">
        <v>0</v>
      </c>
      <c r="J1064" s="90">
        <v>0</v>
      </c>
      <c r="K1064" s="95">
        <v>1.9970000000000002E-2</v>
      </c>
      <c r="L1064" s="96">
        <v>0.08</v>
      </c>
      <c r="M1064" s="96">
        <f>I1064*K1064</f>
        <v>0</v>
      </c>
      <c r="N1064" s="96">
        <f>J1064*L1064</f>
        <v>0</v>
      </c>
      <c r="O1064" s="96" t="s">
        <v>27</v>
      </c>
      <c r="P1064" s="433">
        <v>122826</v>
      </c>
      <c r="Q1064" s="98">
        <f>VLOOKUP(H1064,Devices!$A$2:$C$2077,3,FALSE)</f>
        <v>122992</v>
      </c>
      <c r="R1064" s="94">
        <f>Q1064-P1064</f>
        <v>166</v>
      </c>
      <c r="S1064" s="94"/>
      <c r="T1064" s="94">
        <f>IF(R1064-I1064&gt;0, R1064-I1064,"0")</f>
        <v>166</v>
      </c>
      <c r="U1064" s="96">
        <f>IF(T1064&gt;0,T1064*K1064,"0")</f>
        <v>3.3150200000000001</v>
      </c>
      <c r="V1064" s="99">
        <v>0</v>
      </c>
      <c r="W1064" s="100">
        <v>0</v>
      </c>
      <c r="X1064" s="94">
        <f>W1064-V1064</f>
        <v>0</v>
      </c>
      <c r="Y1064" s="94"/>
      <c r="Z1064" s="94" t="str">
        <f>IF(X1064-J1064&gt;0,X1064-J1064,"0")</f>
        <v>0</v>
      </c>
      <c r="AA1064" s="96">
        <f>IF(Z1064&gt;0,Z1064*L1064,"0")</f>
        <v>0</v>
      </c>
      <c r="AB1064" s="91">
        <v>3.3150200000000001</v>
      </c>
      <c r="AC1064" s="91"/>
      <c r="AF1064" s="3"/>
    </row>
    <row r="1065" spans="1:34" s="3" customFormat="1" ht="15" customHeight="1">
      <c r="A1065" s="81" t="s">
        <v>660</v>
      </c>
      <c r="B1065" s="90">
        <v>1013196130</v>
      </c>
      <c r="C1065" s="91">
        <f>SUM(U1065+AA1065)</f>
        <v>126.01070000000001</v>
      </c>
      <c r="D1065" s="294">
        <v>12317174</v>
      </c>
      <c r="E1065" s="90" t="s">
        <v>1067</v>
      </c>
      <c r="F1065" s="90" t="s">
        <v>1461</v>
      </c>
      <c r="G1065" s="90" t="s">
        <v>1749</v>
      </c>
      <c r="H1065" s="120" t="s">
        <v>661</v>
      </c>
      <c r="I1065" s="94">
        <v>0</v>
      </c>
      <c r="J1065" s="90">
        <v>0</v>
      </c>
      <c r="K1065" s="95">
        <v>1.9970000000000002E-2</v>
      </c>
      <c r="L1065" s="96">
        <v>0.08</v>
      </c>
      <c r="M1065" s="96">
        <f t="shared" si="724"/>
        <v>0</v>
      </c>
      <c r="N1065" s="96">
        <f t="shared" si="725"/>
        <v>0</v>
      </c>
      <c r="O1065" s="96" t="s">
        <v>27</v>
      </c>
      <c r="P1065" s="433">
        <v>854756</v>
      </c>
      <c r="Q1065" s="98">
        <f>VLOOKUP(H1065,Devices!$A$2:$C$2077,3,FALSE)</f>
        <v>861066</v>
      </c>
      <c r="R1065" s="94">
        <f t="shared" si="726"/>
        <v>6310</v>
      </c>
      <c r="S1065" s="94"/>
      <c r="T1065" s="94">
        <f t="shared" si="728"/>
        <v>6310</v>
      </c>
      <c r="U1065" s="96">
        <f t="shared" si="729"/>
        <v>126.01070000000001</v>
      </c>
      <c r="V1065" s="99">
        <v>0</v>
      </c>
      <c r="W1065" s="100">
        <f>VLOOKUP(H1065,Devices!$A$2:$D$2077,4,FALSE)</f>
        <v>0</v>
      </c>
      <c r="X1065" s="94">
        <f t="shared" si="710"/>
        <v>0</v>
      </c>
      <c r="Y1065" s="94"/>
      <c r="Z1065" s="94" t="str">
        <f t="shared" si="730"/>
        <v>0</v>
      </c>
      <c r="AA1065" s="96">
        <f t="shared" si="731"/>
        <v>0</v>
      </c>
      <c r="AB1065" s="91">
        <v>126.01070000000001</v>
      </c>
      <c r="AC1065" s="91"/>
      <c r="AF1065" s="4"/>
      <c r="AG1065" s="4"/>
      <c r="AH1065" s="4"/>
    </row>
    <row r="1066" spans="1:34" s="4" customFormat="1" ht="15" customHeight="1">
      <c r="A1066" s="81" t="s">
        <v>2589</v>
      </c>
      <c r="B1066" s="90">
        <v>1013196130</v>
      </c>
      <c r="C1066" s="91">
        <f>SUM(U1066+AA1066)</f>
        <v>26.639980000000001</v>
      </c>
      <c r="D1066" s="294">
        <v>12355767</v>
      </c>
      <c r="E1066" s="90" t="s">
        <v>1067</v>
      </c>
      <c r="F1066" s="90" t="s">
        <v>2873</v>
      </c>
      <c r="G1066" s="90" t="s">
        <v>1248</v>
      </c>
      <c r="H1066" s="120" t="s">
        <v>1946</v>
      </c>
      <c r="I1066" s="94">
        <v>0</v>
      </c>
      <c r="J1066" s="90">
        <v>0</v>
      </c>
      <c r="K1066" s="95">
        <v>1.9970000000000002E-2</v>
      </c>
      <c r="L1066" s="96">
        <v>0.08</v>
      </c>
      <c r="M1066" s="96">
        <f t="shared" si="724"/>
        <v>0</v>
      </c>
      <c r="N1066" s="96">
        <f t="shared" si="725"/>
        <v>0</v>
      </c>
      <c r="O1066" s="96" t="s">
        <v>27</v>
      </c>
      <c r="P1066" s="433">
        <v>112801</v>
      </c>
      <c r="Q1066" s="98">
        <f>VLOOKUP(H1066,Devices!$A$2:$C$2077,3,FALSE)</f>
        <v>114135</v>
      </c>
      <c r="R1066" s="94">
        <f t="shared" si="726"/>
        <v>1334</v>
      </c>
      <c r="S1066" s="94"/>
      <c r="T1066" s="94">
        <f t="shared" si="728"/>
        <v>1334</v>
      </c>
      <c r="U1066" s="96">
        <f t="shared" si="729"/>
        <v>26.639980000000001</v>
      </c>
      <c r="V1066" s="99">
        <v>0</v>
      </c>
      <c r="W1066" s="100">
        <v>0</v>
      </c>
      <c r="X1066" s="94">
        <f t="shared" si="710"/>
        <v>0</v>
      </c>
      <c r="Y1066" s="94"/>
      <c r="Z1066" s="94" t="str">
        <f t="shared" si="730"/>
        <v>0</v>
      </c>
      <c r="AA1066" s="96">
        <f t="shared" si="731"/>
        <v>0</v>
      </c>
      <c r="AB1066" s="91">
        <v>26.639980000000001</v>
      </c>
      <c r="AC1066" s="91"/>
      <c r="AF1066" s="3"/>
      <c r="AG1066" s="3"/>
      <c r="AH1066" s="3"/>
    </row>
    <row r="1067" spans="1:34" s="4" customFormat="1" ht="15" customHeight="1">
      <c r="A1067" s="81" t="s">
        <v>2943</v>
      </c>
      <c r="B1067" s="90">
        <v>1013196130</v>
      </c>
      <c r="C1067" s="91">
        <f>SUM(O1067+U1067+AA1067)</f>
        <v>124.5</v>
      </c>
      <c r="D1067" s="294">
        <v>12355837</v>
      </c>
      <c r="E1067" s="90" t="s">
        <v>2944</v>
      </c>
      <c r="F1067" s="90" t="s">
        <v>2945</v>
      </c>
      <c r="G1067" s="90" t="s">
        <v>2200</v>
      </c>
      <c r="H1067" s="120" t="s">
        <v>2946</v>
      </c>
      <c r="I1067" s="94">
        <v>6000</v>
      </c>
      <c r="J1067" s="90">
        <v>0</v>
      </c>
      <c r="K1067" s="95">
        <v>2.0750000000000001E-2</v>
      </c>
      <c r="L1067" s="96">
        <v>0.08</v>
      </c>
      <c r="M1067" s="96">
        <f t="shared" si="724"/>
        <v>124.5</v>
      </c>
      <c r="N1067" s="96">
        <f t="shared" si="725"/>
        <v>0</v>
      </c>
      <c r="O1067" s="96">
        <f>M1067+N1067</f>
        <v>124.5</v>
      </c>
      <c r="P1067" s="412">
        <v>49411</v>
      </c>
      <c r="Q1067" s="98">
        <f>VLOOKUP(H1067,Devices!$A$2:$C$2077,3,FALSE)</f>
        <v>50145</v>
      </c>
      <c r="R1067" s="94">
        <f t="shared" si="726"/>
        <v>734</v>
      </c>
      <c r="S1067" s="94" t="str">
        <f>IF(R1067-I1067&gt;0, R1067-I1067,"0")</f>
        <v>0</v>
      </c>
      <c r="T1067" s="94"/>
      <c r="U1067" s="96">
        <f>IF(S1067&gt;0,S1067*K1067,"0")</f>
        <v>0</v>
      </c>
      <c r="V1067" s="99">
        <v>0</v>
      </c>
      <c r="W1067" s="100">
        <v>0</v>
      </c>
      <c r="X1067" s="94">
        <f t="shared" si="710"/>
        <v>0</v>
      </c>
      <c r="Y1067" s="94" t="str">
        <f>IF(X1067-J1067&gt;0,X1067-J1067,"0")</f>
        <v>0</v>
      </c>
      <c r="Z1067" s="94"/>
      <c r="AA1067" s="96">
        <f>IF(Y1067&gt;0,Y1067*L1067,"0")</f>
        <v>0</v>
      </c>
      <c r="AB1067" s="91">
        <v>124.5</v>
      </c>
      <c r="AC1067" s="91"/>
      <c r="AF1067" s="3"/>
    </row>
    <row r="1068" spans="1:34" s="4" customFormat="1" ht="15" customHeight="1">
      <c r="A1068" s="81" t="s">
        <v>3280</v>
      </c>
      <c r="B1068" s="90">
        <v>1013196130</v>
      </c>
      <c r="C1068" s="91">
        <f>SUM(U1068+AA1068)</f>
        <v>10.50422</v>
      </c>
      <c r="D1068" s="294">
        <v>12355494</v>
      </c>
      <c r="E1068" s="90" t="s">
        <v>1067</v>
      </c>
      <c r="F1068" s="90" t="s">
        <v>3281</v>
      </c>
      <c r="G1068" s="90" t="s">
        <v>40</v>
      </c>
      <c r="H1068" s="120" t="s">
        <v>3264</v>
      </c>
      <c r="I1068" s="94">
        <v>0</v>
      </c>
      <c r="J1068" s="90">
        <v>0</v>
      </c>
      <c r="K1068" s="95">
        <v>1.9970000000000002E-2</v>
      </c>
      <c r="L1068" s="96">
        <v>0.08</v>
      </c>
      <c r="M1068" s="96">
        <f t="shared" si="724"/>
        <v>0</v>
      </c>
      <c r="N1068" s="96">
        <f t="shared" si="725"/>
        <v>0</v>
      </c>
      <c r="O1068" s="96" t="s">
        <v>27</v>
      </c>
      <c r="P1068" s="433">
        <v>45503</v>
      </c>
      <c r="Q1068" s="98">
        <f>VLOOKUP(H1068,Devices!$A$2:$C$2077,3,FALSE)</f>
        <v>46029</v>
      </c>
      <c r="R1068" s="94">
        <f t="shared" si="726"/>
        <v>526</v>
      </c>
      <c r="S1068" s="94"/>
      <c r="T1068" s="94">
        <f t="shared" ref="T1068:T1080" si="732">IF(R1068-I1068&gt;0, R1068-I1068,"0")</f>
        <v>526</v>
      </c>
      <c r="U1068" s="96">
        <f t="shared" ref="U1068:U1080" si="733">IF(T1068&gt;0,T1068*K1068,"0")</f>
        <v>10.50422</v>
      </c>
      <c r="V1068" s="99">
        <v>0</v>
      </c>
      <c r="W1068" s="100">
        <v>0</v>
      </c>
      <c r="X1068" s="94">
        <f t="shared" ref="X1068:X1143" si="734">W1068-V1068</f>
        <v>0</v>
      </c>
      <c r="Y1068" s="94"/>
      <c r="Z1068" s="94" t="str">
        <f t="shared" ref="Z1068:Z1080" si="735">IF(X1068-J1068&gt;0,X1068-J1068,"0")</f>
        <v>0</v>
      </c>
      <c r="AA1068" s="96">
        <f t="shared" ref="AA1068:AA1080" si="736">IF(Z1068&gt;0,Z1068*L1068,"0")</f>
        <v>0</v>
      </c>
      <c r="AB1068" s="91">
        <v>10.50422</v>
      </c>
      <c r="AC1068" s="91"/>
    </row>
    <row r="1069" spans="1:34" s="4" customFormat="1" ht="15" customHeight="1">
      <c r="A1069" s="81" t="s">
        <v>3280</v>
      </c>
      <c r="B1069" s="90">
        <v>1013196130</v>
      </c>
      <c r="C1069" s="91">
        <f>SUM(U1069+AA1069)</f>
        <v>2.0569100000000002</v>
      </c>
      <c r="D1069" s="294">
        <v>12356074</v>
      </c>
      <c r="E1069" s="90" t="s">
        <v>1067</v>
      </c>
      <c r="F1069" s="90" t="s">
        <v>3282</v>
      </c>
      <c r="G1069" s="90" t="s">
        <v>2302</v>
      </c>
      <c r="H1069" s="120" t="s">
        <v>3268</v>
      </c>
      <c r="I1069" s="94">
        <v>0</v>
      </c>
      <c r="J1069" s="90">
        <v>0</v>
      </c>
      <c r="K1069" s="95">
        <v>1.9970000000000002E-2</v>
      </c>
      <c r="L1069" s="96">
        <v>0.08</v>
      </c>
      <c r="M1069" s="96">
        <f t="shared" si="724"/>
        <v>0</v>
      </c>
      <c r="N1069" s="96">
        <f t="shared" si="725"/>
        <v>0</v>
      </c>
      <c r="O1069" s="96" t="s">
        <v>27</v>
      </c>
      <c r="P1069" s="433">
        <v>5423</v>
      </c>
      <c r="Q1069" s="98">
        <f>VLOOKUP(H1069,Devices!$A$2:$C$2077,3,FALSE)</f>
        <v>5526</v>
      </c>
      <c r="R1069" s="94">
        <f t="shared" si="726"/>
        <v>103</v>
      </c>
      <c r="S1069" s="94"/>
      <c r="T1069" s="94">
        <f t="shared" si="732"/>
        <v>103</v>
      </c>
      <c r="U1069" s="96">
        <f t="shared" si="733"/>
        <v>2.0569100000000002</v>
      </c>
      <c r="V1069" s="99">
        <v>0</v>
      </c>
      <c r="W1069" s="100">
        <v>0</v>
      </c>
      <c r="X1069" s="94">
        <f t="shared" si="734"/>
        <v>0</v>
      </c>
      <c r="Y1069" s="94"/>
      <c r="Z1069" s="94" t="str">
        <f t="shared" si="735"/>
        <v>0</v>
      </c>
      <c r="AA1069" s="96">
        <f t="shared" si="736"/>
        <v>0</v>
      </c>
      <c r="AB1069" s="91">
        <v>2.0569100000000002</v>
      </c>
      <c r="AC1069" s="91"/>
    </row>
    <row r="1070" spans="1:34" s="4" customFormat="1" ht="15" customHeight="1">
      <c r="A1070" s="81" t="s">
        <v>3280</v>
      </c>
      <c r="B1070" s="90">
        <v>1013196130</v>
      </c>
      <c r="C1070" s="91">
        <f>SUM(U1070+AA1070)</f>
        <v>3.4548100000000002</v>
      </c>
      <c r="D1070" s="294">
        <v>12356075</v>
      </c>
      <c r="E1070" s="90" t="s">
        <v>1067</v>
      </c>
      <c r="F1070" s="90" t="s">
        <v>3282</v>
      </c>
      <c r="G1070" s="90" t="s">
        <v>2302</v>
      </c>
      <c r="H1070" s="120" t="s">
        <v>3265</v>
      </c>
      <c r="I1070" s="94">
        <v>0</v>
      </c>
      <c r="J1070" s="90">
        <v>0</v>
      </c>
      <c r="K1070" s="95">
        <v>1.9970000000000002E-2</v>
      </c>
      <c r="L1070" s="96">
        <v>0.08</v>
      </c>
      <c r="M1070" s="96">
        <f t="shared" si="724"/>
        <v>0</v>
      </c>
      <c r="N1070" s="96">
        <f t="shared" si="725"/>
        <v>0</v>
      </c>
      <c r="O1070" s="96" t="s">
        <v>27</v>
      </c>
      <c r="P1070" s="433">
        <v>4429</v>
      </c>
      <c r="Q1070" s="98">
        <f>VLOOKUP(H1070,Devices!$A$2:$C$2077,3,FALSE)</f>
        <v>4602</v>
      </c>
      <c r="R1070" s="94">
        <f t="shared" si="726"/>
        <v>173</v>
      </c>
      <c r="S1070" s="94"/>
      <c r="T1070" s="94">
        <f t="shared" si="732"/>
        <v>173</v>
      </c>
      <c r="U1070" s="96">
        <f t="shared" si="733"/>
        <v>3.4548100000000002</v>
      </c>
      <c r="V1070" s="99">
        <v>0</v>
      </c>
      <c r="W1070" s="100">
        <v>0</v>
      </c>
      <c r="X1070" s="94">
        <f t="shared" si="734"/>
        <v>0</v>
      </c>
      <c r="Y1070" s="94"/>
      <c r="Z1070" s="94" t="str">
        <f t="shared" si="735"/>
        <v>0</v>
      </c>
      <c r="AA1070" s="96">
        <f t="shared" si="736"/>
        <v>0</v>
      </c>
      <c r="AB1070" s="91">
        <v>3.4548100000000002</v>
      </c>
      <c r="AC1070" s="91"/>
    </row>
    <row r="1071" spans="1:34" s="4" customFormat="1" ht="15" customHeight="1">
      <c r="A1071" s="81" t="s">
        <v>3280</v>
      </c>
      <c r="B1071" s="90">
        <v>1013196130</v>
      </c>
      <c r="C1071" s="91">
        <f>SUM(U1071+AA1071)</f>
        <v>32.750800000000005</v>
      </c>
      <c r="D1071" s="294">
        <v>12356047</v>
      </c>
      <c r="E1071" s="90" t="s">
        <v>1067</v>
      </c>
      <c r="F1071" s="90" t="s">
        <v>3283</v>
      </c>
      <c r="G1071" s="90" t="s">
        <v>113</v>
      </c>
      <c r="H1071" s="120" t="s">
        <v>3266</v>
      </c>
      <c r="I1071" s="94">
        <v>0</v>
      </c>
      <c r="J1071" s="90">
        <v>0</v>
      </c>
      <c r="K1071" s="95">
        <v>1.9970000000000002E-2</v>
      </c>
      <c r="L1071" s="96">
        <v>0.08</v>
      </c>
      <c r="M1071" s="96">
        <f t="shared" si="724"/>
        <v>0</v>
      </c>
      <c r="N1071" s="96">
        <f t="shared" si="725"/>
        <v>0</v>
      </c>
      <c r="O1071" s="96" t="s">
        <v>27</v>
      </c>
      <c r="P1071" s="433">
        <v>71574</v>
      </c>
      <c r="Q1071" s="98">
        <f>VLOOKUP(H1071,Devices!$A$2:$C$2077,3,FALSE)</f>
        <v>73214</v>
      </c>
      <c r="R1071" s="94">
        <f t="shared" si="726"/>
        <v>1640</v>
      </c>
      <c r="S1071" s="94"/>
      <c r="T1071" s="94">
        <f t="shared" si="732"/>
        <v>1640</v>
      </c>
      <c r="U1071" s="96">
        <f t="shared" si="733"/>
        <v>32.750800000000005</v>
      </c>
      <c r="V1071" s="99">
        <v>0</v>
      </c>
      <c r="W1071" s="100">
        <v>0</v>
      </c>
      <c r="X1071" s="94">
        <f t="shared" si="734"/>
        <v>0</v>
      </c>
      <c r="Y1071" s="94"/>
      <c r="Z1071" s="94" t="str">
        <f t="shared" si="735"/>
        <v>0</v>
      </c>
      <c r="AA1071" s="96">
        <f t="shared" si="736"/>
        <v>0</v>
      </c>
      <c r="AB1071" s="91">
        <v>32.750800000000005</v>
      </c>
      <c r="AC1071" s="91"/>
    </row>
    <row r="1072" spans="1:34" s="3" customFormat="1" ht="15" customHeight="1">
      <c r="A1072" s="81" t="s">
        <v>5465</v>
      </c>
      <c r="B1072" s="90">
        <v>1013196130</v>
      </c>
      <c r="C1072" s="91">
        <f>SUM(U1072+AA1072)</f>
        <v>178.61168000000001</v>
      </c>
      <c r="D1072" s="294">
        <v>12356463</v>
      </c>
      <c r="E1072" s="90" t="s">
        <v>1067</v>
      </c>
      <c r="F1072" s="90" t="s">
        <v>5466</v>
      </c>
      <c r="G1072" s="90" t="s">
        <v>2200</v>
      </c>
      <c r="H1072" s="93" t="s">
        <v>5434</v>
      </c>
      <c r="I1072" s="94">
        <v>0</v>
      </c>
      <c r="J1072" s="90">
        <v>0</v>
      </c>
      <c r="K1072" s="95">
        <v>1.9970000000000002E-2</v>
      </c>
      <c r="L1072" s="96">
        <v>0.08</v>
      </c>
      <c r="M1072" s="96">
        <f>I1072*K1072</f>
        <v>0</v>
      </c>
      <c r="N1072" s="96">
        <f>J1072*L1072</f>
        <v>0</v>
      </c>
      <c r="O1072" s="96" t="s">
        <v>27</v>
      </c>
      <c r="P1072" s="413">
        <v>52318</v>
      </c>
      <c r="Q1072" s="98">
        <f>VLOOKUP(H1072,Devices!$A$2:$C$2077,3,FALSE)</f>
        <v>61262</v>
      </c>
      <c r="R1072" s="94">
        <f>Q1072-P1072</f>
        <v>8944</v>
      </c>
      <c r="S1072" s="94"/>
      <c r="T1072" s="94">
        <f>IF(R1072-I1072&gt;0, R1072-I1072,"0")</f>
        <v>8944</v>
      </c>
      <c r="U1072" s="96">
        <f>IF(T1072&gt;0,T1072*K1072,"0")</f>
        <v>178.61168000000001</v>
      </c>
      <c r="V1072" s="99">
        <v>0</v>
      </c>
      <c r="W1072" s="100">
        <v>0</v>
      </c>
      <c r="X1072" s="94">
        <f>W1072-V1072</f>
        <v>0</v>
      </c>
      <c r="Y1072" s="94"/>
      <c r="Z1072" s="94" t="str">
        <f>IF(X1072-J1072&gt;0,X1072-J1072,"0")</f>
        <v>0</v>
      </c>
      <c r="AA1072" s="96">
        <f>IF(Z1072&gt;0,Z1072*L1072,"0")</f>
        <v>0</v>
      </c>
      <c r="AB1072" s="91">
        <v>178.61168000000001</v>
      </c>
      <c r="AC1072" s="91"/>
      <c r="AF1072" s="4"/>
    </row>
    <row r="1073" spans="1:34" s="4" customFormat="1" ht="15" customHeight="1">
      <c r="A1073" s="81" t="s">
        <v>5822</v>
      </c>
      <c r="B1073" s="90">
        <v>1013196130</v>
      </c>
      <c r="C1073" s="91">
        <f>SUM(U1073+AA1073)</f>
        <v>42.635950000000001</v>
      </c>
      <c r="D1073" s="294">
        <v>13586886</v>
      </c>
      <c r="E1073" s="90" t="s">
        <v>1067</v>
      </c>
      <c r="F1073" s="90" t="s">
        <v>5823</v>
      </c>
      <c r="G1073" s="90" t="s">
        <v>2280</v>
      </c>
      <c r="H1073" s="93" t="s">
        <v>5793</v>
      </c>
      <c r="I1073" s="94">
        <v>0</v>
      </c>
      <c r="J1073" s="90">
        <v>0</v>
      </c>
      <c r="K1073" s="95">
        <v>1.9970000000000002E-2</v>
      </c>
      <c r="L1073" s="96">
        <v>0.08</v>
      </c>
      <c r="M1073" s="96">
        <f>I1073*K1073</f>
        <v>0</v>
      </c>
      <c r="N1073" s="96">
        <f>J1073*L1073</f>
        <v>0</v>
      </c>
      <c r="O1073" s="96" t="s">
        <v>27</v>
      </c>
      <c r="P1073" s="413">
        <v>1813</v>
      </c>
      <c r="Q1073" s="98">
        <f>VLOOKUP(H1073,Devices!$A$2:$C$2077,3,FALSE)</f>
        <v>3948</v>
      </c>
      <c r="R1073" s="94">
        <f>Q1073-P1073</f>
        <v>2135</v>
      </c>
      <c r="S1073" s="94"/>
      <c r="T1073" s="94">
        <f>IF(R1073-I1073&gt;0, R1073-I1073,"0")</f>
        <v>2135</v>
      </c>
      <c r="U1073" s="96">
        <f>IF(T1073&gt;0,T1073*K1073,"0")</f>
        <v>42.635950000000001</v>
      </c>
      <c r="V1073" s="99">
        <v>0</v>
      </c>
      <c r="W1073" s="100">
        <v>0</v>
      </c>
      <c r="X1073" s="94">
        <f>W1073-V1073</f>
        <v>0</v>
      </c>
      <c r="Y1073" s="94"/>
      <c r="Z1073" s="94" t="str">
        <f>IF(X1073-J1073&gt;0,X1073-J1073,"0")</f>
        <v>0</v>
      </c>
      <c r="AA1073" s="96">
        <f>IF(Z1073&gt;0,Z1073*L1073,"0")</f>
        <v>0</v>
      </c>
      <c r="AB1073" s="91">
        <v>42.635950000000001</v>
      </c>
      <c r="AC1073" s="91"/>
    </row>
    <row r="1074" spans="1:34" s="3" customFormat="1" ht="15" customHeight="1">
      <c r="A1074" s="81">
        <v>118</v>
      </c>
      <c r="B1074" s="90">
        <v>1071511300</v>
      </c>
      <c r="C1074" s="91">
        <f>SUM(U1074+AA1074)</f>
        <v>171.64215000000002</v>
      </c>
      <c r="D1074" s="294">
        <v>12355033</v>
      </c>
      <c r="E1074" s="90" t="s">
        <v>1068</v>
      </c>
      <c r="F1074" s="90" t="s">
        <v>1064</v>
      </c>
      <c r="G1074" s="90" t="s">
        <v>851</v>
      </c>
      <c r="H1074" s="120" t="s">
        <v>662</v>
      </c>
      <c r="I1074" s="94">
        <v>0</v>
      </c>
      <c r="J1074" s="90">
        <v>0</v>
      </c>
      <c r="K1074" s="95">
        <v>1.9970000000000002E-2</v>
      </c>
      <c r="L1074" s="96">
        <v>0.08</v>
      </c>
      <c r="M1074" s="96">
        <f t="shared" si="724"/>
        <v>0</v>
      </c>
      <c r="N1074" s="96">
        <f t="shared" si="725"/>
        <v>0</v>
      </c>
      <c r="O1074" s="96" t="s">
        <v>27</v>
      </c>
      <c r="P1074" s="414">
        <v>435596</v>
      </c>
      <c r="Q1074" s="98">
        <f>VLOOKUP(H1074,Devices!$A$2:$C$2077,3,FALSE)</f>
        <v>444191</v>
      </c>
      <c r="R1074" s="94">
        <f t="shared" si="726"/>
        <v>8595</v>
      </c>
      <c r="S1074" s="94"/>
      <c r="T1074" s="94">
        <f t="shared" si="732"/>
        <v>8595</v>
      </c>
      <c r="U1074" s="624">
        <f t="shared" si="733"/>
        <v>171.64215000000002</v>
      </c>
      <c r="V1074" s="99">
        <v>0</v>
      </c>
      <c r="W1074" s="100">
        <v>0</v>
      </c>
      <c r="X1074" s="94">
        <f t="shared" si="734"/>
        <v>0</v>
      </c>
      <c r="Y1074" s="94"/>
      <c r="Z1074" s="187" t="str">
        <f t="shared" si="735"/>
        <v>0</v>
      </c>
      <c r="AA1074" s="624">
        <f t="shared" si="736"/>
        <v>0</v>
      </c>
      <c r="AB1074" s="91">
        <v>171.64215000000002</v>
      </c>
      <c r="AC1074" s="91"/>
      <c r="AF1074" s="4"/>
      <c r="AG1074" s="4"/>
      <c r="AH1074" s="4"/>
    </row>
    <row r="1075" spans="1:34" s="3" customFormat="1" ht="15" customHeight="1">
      <c r="A1075" s="81">
        <v>118</v>
      </c>
      <c r="B1075" s="90">
        <v>1071511300</v>
      </c>
      <c r="C1075" s="91">
        <f>SUM(U1075+AA1075)</f>
        <v>21.738590000000002</v>
      </c>
      <c r="D1075" s="294">
        <v>12355036</v>
      </c>
      <c r="E1075" s="90" t="s">
        <v>1068</v>
      </c>
      <c r="F1075" s="90" t="s">
        <v>1065</v>
      </c>
      <c r="G1075" s="90" t="s">
        <v>150</v>
      </c>
      <c r="H1075" s="120" t="s">
        <v>663</v>
      </c>
      <c r="I1075" s="94">
        <v>0</v>
      </c>
      <c r="J1075" s="90">
        <v>0</v>
      </c>
      <c r="K1075" s="95">
        <v>1.9970000000000002E-2</v>
      </c>
      <c r="L1075" s="96">
        <v>0.08</v>
      </c>
      <c r="M1075" s="96">
        <f t="shared" si="724"/>
        <v>0</v>
      </c>
      <c r="N1075" s="96">
        <f t="shared" si="725"/>
        <v>0</v>
      </c>
      <c r="O1075" s="96" t="s">
        <v>27</v>
      </c>
      <c r="P1075" s="415">
        <v>3103</v>
      </c>
      <c r="Q1075" s="98">
        <f>VLOOKUP(H1075,Devices!$A$2:$C$2077,3,FALSE)</f>
        <v>3150</v>
      </c>
      <c r="R1075" s="94">
        <f t="shared" si="726"/>
        <v>47</v>
      </c>
      <c r="S1075" s="94"/>
      <c r="T1075" s="94">
        <f t="shared" si="732"/>
        <v>47</v>
      </c>
      <c r="U1075" s="624">
        <f t="shared" si="733"/>
        <v>0.93859000000000004</v>
      </c>
      <c r="V1075" s="157">
        <v>13773</v>
      </c>
      <c r="W1075" s="100">
        <f>VLOOKUP(H1075,Devices!$A$2:$D$2077,4,FALSE)</f>
        <v>14033</v>
      </c>
      <c r="X1075" s="94">
        <f t="shared" si="734"/>
        <v>260</v>
      </c>
      <c r="Y1075" s="94"/>
      <c r="Z1075" s="94">
        <f t="shared" si="735"/>
        <v>260</v>
      </c>
      <c r="AA1075" s="624">
        <f t="shared" si="736"/>
        <v>20.8</v>
      </c>
      <c r="AB1075" s="91">
        <v>21.738590000000002</v>
      </c>
      <c r="AC1075" s="91"/>
      <c r="AF1075" s="4"/>
    </row>
    <row r="1076" spans="1:34" s="3" customFormat="1" ht="15" customHeight="1">
      <c r="A1076" s="81">
        <v>118</v>
      </c>
      <c r="B1076" s="90">
        <v>1071511300</v>
      </c>
      <c r="C1076" s="91">
        <f>SUM(U1076+AA1076)</f>
        <v>12.07808</v>
      </c>
      <c r="D1076" s="294">
        <v>12355035</v>
      </c>
      <c r="E1076" s="90" t="s">
        <v>1068</v>
      </c>
      <c r="F1076" s="90" t="s">
        <v>1066</v>
      </c>
      <c r="G1076" s="90" t="s">
        <v>1249</v>
      </c>
      <c r="H1076" s="120" t="s">
        <v>664</v>
      </c>
      <c r="I1076" s="94">
        <v>0</v>
      </c>
      <c r="J1076" s="90">
        <v>0</v>
      </c>
      <c r="K1076" s="95">
        <v>1.9970000000000002E-2</v>
      </c>
      <c r="L1076" s="96">
        <v>0.08</v>
      </c>
      <c r="M1076" s="96">
        <f t="shared" si="724"/>
        <v>0</v>
      </c>
      <c r="N1076" s="96">
        <f t="shared" si="725"/>
        <v>0</v>
      </c>
      <c r="O1076" s="96" t="s">
        <v>27</v>
      </c>
      <c r="P1076" s="416">
        <v>13700</v>
      </c>
      <c r="Q1076" s="98">
        <f>VLOOKUP(H1076,Devices!$A$2:$C$2077,3,FALSE)</f>
        <v>13764</v>
      </c>
      <c r="R1076" s="94">
        <f t="shared" si="726"/>
        <v>64</v>
      </c>
      <c r="S1076" s="94"/>
      <c r="T1076" s="94">
        <f t="shared" si="732"/>
        <v>64</v>
      </c>
      <c r="U1076" s="624">
        <f t="shared" si="733"/>
        <v>1.2780800000000001</v>
      </c>
      <c r="V1076" s="157">
        <v>10552</v>
      </c>
      <c r="W1076" s="100">
        <f>VLOOKUP(H1076,Devices!$A$2:$D$2077,4,FALSE)</f>
        <v>10687</v>
      </c>
      <c r="X1076" s="94">
        <f t="shared" si="734"/>
        <v>135</v>
      </c>
      <c r="Y1076" s="94"/>
      <c r="Z1076" s="94">
        <f t="shared" si="735"/>
        <v>135</v>
      </c>
      <c r="AA1076" s="624">
        <f t="shared" si="736"/>
        <v>10.8</v>
      </c>
      <c r="AB1076" s="91">
        <v>12.07808</v>
      </c>
      <c r="AC1076" s="91"/>
    </row>
    <row r="1077" spans="1:34" s="3" customFormat="1" ht="15" customHeight="1">
      <c r="A1077" s="81" t="s">
        <v>1645</v>
      </c>
      <c r="B1077" s="90">
        <v>1013197790</v>
      </c>
      <c r="C1077" s="91">
        <f>SUM(U1077+AA1077)</f>
        <v>124.55289</v>
      </c>
      <c r="D1077" s="294">
        <v>12355441</v>
      </c>
      <c r="E1077" s="90" t="s">
        <v>2061</v>
      </c>
      <c r="F1077" s="90" t="s">
        <v>2062</v>
      </c>
      <c r="G1077" s="90" t="s">
        <v>851</v>
      </c>
      <c r="H1077" s="120" t="s">
        <v>1648</v>
      </c>
      <c r="I1077" s="94">
        <v>0</v>
      </c>
      <c r="J1077" s="90">
        <v>0</v>
      </c>
      <c r="K1077" s="95">
        <v>1.9970000000000002E-2</v>
      </c>
      <c r="L1077" s="96">
        <v>0.08</v>
      </c>
      <c r="M1077" s="96">
        <f t="shared" si="724"/>
        <v>0</v>
      </c>
      <c r="N1077" s="96">
        <f t="shared" si="725"/>
        <v>0</v>
      </c>
      <c r="O1077" s="119" t="s">
        <v>27</v>
      </c>
      <c r="P1077" s="418">
        <v>311574</v>
      </c>
      <c r="Q1077" s="98">
        <f>VLOOKUP(H1077,Devices!$A$2:$C$2077,3,FALSE)</f>
        <v>317811</v>
      </c>
      <c r="R1077" s="94">
        <f t="shared" si="726"/>
        <v>6237</v>
      </c>
      <c r="S1077" s="94"/>
      <c r="T1077" s="94">
        <f t="shared" si="732"/>
        <v>6237</v>
      </c>
      <c r="U1077" s="96">
        <f t="shared" si="733"/>
        <v>124.55289</v>
      </c>
      <c r="V1077" s="99">
        <v>0</v>
      </c>
      <c r="W1077" s="100">
        <v>0</v>
      </c>
      <c r="X1077" s="94">
        <f t="shared" si="734"/>
        <v>0</v>
      </c>
      <c r="Y1077" s="94"/>
      <c r="Z1077" s="94" t="str">
        <f t="shared" si="735"/>
        <v>0</v>
      </c>
      <c r="AA1077" s="96">
        <f t="shared" si="736"/>
        <v>0</v>
      </c>
      <c r="AB1077" s="91">
        <v>124.55289</v>
      </c>
      <c r="AC1077" s="91"/>
    </row>
    <row r="1078" spans="1:34" s="3" customFormat="1" ht="15" customHeight="1">
      <c r="A1078" s="81" t="s">
        <v>1645</v>
      </c>
      <c r="B1078" s="90">
        <v>1013197790</v>
      </c>
      <c r="C1078" s="91">
        <f>SUM(U1078+AA1078)</f>
        <v>12.700920000000002</v>
      </c>
      <c r="D1078" s="294">
        <v>12355391</v>
      </c>
      <c r="E1078" s="90" t="s">
        <v>1646</v>
      </c>
      <c r="F1078" s="90" t="s">
        <v>1647</v>
      </c>
      <c r="G1078" s="90" t="s">
        <v>40</v>
      </c>
      <c r="H1078" s="120" t="s">
        <v>1649</v>
      </c>
      <c r="I1078" s="94">
        <v>0</v>
      </c>
      <c r="J1078" s="90">
        <v>0</v>
      </c>
      <c r="K1078" s="95">
        <v>1.9970000000000002E-2</v>
      </c>
      <c r="L1078" s="96">
        <v>0.08</v>
      </c>
      <c r="M1078" s="96">
        <f t="shared" si="724"/>
        <v>0</v>
      </c>
      <c r="N1078" s="96">
        <f t="shared" si="725"/>
        <v>0</v>
      </c>
      <c r="O1078" s="119" t="s">
        <v>27</v>
      </c>
      <c r="P1078" s="290">
        <v>17388</v>
      </c>
      <c r="Q1078" s="98">
        <f>VLOOKUP(H1078,Devices!$A$2:$C$2077,3,FALSE)</f>
        <v>18024</v>
      </c>
      <c r="R1078" s="94">
        <f t="shared" si="726"/>
        <v>636</v>
      </c>
      <c r="S1078" s="94"/>
      <c r="T1078" s="94">
        <f t="shared" si="732"/>
        <v>636</v>
      </c>
      <c r="U1078" s="96">
        <f t="shared" si="733"/>
        <v>12.700920000000002</v>
      </c>
      <c r="V1078" s="157">
        <v>0</v>
      </c>
      <c r="W1078" s="100">
        <v>0</v>
      </c>
      <c r="X1078" s="94">
        <f t="shared" si="734"/>
        <v>0</v>
      </c>
      <c r="Y1078" s="94"/>
      <c r="Z1078" s="94" t="str">
        <f t="shared" si="735"/>
        <v>0</v>
      </c>
      <c r="AA1078" s="96">
        <f t="shared" si="736"/>
        <v>0</v>
      </c>
      <c r="AB1078" s="91">
        <v>12.700920000000002</v>
      </c>
      <c r="AC1078" s="91"/>
    </row>
    <row r="1079" spans="1:34" s="4" customFormat="1" ht="15" customHeight="1">
      <c r="A1079" s="81" t="s">
        <v>2037</v>
      </c>
      <c r="B1079" s="90">
        <v>1071511300</v>
      </c>
      <c r="C1079" s="91">
        <f>SUM(U1079+AA1079)</f>
        <v>39.940000000000005</v>
      </c>
      <c r="D1079" s="294">
        <v>12355563</v>
      </c>
      <c r="E1079" s="90" t="s">
        <v>2038</v>
      </c>
      <c r="F1079" s="90" t="s">
        <v>2039</v>
      </c>
      <c r="G1079" s="90" t="s">
        <v>40</v>
      </c>
      <c r="H1079" s="120" t="s">
        <v>2040</v>
      </c>
      <c r="I1079" s="94">
        <v>0</v>
      </c>
      <c r="J1079" s="90">
        <v>0</v>
      </c>
      <c r="K1079" s="95">
        <v>1.9970000000000002E-2</v>
      </c>
      <c r="L1079" s="96">
        <v>0.08</v>
      </c>
      <c r="M1079" s="96">
        <f t="shared" si="724"/>
        <v>0</v>
      </c>
      <c r="N1079" s="96">
        <f t="shared" si="725"/>
        <v>0</v>
      </c>
      <c r="O1079" s="119" t="s">
        <v>27</v>
      </c>
      <c r="P1079" s="290">
        <v>112661</v>
      </c>
      <c r="Q1079" s="98">
        <v>114661</v>
      </c>
      <c r="R1079" s="94">
        <f t="shared" si="726"/>
        <v>2000</v>
      </c>
      <c r="S1079" s="94"/>
      <c r="T1079" s="94">
        <f t="shared" si="732"/>
        <v>2000</v>
      </c>
      <c r="U1079" s="96">
        <f t="shared" si="733"/>
        <v>39.940000000000005</v>
      </c>
      <c r="V1079" s="157">
        <v>0</v>
      </c>
      <c r="W1079" s="100">
        <v>0</v>
      </c>
      <c r="X1079" s="94">
        <f t="shared" si="734"/>
        <v>0</v>
      </c>
      <c r="Y1079" s="94"/>
      <c r="Z1079" s="94" t="str">
        <f t="shared" si="735"/>
        <v>0</v>
      </c>
      <c r="AA1079" s="96">
        <f t="shared" si="736"/>
        <v>0</v>
      </c>
      <c r="AB1079" s="91">
        <v>39.940000000000005</v>
      </c>
      <c r="AC1079" s="91"/>
      <c r="AF1079" s="3"/>
      <c r="AG1079" s="3"/>
      <c r="AH1079" s="3"/>
    </row>
    <row r="1080" spans="1:34" s="4" customFormat="1" ht="15" customHeight="1">
      <c r="A1080" s="81" t="s">
        <v>2258</v>
      </c>
      <c r="B1080" s="90">
        <v>1071511300</v>
      </c>
      <c r="C1080" s="91">
        <f>SUM(U1080+AA1080)</f>
        <v>286.92277999999999</v>
      </c>
      <c r="D1080" s="294">
        <v>12355648</v>
      </c>
      <c r="E1080" s="90" t="s">
        <v>665</v>
      </c>
      <c r="F1080" s="90" t="s">
        <v>2259</v>
      </c>
      <c r="G1080" s="90" t="s">
        <v>1971</v>
      </c>
      <c r="H1080" s="120" t="s">
        <v>2260</v>
      </c>
      <c r="I1080" s="90">
        <v>0</v>
      </c>
      <c r="J1080" s="90">
        <v>0</v>
      </c>
      <c r="K1080" s="95">
        <v>1.9970000000000002E-2</v>
      </c>
      <c r="L1080" s="96">
        <v>0.08</v>
      </c>
      <c r="M1080" s="96">
        <f t="shared" si="724"/>
        <v>0</v>
      </c>
      <c r="N1080" s="96">
        <f t="shared" si="725"/>
        <v>0</v>
      </c>
      <c r="O1080" s="96" t="s">
        <v>27</v>
      </c>
      <c r="P1080" s="417">
        <v>167127</v>
      </c>
      <c r="Q1080" s="98">
        <f>VLOOKUP(H1080,Devices!$A$2:$C$2077,3,FALSE)</f>
        <v>169701</v>
      </c>
      <c r="R1080" s="94">
        <f t="shared" si="726"/>
        <v>2574</v>
      </c>
      <c r="S1080" s="94"/>
      <c r="T1080" s="94">
        <f t="shared" si="732"/>
        <v>2574</v>
      </c>
      <c r="U1080" s="624">
        <f t="shared" si="733"/>
        <v>51.402780000000007</v>
      </c>
      <c r="V1080" s="157">
        <v>92442</v>
      </c>
      <c r="W1080" s="100">
        <f>VLOOKUP(H1080,Devices!$A$2:$D$2077,4,FALSE)</f>
        <v>95386</v>
      </c>
      <c r="X1080" s="94">
        <f t="shared" si="734"/>
        <v>2944</v>
      </c>
      <c r="Y1080" s="94"/>
      <c r="Z1080" s="94">
        <f t="shared" si="735"/>
        <v>2944</v>
      </c>
      <c r="AA1080" s="624">
        <f t="shared" si="736"/>
        <v>235.52</v>
      </c>
      <c r="AB1080" s="91">
        <v>286.92277999999999</v>
      </c>
      <c r="AC1080" s="91"/>
      <c r="AF1080" s="3"/>
    </row>
    <row r="1081" spans="1:34" s="4" customFormat="1" ht="15" customHeight="1">
      <c r="A1081" s="81" t="s">
        <v>2947</v>
      </c>
      <c r="B1081" s="90">
        <v>1013192280</v>
      </c>
      <c r="C1081" s="91">
        <f>SUM(O1081+U1081+AA1081)</f>
        <v>83</v>
      </c>
      <c r="D1081" s="92">
        <v>12356000</v>
      </c>
      <c r="E1081" s="90" t="s">
        <v>2948</v>
      </c>
      <c r="F1081" s="90" t="s">
        <v>2949</v>
      </c>
      <c r="G1081" s="90" t="s">
        <v>2280</v>
      </c>
      <c r="H1081" s="93" t="s">
        <v>5304</v>
      </c>
      <c r="I1081" s="94">
        <v>4000</v>
      </c>
      <c r="J1081" s="94"/>
      <c r="K1081" s="95">
        <v>2.0750000000000001E-2</v>
      </c>
      <c r="L1081" s="96">
        <v>0.08</v>
      </c>
      <c r="M1081" s="96">
        <f t="shared" si="724"/>
        <v>83</v>
      </c>
      <c r="N1081" s="96">
        <f t="shared" si="725"/>
        <v>0</v>
      </c>
      <c r="O1081" s="96">
        <f t="shared" ref="O1081:O1086" si="737">M1081+N1081</f>
        <v>83</v>
      </c>
      <c r="P1081" s="443">
        <v>87992</v>
      </c>
      <c r="Q1081" s="98">
        <f>VLOOKUP(H1081,Devices!$A$2:$C$2077,3,FALSE)</f>
        <v>90119</v>
      </c>
      <c r="R1081" s="94">
        <f t="shared" si="726"/>
        <v>2127</v>
      </c>
      <c r="S1081" s="94" t="str">
        <f t="shared" ref="S1081:S1086" si="738">IF(R1081-I1081&gt;0, R1081-I1081,"0")</f>
        <v>0</v>
      </c>
      <c r="T1081" s="94"/>
      <c r="U1081" s="96">
        <f t="shared" ref="U1081:U1086" si="739">IF(S1081&gt;0,S1081*K1081,"0")</f>
        <v>0</v>
      </c>
      <c r="V1081" s="157">
        <v>0</v>
      </c>
      <c r="W1081" s="100">
        <v>0</v>
      </c>
      <c r="X1081" s="94">
        <f t="shared" si="734"/>
        <v>0</v>
      </c>
      <c r="Y1081" s="94" t="str">
        <f t="shared" ref="Y1081:Y1086" si="740">IF(X1081-J1081&gt;0,X1081-J1081,"0")</f>
        <v>0</v>
      </c>
      <c r="Z1081" s="94"/>
      <c r="AA1081" s="96">
        <f t="shared" ref="AA1081:AA1086" si="741">IF(Y1081&gt;0,Y1081*L1081,"0")</f>
        <v>0</v>
      </c>
      <c r="AB1081" s="91">
        <v>83</v>
      </c>
      <c r="AC1081" s="91"/>
    </row>
    <row r="1082" spans="1:34" s="4" customFormat="1" ht="15" customHeight="1">
      <c r="A1082" s="81" t="s">
        <v>3229</v>
      </c>
      <c r="B1082" s="90">
        <v>1013192280</v>
      </c>
      <c r="C1082" s="91">
        <f>SUM(O1082+U1082+AA1082)</f>
        <v>83</v>
      </c>
      <c r="D1082" s="92">
        <v>12356046</v>
      </c>
      <c r="E1082" s="90" t="s">
        <v>2948</v>
      </c>
      <c r="F1082" s="90" t="s">
        <v>3230</v>
      </c>
      <c r="G1082" s="90" t="s">
        <v>2280</v>
      </c>
      <c r="H1082" s="93" t="s">
        <v>3158</v>
      </c>
      <c r="I1082" s="94">
        <v>4000</v>
      </c>
      <c r="J1082" s="94"/>
      <c r="K1082" s="95">
        <v>2.0750000000000001E-2</v>
      </c>
      <c r="L1082" s="96">
        <v>0.08</v>
      </c>
      <c r="M1082" s="96">
        <f t="shared" si="724"/>
        <v>83</v>
      </c>
      <c r="N1082" s="96">
        <f t="shared" si="725"/>
        <v>0</v>
      </c>
      <c r="O1082" s="96">
        <f t="shared" si="737"/>
        <v>83</v>
      </c>
      <c r="P1082" s="443">
        <v>46182</v>
      </c>
      <c r="Q1082" s="98">
        <f>VLOOKUP(H1082,Devices!$A$2:$C$2077,3,FALSE)</f>
        <v>46190</v>
      </c>
      <c r="R1082" s="94">
        <f t="shared" si="726"/>
        <v>8</v>
      </c>
      <c r="S1082" s="94" t="str">
        <f t="shared" si="738"/>
        <v>0</v>
      </c>
      <c r="T1082" s="94"/>
      <c r="U1082" s="96">
        <f t="shared" si="739"/>
        <v>0</v>
      </c>
      <c r="V1082" s="157">
        <v>0</v>
      </c>
      <c r="W1082" s="100">
        <v>0</v>
      </c>
      <c r="X1082" s="94">
        <f t="shared" si="734"/>
        <v>0</v>
      </c>
      <c r="Y1082" s="94" t="str">
        <f t="shared" si="740"/>
        <v>0</v>
      </c>
      <c r="Z1082" s="94"/>
      <c r="AA1082" s="96">
        <f t="shared" si="741"/>
        <v>0</v>
      </c>
      <c r="AB1082" s="91">
        <v>83</v>
      </c>
      <c r="AC1082" s="91"/>
    </row>
    <row r="1083" spans="1:34" s="4" customFormat="1" ht="15" customHeight="1">
      <c r="A1083" s="81" t="s">
        <v>3827</v>
      </c>
      <c r="B1083" s="90">
        <v>1071511400</v>
      </c>
      <c r="C1083" s="91">
        <f>SUM(O1083+U1083+AA1083)</f>
        <v>124.5</v>
      </c>
      <c r="D1083" s="92">
        <v>12356189</v>
      </c>
      <c r="E1083" s="90" t="s">
        <v>3789</v>
      </c>
      <c r="F1083" s="90" t="s">
        <v>3828</v>
      </c>
      <c r="G1083" s="90" t="s">
        <v>2200</v>
      </c>
      <c r="H1083" s="93" t="s">
        <v>3812</v>
      </c>
      <c r="I1083" s="94">
        <v>6000</v>
      </c>
      <c r="J1083" s="94"/>
      <c r="K1083" s="95">
        <v>2.0750000000000001E-2</v>
      </c>
      <c r="L1083" s="96">
        <v>0.08</v>
      </c>
      <c r="M1083" s="96">
        <f t="shared" si="724"/>
        <v>124.5</v>
      </c>
      <c r="N1083" s="96">
        <f t="shared" si="725"/>
        <v>0</v>
      </c>
      <c r="O1083" s="96">
        <f t="shared" si="737"/>
        <v>124.5</v>
      </c>
      <c r="P1083" s="443">
        <v>140203</v>
      </c>
      <c r="Q1083" s="98">
        <f>VLOOKUP(H1083,Devices!$A$2:$C$2077,3,FALSE)</f>
        <v>146061</v>
      </c>
      <c r="R1083" s="94">
        <f t="shared" si="726"/>
        <v>5858</v>
      </c>
      <c r="S1083" s="94" t="str">
        <f t="shared" si="738"/>
        <v>0</v>
      </c>
      <c r="T1083" s="94"/>
      <c r="U1083" s="96">
        <f t="shared" si="739"/>
        <v>0</v>
      </c>
      <c r="V1083" s="157">
        <v>0</v>
      </c>
      <c r="W1083" s="100">
        <v>0</v>
      </c>
      <c r="X1083" s="94">
        <f t="shared" si="734"/>
        <v>0</v>
      </c>
      <c r="Y1083" s="94" t="str">
        <f t="shared" si="740"/>
        <v>0</v>
      </c>
      <c r="Z1083" s="94"/>
      <c r="AA1083" s="96">
        <f t="shared" si="741"/>
        <v>0</v>
      </c>
      <c r="AB1083" s="91">
        <v>124.5</v>
      </c>
      <c r="AC1083" s="91"/>
    </row>
    <row r="1084" spans="1:34" s="4" customFormat="1" ht="15" customHeight="1">
      <c r="A1084" s="81" t="s">
        <v>3895</v>
      </c>
      <c r="B1084" s="90">
        <v>1013192280</v>
      </c>
      <c r="C1084" s="91">
        <f>SUM(O1084+U1084+AA1084)</f>
        <v>41.5</v>
      </c>
      <c r="D1084" s="92">
        <v>12355880</v>
      </c>
      <c r="E1084" s="90" t="s">
        <v>3896</v>
      </c>
      <c r="F1084" s="90" t="s">
        <v>3897</v>
      </c>
      <c r="G1084" s="90" t="s">
        <v>2302</v>
      </c>
      <c r="H1084" s="93" t="s">
        <v>3877</v>
      </c>
      <c r="I1084" s="94">
        <v>2000</v>
      </c>
      <c r="J1084" s="94"/>
      <c r="K1084" s="95">
        <v>2.0750000000000001E-2</v>
      </c>
      <c r="L1084" s="96">
        <v>0.08</v>
      </c>
      <c r="M1084" s="96">
        <f t="shared" si="724"/>
        <v>41.5</v>
      </c>
      <c r="N1084" s="96">
        <f t="shared" si="725"/>
        <v>0</v>
      </c>
      <c r="O1084" s="96">
        <f t="shared" si="737"/>
        <v>41.5</v>
      </c>
      <c r="P1084" s="443">
        <v>75428</v>
      </c>
      <c r="Q1084" s="98">
        <f>VLOOKUP(H1084,Devices!$A$2:$C$2077,3,FALSE)</f>
        <v>76769</v>
      </c>
      <c r="R1084" s="94">
        <f t="shared" si="726"/>
        <v>1341</v>
      </c>
      <c r="S1084" s="94" t="str">
        <f t="shared" si="738"/>
        <v>0</v>
      </c>
      <c r="T1084" s="94"/>
      <c r="U1084" s="96">
        <f t="shared" si="739"/>
        <v>0</v>
      </c>
      <c r="V1084" s="157">
        <v>0</v>
      </c>
      <c r="W1084" s="100">
        <v>0</v>
      </c>
      <c r="X1084" s="94">
        <f t="shared" si="734"/>
        <v>0</v>
      </c>
      <c r="Y1084" s="94" t="str">
        <f t="shared" si="740"/>
        <v>0</v>
      </c>
      <c r="Z1084" s="94"/>
      <c r="AA1084" s="96">
        <f t="shared" si="741"/>
        <v>0</v>
      </c>
      <c r="AB1084" s="91">
        <v>41.5</v>
      </c>
      <c r="AC1084" s="91"/>
    </row>
    <row r="1085" spans="1:34" s="4" customFormat="1" ht="15" customHeight="1">
      <c r="A1085" s="81" t="s">
        <v>3895</v>
      </c>
      <c r="B1085" s="90">
        <v>1013192280</v>
      </c>
      <c r="C1085" s="91">
        <f>SUM(O1085+U1085+AA1085)</f>
        <v>124.5</v>
      </c>
      <c r="D1085" s="92">
        <v>12355879</v>
      </c>
      <c r="E1085" s="90" t="s">
        <v>3896</v>
      </c>
      <c r="F1085" s="90" t="s">
        <v>3898</v>
      </c>
      <c r="G1085" s="90" t="s">
        <v>2200</v>
      </c>
      <c r="H1085" s="93" t="s">
        <v>3899</v>
      </c>
      <c r="I1085" s="94">
        <v>6000</v>
      </c>
      <c r="J1085" s="94"/>
      <c r="K1085" s="95">
        <v>2.0750000000000001E-2</v>
      </c>
      <c r="L1085" s="96">
        <v>0.08</v>
      </c>
      <c r="M1085" s="96">
        <f t="shared" si="724"/>
        <v>124.5</v>
      </c>
      <c r="N1085" s="96">
        <f t="shared" si="725"/>
        <v>0</v>
      </c>
      <c r="O1085" s="96">
        <f t="shared" si="737"/>
        <v>124.5</v>
      </c>
      <c r="P1085" s="443">
        <v>24264</v>
      </c>
      <c r="Q1085" s="98">
        <f>VLOOKUP(H1085,Devices!$A$2:$C$2077,3,FALSE)</f>
        <v>24949</v>
      </c>
      <c r="R1085" s="94">
        <f t="shared" si="726"/>
        <v>685</v>
      </c>
      <c r="S1085" s="94" t="str">
        <f t="shared" si="738"/>
        <v>0</v>
      </c>
      <c r="T1085" s="94"/>
      <c r="U1085" s="96">
        <f t="shared" si="739"/>
        <v>0</v>
      </c>
      <c r="V1085" s="157">
        <v>0</v>
      </c>
      <c r="W1085" s="100">
        <v>0</v>
      </c>
      <c r="X1085" s="94">
        <f t="shared" si="734"/>
        <v>0</v>
      </c>
      <c r="Y1085" s="94" t="str">
        <f t="shared" si="740"/>
        <v>0</v>
      </c>
      <c r="Z1085" s="94"/>
      <c r="AA1085" s="96">
        <f t="shared" si="741"/>
        <v>0</v>
      </c>
      <c r="AB1085" s="91">
        <v>124.5</v>
      </c>
      <c r="AC1085" s="91"/>
    </row>
    <row r="1086" spans="1:34" s="4" customFormat="1" ht="15" customHeight="1">
      <c r="A1086" s="81" t="s">
        <v>3944</v>
      </c>
      <c r="B1086" s="90">
        <v>1071511310</v>
      </c>
      <c r="C1086" s="91">
        <f>SUM(O1086+U1086+AA1086)</f>
        <v>83</v>
      </c>
      <c r="D1086" s="92">
        <v>12355932</v>
      </c>
      <c r="E1086" s="90" t="s">
        <v>3945</v>
      </c>
      <c r="F1086" s="90" t="s">
        <v>3946</v>
      </c>
      <c r="G1086" s="90" t="s">
        <v>2280</v>
      </c>
      <c r="H1086" s="93" t="s">
        <v>3947</v>
      </c>
      <c r="I1086" s="94">
        <v>4000</v>
      </c>
      <c r="J1086" s="94"/>
      <c r="K1086" s="95">
        <v>2.0750000000000001E-2</v>
      </c>
      <c r="L1086" s="96">
        <v>0.08</v>
      </c>
      <c r="M1086" s="96">
        <f t="shared" si="724"/>
        <v>83</v>
      </c>
      <c r="N1086" s="96">
        <f t="shared" si="725"/>
        <v>0</v>
      </c>
      <c r="O1086" s="96">
        <f t="shared" si="737"/>
        <v>83</v>
      </c>
      <c r="P1086" s="443">
        <v>37000</v>
      </c>
      <c r="Q1086" s="98">
        <f>VLOOKUP(H1086,Devices!$A$2:$C$2077,3,FALSE)</f>
        <v>38551</v>
      </c>
      <c r="R1086" s="94">
        <f t="shared" si="726"/>
        <v>1551</v>
      </c>
      <c r="S1086" s="94" t="str">
        <f t="shared" si="738"/>
        <v>0</v>
      </c>
      <c r="T1086" s="94"/>
      <c r="U1086" s="96">
        <f t="shared" si="739"/>
        <v>0</v>
      </c>
      <c r="V1086" s="157">
        <v>0</v>
      </c>
      <c r="W1086" s="100">
        <v>0</v>
      </c>
      <c r="X1086" s="94">
        <f t="shared" si="734"/>
        <v>0</v>
      </c>
      <c r="Y1086" s="94" t="str">
        <f t="shared" si="740"/>
        <v>0</v>
      </c>
      <c r="Z1086" s="94"/>
      <c r="AA1086" s="96">
        <f t="shared" si="741"/>
        <v>0</v>
      </c>
      <c r="AB1086" s="91">
        <v>83</v>
      </c>
      <c r="AC1086" s="91"/>
    </row>
    <row r="1087" spans="1:34" s="4" customFormat="1" ht="15" customHeight="1">
      <c r="A1087" s="81" t="s">
        <v>4022</v>
      </c>
      <c r="B1087" s="90">
        <v>1071511400</v>
      </c>
      <c r="C1087" s="91">
        <f>SUM(U1087+AA1087)</f>
        <v>108.33725000000001</v>
      </c>
      <c r="D1087" s="92">
        <v>12356164</v>
      </c>
      <c r="E1087" s="90" t="s">
        <v>3789</v>
      </c>
      <c r="F1087" s="90" t="s">
        <v>3790</v>
      </c>
      <c r="G1087" s="90" t="s">
        <v>2200</v>
      </c>
      <c r="H1087" s="93" t="s">
        <v>3791</v>
      </c>
      <c r="I1087" s="90">
        <v>0</v>
      </c>
      <c r="J1087" s="90">
        <v>0</v>
      </c>
      <c r="K1087" s="95">
        <v>1.9970000000000002E-2</v>
      </c>
      <c r="L1087" s="96">
        <v>0.08</v>
      </c>
      <c r="M1087" s="96">
        <f t="shared" si="724"/>
        <v>0</v>
      </c>
      <c r="N1087" s="96">
        <f t="shared" si="725"/>
        <v>0</v>
      </c>
      <c r="O1087" s="96" t="s">
        <v>27</v>
      </c>
      <c r="P1087" s="443">
        <v>139300</v>
      </c>
      <c r="Q1087" s="98">
        <f>VLOOKUP(H1087,Devices!$A$2:$C$2077,3,FALSE)</f>
        <v>144725</v>
      </c>
      <c r="R1087" s="94">
        <f t="shared" si="726"/>
        <v>5425</v>
      </c>
      <c r="S1087" s="94"/>
      <c r="T1087" s="94">
        <f t="shared" ref="T1087:T1143" si="742">IF(R1087-I1087&gt;0, R1087-I1087,"0")</f>
        <v>5425</v>
      </c>
      <c r="U1087" s="624">
        <f t="shared" ref="U1087:U1143" si="743">IF(T1087&gt;0,T1087*K1087,"0")</f>
        <v>108.33725000000001</v>
      </c>
      <c r="V1087" s="157">
        <v>0</v>
      </c>
      <c r="W1087" s="100">
        <v>0</v>
      </c>
      <c r="X1087" s="94">
        <f t="shared" si="734"/>
        <v>0</v>
      </c>
      <c r="Y1087" s="94"/>
      <c r="Z1087" s="94" t="str">
        <f t="shared" ref="Z1087:Z1143" si="744">IF(X1087-J1087&gt;0,X1087-J1087,"0")</f>
        <v>0</v>
      </c>
      <c r="AA1087" s="624">
        <f t="shared" ref="AA1087:AA1143" si="745">IF(Z1087&gt;0,Z1087*L1087,"0")</f>
        <v>0</v>
      </c>
      <c r="AB1087" s="91">
        <v>108.33725000000001</v>
      </c>
      <c r="AC1087" s="91"/>
    </row>
    <row r="1088" spans="1:34" s="4" customFormat="1" ht="15" customHeight="1">
      <c r="A1088" s="81" t="s">
        <v>4022</v>
      </c>
      <c r="B1088" s="90">
        <v>1071511400</v>
      </c>
      <c r="C1088" s="91">
        <f>SUM(U1088+AA1088)</f>
        <v>154.44798</v>
      </c>
      <c r="D1088" s="92">
        <v>12356165</v>
      </c>
      <c r="E1088" s="90" t="s">
        <v>3789</v>
      </c>
      <c r="F1088" s="90" t="s">
        <v>4799</v>
      </c>
      <c r="G1088" s="90" t="s">
        <v>2200</v>
      </c>
      <c r="H1088" s="93" t="s">
        <v>3792</v>
      </c>
      <c r="I1088" s="90">
        <v>0</v>
      </c>
      <c r="J1088" s="90">
        <v>0</v>
      </c>
      <c r="K1088" s="95">
        <v>1.9970000000000002E-2</v>
      </c>
      <c r="L1088" s="96">
        <v>0.08</v>
      </c>
      <c r="M1088" s="96">
        <f t="shared" si="724"/>
        <v>0</v>
      </c>
      <c r="N1088" s="96">
        <f t="shared" si="725"/>
        <v>0</v>
      </c>
      <c r="O1088" s="96" t="s">
        <v>27</v>
      </c>
      <c r="P1088" s="443">
        <v>162301</v>
      </c>
      <c r="Q1088" s="98">
        <f>VLOOKUP(H1088,Devices!$A$2:$C$2077,3,FALSE)</f>
        <v>170035</v>
      </c>
      <c r="R1088" s="94">
        <f t="shared" si="726"/>
        <v>7734</v>
      </c>
      <c r="S1088" s="94"/>
      <c r="T1088" s="94">
        <f t="shared" si="742"/>
        <v>7734</v>
      </c>
      <c r="U1088" s="624">
        <f t="shared" si="743"/>
        <v>154.44798</v>
      </c>
      <c r="V1088" s="157">
        <v>0</v>
      </c>
      <c r="W1088" s="100">
        <v>0</v>
      </c>
      <c r="X1088" s="94">
        <f t="shared" si="734"/>
        <v>0</v>
      </c>
      <c r="Y1088" s="94"/>
      <c r="Z1088" s="94" t="str">
        <f t="shared" si="744"/>
        <v>0</v>
      </c>
      <c r="AA1088" s="624">
        <f t="shared" si="745"/>
        <v>0</v>
      </c>
      <c r="AB1088" s="91">
        <v>154.44798</v>
      </c>
      <c r="AC1088" s="91"/>
    </row>
    <row r="1089" spans="1:29" s="4" customFormat="1" ht="15" customHeight="1">
      <c r="A1089" s="81" t="s">
        <v>4022</v>
      </c>
      <c r="B1089" s="90">
        <v>1071511400</v>
      </c>
      <c r="C1089" s="91">
        <f>SUM(U1089+AA1089)</f>
        <v>21.148230000000002</v>
      </c>
      <c r="D1089" s="92">
        <v>12356166</v>
      </c>
      <c r="E1089" s="90" t="s">
        <v>3789</v>
      </c>
      <c r="F1089" s="90" t="s">
        <v>3793</v>
      </c>
      <c r="G1089" s="90" t="s">
        <v>2200</v>
      </c>
      <c r="H1089" s="93" t="s">
        <v>3794</v>
      </c>
      <c r="I1089" s="90">
        <v>0</v>
      </c>
      <c r="J1089" s="90">
        <v>0</v>
      </c>
      <c r="K1089" s="95">
        <v>1.9970000000000002E-2</v>
      </c>
      <c r="L1089" s="96">
        <v>0.08</v>
      </c>
      <c r="M1089" s="96">
        <f t="shared" si="724"/>
        <v>0</v>
      </c>
      <c r="N1089" s="96">
        <f t="shared" si="725"/>
        <v>0</v>
      </c>
      <c r="O1089" s="96" t="s">
        <v>27</v>
      </c>
      <c r="P1089" s="443">
        <v>33865</v>
      </c>
      <c r="Q1089" s="98">
        <f>VLOOKUP(H1089,Devices!$A$2:$C$2077,3,FALSE)</f>
        <v>34924</v>
      </c>
      <c r="R1089" s="94">
        <f t="shared" si="726"/>
        <v>1059</v>
      </c>
      <c r="S1089" s="94"/>
      <c r="T1089" s="94">
        <f t="shared" si="742"/>
        <v>1059</v>
      </c>
      <c r="U1089" s="624">
        <f t="shared" si="743"/>
        <v>21.148230000000002</v>
      </c>
      <c r="V1089" s="157">
        <v>0</v>
      </c>
      <c r="W1089" s="100">
        <v>0</v>
      </c>
      <c r="X1089" s="94">
        <f t="shared" si="734"/>
        <v>0</v>
      </c>
      <c r="Y1089" s="94"/>
      <c r="Z1089" s="94" t="str">
        <f t="shared" si="744"/>
        <v>0</v>
      </c>
      <c r="AA1089" s="624">
        <f t="shared" si="745"/>
        <v>0</v>
      </c>
      <c r="AB1089" s="91">
        <v>21.148230000000002</v>
      </c>
      <c r="AC1089" s="91"/>
    </row>
    <row r="1090" spans="1:29" s="4" customFormat="1" ht="15" customHeight="1">
      <c r="A1090" s="81" t="s">
        <v>4022</v>
      </c>
      <c r="B1090" s="90">
        <v>1071511400</v>
      </c>
      <c r="C1090" s="91">
        <f>SUM(U1090+AA1090)</f>
        <v>33.869120000000002</v>
      </c>
      <c r="D1090" s="92">
        <v>12356158</v>
      </c>
      <c r="E1090" s="90" t="s">
        <v>3789</v>
      </c>
      <c r="F1090" s="90" t="s">
        <v>3795</v>
      </c>
      <c r="G1090" s="90" t="s">
        <v>2200</v>
      </c>
      <c r="H1090" s="93" t="s">
        <v>3796</v>
      </c>
      <c r="I1090" s="90">
        <v>0</v>
      </c>
      <c r="J1090" s="90">
        <v>0</v>
      </c>
      <c r="K1090" s="95">
        <v>1.9970000000000002E-2</v>
      </c>
      <c r="L1090" s="96">
        <v>0.08</v>
      </c>
      <c r="M1090" s="96">
        <f t="shared" si="724"/>
        <v>0</v>
      </c>
      <c r="N1090" s="96">
        <f t="shared" si="725"/>
        <v>0</v>
      </c>
      <c r="O1090" s="96" t="s">
        <v>27</v>
      </c>
      <c r="P1090" s="443">
        <v>95275</v>
      </c>
      <c r="Q1090" s="98">
        <f>VLOOKUP(H1090,Devices!$A$2:$C$2077,3,FALSE)</f>
        <v>96971</v>
      </c>
      <c r="R1090" s="94">
        <f t="shared" si="726"/>
        <v>1696</v>
      </c>
      <c r="S1090" s="94"/>
      <c r="T1090" s="94">
        <f t="shared" si="742"/>
        <v>1696</v>
      </c>
      <c r="U1090" s="624">
        <f t="shared" si="743"/>
        <v>33.869120000000002</v>
      </c>
      <c r="V1090" s="157">
        <v>0</v>
      </c>
      <c r="W1090" s="100">
        <v>0</v>
      </c>
      <c r="X1090" s="94">
        <f t="shared" si="734"/>
        <v>0</v>
      </c>
      <c r="Y1090" s="94"/>
      <c r="Z1090" s="94" t="str">
        <f t="shared" si="744"/>
        <v>0</v>
      </c>
      <c r="AA1090" s="624">
        <f t="shared" si="745"/>
        <v>0</v>
      </c>
      <c r="AB1090" s="91">
        <v>33.869120000000002</v>
      </c>
      <c r="AC1090" s="91"/>
    </row>
    <row r="1091" spans="1:29" s="4" customFormat="1" ht="15" customHeight="1">
      <c r="A1091" s="81" t="s">
        <v>4022</v>
      </c>
      <c r="B1091" s="90">
        <v>1071511400</v>
      </c>
      <c r="C1091" s="91">
        <f>SUM(U1091+AA1091)</f>
        <v>65.861060000000009</v>
      </c>
      <c r="D1091" s="92">
        <v>12356157</v>
      </c>
      <c r="E1091" s="90" t="s">
        <v>3789</v>
      </c>
      <c r="F1091" s="90" t="s">
        <v>3797</v>
      </c>
      <c r="G1091" s="90" t="s">
        <v>2200</v>
      </c>
      <c r="H1091" s="93" t="s">
        <v>3798</v>
      </c>
      <c r="I1091" s="90">
        <v>0</v>
      </c>
      <c r="J1091" s="90">
        <v>0</v>
      </c>
      <c r="K1091" s="95">
        <v>1.9970000000000002E-2</v>
      </c>
      <c r="L1091" s="96">
        <v>0.08</v>
      </c>
      <c r="M1091" s="96">
        <f t="shared" si="724"/>
        <v>0</v>
      </c>
      <c r="N1091" s="96">
        <f t="shared" si="725"/>
        <v>0</v>
      </c>
      <c r="O1091" s="96" t="s">
        <v>27</v>
      </c>
      <c r="P1091" s="443">
        <v>104714</v>
      </c>
      <c r="Q1091" s="98">
        <f>VLOOKUP(H1091,Devices!$A$2:$C$2077,3,FALSE)</f>
        <v>108012</v>
      </c>
      <c r="R1091" s="94">
        <f t="shared" si="726"/>
        <v>3298</v>
      </c>
      <c r="S1091" s="94"/>
      <c r="T1091" s="94">
        <f t="shared" si="742"/>
        <v>3298</v>
      </c>
      <c r="U1091" s="624">
        <f t="shared" si="743"/>
        <v>65.861060000000009</v>
      </c>
      <c r="V1091" s="157">
        <v>0</v>
      </c>
      <c r="W1091" s="100">
        <v>0</v>
      </c>
      <c r="X1091" s="94">
        <f t="shared" si="734"/>
        <v>0</v>
      </c>
      <c r="Y1091" s="94"/>
      <c r="Z1091" s="94" t="str">
        <f t="shared" si="744"/>
        <v>0</v>
      </c>
      <c r="AA1091" s="624">
        <f t="shared" si="745"/>
        <v>0</v>
      </c>
      <c r="AB1091" s="91">
        <v>65.861060000000009</v>
      </c>
      <c r="AC1091" s="91"/>
    </row>
    <row r="1092" spans="1:29" s="4" customFormat="1" ht="15" customHeight="1">
      <c r="A1092" s="81" t="s">
        <v>4022</v>
      </c>
      <c r="B1092" s="90">
        <v>1071511400</v>
      </c>
      <c r="C1092" s="91">
        <f>SUM(U1092+AA1092)</f>
        <v>36.385340000000006</v>
      </c>
      <c r="D1092" s="92">
        <v>12356159</v>
      </c>
      <c r="E1092" s="90" t="s">
        <v>3789</v>
      </c>
      <c r="F1092" s="90" t="s">
        <v>3799</v>
      </c>
      <c r="G1092" s="90" t="s">
        <v>2236</v>
      </c>
      <c r="H1092" s="93" t="s">
        <v>3800</v>
      </c>
      <c r="I1092" s="90">
        <v>0</v>
      </c>
      <c r="J1092" s="90">
        <v>0</v>
      </c>
      <c r="K1092" s="95">
        <v>1.9970000000000002E-2</v>
      </c>
      <c r="L1092" s="96">
        <v>0.08</v>
      </c>
      <c r="M1092" s="96">
        <f t="shared" si="724"/>
        <v>0</v>
      </c>
      <c r="N1092" s="96">
        <f t="shared" si="725"/>
        <v>0</v>
      </c>
      <c r="O1092" s="96" t="s">
        <v>27</v>
      </c>
      <c r="P1092" s="443">
        <v>43671</v>
      </c>
      <c r="Q1092" s="98">
        <f>VLOOKUP(H1092,Devices!$A$2:$C$2077,3,FALSE)</f>
        <v>45493</v>
      </c>
      <c r="R1092" s="94">
        <f t="shared" si="726"/>
        <v>1822</v>
      </c>
      <c r="S1092" s="94"/>
      <c r="T1092" s="94">
        <f t="shared" si="742"/>
        <v>1822</v>
      </c>
      <c r="U1092" s="624">
        <f t="shared" si="743"/>
        <v>36.385340000000006</v>
      </c>
      <c r="V1092" s="157">
        <v>0</v>
      </c>
      <c r="W1092" s="100">
        <v>0</v>
      </c>
      <c r="X1092" s="94">
        <f t="shared" si="734"/>
        <v>0</v>
      </c>
      <c r="Y1092" s="94"/>
      <c r="Z1092" s="94" t="str">
        <f t="shared" si="744"/>
        <v>0</v>
      </c>
      <c r="AA1092" s="624">
        <f t="shared" si="745"/>
        <v>0</v>
      </c>
      <c r="AB1092" s="91">
        <v>36.385340000000006</v>
      </c>
      <c r="AC1092" s="91"/>
    </row>
    <row r="1093" spans="1:29" s="4" customFormat="1" ht="15" customHeight="1">
      <c r="A1093" s="81" t="s">
        <v>4022</v>
      </c>
      <c r="B1093" s="90">
        <v>1013195500</v>
      </c>
      <c r="C1093" s="91">
        <f>SUM(U1093+AA1093)</f>
        <v>90.563950000000006</v>
      </c>
      <c r="D1093" s="294">
        <v>12355945</v>
      </c>
      <c r="E1093" s="90" t="s">
        <v>4023</v>
      </c>
      <c r="F1093" s="90" t="s">
        <v>4024</v>
      </c>
      <c r="G1093" s="90" t="s">
        <v>2200</v>
      </c>
      <c r="H1093" s="93" t="s">
        <v>4025</v>
      </c>
      <c r="I1093" s="90">
        <v>0</v>
      </c>
      <c r="J1093" s="90">
        <v>0</v>
      </c>
      <c r="K1093" s="95">
        <v>1.9970000000000002E-2</v>
      </c>
      <c r="L1093" s="96">
        <v>0.08</v>
      </c>
      <c r="M1093" s="96">
        <f t="shared" si="724"/>
        <v>0</v>
      </c>
      <c r="N1093" s="96">
        <f t="shared" si="725"/>
        <v>0</v>
      </c>
      <c r="O1093" s="96" t="s">
        <v>27</v>
      </c>
      <c r="P1093" s="187">
        <v>216548</v>
      </c>
      <c r="Q1093" s="98">
        <f>VLOOKUP(H1093,Devices!$A$2:$C$2077,3,FALSE)</f>
        <v>221083</v>
      </c>
      <c r="R1093" s="94">
        <f t="shared" si="726"/>
        <v>4535</v>
      </c>
      <c r="S1093" s="94"/>
      <c r="T1093" s="94">
        <f t="shared" si="742"/>
        <v>4535</v>
      </c>
      <c r="U1093" s="624">
        <f t="shared" si="743"/>
        <v>90.563950000000006</v>
      </c>
      <c r="V1093" s="99">
        <v>0</v>
      </c>
      <c r="W1093" s="100">
        <v>0</v>
      </c>
      <c r="X1093" s="94">
        <f t="shared" si="734"/>
        <v>0</v>
      </c>
      <c r="Y1093" s="94"/>
      <c r="Z1093" s="94" t="str">
        <f t="shared" si="744"/>
        <v>0</v>
      </c>
      <c r="AA1093" s="624">
        <f t="shared" si="745"/>
        <v>0</v>
      </c>
      <c r="AB1093" s="91">
        <v>90.563950000000006</v>
      </c>
      <c r="AC1093" s="91"/>
    </row>
    <row r="1094" spans="1:29" s="4" customFormat="1" ht="15" customHeight="1">
      <c r="A1094" s="81" t="s">
        <v>4022</v>
      </c>
      <c r="B1094" s="90">
        <v>1013195940</v>
      </c>
      <c r="C1094" s="91">
        <f>SUM(U1094+AA1094)</f>
        <v>64.343340000000012</v>
      </c>
      <c r="D1094" s="294">
        <v>12355944</v>
      </c>
      <c r="E1094" s="90" t="s">
        <v>4023</v>
      </c>
      <c r="F1094" s="90" t="s">
        <v>4026</v>
      </c>
      <c r="G1094" s="90" t="s">
        <v>360</v>
      </c>
      <c r="H1094" s="93" t="s">
        <v>4027</v>
      </c>
      <c r="I1094" s="90">
        <v>0</v>
      </c>
      <c r="J1094" s="90">
        <v>0</v>
      </c>
      <c r="K1094" s="95">
        <v>1.9970000000000002E-2</v>
      </c>
      <c r="L1094" s="96">
        <v>0.08</v>
      </c>
      <c r="M1094" s="96">
        <f t="shared" si="724"/>
        <v>0</v>
      </c>
      <c r="N1094" s="96">
        <f t="shared" si="725"/>
        <v>0</v>
      </c>
      <c r="O1094" s="96" t="s">
        <v>27</v>
      </c>
      <c r="P1094" s="187">
        <v>867945</v>
      </c>
      <c r="Q1094" s="98">
        <f>VLOOKUP(H1094,Devices!$A$2:$C$2077,3,FALSE)</f>
        <v>871167</v>
      </c>
      <c r="R1094" s="94">
        <f t="shared" si="726"/>
        <v>3222</v>
      </c>
      <c r="S1094" s="94"/>
      <c r="T1094" s="94">
        <f t="shared" si="742"/>
        <v>3222</v>
      </c>
      <c r="U1094" s="624">
        <f t="shared" si="743"/>
        <v>64.343340000000012</v>
      </c>
      <c r="V1094" s="99">
        <v>0</v>
      </c>
      <c r="W1094" s="100">
        <v>0</v>
      </c>
      <c r="X1094" s="94">
        <f t="shared" si="734"/>
        <v>0</v>
      </c>
      <c r="Y1094" s="94"/>
      <c r="Z1094" s="94" t="str">
        <f t="shared" si="744"/>
        <v>0</v>
      </c>
      <c r="AA1094" s="624">
        <f t="shared" si="745"/>
        <v>0</v>
      </c>
      <c r="AB1094" s="91">
        <v>64.343340000000012</v>
      </c>
      <c r="AC1094" s="91"/>
    </row>
    <row r="1095" spans="1:29" s="4" customFormat="1" ht="15" customHeight="1">
      <c r="A1095" s="81" t="s">
        <v>4022</v>
      </c>
      <c r="B1095" s="90">
        <v>1071511400</v>
      </c>
      <c r="C1095" s="91">
        <f>SUM(U1095+AA1095)</f>
        <v>38.681890000000003</v>
      </c>
      <c r="D1095" s="294">
        <v>12355925</v>
      </c>
      <c r="E1095" s="90" t="s">
        <v>4023</v>
      </c>
      <c r="F1095" s="90" t="s">
        <v>5856</v>
      </c>
      <c r="G1095" s="90" t="s">
        <v>219</v>
      </c>
      <c r="H1095" s="93" t="s">
        <v>4028</v>
      </c>
      <c r="I1095" s="90">
        <v>0</v>
      </c>
      <c r="J1095" s="90">
        <v>0</v>
      </c>
      <c r="K1095" s="95">
        <v>1.9970000000000002E-2</v>
      </c>
      <c r="L1095" s="96">
        <v>0.08</v>
      </c>
      <c r="M1095" s="96">
        <f t="shared" si="724"/>
        <v>0</v>
      </c>
      <c r="N1095" s="96">
        <f t="shared" si="725"/>
        <v>0</v>
      </c>
      <c r="O1095" s="96" t="s">
        <v>27</v>
      </c>
      <c r="P1095" s="187">
        <v>242688</v>
      </c>
      <c r="Q1095" s="98">
        <f>VLOOKUP(H1095,Devices!$A$2:$C$2077,3,FALSE)</f>
        <v>244625</v>
      </c>
      <c r="R1095" s="94">
        <f t="shared" si="726"/>
        <v>1937</v>
      </c>
      <c r="S1095" s="94"/>
      <c r="T1095" s="94">
        <f t="shared" si="742"/>
        <v>1937</v>
      </c>
      <c r="U1095" s="624">
        <f t="shared" si="743"/>
        <v>38.681890000000003</v>
      </c>
      <c r="V1095" s="99">
        <v>0</v>
      </c>
      <c r="W1095" s="100">
        <v>0</v>
      </c>
      <c r="X1095" s="94">
        <f t="shared" si="734"/>
        <v>0</v>
      </c>
      <c r="Y1095" s="94"/>
      <c r="Z1095" s="94" t="str">
        <f t="shared" si="744"/>
        <v>0</v>
      </c>
      <c r="AA1095" s="624">
        <f t="shared" si="745"/>
        <v>0</v>
      </c>
      <c r="AB1095" s="91">
        <v>38.681890000000003</v>
      </c>
      <c r="AC1095" s="91"/>
    </row>
    <row r="1096" spans="1:29" s="4" customFormat="1" ht="15" customHeight="1">
      <c r="A1096" s="81" t="s">
        <v>4022</v>
      </c>
      <c r="B1096" s="90">
        <v>1013195500</v>
      </c>
      <c r="C1096" s="91">
        <f>SUM(U1096+AA1096)</f>
        <v>33.988939999999999</v>
      </c>
      <c r="D1096" s="294">
        <v>12355927</v>
      </c>
      <c r="E1096" s="90" t="s">
        <v>4023</v>
      </c>
      <c r="F1096" s="90" t="s">
        <v>4029</v>
      </c>
      <c r="G1096" s="90" t="s">
        <v>360</v>
      </c>
      <c r="H1096" s="93" t="s">
        <v>3997</v>
      </c>
      <c r="I1096" s="90">
        <v>0</v>
      </c>
      <c r="J1096" s="90">
        <v>0</v>
      </c>
      <c r="K1096" s="95">
        <v>1.9970000000000002E-2</v>
      </c>
      <c r="L1096" s="96">
        <v>0.08</v>
      </c>
      <c r="M1096" s="96">
        <f t="shared" si="724"/>
        <v>0</v>
      </c>
      <c r="N1096" s="96">
        <f t="shared" si="725"/>
        <v>0</v>
      </c>
      <c r="O1096" s="96" t="s">
        <v>27</v>
      </c>
      <c r="P1096" s="187">
        <v>88015</v>
      </c>
      <c r="Q1096" s="98">
        <f>VLOOKUP(H1096,Devices!$A$2:$C$2077,3,FALSE)</f>
        <v>89717</v>
      </c>
      <c r="R1096" s="94">
        <f t="shared" si="726"/>
        <v>1702</v>
      </c>
      <c r="S1096" s="94"/>
      <c r="T1096" s="94">
        <f t="shared" si="742"/>
        <v>1702</v>
      </c>
      <c r="U1096" s="624">
        <f t="shared" si="743"/>
        <v>33.988939999999999</v>
      </c>
      <c r="V1096" s="99">
        <v>0</v>
      </c>
      <c r="W1096" s="100">
        <v>0</v>
      </c>
      <c r="X1096" s="94">
        <f t="shared" si="734"/>
        <v>0</v>
      </c>
      <c r="Y1096" s="94"/>
      <c r="Z1096" s="94" t="str">
        <f t="shared" si="744"/>
        <v>0</v>
      </c>
      <c r="AA1096" s="624">
        <f t="shared" si="745"/>
        <v>0</v>
      </c>
      <c r="AB1096" s="91">
        <v>33.988939999999999</v>
      </c>
      <c r="AC1096" s="91"/>
    </row>
    <row r="1097" spans="1:29" s="4" customFormat="1" ht="15" customHeight="1">
      <c r="A1097" s="81" t="s">
        <v>4022</v>
      </c>
      <c r="B1097" s="90">
        <v>1013195500</v>
      </c>
      <c r="C1097" s="91">
        <f>SUM(U1097+AA1097)</f>
        <v>80.958380000000005</v>
      </c>
      <c r="D1097" s="294">
        <v>12355919</v>
      </c>
      <c r="E1097" s="90" t="s">
        <v>4023</v>
      </c>
      <c r="F1097" s="90" t="s">
        <v>4031</v>
      </c>
      <c r="G1097" s="90" t="s">
        <v>360</v>
      </c>
      <c r="H1097" s="93" t="s">
        <v>4004</v>
      </c>
      <c r="I1097" s="90">
        <v>0</v>
      </c>
      <c r="J1097" s="90">
        <v>0</v>
      </c>
      <c r="K1097" s="95">
        <v>1.9970000000000002E-2</v>
      </c>
      <c r="L1097" s="96">
        <v>0.08</v>
      </c>
      <c r="M1097" s="96">
        <f t="shared" si="724"/>
        <v>0</v>
      </c>
      <c r="N1097" s="96">
        <f t="shared" si="725"/>
        <v>0</v>
      </c>
      <c r="O1097" s="96" t="s">
        <v>27</v>
      </c>
      <c r="P1097" s="187">
        <v>466962</v>
      </c>
      <c r="Q1097" s="98">
        <f>VLOOKUP(H1097,Devices!$A$2:$C$2077,3,FALSE)</f>
        <v>471016</v>
      </c>
      <c r="R1097" s="94">
        <f t="shared" si="726"/>
        <v>4054</v>
      </c>
      <c r="S1097" s="94"/>
      <c r="T1097" s="94">
        <f t="shared" si="742"/>
        <v>4054</v>
      </c>
      <c r="U1097" s="624">
        <f t="shared" si="743"/>
        <v>80.958380000000005</v>
      </c>
      <c r="V1097" s="99">
        <v>0</v>
      </c>
      <c r="W1097" s="100">
        <v>0</v>
      </c>
      <c r="X1097" s="94">
        <f t="shared" si="734"/>
        <v>0</v>
      </c>
      <c r="Y1097" s="94"/>
      <c r="Z1097" s="94" t="str">
        <f t="shared" si="744"/>
        <v>0</v>
      </c>
      <c r="AA1097" s="624">
        <f t="shared" si="745"/>
        <v>0</v>
      </c>
      <c r="AB1097" s="91">
        <v>80.958380000000005</v>
      </c>
      <c r="AC1097" s="91"/>
    </row>
    <row r="1098" spans="1:29" s="4" customFormat="1" ht="15" customHeight="1">
      <c r="A1098" s="81" t="s">
        <v>4022</v>
      </c>
      <c r="B1098" s="90">
        <v>1013195500</v>
      </c>
      <c r="C1098" s="91">
        <f>SUM(U1098+AA1098)</f>
        <v>13.240110000000001</v>
      </c>
      <c r="D1098" s="294">
        <v>12355897</v>
      </c>
      <c r="E1098" s="90" t="s">
        <v>4023</v>
      </c>
      <c r="F1098" s="90" t="s">
        <v>5781</v>
      </c>
      <c r="G1098" s="90" t="s">
        <v>360</v>
      </c>
      <c r="H1098" s="93" t="s">
        <v>3996</v>
      </c>
      <c r="I1098" s="90">
        <v>0</v>
      </c>
      <c r="J1098" s="90">
        <v>0</v>
      </c>
      <c r="K1098" s="95">
        <v>1.9970000000000002E-2</v>
      </c>
      <c r="L1098" s="96">
        <v>0.08</v>
      </c>
      <c r="M1098" s="96">
        <f t="shared" si="724"/>
        <v>0</v>
      </c>
      <c r="N1098" s="96">
        <f t="shared" si="725"/>
        <v>0</v>
      </c>
      <c r="O1098" s="96" t="s">
        <v>27</v>
      </c>
      <c r="P1098" s="187">
        <v>573969</v>
      </c>
      <c r="Q1098" s="98">
        <f>VLOOKUP(H1098,Devices!$A$2:$C$2077,3,FALSE)</f>
        <v>574632</v>
      </c>
      <c r="R1098" s="94">
        <f t="shared" si="726"/>
        <v>663</v>
      </c>
      <c r="S1098" s="94"/>
      <c r="T1098" s="94">
        <f t="shared" si="742"/>
        <v>663</v>
      </c>
      <c r="U1098" s="624">
        <f t="shared" si="743"/>
        <v>13.240110000000001</v>
      </c>
      <c r="V1098" s="99">
        <v>0</v>
      </c>
      <c r="W1098" s="100">
        <v>0</v>
      </c>
      <c r="X1098" s="94">
        <f t="shared" si="734"/>
        <v>0</v>
      </c>
      <c r="Y1098" s="94"/>
      <c r="Z1098" s="94" t="str">
        <f t="shared" si="744"/>
        <v>0</v>
      </c>
      <c r="AA1098" s="624">
        <f t="shared" si="745"/>
        <v>0</v>
      </c>
      <c r="AB1098" s="91">
        <v>13.240110000000001</v>
      </c>
      <c r="AC1098" s="91"/>
    </row>
    <row r="1099" spans="1:29" s="4" customFormat="1" ht="15" customHeight="1">
      <c r="A1099" s="81" t="s">
        <v>4022</v>
      </c>
      <c r="B1099" s="90">
        <v>1013195770</v>
      </c>
      <c r="C1099" s="91">
        <f>SUM(U1099+AA1099)</f>
        <v>13.879150000000001</v>
      </c>
      <c r="D1099" s="294">
        <v>12355921</v>
      </c>
      <c r="E1099" s="90" t="s">
        <v>4023</v>
      </c>
      <c r="F1099" s="90" t="s">
        <v>4032</v>
      </c>
      <c r="G1099" s="90" t="s">
        <v>360</v>
      </c>
      <c r="H1099" s="93" t="s">
        <v>4002</v>
      </c>
      <c r="I1099" s="90">
        <v>0</v>
      </c>
      <c r="J1099" s="90">
        <v>0</v>
      </c>
      <c r="K1099" s="95">
        <v>1.9970000000000002E-2</v>
      </c>
      <c r="L1099" s="96">
        <v>0.08</v>
      </c>
      <c r="M1099" s="96">
        <f t="shared" si="724"/>
        <v>0</v>
      </c>
      <c r="N1099" s="96">
        <f t="shared" si="725"/>
        <v>0</v>
      </c>
      <c r="O1099" s="96" t="s">
        <v>27</v>
      </c>
      <c r="P1099" s="187">
        <v>206801</v>
      </c>
      <c r="Q1099" s="98">
        <v>207496</v>
      </c>
      <c r="R1099" s="94">
        <f t="shared" si="726"/>
        <v>695</v>
      </c>
      <c r="S1099" s="94"/>
      <c r="T1099" s="94">
        <f t="shared" si="742"/>
        <v>695</v>
      </c>
      <c r="U1099" s="624">
        <f t="shared" si="743"/>
        <v>13.879150000000001</v>
      </c>
      <c r="V1099" s="99">
        <v>0</v>
      </c>
      <c r="W1099" s="100">
        <v>0</v>
      </c>
      <c r="X1099" s="94">
        <f t="shared" si="734"/>
        <v>0</v>
      </c>
      <c r="Y1099" s="94"/>
      <c r="Z1099" s="94" t="str">
        <f t="shared" si="744"/>
        <v>0</v>
      </c>
      <c r="AA1099" s="624">
        <f t="shared" si="745"/>
        <v>0</v>
      </c>
      <c r="AB1099" s="91">
        <v>13.879150000000001</v>
      </c>
      <c r="AC1099" s="91"/>
    </row>
    <row r="1100" spans="1:29" s="4" customFormat="1" ht="15" customHeight="1">
      <c r="A1100" s="81" t="s">
        <v>4022</v>
      </c>
      <c r="B1100" s="90">
        <v>1013195500</v>
      </c>
      <c r="C1100" s="91">
        <f>SUM(U1100+AA1100)</f>
        <v>162.41601</v>
      </c>
      <c r="D1100" s="294">
        <v>12355918</v>
      </c>
      <c r="E1100" s="90" t="s">
        <v>4023</v>
      </c>
      <c r="F1100" s="90" t="s">
        <v>4857</v>
      </c>
      <c r="G1100" s="90" t="s">
        <v>1760</v>
      </c>
      <c r="H1100" s="93" t="s">
        <v>4003</v>
      </c>
      <c r="I1100" s="90">
        <v>0</v>
      </c>
      <c r="J1100" s="90">
        <v>0</v>
      </c>
      <c r="K1100" s="95">
        <v>1.9970000000000002E-2</v>
      </c>
      <c r="L1100" s="96">
        <v>0.08</v>
      </c>
      <c r="M1100" s="96">
        <f t="shared" si="724"/>
        <v>0</v>
      </c>
      <c r="N1100" s="96">
        <f t="shared" si="725"/>
        <v>0</v>
      </c>
      <c r="O1100" s="96" t="s">
        <v>27</v>
      </c>
      <c r="P1100" s="187">
        <v>722523</v>
      </c>
      <c r="Q1100" s="98">
        <f>VLOOKUP(H1100,Devices!$A$2:$C$2077,3,FALSE)</f>
        <v>730656</v>
      </c>
      <c r="R1100" s="94">
        <f t="shared" si="726"/>
        <v>8133</v>
      </c>
      <c r="S1100" s="94"/>
      <c r="T1100" s="94">
        <f t="shared" si="742"/>
        <v>8133</v>
      </c>
      <c r="U1100" s="624">
        <f t="shared" si="743"/>
        <v>162.41601</v>
      </c>
      <c r="V1100" s="99">
        <v>0</v>
      </c>
      <c r="W1100" s="100">
        <v>0</v>
      </c>
      <c r="X1100" s="94">
        <f t="shared" si="734"/>
        <v>0</v>
      </c>
      <c r="Y1100" s="94"/>
      <c r="Z1100" s="94" t="str">
        <f t="shared" si="744"/>
        <v>0</v>
      </c>
      <c r="AA1100" s="624">
        <f t="shared" si="745"/>
        <v>0</v>
      </c>
      <c r="AB1100" s="91">
        <v>162.41601</v>
      </c>
      <c r="AC1100" s="91"/>
    </row>
    <row r="1101" spans="1:29" s="4" customFormat="1" ht="15" customHeight="1">
      <c r="A1101" s="81" t="s">
        <v>4065</v>
      </c>
      <c r="B1101" s="90">
        <v>1013195610</v>
      </c>
      <c r="C1101" s="91">
        <f>SUM(U1101+AA1101)</f>
        <v>358.44317999999998</v>
      </c>
      <c r="D1101" s="294">
        <v>12355902</v>
      </c>
      <c r="E1101" s="90" t="s">
        <v>4023</v>
      </c>
      <c r="F1101" s="90" t="s">
        <v>4066</v>
      </c>
      <c r="G1101" s="90" t="s">
        <v>1328</v>
      </c>
      <c r="H1101" s="93" t="s">
        <v>4067</v>
      </c>
      <c r="I1101" s="90">
        <v>0</v>
      </c>
      <c r="J1101" s="90">
        <v>0</v>
      </c>
      <c r="K1101" s="95">
        <v>1.9970000000000002E-2</v>
      </c>
      <c r="L1101" s="96">
        <v>0.08</v>
      </c>
      <c r="M1101" s="96">
        <f t="shared" si="724"/>
        <v>0</v>
      </c>
      <c r="N1101" s="96">
        <f t="shared" si="725"/>
        <v>0</v>
      </c>
      <c r="O1101" s="96" t="s">
        <v>27</v>
      </c>
      <c r="P1101" s="187">
        <v>343891</v>
      </c>
      <c r="Q1101" s="98">
        <f>VLOOKUP(H1101,Devices!$A$2:$C$2077,3,FALSE)</f>
        <v>351785</v>
      </c>
      <c r="R1101" s="94">
        <f t="shared" si="726"/>
        <v>7894</v>
      </c>
      <c r="S1101" s="94"/>
      <c r="T1101" s="94">
        <f t="shared" si="742"/>
        <v>7894</v>
      </c>
      <c r="U1101" s="624">
        <f t="shared" si="743"/>
        <v>157.64318</v>
      </c>
      <c r="V1101" s="99">
        <v>219527</v>
      </c>
      <c r="W1101" s="100">
        <f>VLOOKUP(H1101,Devices!$A$2:$D$2077,4,FALSE)</f>
        <v>222037</v>
      </c>
      <c r="X1101" s="94">
        <f t="shared" si="734"/>
        <v>2510</v>
      </c>
      <c r="Y1101" s="94"/>
      <c r="Z1101" s="94">
        <f t="shared" si="744"/>
        <v>2510</v>
      </c>
      <c r="AA1101" s="624">
        <f t="shared" si="745"/>
        <v>200.8</v>
      </c>
      <c r="AB1101" s="91">
        <v>358.44317999999998</v>
      </c>
      <c r="AC1101" s="91"/>
    </row>
    <row r="1102" spans="1:29" s="4" customFormat="1" ht="15" customHeight="1">
      <c r="A1102" s="81" t="s">
        <v>4065</v>
      </c>
      <c r="B1102" s="90">
        <v>1013195610</v>
      </c>
      <c r="C1102" s="91">
        <f>SUM(U1102+AA1102)</f>
        <v>373.10599000000002</v>
      </c>
      <c r="D1102" s="294">
        <v>12355903</v>
      </c>
      <c r="E1102" s="90" t="s">
        <v>4023</v>
      </c>
      <c r="F1102" s="90" t="s">
        <v>4714</v>
      </c>
      <c r="G1102" s="90" t="s">
        <v>1328</v>
      </c>
      <c r="H1102" s="93" t="s">
        <v>4068</v>
      </c>
      <c r="I1102" s="90">
        <v>0</v>
      </c>
      <c r="J1102" s="90">
        <v>0</v>
      </c>
      <c r="K1102" s="95">
        <v>1.9970000000000002E-2</v>
      </c>
      <c r="L1102" s="96">
        <v>0.08</v>
      </c>
      <c r="M1102" s="96">
        <f t="shared" si="724"/>
        <v>0</v>
      </c>
      <c r="N1102" s="96">
        <f t="shared" si="725"/>
        <v>0</v>
      </c>
      <c r="O1102" s="96" t="s">
        <v>27</v>
      </c>
      <c r="P1102" s="187">
        <v>234171</v>
      </c>
      <c r="Q1102" s="98">
        <f>VLOOKUP(H1102,Devices!$A$2:$C$2077,3,FALSE)</f>
        <v>244638</v>
      </c>
      <c r="R1102" s="94">
        <f t="shared" si="726"/>
        <v>10467</v>
      </c>
      <c r="S1102" s="94"/>
      <c r="T1102" s="94">
        <f t="shared" si="742"/>
        <v>10467</v>
      </c>
      <c r="U1102" s="624">
        <f t="shared" si="743"/>
        <v>209.02599000000001</v>
      </c>
      <c r="V1102" s="99">
        <v>115616</v>
      </c>
      <c r="W1102" s="100">
        <f>VLOOKUP(H1102,Devices!$A$2:$D$2077,4,FALSE)</f>
        <v>117667</v>
      </c>
      <c r="X1102" s="94">
        <f t="shared" si="734"/>
        <v>2051</v>
      </c>
      <c r="Y1102" s="94"/>
      <c r="Z1102" s="94">
        <f t="shared" si="744"/>
        <v>2051</v>
      </c>
      <c r="AA1102" s="624">
        <f t="shared" si="745"/>
        <v>164.08</v>
      </c>
      <c r="AB1102" s="91">
        <v>373.10599000000002</v>
      </c>
      <c r="AC1102" s="91"/>
    </row>
    <row r="1103" spans="1:29" s="4" customFormat="1" ht="15" customHeight="1">
      <c r="A1103" s="81" t="s">
        <v>4159</v>
      </c>
      <c r="B1103" s="90">
        <v>1013195500</v>
      </c>
      <c r="C1103" s="91">
        <f>SUM(U1103+AA1103)</f>
        <v>3.9940000000000002</v>
      </c>
      <c r="D1103" s="294" t="s">
        <v>4162</v>
      </c>
      <c r="E1103" s="90" t="s">
        <v>4023</v>
      </c>
      <c r="F1103" s="90" t="s">
        <v>4160</v>
      </c>
      <c r="G1103" s="90" t="s">
        <v>2236</v>
      </c>
      <c r="H1103" s="93" t="s">
        <v>4161</v>
      </c>
      <c r="I1103" s="90">
        <v>0</v>
      </c>
      <c r="J1103" s="90">
        <v>0</v>
      </c>
      <c r="K1103" s="95">
        <v>1.9970000000000002E-2</v>
      </c>
      <c r="L1103" s="96">
        <v>0.08</v>
      </c>
      <c r="M1103" s="96">
        <f t="shared" si="724"/>
        <v>0</v>
      </c>
      <c r="N1103" s="96">
        <f t="shared" si="725"/>
        <v>0</v>
      </c>
      <c r="O1103" s="96" t="s">
        <v>27</v>
      </c>
      <c r="P1103" s="187">
        <v>2529</v>
      </c>
      <c r="Q1103" s="98">
        <v>2729</v>
      </c>
      <c r="R1103" s="94">
        <f t="shared" si="726"/>
        <v>200</v>
      </c>
      <c r="S1103" s="94"/>
      <c r="T1103" s="94">
        <f t="shared" si="742"/>
        <v>200</v>
      </c>
      <c r="U1103" s="624">
        <f t="shared" si="743"/>
        <v>3.9940000000000002</v>
      </c>
      <c r="V1103" s="99">
        <v>0</v>
      </c>
      <c r="W1103" s="100">
        <v>0</v>
      </c>
      <c r="X1103" s="94">
        <f t="shared" si="734"/>
        <v>0</v>
      </c>
      <c r="Y1103" s="94"/>
      <c r="Z1103" s="94" t="str">
        <f t="shared" si="744"/>
        <v>0</v>
      </c>
      <c r="AA1103" s="624">
        <f t="shared" si="745"/>
        <v>0</v>
      </c>
      <c r="AB1103" s="91">
        <v>3.9940000000000002</v>
      </c>
      <c r="AC1103" s="91"/>
    </row>
    <row r="1104" spans="1:29" s="4" customFormat="1" ht="15" customHeight="1">
      <c r="A1104" s="81" t="s">
        <v>4310</v>
      </c>
      <c r="B1104" s="90">
        <v>1013195560</v>
      </c>
      <c r="C1104" s="91">
        <f>SUM(U1104+AA1104)</f>
        <v>57.472859999999997</v>
      </c>
      <c r="D1104" s="294">
        <v>12356215</v>
      </c>
      <c r="E1104" s="90" t="s">
        <v>4023</v>
      </c>
      <c r="F1104" s="90" t="s">
        <v>4144</v>
      </c>
      <c r="G1104" s="90" t="s">
        <v>2362</v>
      </c>
      <c r="H1104" s="93" t="s">
        <v>4271</v>
      </c>
      <c r="I1104" s="90">
        <v>0</v>
      </c>
      <c r="J1104" s="90">
        <v>0</v>
      </c>
      <c r="K1104" s="95">
        <v>1.9970000000000002E-2</v>
      </c>
      <c r="L1104" s="96">
        <v>0.08</v>
      </c>
      <c r="M1104" s="96">
        <f t="shared" si="724"/>
        <v>0</v>
      </c>
      <c r="N1104" s="96">
        <f t="shared" si="725"/>
        <v>0</v>
      </c>
      <c r="O1104" s="96" t="s">
        <v>27</v>
      </c>
      <c r="P1104" s="187">
        <v>9617</v>
      </c>
      <c r="Q1104" s="98">
        <f>VLOOKUP(H1104,Devices!$A$2:$C$2077,3,FALSE)</f>
        <v>9855</v>
      </c>
      <c r="R1104" s="94">
        <f t="shared" si="726"/>
        <v>238</v>
      </c>
      <c r="S1104" s="94"/>
      <c r="T1104" s="94">
        <f t="shared" si="742"/>
        <v>238</v>
      </c>
      <c r="U1104" s="624">
        <f t="shared" si="743"/>
        <v>4.7528600000000001</v>
      </c>
      <c r="V1104" s="99">
        <v>11562</v>
      </c>
      <c r="W1104" s="100">
        <f>VLOOKUP(H1104,Devices!$A$2:$D$2077,4,FALSE)</f>
        <v>12221</v>
      </c>
      <c r="X1104" s="94">
        <f t="shared" si="734"/>
        <v>659</v>
      </c>
      <c r="Y1104" s="94"/>
      <c r="Z1104" s="94">
        <f t="shared" si="744"/>
        <v>659</v>
      </c>
      <c r="AA1104" s="624">
        <f t="shared" si="745"/>
        <v>52.72</v>
      </c>
      <c r="AB1104" s="91">
        <v>57.472859999999997</v>
      </c>
      <c r="AC1104" s="91"/>
    </row>
    <row r="1105" spans="1:29" s="4" customFormat="1" ht="15" customHeight="1">
      <c r="A1105" s="81" t="s">
        <v>4555</v>
      </c>
      <c r="B1105" s="90">
        <v>1013195500</v>
      </c>
      <c r="C1105" s="91">
        <f>SUM(U1105+AA1105)</f>
        <v>79.820090000000008</v>
      </c>
      <c r="D1105" s="294">
        <v>12356263</v>
      </c>
      <c r="E1105" s="90" t="s">
        <v>4023</v>
      </c>
      <c r="F1105" s="90" t="s">
        <v>4556</v>
      </c>
      <c r="G1105" s="90" t="s">
        <v>2200</v>
      </c>
      <c r="H1105" s="93" t="s">
        <v>4528</v>
      </c>
      <c r="I1105" s="90">
        <v>0</v>
      </c>
      <c r="J1105" s="90">
        <v>0</v>
      </c>
      <c r="K1105" s="95">
        <v>1.9970000000000002E-2</v>
      </c>
      <c r="L1105" s="96">
        <v>0.08</v>
      </c>
      <c r="M1105" s="96">
        <f>I1105*K1105</f>
        <v>0</v>
      </c>
      <c r="N1105" s="96">
        <f>J1105*L1105</f>
        <v>0</v>
      </c>
      <c r="O1105" s="96" t="s">
        <v>27</v>
      </c>
      <c r="P1105" s="187">
        <v>75517</v>
      </c>
      <c r="Q1105" s="98">
        <f>VLOOKUP(H1105,Devices!$A$2:$C$2077,3,FALSE)</f>
        <v>79514</v>
      </c>
      <c r="R1105" s="94">
        <f>Q1105-P1105</f>
        <v>3997</v>
      </c>
      <c r="S1105" s="94"/>
      <c r="T1105" s="94">
        <f>IF(R1105-I1105&gt;0, R1105-I1105,"0")</f>
        <v>3997</v>
      </c>
      <c r="U1105" s="624">
        <f>IF(T1105&gt;0,T1105*K1105,"0")</f>
        <v>79.820090000000008</v>
      </c>
      <c r="V1105" s="99">
        <v>0</v>
      </c>
      <c r="W1105" s="100">
        <v>0</v>
      </c>
      <c r="X1105" s="94">
        <f>W1105-V1105</f>
        <v>0</v>
      </c>
      <c r="Y1105" s="94"/>
      <c r="Z1105" s="94" t="str">
        <f>IF(X1105-J1105&gt;0,X1105-J1105,"0")</f>
        <v>0</v>
      </c>
      <c r="AA1105" s="624">
        <f>IF(Z1105&gt;0,Z1105*L1105,"0")</f>
        <v>0</v>
      </c>
      <c r="AB1105" s="91">
        <v>79.820090000000008</v>
      </c>
      <c r="AC1105" s="91"/>
    </row>
    <row r="1106" spans="1:29" s="4" customFormat="1" ht="15" customHeight="1">
      <c r="A1106" s="81" t="s">
        <v>4776</v>
      </c>
      <c r="B1106" s="90">
        <v>1013195610</v>
      </c>
      <c r="C1106" s="91">
        <f>SUM(U1106+AA1106)</f>
        <v>112.93035</v>
      </c>
      <c r="D1106" s="294">
        <v>12356305</v>
      </c>
      <c r="E1106" s="90" t="s">
        <v>4023</v>
      </c>
      <c r="F1106" s="90" t="s">
        <v>4777</v>
      </c>
      <c r="G1106" s="90" t="s">
        <v>2200</v>
      </c>
      <c r="H1106" s="93" t="s">
        <v>4778</v>
      </c>
      <c r="I1106" s="90">
        <v>0</v>
      </c>
      <c r="J1106" s="90">
        <v>0</v>
      </c>
      <c r="K1106" s="95">
        <v>1.9970000000000002E-2</v>
      </c>
      <c r="L1106" s="96">
        <v>0.08</v>
      </c>
      <c r="M1106" s="96">
        <f t="shared" ref="M1106" si="746">I1106*K1106</f>
        <v>0</v>
      </c>
      <c r="N1106" s="96">
        <f t="shared" ref="N1106" si="747">J1106*L1106</f>
        <v>0</v>
      </c>
      <c r="O1106" s="96" t="s">
        <v>27</v>
      </c>
      <c r="P1106" s="187">
        <v>94239</v>
      </c>
      <c r="Q1106" s="98">
        <f>VLOOKUP(H1106,Devices!$A$2:$C$2077,3,FALSE)</f>
        <v>99894</v>
      </c>
      <c r="R1106" s="94">
        <f t="shared" ref="R1106" si="748">Q1106-P1106</f>
        <v>5655</v>
      </c>
      <c r="S1106" s="94"/>
      <c r="T1106" s="94">
        <f t="shared" ref="T1106" si="749">IF(R1106-I1106&gt;0, R1106-I1106,"0")</f>
        <v>5655</v>
      </c>
      <c r="U1106" s="624">
        <f t="shared" ref="U1106" si="750">IF(T1106&gt;0,T1106*K1106,"0")</f>
        <v>112.93035</v>
      </c>
      <c r="V1106" s="99">
        <v>0</v>
      </c>
      <c r="W1106" s="100">
        <v>0</v>
      </c>
      <c r="X1106" s="94">
        <f t="shared" ref="X1106" si="751">W1106-V1106</f>
        <v>0</v>
      </c>
      <c r="Y1106" s="94"/>
      <c r="Z1106" s="94" t="str">
        <f t="shared" ref="Z1106" si="752">IF(X1106-J1106&gt;0,X1106-J1106,"0")</f>
        <v>0</v>
      </c>
      <c r="AA1106" s="624">
        <f t="shared" ref="AA1106" si="753">IF(Z1106&gt;0,Z1106*L1106,"0")</f>
        <v>0</v>
      </c>
      <c r="AB1106" s="91">
        <v>112.93035</v>
      </c>
      <c r="AC1106" s="91"/>
    </row>
    <row r="1107" spans="1:29" s="4" customFormat="1" ht="15" customHeight="1">
      <c r="A1107" s="81" t="s">
        <v>4776</v>
      </c>
      <c r="B1107" s="90">
        <v>1013195610</v>
      </c>
      <c r="C1107" s="91">
        <f>SUM(U1107+AA1107)</f>
        <v>114.76028000000001</v>
      </c>
      <c r="D1107" s="294">
        <v>12355286</v>
      </c>
      <c r="E1107" s="90" t="s">
        <v>4023</v>
      </c>
      <c r="F1107" s="90" t="s">
        <v>4779</v>
      </c>
      <c r="G1107" s="90" t="s">
        <v>1170</v>
      </c>
      <c r="H1107" s="93" t="s">
        <v>4780</v>
      </c>
      <c r="I1107" s="90">
        <v>0</v>
      </c>
      <c r="J1107" s="90">
        <v>0</v>
      </c>
      <c r="K1107" s="95">
        <v>1.9970000000000002E-2</v>
      </c>
      <c r="L1107" s="96">
        <v>0.08</v>
      </c>
      <c r="M1107" s="96">
        <f t="shared" ref="M1107" si="754">I1107*K1107</f>
        <v>0</v>
      </c>
      <c r="N1107" s="96">
        <f t="shared" ref="N1107" si="755">J1107*L1107</f>
        <v>0</v>
      </c>
      <c r="O1107" s="96" t="s">
        <v>27</v>
      </c>
      <c r="P1107" s="187">
        <v>178235</v>
      </c>
      <c r="Q1107" s="98">
        <f>VLOOKUP(H1107,Devices!$A$2:$C$2077,3,FALSE)</f>
        <v>179559</v>
      </c>
      <c r="R1107" s="94">
        <f t="shared" ref="R1107" si="756">Q1107-P1107</f>
        <v>1324</v>
      </c>
      <c r="S1107" s="94"/>
      <c r="T1107" s="94">
        <f t="shared" ref="T1107" si="757">IF(R1107-I1107&gt;0, R1107-I1107,"0")</f>
        <v>1324</v>
      </c>
      <c r="U1107" s="624">
        <f t="shared" ref="U1107" si="758">IF(T1107&gt;0,T1107*K1107,"0")</f>
        <v>26.440280000000001</v>
      </c>
      <c r="V1107" s="99">
        <v>39052</v>
      </c>
      <c r="W1107" s="100">
        <f>VLOOKUP(H1107,Devices!$A$2:$D$2077,4,FALSE)</f>
        <v>40156</v>
      </c>
      <c r="X1107" s="94">
        <f t="shared" ref="X1107" si="759">W1107-V1107</f>
        <v>1104</v>
      </c>
      <c r="Y1107" s="94"/>
      <c r="Z1107" s="94">
        <f t="shared" ref="Z1107" si="760">IF(X1107-J1107&gt;0,X1107-J1107,"0")</f>
        <v>1104</v>
      </c>
      <c r="AA1107" s="624">
        <f t="shared" ref="AA1107" si="761">IF(Z1107&gt;0,Z1107*L1107,"0")</f>
        <v>88.320000000000007</v>
      </c>
      <c r="AB1107" s="91">
        <v>114.76028000000001</v>
      </c>
      <c r="AC1107" s="91"/>
    </row>
    <row r="1108" spans="1:29" s="4" customFormat="1" ht="15" customHeight="1">
      <c r="A1108" s="81" t="s">
        <v>4776</v>
      </c>
      <c r="B1108" s="90">
        <v>1013195610</v>
      </c>
      <c r="C1108" s="91">
        <f>SUM(U1108+AA1108)</f>
        <v>40.838650000000001</v>
      </c>
      <c r="D1108" s="294">
        <v>12356303</v>
      </c>
      <c r="E1108" s="90" t="s">
        <v>4023</v>
      </c>
      <c r="F1108" s="90" t="s">
        <v>4781</v>
      </c>
      <c r="G1108" s="90" t="s">
        <v>2236</v>
      </c>
      <c r="H1108" s="93" t="s">
        <v>4782</v>
      </c>
      <c r="I1108" s="90">
        <v>0</v>
      </c>
      <c r="J1108" s="90">
        <v>0</v>
      </c>
      <c r="K1108" s="95">
        <v>1.9970000000000002E-2</v>
      </c>
      <c r="L1108" s="96">
        <v>0.08</v>
      </c>
      <c r="M1108" s="96">
        <f t="shared" ref="M1108:M1109" si="762">I1108*K1108</f>
        <v>0</v>
      </c>
      <c r="N1108" s="96">
        <f t="shared" ref="N1108:N1109" si="763">J1108*L1108</f>
        <v>0</v>
      </c>
      <c r="O1108" s="96" t="s">
        <v>27</v>
      </c>
      <c r="P1108" s="187">
        <v>36133</v>
      </c>
      <c r="Q1108" s="98">
        <f>VLOOKUP(H1108,Devices!$A$2:$C$2077,3,FALSE)</f>
        <v>38178</v>
      </c>
      <c r="R1108" s="94">
        <f t="shared" ref="R1108:R1109" si="764">Q1108-P1108</f>
        <v>2045</v>
      </c>
      <c r="S1108" s="94"/>
      <c r="T1108" s="94">
        <f t="shared" ref="T1108:T1109" si="765">IF(R1108-I1108&gt;0, R1108-I1108,"0")</f>
        <v>2045</v>
      </c>
      <c r="U1108" s="624">
        <f t="shared" ref="U1108:U1109" si="766">IF(T1108&gt;0,T1108*K1108,"0")</f>
        <v>40.838650000000001</v>
      </c>
      <c r="V1108" s="99">
        <v>0</v>
      </c>
      <c r="W1108" s="100">
        <v>0</v>
      </c>
      <c r="X1108" s="94">
        <f t="shared" ref="X1108:X1109" si="767">W1108-V1108</f>
        <v>0</v>
      </c>
      <c r="Y1108" s="94"/>
      <c r="Z1108" s="94" t="str">
        <f t="shared" ref="Z1108:Z1109" si="768">IF(X1108-J1108&gt;0,X1108-J1108,"0")</f>
        <v>0</v>
      </c>
      <c r="AA1108" s="624">
        <f t="shared" ref="AA1108:AA1109" si="769">IF(Z1108&gt;0,Z1108*L1108,"0")</f>
        <v>0</v>
      </c>
      <c r="AB1108" s="91">
        <v>40.838650000000001</v>
      </c>
      <c r="AC1108" s="91"/>
    </row>
    <row r="1109" spans="1:29" s="4" customFormat="1" ht="15" customHeight="1">
      <c r="A1109" s="81" t="s">
        <v>4776</v>
      </c>
      <c r="B1109" s="90">
        <v>1013195610</v>
      </c>
      <c r="C1109" s="91">
        <f>SUM(U1109+AA1109)</f>
        <v>65.281930000000003</v>
      </c>
      <c r="D1109" s="294">
        <v>12356306</v>
      </c>
      <c r="E1109" s="90" t="s">
        <v>4023</v>
      </c>
      <c r="F1109" s="90" t="s">
        <v>4860</v>
      </c>
      <c r="G1109" s="90" t="s">
        <v>2200</v>
      </c>
      <c r="H1109" s="93" t="s">
        <v>4783</v>
      </c>
      <c r="I1109" s="90">
        <v>0</v>
      </c>
      <c r="J1109" s="90">
        <v>0</v>
      </c>
      <c r="K1109" s="95">
        <v>1.9970000000000002E-2</v>
      </c>
      <c r="L1109" s="96">
        <v>0.08</v>
      </c>
      <c r="M1109" s="96">
        <f t="shared" si="762"/>
        <v>0</v>
      </c>
      <c r="N1109" s="96">
        <f t="shared" si="763"/>
        <v>0</v>
      </c>
      <c r="O1109" s="96" t="s">
        <v>27</v>
      </c>
      <c r="P1109" s="187">
        <v>59040</v>
      </c>
      <c r="Q1109" s="98">
        <f>VLOOKUP(H1109,Devices!$A$2:$C$2077,3,FALSE)</f>
        <v>62309</v>
      </c>
      <c r="R1109" s="94">
        <f t="shared" si="764"/>
        <v>3269</v>
      </c>
      <c r="S1109" s="94"/>
      <c r="T1109" s="94">
        <f t="shared" si="765"/>
        <v>3269</v>
      </c>
      <c r="U1109" s="624">
        <f t="shared" si="766"/>
        <v>65.281930000000003</v>
      </c>
      <c r="V1109" s="99">
        <v>0</v>
      </c>
      <c r="W1109" s="100">
        <v>0</v>
      </c>
      <c r="X1109" s="94">
        <f t="shared" si="767"/>
        <v>0</v>
      </c>
      <c r="Y1109" s="94"/>
      <c r="Z1109" s="94" t="str">
        <f t="shared" si="768"/>
        <v>0</v>
      </c>
      <c r="AA1109" s="624">
        <f t="shared" si="769"/>
        <v>0</v>
      </c>
      <c r="AB1109" s="91">
        <v>65.281930000000003</v>
      </c>
      <c r="AC1109" s="91"/>
    </row>
    <row r="1110" spans="1:29" s="4" customFormat="1" ht="15" customHeight="1">
      <c r="A1110" s="81" t="s">
        <v>4776</v>
      </c>
      <c r="B1110" s="90">
        <v>1013195610</v>
      </c>
      <c r="C1110" s="91">
        <f>SUM(U1110+AA1110)</f>
        <v>13.100320000000002</v>
      </c>
      <c r="D1110" s="294">
        <v>12356307</v>
      </c>
      <c r="E1110" s="90" t="s">
        <v>4023</v>
      </c>
      <c r="F1110" s="90" t="s">
        <v>4784</v>
      </c>
      <c r="G1110" s="90" t="s">
        <v>2236</v>
      </c>
      <c r="H1110" s="93" t="s">
        <v>4785</v>
      </c>
      <c r="I1110" s="90">
        <v>0</v>
      </c>
      <c r="J1110" s="90">
        <v>0</v>
      </c>
      <c r="K1110" s="95">
        <v>1.9970000000000002E-2</v>
      </c>
      <c r="L1110" s="96">
        <v>0.08</v>
      </c>
      <c r="M1110" s="96">
        <f t="shared" ref="M1110" si="770">I1110*K1110</f>
        <v>0</v>
      </c>
      <c r="N1110" s="96">
        <f t="shared" ref="N1110" si="771">J1110*L1110</f>
        <v>0</v>
      </c>
      <c r="O1110" s="96" t="s">
        <v>27</v>
      </c>
      <c r="P1110" s="187">
        <v>21921</v>
      </c>
      <c r="Q1110" s="98">
        <f>VLOOKUP(H1110,Devices!$A$2:$C$2077,3,FALSE)</f>
        <v>22577</v>
      </c>
      <c r="R1110" s="94">
        <f t="shared" ref="R1110" si="772">Q1110-P1110</f>
        <v>656</v>
      </c>
      <c r="S1110" s="94"/>
      <c r="T1110" s="94">
        <f t="shared" ref="T1110" si="773">IF(R1110-I1110&gt;0, R1110-I1110,"0")</f>
        <v>656</v>
      </c>
      <c r="U1110" s="624">
        <f t="shared" ref="U1110" si="774">IF(T1110&gt;0,T1110*K1110,"0")</f>
        <v>13.100320000000002</v>
      </c>
      <c r="V1110" s="99">
        <v>0</v>
      </c>
      <c r="W1110" s="100">
        <v>0</v>
      </c>
      <c r="X1110" s="94">
        <f t="shared" ref="X1110" si="775">W1110-V1110</f>
        <v>0</v>
      </c>
      <c r="Y1110" s="94"/>
      <c r="Z1110" s="94" t="str">
        <f t="shared" ref="Z1110" si="776">IF(X1110-J1110&gt;0,X1110-J1110,"0")</f>
        <v>0</v>
      </c>
      <c r="AA1110" s="624">
        <f t="shared" ref="AA1110" si="777">IF(Z1110&gt;0,Z1110*L1110,"0")</f>
        <v>0</v>
      </c>
      <c r="AB1110" s="91">
        <v>13.100320000000002</v>
      </c>
      <c r="AC1110" s="91"/>
    </row>
    <row r="1111" spans="1:29" s="4" customFormat="1" ht="15" customHeight="1">
      <c r="A1111" s="81" t="s">
        <v>4776</v>
      </c>
      <c r="B1111" s="90">
        <v>1013195610</v>
      </c>
      <c r="C1111" s="91">
        <f>SUM(U1111+AA1111)</f>
        <v>37.024380000000001</v>
      </c>
      <c r="D1111" s="294">
        <v>12356302</v>
      </c>
      <c r="E1111" s="90" t="s">
        <v>4023</v>
      </c>
      <c r="F1111" s="90" t="s">
        <v>4786</v>
      </c>
      <c r="G1111" s="90" t="s">
        <v>2236</v>
      </c>
      <c r="H1111" s="93" t="s">
        <v>4787</v>
      </c>
      <c r="I1111" s="90">
        <v>0</v>
      </c>
      <c r="J1111" s="90">
        <v>0</v>
      </c>
      <c r="K1111" s="95">
        <v>1.9970000000000002E-2</v>
      </c>
      <c r="L1111" s="96">
        <v>0.08</v>
      </c>
      <c r="M1111" s="96">
        <f t="shared" ref="M1111" si="778">I1111*K1111</f>
        <v>0</v>
      </c>
      <c r="N1111" s="96">
        <f t="shared" ref="N1111" si="779">J1111*L1111</f>
        <v>0</v>
      </c>
      <c r="O1111" s="96" t="s">
        <v>27</v>
      </c>
      <c r="P1111" s="187">
        <v>29776</v>
      </c>
      <c r="Q1111" s="98">
        <f>VLOOKUP(H1111,Devices!$A$2:$C$2077,3,FALSE)</f>
        <v>31630</v>
      </c>
      <c r="R1111" s="94">
        <f t="shared" ref="R1111" si="780">Q1111-P1111</f>
        <v>1854</v>
      </c>
      <c r="S1111" s="94"/>
      <c r="T1111" s="94">
        <f t="shared" ref="T1111" si="781">IF(R1111-I1111&gt;0, R1111-I1111,"0")</f>
        <v>1854</v>
      </c>
      <c r="U1111" s="624">
        <f t="shared" ref="U1111" si="782">IF(T1111&gt;0,T1111*K1111,"0")</f>
        <v>37.024380000000001</v>
      </c>
      <c r="V1111" s="99">
        <v>0</v>
      </c>
      <c r="W1111" s="100">
        <v>0</v>
      </c>
      <c r="X1111" s="94">
        <f t="shared" ref="X1111" si="783">W1111-V1111</f>
        <v>0</v>
      </c>
      <c r="Y1111" s="94"/>
      <c r="Z1111" s="94" t="str">
        <f t="shared" ref="Z1111" si="784">IF(X1111-J1111&gt;0,X1111-J1111,"0")</f>
        <v>0</v>
      </c>
      <c r="AA1111" s="624">
        <f t="shared" ref="AA1111" si="785">IF(Z1111&gt;0,Z1111*L1111,"0")</f>
        <v>0</v>
      </c>
      <c r="AB1111" s="91">
        <v>37.024380000000001</v>
      </c>
      <c r="AC1111" s="91"/>
    </row>
    <row r="1112" spans="1:29" s="4" customFormat="1" ht="15" customHeight="1">
      <c r="A1112" s="81" t="s">
        <v>4757</v>
      </c>
      <c r="B1112" s="90">
        <v>1013195500</v>
      </c>
      <c r="C1112" s="91">
        <f>SUM(U1112+AA1112)</f>
        <v>135.65621000000002</v>
      </c>
      <c r="D1112" s="294">
        <v>12356291</v>
      </c>
      <c r="E1112" s="90" t="s">
        <v>4023</v>
      </c>
      <c r="F1112" s="90" t="s">
        <v>4602</v>
      </c>
      <c r="G1112" s="90" t="s">
        <v>2200</v>
      </c>
      <c r="H1112" s="93" t="s">
        <v>4758</v>
      </c>
      <c r="I1112" s="90">
        <v>0</v>
      </c>
      <c r="J1112" s="90">
        <v>0</v>
      </c>
      <c r="K1112" s="95">
        <v>1.9970000000000002E-2</v>
      </c>
      <c r="L1112" s="96">
        <v>0.08</v>
      </c>
      <c r="M1112" s="96">
        <f t="shared" ref="M1112:N1115" si="786">I1112*K1112</f>
        <v>0</v>
      </c>
      <c r="N1112" s="96">
        <f t="shared" si="786"/>
        <v>0</v>
      </c>
      <c r="O1112" s="96" t="s">
        <v>27</v>
      </c>
      <c r="P1112" s="187">
        <v>132296</v>
      </c>
      <c r="Q1112" s="98">
        <f>VLOOKUP(H1112,Devices!$A$2:$C$2077,3,FALSE)</f>
        <v>139089</v>
      </c>
      <c r="R1112" s="94">
        <f t="shared" ref="R1112:R1117" si="787">Q1112-P1112</f>
        <v>6793</v>
      </c>
      <c r="S1112" s="94"/>
      <c r="T1112" s="94">
        <f t="shared" ref="T1112:T1117" si="788">IF(R1112-I1112&gt;0, R1112-I1112,"0")</f>
        <v>6793</v>
      </c>
      <c r="U1112" s="624">
        <f t="shared" ref="U1112:U1117" si="789">IF(T1112&gt;0,T1112*K1112,"0")</f>
        <v>135.65621000000002</v>
      </c>
      <c r="V1112" s="99">
        <v>0</v>
      </c>
      <c r="W1112" s="100">
        <v>0</v>
      </c>
      <c r="X1112" s="94">
        <f t="shared" ref="X1112:X1117" si="790">W1112-V1112</f>
        <v>0</v>
      </c>
      <c r="Y1112" s="94"/>
      <c r="Z1112" s="94" t="str">
        <f t="shared" ref="Z1112:Z1117" si="791">IF(X1112-J1112&gt;0,X1112-J1112,"0")</f>
        <v>0</v>
      </c>
      <c r="AA1112" s="624">
        <f t="shared" ref="AA1112:AA1117" si="792">IF(Z1112&gt;0,Z1112*L1112,"0")</f>
        <v>0</v>
      </c>
      <c r="AB1112" s="91">
        <v>135.65621000000002</v>
      </c>
      <c r="AC1112" s="91"/>
    </row>
    <row r="1113" spans="1:29" s="4" customFormat="1" ht="15" customHeight="1">
      <c r="A1113" s="81" t="s">
        <v>4759</v>
      </c>
      <c r="B1113" s="90">
        <v>1013197330</v>
      </c>
      <c r="C1113" s="91">
        <f>SUM(U1113+AA1113)</f>
        <v>217.70859000000002</v>
      </c>
      <c r="D1113" s="294">
        <v>12356319</v>
      </c>
      <c r="E1113" s="90" t="s">
        <v>1077</v>
      </c>
      <c r="F1113" s="90" t="s">
        <v>3714</v>
      </c>
      <c r="G1113" s="90" t="s">
        <v>1971</v>
      </c>
      <c r="H1113" s="93">
        <v>7526139442745</v>
      </c>
      <c r="I1113" s="90">
        <v>0</v>
      </c>
      <c r="J1113" s="90">
        <v>0</v>
      </c>
      <c r="K1113" s="95">
        <v>1.9970000000000002E-2</v>
      </c>
      <c r="L1113" s="96">
        <v>0.08</v>
      </c>
      <c r="M1113" s="96">
        <f t="shared" si="786"/>
        <v>0</v>
      </c>
      <c r="N1113" s="96">
        <f t="shared" si="786"/>
        <v>0</v>
      </c>
      <c r="O1113" s="96" t="s">
        <v>27</v>
      </c>
      <c r="P1113" s="187">
        <v>24035</v>
      </c>
      <c r="Q1113" s="98">
        <f>VLOOKUP(H1113,[1]Billing!$I$2:$S$2302,11,FALSE)</f>
        <v>25082</v>
      </c>
      <c r="R1113" s="94">
        <f t="shared" si="787"/>
        <v>1047</v>
      </c>
      <c r="S1113" s="94"/>
      <c r="T1113" s="94">
        <f t="shared" si="788"/>
        <v>1047</v>
      </c>
      <c r="U1113" s="624">
        <f t="shared" si="789"/>
        <v>20.90859</v>
      </c>
      <c r="V1113" s="99">
        <v>17042</v>
      </c>
      <c r="W1113" s="100">
        <f>VLOOKUP(H1113,[1]Billing!$I$2:$Y$2302,17,FALSE)</f>
        <v>19502</v>
      </c>
      <c r="X1113" s="94">
        <f t="shared" si="790"/>
        <v>2460</v>
      </c>
      <c r="Y1113" s="94"/>
      <c r="Z1113" s="94">
        <f t="shared" si="791"/>
        <v>2460</v>
      </c>
      <c r="AA1113" s="624">
        <f t="shared" si="792"/>
        <v>196.8</v>
      </c>
      <c r="AB1113" s="91">
        <v>217.70859000000002</v>
      </c>
      <c r="AC1113" s="91"/>
    </row>
    <row r="1114" spans="1:29" s="4" customFormat="1" ht="15" customHeight="1">
      <c r="A1114" s="81" t="s">
        <v>4880</v>
      </c>
      <c r="B1114" s="90">
        <v>1013195500</v>
      </c>
      <c r="C1114" s="91">
        <f>SUM(U1114+AA1114)</f>
        <v>234.15217000000001</v>
      </c>
      <c r="D1114" s="294">
        <v>12356341</v>
      </c>
      <c r="E1114" s="90" t="s">
        <v>2948</v>
      </c>
      <c r="F1114" s="90" t="s">
        <v>4881</v>
      </c>
      <c r="G1114" s="90" t="s">
        <v>1971</v>
      </c>
      <c r="H1114" s="93" t="s">
        <v>4882</v>
      </c>
      <c r="I1114" s="90">
        <v>0</v>
      </c>
      <c r="J1114" s="90">
        <v>0</v>
      </c>
      <c r="K1114" s="95">
        <v>1.9970000000000002E-2</v>
      </c>
      <c r="L1114" s="96">
        <v>0.08</v>
      </c>
      <c r="M1114" s="96">
        <f t="shared" si="786"/>
        <v>0</v>
      </c>
      <c r="N1114" s="96">
        <f t="shared" si="786"/>
        <v>0</v>
      </c>
      <c r="O1114" s="96" t="s">
        <v>27</v>
      </c>
      <c r="P1114" s="187">
        <v>77361</v>
      </c>
      <c r="Q1114" s="98">
        <f>VLOOKUP(H1114,Devices!$A$2:$C$2077,3,FALSE)</f>
        <v>83622</v>
      </c>
      <c r="R1114" s="94">
        <f t="shared" si="787"/>
        <v>6261</v>
      </c>
      <c r="S1114" s="94"/>
      <c r="T1114" s="94">
        <f t="shared" si="788"/>
        <v>6261</v>
      </c>
      <c r="U1114" s="624">
        <f t="shared" si="789"/>
        <v>125.03217000000001</v>
      </c>
      <c r="V1114" s="99">
        <v>21123</v>
      </c>
      <c r="W1114" s="100">
        <f>VLOOKUP(H1114,Devices!$A$2:$D$2077,4,FALSE)</f>
        <v>22487</v>
      </c>
      <c r="X1114" s="94">
        <f t="shared" si="790"/>
        <v>1364</v>
      </c>
      <c r="Y1114" s="94"/>
      <c r="Z1114" s="94">
        <f t="shared" si="791"/>
        <v>1364</v>
      </c>
      <c r="AA1114" s="624">
        <f t="shared" si="792"/>
        <v>109.12</v>
      </c>
      <c r="AB1114" s="91">
        <v>234.15217000000001</v>
      </c>
      <c r="AC1114" s="91"/>
    </row>
    <row r="1115" spans="1:29" s="4" customFormat="1" ht="15" customHeight="1">
      <c r="A1115" s="81" t="s">
        <v>4883</v>
      </c>
      <c r="B1115" s="90">
        <v>1013195500</v>
      </c>
      <c r="C1115" s="91">
        <f>SUM(U1115+AA1115)</f>
        <v>258.27201000000002</v>
      </c>
      <c r="D1115" s="294">
        <v>12356356</v>
      </c>
      <c r="E1115" s="90" t="s">
        <v>4023</v>
      </c>
      <c r="F1115" s="90" t="s">
        <v>4716</v>
      </c>
      <c r="G1115" s="90" t="s">
        <v>2200</v>
      </c>
      <c r="H1115" s="93" t="s">
        <v>4869</v>
      </c>
      <c r="I1115" s="90">
        <v>0</v>
      </c>
      <c r="J1115" s="90">
        <v>0</v>
      </c>
      <c r="K1115" s="95">
        <v>1.9970000000000002E-2</v>
      </c>
      <c r="L1115" s="96">
        <v>0.08</v>
      </c>
      <c r="M1115" s="96">
        <f t="shared" si="786"/>
        <v>0</v>
      </c>
      <c r="N1115" s="96">
        <f t="shared" si="786"/>
        <v>0</v>
      </c>
      <c r="O1115" s="96" t="s">
        <v>27</v>
      </c>
      <c r="P1115" s="187">
        <v>164614</v>
      </c>
      <c r="Q1115" s="98">
        <f>VLOOKUP(H1115,Devices!$A$2:$C$2077,3,FALSE)</f>
        <v>177547</v>
      </c>
      <c r="R1115" s="94">
        <f t="shared" si="787"/>
        <v>12933</v>
      </c>
      <c r="S1115" s="94"/>
      <c r="T1115" s="94">
        <f t="shared" si="788"/>
        <v>12933</v>
      </c>
      <c r="U1115" s="624">
        <f t="shared" si="789"/>
        <v>258.27201000000002</v>
      </c>
      <c r="V1115" s="99">
        <v>0</v>
      </c>
      <c r="W1115" s="100">
        <v>0</v>
      </c>
      <c r="X1115" s="94">
        <f t="shared" si="790"/>
        <v>0</v>
      </c>
      <c r="Y1115" s="94"/>
      <c r="Z1115" s="94" t="str">
        <f t="shared" si="791"/>
        <v>0</v>
      </c>
      <c r="AA1115" s="624">
        <f t="shared" si="792"/>
        <v>0</v>
      </c>
      <c r="AB1115" s="91">
        <v>258.27201000000002</v>
      </c>
      <c r="AC1115" s="91"/>
    </row>
    <row r="1116" spans="1:29" s="4" customFormat="1" ht="15" customHeight="1">
      <c r="A1116" s="81" t="s">
        <v>5091</v>
      </c>
      <c r="B1116" s="90">
        <v>1013195500</v>
      </c>
      <c r="C1116" s="91">
        <f>SUM(U1116+AA1116)</f>
        <v>186.65628000000001</v>
      </c>
      <c r="D1116" s="294">
        <v>12356392</v>
      </c>
      <c r="E1116" s="90" t="s">
        <v>4023</v>
      </c>
      <c r="F1116" s="90" t="s">
        <v>4724</v>
      </c>
      <c r="G1116" s="90" t="s">
        <v>1971</v>
      </c>
      <c r="H1116" s="93" t="s">
        <v>5066</v>
      </c>
      <c r="I1116" s="90">
        <v>0</v>
      </c>
      <c r="J1116" s="90">
        <v>0</v>
      </c>
      <c r="K1116" s="95">
        <v>1.9970000000000002E-2</v>
      </c>
      <c r="L1116" s="96">
        <v>0.08</v>
      </c>
      <c r="M1116" s="96">
        <f>I1116*K1116</f>
        <v>0</v>
      </c>
      <c r="N1116" s="96">
        <f>J1116*L1116</f>
        <v>0</v>
      </c>
      <c r="O1116" s="96" t="s">
        <v>27</v>
      </c>
      <c r="P1116" s="187">
        <v>31420</v>
      </c>
      <c r="Q1116" s="98">
        <f>VLOOKUP(H1116,Devices!$A$2:$C$2077,3,FALSE)</f>
        <v>33544</v>
      </c>
      <c r="R1116" s="94">
        <f t="shared" si="787"/>
        <v>2124</v>
      </c>
      <c r="S1116" s="94"/>
      <c r="T1116" s="94">
        <f t="shared" si="788"/>
        <v>2124</v>
      </c>
      <c r="U1116" s="624">
        <f t="shared" si="789"/>
        <v>42.41628</v>
      </c>
      <c r="V1116" s="99">
        <v>20031</v>
      </c>
      <c r="W1116" s="100">
        <f>VLOOKUP(H1116,Devices!$A$2:$D$2077,4,FALSE)</f>
        <v>21834</v>
      </c>
      <c r="X1116" s="94">
        <f t="shared" si="790"/>
        <v>1803</v>
      </c>
      <c r="Y1116" s="94"/>
      <c r="Z1116" s="94">
        <f t="shared" si="791"/>
        <v>1803</v>
      </c>
      <c r="AA1116" s="624">
        <f t="shared" si="792"/>
        <v>144.24</v>
      </c>
      <c r="AB1116" s="91">
        <v>186.65628000000001</v>
      </c>
      <c r="AC1116" s="91"/>
    </row>
    <row r="1117" spans="1:29" s="4" customFormat="1" ht="15" customHeight="1">
      <c r="A1117" s="81" t="s">
        <v>5092</v>
      </c>
      <c r="B1117" s="90">
        <v>1013193450</v>
      </c>
      <c r="C1117" s="91">
        <f>SUM(U1117+AA1117)</f>
        <v>156.30519000000001</v>
      </c>
      <c r="D1117" s="294">
        <v>12356104</v>
      </c>
      <c r="E1117" s="90" t="s">
        <v>2948</v>
      </c>
      <c r="F1117" s="90" t="s">
        <v>5093</v>
      </c>
      <c r="G1117" s="90" t="s">
        <v>2236</v>
      </c>
      <c r="H1117" s="93" t="s">
        <v>4396</v>
      </c>
      <c r="I1117" s="90">
        <v>0</v>
      </c>
      <c r="J1117" s="90">
        <v>0</v>
      </c>
      <c r="K1117" s="95">
        <v>1.9970000000000002E-2</v>
      </c>
      <c r="L1117" s="96">
        <v>0.08</v>
      </c>
      <c r="M1117" s="96">
        <f t="shared" ref="M1117" si="793">I1117*K1117</f>
        <v>0</v>
      </c>
      <c r="N1117" s="96">
        <f t="shared" ref="N1117" si="794">J1117*L1117</f>
        <v>0</v>
      </c>
      <c r="O1117" s="96" t="s">
        <v>27</v>
      </c>
      <c r="P1117" s="187">
        <v>72544</v>
      </c>
      <c r="Q1117" s="98">
        <f>VLOOKUP(H1117,Devices!$A$2:$C$2077,3,FALSE)</f>
        <v>80371</v>
      </c>
      <c r="R1117" s="94">
        <f t="shared" si="787"/>
        <v>7827</v>
      </c>
      <c r="S1117" s="94"/>
      <c r="T1117" s="94">
        <f t="shared" si="788"/>
        <v>7827</v>
      </c>
      <c r="U1117" s="624">
        <f t="shared" si="789"/>
        <v>156.30519000000001</v>
      </c>
      <c r="V1117" s="99">
        <v>0</v>
      </c>
      <c r="W1117" s="100">
        <v>0</v>
      </c>
      <c r="X1117" s="94">
        <f t="shared" si="790"/>
        <v>0</v>
      </c>
      <c r="Y1117" s="94"/>
      <c r="Z1117" s="94" t="str">
        <f t="shared" si="791"/>
        <v>0</v>
      </c>
      <c r="AA1117" s="624">
        <f t="shared" si="792"/>
        <v>0</v>
      </c>
      <c r="AB1117" s="91">
        <v>156.30519000000001</v>
      </c>
      <c r="AC1117" s="91"/>
    </row>
    <row r="1118" spans="1:29" s="4" customFormat="1" ht="15" customHeight="1">
      <c r="A1118" s="81" t="s">
        <v>5182</v>
      </c>
      <c r="B1118" s="90">
        <v>1013195500</v>
      </c>
      <c r="C1118" s="91">
        <f>SUM(U1118+AA1118)</f>
        <v>258.83117000000004</v>
      </c>
      <c r="D1118" s="294">
        <v>12355137</v>
      </c>
      <c r="E1118" s="90" t="s">
        <v>4023</v>
      </c>
      <c r="F1118" s="90" t="s">
        <v>5183</v>
      </c>
      <c r="G1118" s="90" t="s">
        <v>851</v>
      </c>
      <c r="H1118" s="93" t="s">
        <v>5147</v>
      </c>
      <c r="I1118" s="90">
        <v>0</v>
      </c>
      <c r="J1118" s="90">
        <v>0</v>
      </c>
      <c r="K1118" s="95">
        <v>1.9970000000000002E-2</v>
      </c>
      <c r="L1118" s="96">
        <v>0.08</v>
      </c>
      <c r="M1118" s="96">
        <f t="shared" ref="M1118:N1120" si="795">I1118*K1118</f>
        <v>0</v>
      </c>
      <c r="N1118" s="96">
        <f t="shared" si="795"/>
        <v>0</v>
      </c>
      <c r="O1118" s="96" t="s">
        <v>27</v>
      </c>
      <c r="P1118" s="187">
        <v>499993</v>
      </c>
      <c r="Q1118" s="98">
        <f>VLOOKUP(H1118,Devices!$A$2:$C$2077,3,FALSE)</f>
        <v>512954</v>
      </c>
      <c r="R1118" s="94">
        <f t="shared" ref="R1118:R1125" si="796">Q1118-P1118</f>
        <v>12961</v>
      </c>
      <c r="S1118" s="94"/>
      <c r="T1118" s="94">
        <f t="shared" ref="T1118:T1125" si="797">IF(R1118-I1118&gt;0, R1118-I1118,"0")</f>
        <v>12961</v>
      </c>
      <c r="U1118" s="624">
        <f t="shared" ref="U1118:U1125" si="798">IF(T1118&gt;0,T1118*K1118,"0")</f>
        <v>258.83117000000004</v>
      </c>
      <c r="V1118" s="99">
        <v>0</v>
      </c>
      <c r="W1118" s="100">
        <v>0</v>
      </c>
      <c r="X1118" s="94">
        <f t="shared" ref="X1118:X1125" si="799">W1118-V1118</f>
        <v>0</v>
      </c>
      <c r="Y1118" s="94"/>
      <c r="Z1118" s="94" t="str">
        <f t="shared" ref="Z1118:Z1125" si="800">IF(X1118-J1118&gt;0,X1118-J1118,"0")</f>
        <v>0</v>
      </c>
      <c r="AA1118" s="624">
        <f t="shared" ref="AA1118:AA1125" si="801">IF(Z1118&gt;0,Z1118*L1118,"0")</f>
        <v>0</v>
      </c>
      <c r="AB1118" s="91">
        <v>258.83117000000004</v>
      </c>
      <c r="AC1118" s="91"/>
    </row>
    <row r="1119" spans="1:29" s="4" customFormat="1" ht="15" customHeight="1">
      <c r="A1119" s="81" t="s">
        <v>5467</v>
      </c>
      <c r="B1119" s="90">
        <v>1013195500</v>
      </c>
      <c r="C1119" s="91">
        <f>SUM(U1119+AA1119)</f>
        <v>145.84091000000001</v>
      </c>
      <c r="D1119" s="294">
        <v>12356170</v>
      </c>
      <c r="E1119" s="90" t="s">
        <v>4023</v>
      </c>
      <c r="F1119" s="90" t="s">
        <v>4720</v>
      </c>
      <c r="G1119" s="90" t="s">
        <v>2200</v>
      </c>
      <c r="H1119" s="93" t="s">
        <v>3718</v>
      </c>
      <c r="I1119" s="90">
        <v>0</v>
      </c>
      <c r="J1119" s="90">
        <v>0</v>
      </c>
      <c r="K1119" s="95">
        <v>1.9970000000000002E-2</v>
      </c>
      <c r="L1119" s="96">
        <v>0.08</v>
      </c>
      <c r="M1119" s="96">
        <f t="shared" si="795"/>
        <v>0</v>
      </c>
      <c r="N1119" s="96">
        <f t="shared" si="795"/>
        <v>0</v>
      </c>
      <c r="O1119" s="96" t="s">
        <v>27</v>
      </c>
      <c r="P1119" s="187">
        <v>256566</v>
      </c>
      <c r="Q1119" s="98">
        <f>VLOOKUP(H1119,Devices!$A$2:$C$2077,3,FALSE)</f>
        <v>263869</v>
      </c>
      <c r="R1119" s="94">
        <f t="shared" si="796"/>
        <v>7303</v>
      </c>
      <c r="S1119" s="94"/>
      <c r="T1119" s="94">
        <f t="shared" si="797"/>
        <v>7303</v>
      </c>
      <c r="U1119" s="624">
        <f t="shared" si="798"/>
        <v>145.84091000000001</v>
      </c>
      <c r="V1119" s="99">
        <v>0</v>
      </c>
      <c r="W1119" s="100">
        <v>0</v>
      </c>
      <c r="X1119" s="94">
        <f t="shared" si="799"/>
        <v>0</v>
      </c>
      <c r="Y1119" s="94"/>
      <c r="Z1119" s="94" t="str">
        <f t="shared" si="800"/>
        <v>0</v>
      </c>
      <c r="AA1119" s="624">
        <f t="shared" si="801"/>
        <v>0</v>
      </c>
      <c r="AB1119" s="91">
        <v>145.84091000000001</v>
      </c>
      <c r="AC1119" s="91"/>
    </row>
    <row r="1120" spans="1:29" s="4" customFormat="1" ht="15" customHeight="1">
      <c r="A1120" s="81" t="s">
        <v>5498</v>
      </c>
      <c r="B1120" s="90">
        <v>1013192280</v>
      </c>
      <c r="C1120" s="91">
        <f>SUM(U1120+AA1120)</f>
        <v>99.989790000000013</v>
      </c>
      <c r="D1120" s="294">
        <v>12356475</v>
      </c>
      <c r="E1120" s="90" t="s">
        <v>3896</v>
      </c>
      <c r="F1120" s="90" t="s">
        <v>4948</v>
      </c>
      <c r="G1120" s="90" t="s">
        <v>2200</v>
      </c>
      <c r="H1120" s="93" t="s">
        <v>5499</v>
      </c>
      <c r="I1120" s="90">
        <v>0</v>
      </c>
      <c r="J1120" s="90">
        <v>0</v>
      </c>
      <c r="K1120" s="95">
        <v>1.9970000000000002E-2</v>
      </c>
      <c r="L1120" s="96">
        <v>0.08</v>
      </c>
      <c r="M1120" s="96">
        <f t="shared" si="795"/>
        <v>0</v>
      </c>
      <c r="N1120" s="96">
        <f t="shared" si="795"/>
        <v>0</v>
      </c>
      <c r="O1120" s="96" t="s">
        <v>27</v>
      </c>
      <c r="P1120" s="187">
        <v>35794</v>
      </c>
      <c r="Q1120" s="98">
        <f>VLOOKUP(H1120,Devices!$A$2:$C$2077,3,FALSE)</f>
        <v>40801</v>
      </c>
      <c r="R1120" s="94">
        <f t="shared" si="796"/>
        <v>5007</v>
      </c>
      <c r="S1120" s="94"/>
      <c r="T1120" s="94">
        <f t="shared" si="797"/>
        <v>5007</v>
      </c>
      <c r="U1120" s="624">
        <f t="shared" si="798"/>
        <v>99.989790000000013</v>
      </c>
      <c r="V1120" s="99">
        <v>0</v>
      </c>
      <c r="W1120" s="100">
        <v>0</v>
      </c>
      <c r="X1120" s="94">
        <f t="shared" si="799"/>
        <v>0</v>
      </c>
      <c r="Y1120" s="94"/>
      <c r="Z1120" s="94" t="str">
        <f t="shared" si="800"/>
        <v>0</v>
      </c>
      <c r="AA1120" s="624">
        <f t="shared" si="801"/>
        <v>0</v>
      </c>
      <c r="AB1120" s="91">
        <v>99.989790000000013</v>
      </c>
      <c r="AC1120" s="91"/>
    </row>
    <row r="1121" spans="1:34" s="4" customFormat="1" ht="15" customHeight="1">
      <c r="A1121" s="81" t="s">
        <v>5640</v>
      </c>
      <c r="B1121" s="90">
        <v>1013195500</v>
      </c>
      <c r="C1121" s="91">
        <f>SUM(U1121+AA1121)</f>
        <v>11.842210000000001</v>
      </c>
      <c r="D1121" s="294">
        <v>12356491</v>
      </c>
      <c r="E1121" s="90" t="s">
        <v>2948</v>
      </c>
      <c r="F1121" s="90" t="s">
        <v>5641</v>
      </c>
      <c r="G1121" s="90" t="s">
        <v>2280</v>
      </c>
      <c r="H1121" s="93" t="s">
        <v>5642</v>
      </c>
      <c r="I1121" s="90">
        <v>0</v>
      </c>
      <c r="J1121" s="90">
        <v>0</v>
      </c>
      <c r="K1121" s="95">
        <v>1.9970000000000002E-2</v>
      </c>
      <c r="L1121" s="96">
        <v>0.08</v>
      </c>
      <c r="M1121" s="96">
        <f t="shared" ref="M1121" si="802">I1121*K1121</f>
        <v>0</v>
      </c>
      <c r="N1121" s="96">
        <f t="shared" ref="N1121" si="803">J1121*L1121</f>
        <v>0</v>
      </c>
      <c r="O1121" s="96" t="s">
        <v>27</v>
      </c>
      <c r="P1121" s="187">
        <v>2227</v>
      </c>
      <c r="Q1121" s="98">
        <f>VLOOKUP(H1121,Devices!$A$2:$C$2077,3,FALSE)</f>
        <v>2820</v>
      </c>
      <c r="R1121" s="94">
        <f t="shared" si="796"/>
        <v>593</v>
      </c>
      <c r="S1121" s="94"/>
      <c r="T1121" s="94">
        <f t="shared" si="797"/>
        <v>593</v>
      </c>
      <c r="U1121" s="624">
        <f t="shared" si="798"/>
        <v>11.842210000000001</v>
      </c>
      <c r="V1121" s="99">
        <v>0</v>
      </c>
      <c r="W1121" s="100">
        <v>0</v>
      </c>
      <c r="X1121" s="94">
        <f t="shared" si="799"/>
        <v>0</v>
      </c>
      <c r="Y1121" s="94"/>
      <c r="Z1121" s="94" t="str">
        <f t="shared" si="800"/>
        <v>0</v>
      </c>
      <c r="AA1121" s="624">
        <f t="shared" si="801"/>
        <v>0</v>
      </c>
      <c r="AB1121" s="91">
        <v>11.842210000000001</v>
      </c>
      <c r="AC1121" s="91"/>
    </row>
    <row r="1122" spans="1:34" s="4" customFormat="1" ht="15" customHeight="1">
      <c r="A1122" s="81" t="s">
        <v>5824</v>
      </c>
      <c r="B1122" s="90">
        <v>1071511400</v>
      </c>
      <c r="C1122" s="91">
        <f>SUM(U1122+AA1122)</f>
        <v>357.97653000000003</v>
      </c>
      <c r="D1122" s="294">
        <v>12356360</v>
      </c>
      <c r="E1122" s="90" t="s">
        <v>5825</v>
      </c>
      <c r="F1122" s="90" t="s">
        <v>5826</v>
      </c>
      <c r="G1122" s="90" t="s">
        <v>1971</v>
      </c>
      <c r="H1122" s="93">
        <v>7526139442747</v>
      </c>
      <c r="I1122" s="90">
        <v>0</v>
      </c>
      <c r="J1122" s="90">
        <v>0</v>
      </c>
      <c r="K1122" s="95">
        <v>1.9970000000000002E-2</v>
      </c>
      <c r="L1122" s="96">
        <v>0.08</v>
      </c>
      <c r="M1122" s="96">
        <f t="shared" ref="M1122" si="804">I1122*K1122</f>
        <v>0</v>
      </c>
      <c r="N1122" s="96">
        <f t="shared" ref="N1122" si="805">J1122*L1122</f>
        <v>0</v>
      </c>
      <c r="O1122" s="96" t="s">
        <v>27</v>
      </c>
      <c r="P1122" s="187">
        <v>19807</v>
      </c>
      <c r="Q1122" s="98">
        <f>VLOOKUP(H1122,[1]Billing!$I$2:$S$2302,11,FALSE)</f>
        <v>21256</v>
      </c>
      <c r="R1122" s="94">
        <f t="shared" si="796"/>
        <v>1449</v>
      </c>
      <c r="S1122" s="94"/>
      <c r="T1122" s="94">
        <f t="shared" si="797"/>
        <v>1449</v>
      </c>
      <c r="U1122" s="624">
        <f t="shared" si="798"/>
        <v>28.936530000000001</v>
      </c>
      <c r="V1122" s="99">
        <v>9591</v>
      </c>
      <c r="W1122" s="100">
        <f>VLOOKUP(H1122,[1]Billing!$I$2:$Y$2302,17,FALSE)</f>
        <v>13704</v>
      </c>
      <c r="X1122" s="94">
        <f t="shared" si="799"/>
        <v>4113</v>
      </c>
      <c r="Y1122" s="94"/>
      <c r="Z1122" s="94">
        <f t="shared" si="800"/>
        <v>4113</v>
      </c>
      <c r="AA1122" s="624">
        <f t="shared" si="801"/>
        <v>329.04</v>
      </c>
      <c r="AB1122" s="91">
        <v>357.97653000000003</v>
      </c>
      <c r="AC1122" s="91"/>
    </row>
    <row r="1123" spans="1:34" s="4" customFormat="1" ht="15" customHeight="1">
      <c r="A1123" s="81" t="s">
        <v>5912</v>
      </c>
      <c r="B1123" s="90">
        <v>1071511400</v>
      </c>
      <c r="C1123" s="91">
        <f>SUM(U1123+AA1123)</f>
        <v>100.40916000000001</v>
      </c>
      <c r="D1123" s="294">
        <v>13586873</v>
      </c>
      <c r="E1123" s="90" t="s">
        <v>4023</v>
      </c>
      <c r="F1123" s="90" t="s">
        <v>5913</v>
      </c>
      <c r="G1123" s="90" t="s">
        <v>2200</v>
      </c>
      <c r="H1123" s="93" t="s">
        <v>5914</v>
      </c>
      <c r="I1123" s="90">
        <v>0</v>
      </c>
      <c r="J1123" s="90">
        <v>0</v>
      </c>
      <c r="K1123" s="95">
        <v>1.9970000000000002E-2</v>
      </c>
      <c r="L1123" s="96">
        <v>0.08</v>
      </c>
      <c r="M1123" s="96">
        <f t="shared" ref="M1123:N1125" si="806">I1123*K1123</f>
        <v>0</v>
      </c>
      <c r="N1123" s="96">
        <f t="shared" si="806"/>
        <v>0</v>
      </c>
      <c r="O1123" s="96" t="s">
        <v>27</v>
      </c>
      <c r="P1123" s="187">
        <v>8785</v>
      </c>
      <c r="Q1123" s="98">
        <f>VLOOKUP(H1123,Devices!$A$2:$C$2077,3,FALSE)</f>
        <v>13813</v>
      </c>
      <c r="R1123" s="94">
        <f t="shared" si="796"/>
        <v>5028</v>
      </c>
      <c r="S1123" s="94"/>
      <c r="T1123" s="94">
        <f t="shared" si="797"/>
        <v>5028</v>
      </c>
      <c r="U1123" s="624">
        <f t="shared" si="798"/>
        <v>100.40916000000001</v>
      </c>
      <c r="V1123" s="99">
        <v>0</v>
      </c>
      <c r="W1123" s="100">
        <v>0</v>
      </c>
      <c r="X1123" s="94">
        <f t="shared" si="799"/>
        <v>0</v>
      </c>
      <c r="Y1123" s="94"/>
      <c r="Z1123" s="94" t="str">
        <f t="shared" si="800"/>
        <v>0</v>
      </c>
      <c r="AA1123" s="624">
        <f t="shared" si="801"/>
        <v>0</v>
      </c>
      <c r="AB1123" s="91">
        <v>100.40916000000001</v>
      </c>
      <c r="AC1123" s="91"/>
    </row>
    <row r="1124" spans="1:34" s="4" customFormat="1" ht="15" customHeight="1">
      <c r="A1124" s="81" t="s">
        <v>5912</v>
      </c>
      <c r="B1124" s="90">
        <v>1071511400</v>
      </c>
      <c r="C1124" s="91">
        <f>SUM(U1124+AA1124)</f>
        <v>39.99991</v>
      </c>
      <c r="D1124" s="294">
        <v>13586872</v>
      </c>
      <c r="E1124" s="90" t="s">
        <v>4023</v>
      </c>
      <c r="F1124" s="90" t="s">
        <v>5915</v>
      </c>
      <c r="G1124" s="90" t="s">
        <v>2200</v>
      </c>
      <c r="H1124" s="93" t="s">
        <v>5870</v>
      </c>
      <c r="I1124" s="90">
        <v>0</v>
      </c>
      <c r="J1124" s="90">
        <v>0</v>
      </c>
      <c r="K1124" s="95">
        <v>1.9970000000000002E-2</v>
      </c>
      <c r="L1124" s="96">
        <v>0.08</v>
      </c>
      <c r="M1124" s="96">
        <f t="shared" si="806"/>
        <v>0</v>
      </c>
      <c r="N1124" s="96">
        <f t="shared" si="806"/>
        <v>0</v>
      </c>
      <c r="O1124" s="96" t="s">
        <v>27</v>
      </c>
      <c r="P1124" s="187">
        <v>4787</v>
      </c>
      <c r="Q1124" s="98">
        <f>VLOOKUP(H1124,Devices!$A$2:$C$2077,3,FALSE)</f>
        <v>6790</v>
      </c>
      <c r="R1124" s="94">
        <f t="shared" si="796"/>
        <v>2003</v>
      </c>
      <c r="S1124" s="94"/>
      <c r="T1124" s="94">
        <f t="shared" si="797"/>
        <v>2003</v>
      </c>
      <c r="U1124" s="624">
        <f t="shared" si="798"/>
        <v>39.99991</v>
      </c>
      <c r="V1124" s="99">
        <v>0</v>
      </c>
      <c r="W1124" s="100">
        <v>0</v>
      </c>
      <c r="X1124" s="94">
        <f t="shared" si="799"/>
        <v>0</v>
      </c>
      <c r="Y1124" s="94"/>
      <c r="Z1124" s="94" t="str">
        <f t="shared" si="800"/>
        <v>0</v>
      </c>
      <c r="AA1124" s="624">
        <f t="shared" si="801"/>
        <v>0</v>
      </c>
      <c r="AB1124" s="91">
        <v>39.99991</v>
      </c>
      <c r="AC1124" s="91"/>
    </row>
    <row r="1125" spans="1:34" s="4" customFormat="1" ht="15" customHeight="1">
      <c r="A1125" s="81" t="s">
        <v>5912</v>
      </c>
      <c r="B1125" s="90">
        <v>1071511400</v>
      </c>
      <c r="C1125" s="91">
        <f>SUM(U1125+AA1125)</f>
        <v>136.37513000000001</v>
      </c>
      <c r="D1125" s="294">
        <v>13586880</v>
      </c>
      <c r="E1125" s="90" t="s">
        <v>4023</v>
      </c>
      <c r="F1125" s="90" t="s">
        <v>5915</v>
      </c>
      <c r="G1125" s="90" t="s">
        <v>2200</v>
      </c>
      <c r="H1125" s="93" t="s">
        <v>5868</v>
      </c>
      <c r="I1125" s="90">
        <v>0</v>
      </c>
      <c r="J1125" s="90">
        <v>0</v>
      </c>
      <c r="K1125" s="95">
        <v>1.9970000000000002E-2</v>
      </c>
      <c r="L1125" s="96">
        <v>0.08</v>
      </c>
      <c r="M1125" s="96">
        <f t="shared" si="806"/>
        <v>0</v>
      </c>
      <c r="N1125" s="96">
        <f t="shared" si="806"/>
        <v>0</v>
      </c>
      <c r="O1125" s="96" t="s">
        <v>27</v>
      </c>
      <c r="P1125" s="187">
        <v>15253</v>
      </c>
      <c r="Q1125" s="98">
        <f>VLOOKUP(H1125,[1]Billing!$I$2:$S$2302,11,FALSE)</f>
        <v>22082</v>
      </c>
      <c r="R1125" s="94">
        <f t="shared" si="796"/>
        <v>6829</v>
      </c>
      <c r="S1125" s="94"/>
      <c r="T1125" s="94">
        <f t="shared" si="797"/>
        <v>6829</v>
      </c>
      <c r="U1125" s="624">
        <f t="shared" si="798"/>
        <v>136.37513000000001</v>
      </c>
      <c r="V1125" s="99">
        <v>0</v>
      </c>
      <c r="W1125" s="100">
        <f>VLOOKUP(H1125,[1]Billing!$I$2:$Y$2302,17,FALSE)</f>
        <v>0</v>
      </c>
      <c r="X1125" s="94">
        <f t="shared" si="799"/>
        <v>0</v>
      </c>
      <c r="Y1125" s="94"/>
      <c r="Z1125" s="94" t="str">
        <f t="shared" si="800"/>
        <v>0</v>
      </c>
      <c r="AA1125" s="624">
        <f t="shared" si="801"/>
        <v>0</v>
      </c>
      <c r="AB1125" s="91">
        <v>136.37513000000001</v>
      </c>
      <c r="AC1125" s="91"/>
    </row>
    <row r="1126" spans="1:34" s="4" customFormat="1" ht="15" customHeight="1">
      <c r="A1126" s="81" t="s">
        <v>6654</v>
      </c>
      <c r="B1126" s="90">
        <v>1013195500</v>
      </c>
      <c r="C1126" s="91">
        <f>SUM(U1126+AA1126)</f>
        <v>239.64000000000001</v>
      </c>
      <c r="D1126" s="294">
        <v>13586856</v>
      </c>
      <c r="E1126" s="90" t="s">
        <v>4023</v>
      </c>
      <c r="F1126" s="90" t="s">
        <v>4030</v>
      </c>
      <c r="G1126" s="90" t="s">
        <v>2200</v>
      </c>
      <c r="H1126" s="93" t="s">
        <v>6615</v>
      </c>
      <c r="I1126" s="90">
        <v>0</v>
      </c>
      <c r="J1126" s="90">
        <v>0</v>
      </c>
      <c r="K1126" s="95">
        <v>1.9970000000000002E-2</v>
      </c>
      <c r="L1126" s="96">
        <v>0.08</v>
      </c>
      <c r="M1126" s="96">
        <f>I1126*K1126</f>
        <v>0</v>
      </c>
      <c r="N1126" s="96">
        <f>J1126*L1126</f>
        <v>0</v>
      </c>
      <c r="O1126" s="96" t="s">
        <v>27</v>
      </c>
      <c r="P1126" s="187">
        <v>16070</v>
      </c>
      <c r="Q1126" s="98">
        <f>VLOOKUP(H1126,Devices!$A$2:$C$2077,3,FALSE)</f>
        <v>28070</v>
      </c>
      <c r="R1126" s="94">
        <f>Q1126-P1126</f>
        <v>12000</v>
      </c>
      <c r="S1126" s="94"/>
      <c r="T1126" s="94">
        <f>IF(R1126-I1126&gt;0, R1126-I1126,"0")</f>
        <v>12000</v>
      </c>
      <c r="U1126" s="624">
        <f>IF(T1126&gt;0,T1126*K1126,"0")</f>
        <v>239.64000000000001</v>
      </c>
      <c r="V1126" s="99">
        <v>0</v>
      </c>
      <c r="W1126" s="100">
        <v>0</v>
      </c>
      <c r="X1126" s="94">
        <f>W1126-V1126</f>
        <v>0</v>
      </c>
      <c r="Y1126" s="94"/>
      <c r="Z1126" s="94" t="str">
        <f>IF(X1126-J1126&gt;0,X1126-J1126,"0")</f>
        <v>0</v>
      </c>
      <c r="AA1126" s="624">
        <f>IF(Z1126&gt;0,Z1126*L1126,"0")</f>
        <v>0</v>
      </c>
      <c r="AB1126" s="91">
        <v>239.64000000000001</v>
      </c>
      <c r="AC1126" s="91"/>
    </row>
    <row r="1127" spans="1:34" s="4" customFormat="1" ht="15" customHeight="1">
      <c r="A1127" s="81" t="s">
        <v>6654</v>
      </c>
      <c r="B1127" s="90">
        <v>1071511500</v>
      </c>
      <c r="C1127" s="91">
        <f>SUM(U1127+AA1127)</f>
        <v>129.74509</v>
      </c>
      <c r="D1127" s="294">
        <v>13586832</v>
      </c>
      <c r="E1127" s="90" t="s">
        <v>4023</v>
      </c>
      <c r="F1127" s="90" t="s">
        <v>6655</v>
      </c>
      <c r="G1127" s="90" t="s">
        <v>2200</v>
      </c>
      <c r="H1127" s="93" t="s">
        <v>6613</v>
      </c>
      <c r="I1127" s="90">
        <v>0</v>
      </c>
      <c r="J1127" s="90">
        <v>0</v>
      </c>
      <c r="K1127" s="95">
        <v>1.9970000000000002E-2</v>
      </c>
      <c r="L1127" s="96">
        <v>0.08</v>
      </c>
      <c r="M1127" s="96">
        <f>I1127*K1127</f>
        <v>0</v>
      </c>
      <c r="N1127" s="96">
        <f>J1127*L1127</f>
        <v>0</v>
      </c>
      <c r="O1127" s="96" t="s">
        <v>27</v>
      </c>
      <c r="P1127" s="187">
        <v>5619</v>
      </c>
      <c r="Q1127" s="98">
        <f>VLOOKUP(H1127,Devices!$A$2:$C$2077,3,FALSE)</f>
        <v>12116</v>
      </c>
      <c r="R1127" s="94">
        <f>Q1127-P1127</f>
        <v>6497</v>
      </c>
      <c r="S1127" s="94"/>
      <c r="T1127" s="94">
        <f>IF(R1127-I1127&gt;0, R1127-I1127,"0")</f>
        <v>6497</v>
      </c>
      <c r="U1127" s="624">
        <f>IF(T1127&gt;0,T1127*K1127,"0")</f>
        <v>129.74509</v>
      </c>
      <c r="V1127" s="99">
        <v>0</v>
      </c>
      <c r="W1127" s="100">
        <v>0</v>
      </c>
      <c r="X1127" s="94">
        <f>W1127-V1127</f>
        <v>0</v>
      </c>
      <c r="Y1127" s="94"/>
      <c r="Z1127" s="94" t="str">
        <f>IF(X1127-J1127&gt;0,X1127-J1127,"0")</f>
        <v>0</v>
      </c>
      <c r="AA1127" s="624">
        <f>IF(Z1127&gt;0,Z1127*L1127,"0")</f>
        <v>0</v>
      </c>
      <c r="AB1127" s="91">
        <v>129.74509</v>
      </c>
      <c r="AC1127" s="91"/>
    </row>
    <row r="1128" spans="1:34" s="3" customFormat="1" ht="15" customHeight="1">
      <c r="A1128" s="81" t="s">
        <v>1541</v>
      </c>
      <c r="B1128" s="90">
        <v>1013187920</v>
      </c>
      <c r="C1128" s="91">
        <f>SUM(U1128+AA1128)</f>
        <v>147.52477999999999</v>
      </c>
      <c r="D1128" s="294">
        <v>12319365</v>
      </c>
      <c r="E1128" s="90" t="s">
        <v>1069</v>
      </c>
      <c r="F1128" s="90" t="s">
        <v>1543</v>
      </c>
      <c r="G1128" s="90" t="s">
        <v>1325</v>
      </c>
      <c r="H1128" s="120" t="s">
        <v>666</v>
      </c>
      <c r="I1128" s="94">
        <v>0</v>
      </c>
      <c r="J1128" s="90">
        <v>0</v>
      </c>
      <c r="K1128" s="95">
        <v>1.9970000000000002E-2</v>
      </c>
      <c r="L1128" s="96">
        <v>0.08</v>
      </c>
      <c r="M1128" s="96">
        <f t="shared" si="724"/>
        <v>0</v>
      </c>
      <c r="N1128" s="96">
        <f t="shared" si="725"/>
        <v>0</v>
      </c>
      <c r="O1128" s="96" t="s">
        <v>27</v>
      </c>
      <c r="P1128" s="290">
        <v>85649</v>
      </c>
      <c r="Q1128" s="98">
        <f>VLOOKUP(H1128,Devices!$A$2:$C$2077,3,FALSE)</f>
        <v>86823</v>
      </c>
      <c r="R1128" s="94">
        <f t="shared" si="726"/>
        <v>1174</v>
      </c>
      <c r="S1128" s="94"/>
      <c r="T1128" s="94">
        <f t="shared" si="742"/>
        <v>1174</v>
      </c>
      <c r="U1128" s="624">
        <f t="shared" si="743"/>
        <v>23.444780000000002</v>
      </c>
      <c r="V1128" s="157">
        <v>71891</v>
      </c>
      <c r="W1128" s="100">
        <f>VLOOKUP(H1128,Devices!$A$2:$D$2077,4,FALSE)</f>
        <v>73442</v>
      </c>
      <c r="X1128" s="94">
        <f t="shared" si="734"/>
        <v>1551</v>
      </c>
      <c r="Y1128" s="94"/>
      <c r="Z1128" s="94">
        <f t="shared" si="744"/>
        <v>1551</v>
      </c>
      <c r="AA1128" s="624">
        <f t="shared" si="745"/>
        <v>124.08</v>
      </c>
      <c r="AB1128" s="91">
        <v>147.52477999999999</v>
      </c>
      <c r="AC1128" s="91"/>
      <c r="AF1128" s="4"/>
      <c r="AG1128" s="4"/>
      <c r="AH1128" s="4"/>
    </row>
    <row r="1129" spans="1:34" s="3" customFormat="1" ht="15" customHeight="1">
      <c r="A1129" s="81" t="s">
        <v>1541</v>
      </c>
      <c r="B1129" s="90">
        <v>1013187920</v>
      </c>
      <c r="C1129" s="91">
        <f>SUM(U1129+AA1129)</f>
        <v>7.9680300000000006</v>
      </c>
      <c r="D1129" s="294">
        <v>12602843</v>
      </c>
      <c r="E1129" s="90" t="s">
        <v>1069</v>
      </c>
      <c r="F1129" s="90" t="s">
        <v>1544</v>
      </c>
      <c r="G1129" s="90" t="s">
        <v>1290</v>
      </c>
      <c r="H1129" s="120" t="s">
        <v>1542</v>
      </c>
      <c r="I1129" s="94">
        <v>0</v>
      </c>
      <c r="J1129" s="90">
        <v>0</v>
      </c>
      <c r="K1129" s="95">
        <v>1.9970000000000002E-2</v>
      </c>
      <c r="L1129" s="96">
        <v>0.08</v>
      </c>
      <c r="M1129" s="96">
        <f t="shared" ref="M1129:M1172" si="807">I1129*K1129</f>
        <v>0</v>
      </c>
      <c r="N1129" s="96">
        <f t="shared" ref="N1129:N1172" si="808">J1129*L1129</f>
        <v>0</v>
      </c>
      <c r="O1129" s="96" t="s">
        <v>27</v>
      </c>
      <c r="P1129" s="290">
        <v>42956</v>
      </c>
      <c r="Q1129" s="98">
        <f>VLOOKUP(H1129,Devices!$A$2:$C$2077,3,FALSE)</f>
        <v>43355</v>
      </c>
      <c r="R1129" s="94">
        <f t="shared" ref="R1129:R1172" si="809">Q1129-P1129</f>
        <v>399</v>
      </c>
      <c r="S1129" s="94"/>
      <c r="T1129" s="94">
        <f t="shared" si="742"/>
        <v>399</v>
      </c>
      <c r="U1129" s="624">
        <f t="shared" si="743"/>
        <v>7.9680300000000006</v>
      </c>
      <c r="V1129" s="157">
        <v>0</v>
      </c>
      <c r="W1129" s="100">
        <f>VLOOKUP(H1129,Devices!$A$2:$D$2077,4,FALSE)</f>
        <v>0</v>
      </c>
      <c r="X1129" s="94">
        <f t="shared" si="734"/>
        <v>0</v>
      </c>
      <c r="Y1129" s="94"/>
      <c r="Z1129" s="94" t="str">
        <f t="shared" si="744"/>
        <v>0</v>
      </c>
      <c r="AA1129" s="624">
        <f t="shared" si="745"/>
        <v>0</v>
      </c>
      <c r="AB1129" s="91">
        <v>7.9680300000000006</v>
      </c>
      <c r="AC1129" s="91"/>
      <c r="AF1129" s="4"/>
    </row>
    <row r="1130" spans="1:34" s="3" customFormat="1" ht="15" customHeight="1">
      <c r="A1130" s="81" t="s">
        <v>1541</v>
      </c>
      <c r="B1130" s="90">
        <v>1013187920</v>
      </c>
      <c r="C1130" s="91">
        <f>SUM(U1130+AA1130)</f>
        <v>194.75260000000003</v>
      </c>
      <c r="D1130" s="294">
        <v>12602817</v>
      </c>
      <c r="E1130" s="90" t="s">
        <v>1069</v>
      </c>
      <c r="F1130" s="90" t="s">
        <v>1545</v>
      </c>
      <c r="G1130" s="90" t="s">
        <v>1174</v>
      </c>
      <c r="H1130" s="120" t="s">
        <v>1546</v>
      </c>
      <c r="I1130" s="94">
        <v>0</v>
      </c>
      <c r="J1130" s="90">
        <v>0</v>
      </c>
      <c r="K1130" s="95">
        <v>1.9970000000000002E-2</v>
      </c>
      <c r="L1130" s="96">
        <v>0.08</v>
      </c>
      <c r="M1130" s="96">
        <f t="shared" si="807"/>
        <v>0</v>
      </c>
      <c r="N1130" s="96">
        <f t="shared" si="808"/>
        <v>0</v>
      </c>
      <c r="O1130" s="96" t="s">
        <v>27</v>
      </c>
      <c r="P1130" s="290">
        <v>62052</v>
      </c>
      <c r="Q1130" s="98">
        <f>VLOOKUP(H1130,Devices!$A$2:$C$2077,3,FALSE)</f>
        <v>63632</v>
      </c>
      <c r="R1130" s="94">
        <f t="shared" si="809"/>
        <v>1580</v>
      </c>
      <c r="S1130" s="94"/>
      <c r="T1130" s="94">
        <f t="shared" si="742"/>
        <v>1580</v>
      </c>
      <c r="U1130" s="624">
        <f t="shared" si="743"/>
        <v>31.552600000000002</v>
      </c>
      <c r="V1130" s="157">
        <v>51097</v>
      </c>
      <c r="W1130" s="100">
        <f>VLOOKUP(H1130,Devices!$A$2:$D$2077,4,FALSE)</f>
        <v>53137</v>
      </c>
      <c r="X1130" s="94">
        <f t="shared" si="734"/>
        <v>2040</v>
      </c>
      <c r="Y1130" s="94"/>
      <c r="Z1130" s="94">
        <f t="shared" si="744"/>
        <v>2040</v>
      </c>
      <c r="AA1130" s="624">
        <f t="shared" si="745"/>
        <v>163.20000000000002</v>
      </c>
      <c r="AB1130" s="91">
        <v>194.75260000000003</v>
      </c>
      <c r="AC1130" s="91"/>
    </row>
    <row r="1131" spans="1:34" s="4" customFormat="1" ht="15" customHeight="1">
      <c r="A1131" s="81" t="s">
        <v>1541</v>
      </c>
      <c r="B1131" s="90">
        <v>1013187920</v>
      </c>
      <c r="C1131" s="91">
        <f>SUM(U1131+AA1131)</f>
        <v>70.148960000000002</v>
      </c>
      <c r="D1131" s="294">
        <v>12603575</v>
      </c>
      <c r="E1131" s="90" t="s">
        <v>1069</v>
      </c>
      <c r="F1131" s="90" t="s">
        <v>1741</v>
      </c>
      <c r="G1131" s="90" t="s">
        <v>1762</v>
      </c>
      <c r="H1131" s="120" t="s">
        <v>1742</v>
      </c>
      <c r="I1131" s="94">
        <v>0</v>
      </c>
      <c r="J1131" s="90">
        <v>0</v>
      </c>
      <c r="K1131" s="95">
        <v>1.9970000000000002E-2</v>
      </c>
      <c r="L1131" s="96">
        <v>0.08</v>
      </c>
      <c r="M1131" s="96">
        <f t="shared" si="807"/>
        <v>0</v>
      </c>
      <c r="N1131" s="96">
        <f t="shared" si="808"/>
        <v>0</v>
      </c>
      <c r="O1131" s="96" t="s">
        <v>27</v>
      </c>
      <c r="P1131" s="290">
        <v>49485</v>
      </c>
      <c r="Q1131" s="98">
        <f>VLOOKUP(H1131,Devices!$A$2:$C$2077,3,FALSE)</f>
        <v>49853</v>
      </c>
      <c r="R1131" s="94">
        <f t="shared" si="809"/>
        <v>368</v>
      </c>
      <c r="S1131" s="94"/>
      <c r="T1131" s="94">
        <f t="shared" si="742"/>
        <v>368</v>
      </c>
      <c r="U1131" s="624">
        <f t="shared" si="743"/>
        <v>7.3489600000000008</v>
      </c>
      <c r="V1131" s="157">
        <v>59242</v>
      </c>
      <c r="W1131" s="100">
        <f>VLOOKUP(H1131,Devices!$A$2:$D$2077,4,FALSE)</f>
        <v>60027</v>
      </c>
      <c r="X1131" s="94">
        <f t="shared" si="734"/>
        <v>785</v>
      </c>
      <c r="Y1131" s="94"/>
      <c r="Z1131" s="94">
        <f t="shared" si="744"/>
        <v>785</v>
      </c>
      <c r="AA1131" s="624">
        <f t="shared" si="745"/>
        <v>62.800000000000004</v>
      </c>
      <c r="AB1131" s="91">
        <v>70.148960000000002</v>
      </c>
      <c r="AC1131" s="91"/>
      <c r="AF1131" s="3"/>
      <c r="AG1131" s="3"/>
      <c r="AH1131" s="3"/>
    </row>
    <row r="1132" spans="1:34" s="3" customFormat="1" ht="15" customHeight="1">
      <c r="A1132" s="81" t="s">
        <v>4470</v>
      </c>
      <c r="B1132" s="90">
        <v>1013187920</v>
      </c>
      <c r="C1132" s="91">
        <f>SUM(U1132+AA1132)</f>
        <v>32.81277</v>
      </c>
      <c r="D1132" s="294">
        <v>13656832</v>
      </c>
      <c r="E1132" s="90" t="s">
        <v>1069</v>
      </c>
      <c r="F1132" s="90" t="s">
        <v>4471</v>
      </c>
      <c r="G1132" s="90" t="s">
        <v>3511</v>
      </c>
      <c r="H1132" s="120" t="s">
        <v>4472</v>
      </c>
      <c r="I1132" s="94">
        <v>0</v>
      </c>
      <c r="J1132" s="90">
        <v>0</v>
      </c>
      <c r="K1132" s="95">
        <v>1.9970000000000002E-2</v>
      </c>
      <c r="L1132" s="96">
        <v>0.08</v>
      </c>
      <c r="M1132" s="96">
        <f t="shared" ref="M1132:N1134" si="810">I1132*K1132</f>
        <v>0</v>
      </c>
      <c r="N1132" s="96">
        <f t="shared" si="810"/>
        <v>0</v>
      </c>
      <c r="O1132" s="96" t="s">
        <v>27</v>
      </c>
      <c r="P1132" s="290">
        <v>6810</v>
      </c>
      <c r="Q1132" s="98">
        <f>VLOOKUP(H1132,Devices!$A$2:$C$2077,3,FALSE)</f>
        <v>7051</v>
      </c>
      <c r="R1132" s="94">
        <f>Q1132-P1132</f>
        <v>241</v>
      </c>
      <c r="S1132" s="94"/>
      <c r="T1132" s="94">
        <f>IF(R1132-I1132&gt;0, R1132-I1132,"0")</f>
        <v>241</v>
      </c>
      <c r="U1132" s="624">
        <f>IF(T1132&gt;0,T1132*K1132,"0")</f>
        <v>4.8127700000000004</v>
      </c>
      <c r="V1132" s="157">
        <v>24703</v>
      </c>
      <c r="W1132" s="100">
        <f>VLOOKUP(H1132,Devices!$A$2:$D$2077,4,FALSE)</f>
        <v>25053</v>
      </c>
      <c r="X1132" s="94">
        <f>W1132-V1132</f>
        <v>350</v>
      </c>
      <c r="Y1132" s="94"/>
      <c r="Z1132" s="94">
        <f>IF(X1132-J1132&gt;0,X1132-J1132,"0")</f>
        <v>350</v>
      </c>
      <c r="AA1132" s="624">
        <f>IF(Z1132&gt;0,Z1132*L1132,"0")</f>
        <v>28</v>
      </c>
      <c r="AB1132" s="91">
        <v>32.81277</v>
      </c>
      <c r="AC1132" s="91"/>
      <c r="AG1132" s="4"/>
      <c r="AH1132" s="4"/>
    </row>
    <row r="1133" spans="1:34" s="3" customFormat="1" ht="15" customHeight="1">
      <c r="A1133" s="81" t="s">
        <v>4470</v>
      </c>
      <c r="B1133" s="90">
        <v>1012077860</v>
      </c>
      <c r="C1133" s="91">
        <f>SUM(U1133+AA1133)</f>
        <v>73.002920000000003</v>
      </c>
      <c r="D1133" s="294">
        <v>13392855</v>
      </c>
      <c r="E1133" s="90" t="s">
        <v>1069</v>
      </c>
      <c r="F1133" s="90" t="s">
        <v>4473</v>
      </c>
      <c r="G1133" s="90" t="s">
        <v>3511</v>
      </c>
      <c r="H1133" s="120" t="s">
        <v>4533</v>
      </c>
      <c r="I1133" s="94">
        <v>0</v>
      </c>
      <c r="J1133" s="90">
        <v>0</v>
      </c>
      <c r="K1133" s="95">
        <v>1.9970000000000002E-2</v>
      </c>
      <c r="L1133" s="96">
        <v>0.08</v>
      </c>
      <c r="M1133" s="96">
        <f t="shared" si="810"/>
        <v>0</v>
      </c>
      <c r="N1133" s="96">
        <f t="shared" si="810"/>
        <v>0</v>
      </c>
      <c r="O1133" s="96" t="s">
        <v>27</v>
      </c>
      <c r="P1133" s="290">
        <v>25803</v>
      </c>
      <c r="Q1133" s="98">
        <f>VLOOKUP(H1133,Devices!$A$2:$C$2077,3,FALSE)</f>
        <v>27039</v>
      </c>
      <c r="R1133" s="94">
        <f>Q1133-P1133</f>
        <v>1236</v>
      </c>
      <c r="S1133" s="94"/>
      <c r="T1133" s="94">
        <f>IF(R1133-I1133&gt;0, R1133-I1133,"0")</f>
        <v>1236</v>
      </c>
      <c r="U1133" s="624">
        <f>IF(T1133&gt;0,T1133*K1133,"0")</f>
        <v>24.682920000000003</v>
      </c>
      <c r="V1133" s="157">
        <v>21052</v>
      </c>
      <c r="W1133" s="100">
        <f>VLOOKUP(H1133,Devices!$A$2:$D$2077,4,FALSE)</f>
        <v>21656</v>
      </c>
      <c r="X1133" s="94">
        <f>W1133-V1133</f>
        <v>604</v>
      </c>
      <c r="Y1133" s="94"/>
      <c r="Z1133" s="94">
        <f>IF(X1133-J1133&gt;0,X1133-J1133,"0")</f>
        <v>604</v>
      </c>
      <c r="AA1133" s="624">
        <f>IF(Z1133&gt;0,Z1133*L1133,"0")</f>
        <v>48.32</v>
      </c>
      <c r="AB1133" s="91">
        <v>73.002920000000003</v>
      </c>
      <c r="AC1133" s="91"/>
      <c r="AF1133" s="4"/>
    </row>
    <row r="1134" spans="1:34" s="4" customFormat="1" ht="15" customHeight="1">
      <c r="A1134" s="81" t="s">
        <v>4470</v>
      </c>
      <c r="B1134" s="90">
        <v>1013187920</v>
      </c>
      <c r="C1134" s="91">
        <f>SUM(U1134+AA1134)</f>
        <v>1040.3419699999999</v>
      </c>
      <c r="D1134" s="294">
        <v>13657381</v>
      </c>
      <c r="E1134" s="90" t="s">
        <v>1069</v>
      </c>
      <c r="F1134" s="90" t="s">
        <v>4538</v>
      </c>
      <c r="G1134" s="90" t="s">
        <v>4188</v>
      </c>
      <c r="H1134" s="120" t="s">
        <v>4474</v>
      </c>
      <c r="I1134" s="94">
        <v>0</v>
      </c>
      <c r="J1134" s="90">
        <v>0</v>
      </c>
      <c r="K1134" s="95">
        <v>1.9970000000000002E-2</v>
      </c>
      <c r="L1134" s="96">
        <v>0.08</v>
      </c>
      <c r="M1134" s="96">
        <f t="shared" si="810"/>
        <v>0</v>
      </c>
      <c r="N1134" s="96">
        <f t="shared" si="810"/>
        <v>0</v>
      </c>
      <c r="O1134" s="96" t="s">
        <v>27</v>
      </c>
      <c r="P1134" s="290">
        <v>127154</v>
      </c>
      <c r="Q1134" s="98">
        <f>VLOOKUP(H1134,Devices!$A$2:$C$2077,3,FALSE)</f>
        <v>129755</v>
      </c>
      <c r="R1134" s="94">
        <f>Q1134-P1134</f>
        <v>2601</v>
      </c>
      <c r="S1134" s="94"/>
      <c r="T1134" s="94">
        <f>IF(R1134-I1134&gt;0, R1134-I1134,"0")</f>
        <v>2601</v>
      </c>
      <c r="U1134" s="624">
        <f>IF(T1134&gt;0,T1134*K1134,"0")</f>
        <v>51.941970000000005</v>
      </c>
      <c r="V1134" s="157">
        <v>137600</v>
      </c>
      <c r="W1134" s="100">
        <f>VLOOKUP(H1134,Devices!$A$2:$D$2077,4,FALSE)</f>
        <v>149955</v>
      </c>
      <c r="X1134" s="94">
        <f>W1134-V1134</f>
        <v>12355</v>
      </c>
      <c r="Y1134" s="94"/>
      <c r="Z1134" s="94">
        <f>IF(X1134-J1134&gt;0,X1134-J1134,"0")</f>
        <v>12355</v>
      </c>
      <c r="AA1134" s="624">
        <f>IF(Z1134&gt;0,Z1134*L1134,"0")</f>
        <v>988.4</v>
      </c>
      <c r="AB1134" s="91">
        <v>1040.3419699999999</v>
      </c>
      <c r="AC1134" s="91"/>
      <c r="AF1134" s="3"/>
      <c r="AG1134" s="3"/>
      <c r="AH1134" s="3"/>
    </row>
    <row r="1135" spans="1:34" s="4" customFormat="1" ht="15" customHeight="1">
      <c r="A1135" s="81" t="s">
        <v>4591</v>
      </c>
      <c r="B1135" s="90">
        <v>1012077860</v>
      </c>
      <c r="C1135" s="91">
        <f>SUM(U1135+AA1135)</f>
        <v>2054.5914600000001</v>
      </c>
      <c r="D1135" s="294">
        <v>13627091</v>
      </c>
      <c r="E1135" s="90" t="s">
        <v>1069</v>
      </c>
      <c r="F1135" s="90" t="s">
        <v>4473</v>
      </c>
      <c r="G1135" s="90" t="s">
        <v>4592</v>
      </c>
      <c r="H1135" s="120" t="s">
        <v>4593</v>
      </c>
      <c r="I1135" s="94">
        <v>0</v>
      </c>
      <c r="J1135" s="90">
        <v>0</v>
      </c>
      <c r="K1135" s="95">
        <v>1.9970000000000002E-2</v>
      </c>
      <c r="L1135" s="96">
        <v>0.08</v>
      </c>
      <c r="M1135" s="96">
        <f>I1135*K1135</f>
        <v>0</v>
      </c>
      <c r="N1135" s="96">
        <f>J1135*L1135</f>
        <v>0</v>
      </c>
      <c r="O1135" s="96" t="s">
        <v>27</v>
      </c>
      <c r="P1135" s="290">
        <v>401907</v>
      </c>
      <c r="Q1135" s="98">
        <f>VLOOKUP(H1135,Devices!$A$2:$C$2077,3,FALSE)</f>
        <v>431525</v>
      </c>
      <c r="R1135" s="94">
        <f>Q1135-P1135</f>
        <v>29618</v>
      </c>
      <c r="S1135" s="94"/>
      <c r="T1135" s="94">
        <f>IF(R1135-I1135&gt;0, R1135-I1135,"0")</f>
        <v>29618</v>
      </c>
      <c r="U1135" s="624">
        <f>IF(T1135&gt;0,T1135*K1135,"0")</f>
        <v>591.47146000000009</v>
      </c>
      <c r="V1135" s="157">
        <v>336030</v>
      </c>
      <c r="W1135" s="100">
        <f>VLOOKUP(H1135,Devices!$A$2:$D$2077,4,FALSE)</f>
        <v>354319</v>
      </c>
      <c r="X1135" s="94">
        <f>W1135-V1135</f>
        <v>18289</v>
      </c>
      <c r="Y1135" s="94"/>
      <c r="Z1135" s="94">
        <f>IF(X1135-J1135&gt;0,X1135-J1135,"0")</f>
        <v>18289</v>
      </c>
      <c r="AA1135" s="624">
        <f>IF(Z1135&gt;0,Z1135*L1135,"0")</f>
        <v>1463.1200000000001</v>
      </c>
      <c r="AB1135" s="91">
        <v>2054.5914600000001</v>
      </c>
      <c r="AC1135" s="91"/>
      <c r="AF1135" s="3"/>
    </row>
    <row r="1136" spans="1:34" s="3" customFormat="1" ht="15" customHeight="1">
      <c r="A1136" s="81" t="s">
        <v>4680</v>
      </c>
      <c r="B1136" s="90">
        <v>1013187920</v>
      </c>
      <c r="C1136" s="91">
        <f>SUM(U1136+AA1136)</f>
        <v>13.13589</v>
      </c>
      <c r="D1136" s="294">
        <v>12356281</v>
      </c>
      <c r="E1136" s="90" t="s">
        <v>1069</v>
      </c>
      <c r="F1136" s="90" t="s">
        <v>1743</v>
      </c>
      <c r="G1136" s="90" t="s">
        <v>2362</v>
      </c>
      <c r="H1136" s="120" t="s">
        <v>4625</v>
      </c>
      <c r="I1136" s="94">
        <v>0</v>
      </c>
      <c r="J1136" s="90">
        <v>0</v>
      </c>
      <c r="K1136" s="95">
        <v>1.9970000000000002E-2</v>
      </c>
      <c r="L1136" s="96">
        <v>0.08</v>
      </c>
      <c r="M1136" s="96">
        <f>I1136*K1136</f>
        <v>0</v>
      </c>
      <c r="N1136" s="96">
        <f>J1136*L1136</f>
        <v>0</v>
      </c>
      <c r="O1136" s="96" t="s">
        <v>27</v>
      </c>
      <c r="P1136" s="290">
        <v>2051</v>
      </c>
      <c r="Q1136" s="98">
        <f>VLOOKUP(H1136,Devices!$A$2:$C$2077,3,FALSE)</f>
        <v>2188</v>
      </c>
      <c r="R1136" s="94">
        <f>Q1136-P1136</f>
        <v>137</v>
      </c>
      <c r="S1136" s="94"/>
      <c r="T1136" s="94">
        <f>IF(R1136-I1136&gt;0, R1136-I1136,"0")</f>
        <v>137</v>
      </c>
      <c r="U1136" s="624">
        <f>IF(T1136&gt;0,T1136*K1136,"0")</f>
        <v>2.7358900000000004</v>
      </c>
      <c r="V1136" s="157">
        <v>3839</v>
      </c>
      <c r="W1136" s="100">
        <f>VLOOKUP(H1136,Devices!$A$2:$D$2077,4,FALSE)</f>
        <v>3969</v>
      </c>
      <c r="X1136" s="94">
        <f>W1136-V1136</f>
        <v>130</v>
      </c>
      <c r="Y1136" s="94"/>
      <c r="Z1136" s="94">
        <f>IF(X1136-J1136&gt;0,X1136-J1136,"0")</f>
        <v>130</v>
      </c>
      <c r="AA1136" s="624">
        <f>IF(Z1136&gt;0,Z1136*L1136,"0")</f>
        <v>10.4</v>
      </c>
      <c r="AB1136" s="91">
        <v>13.13589</v>
      </c>
      <c r="AC1136" s="91"/>
      <c r="AF1136" s="4"/>
      <c r="AG1136" s="4"/>
      <c r="AH1136" s="4"/>
    </row>
    <row r="1137" spans="1:34" s="3" customFormat="1" ht="15" customHeight="1">
      <c r="A1137" s="81" t="s">
        <v>667</v>
      </c>
      <c r="B1137" s="90">
        <v>1012142850</v>
      </c>
      <c r="C1137" s="91">
        <f>SUM(U1137+AA1137)</f>
        <v>167.21023000000002</v>
      </c>
      <c r="D1137" s="294">
        <v>12319112</v>
      </c>
      <c r="E1137" s="90" t="s">
        <v>669</v>
      </c>
      <c r="F1137" s="90" t="s">
        <v>2711</v>
      </c>
      <c r="G1137" s="90" t="s">
        <v>137</v>
      </c>
      <c r="H1137" s="120" t="s">
        <v>668</v>
      </c>
      <c r="I1137" s="94">
        <v>0</v>
      </c>
      <c r="J1137" s="94">
        <v>0</v>
      </c>
      <c r="K1137" s="95">
        <v>1.9970000000000002E-2</v>
      </c>
      <c r="L1137" s="96">
        <v>0.08</v>
      </c>
      <c r="M1137" s="96">
        <f t="shared" si="807"/>
        <v>0</v>
      </c>
      <c r="N1137" s="96">
        <f t="shared" si="808"/>
        <v>0</v>
      </c>
      <c r="O1137" s="96" t="s">
        <v>27</v>
      </c>
      <c r="P1137" s="290">
        <v>312801</v>
      </c>
      <c r="Q1137" s="98">
        <f>VLOOKUP(H1137,Devices!$A$2:$C$2077,3,FALSE)</f>
        <v>314460</v>
      </c>
      <c r="R1137" s="94">
        <f t="shared" si="809"/>
        <v>1659</v>
      </c>
      <c r="S1137" s="94"/>
      <c r="T1137" s="94">
        <f t="shared" si="742"/>
        <v>1659</v>
      </c>
      <c r="U1137" s="624">
        <f t="shared" si="743"/>
        <v>33.130230000000005</v>
      </c>
      <c r="V1137" s="157">
        <v>129200</v>
      </c>
      <c r="W1137" s="100">
        <f>VLOOKUP(H1137,Devices!$A$2:$D$2077,4,FALSE)</f>
        <v>130876</v>
      </c>
      <c r="X1137" s="94">
        <f t="shared" si="734"/>
        <v>1676</v>
      </c>
      <c r="Y1137" s="94"/>
      <c r="Z1137" s="94">
        <f t="shared" si="744"/>
        <v>1676</v>
      </c>
      <c r="AA1137" s="624">
        <f t="shared" si="745"/>
        <v>134.08000000000001</v>
      </c>
      <c r="AB1137" s="91">
        <v>167.21023000000002</v>
      </c>
      <c r="AC1137" s="91"/>
    </row>
    <row r="1138" spans="1:34" s="3" customFormat="1" ht="15" customHeight="1">
      <c r="A1138" s="81" t="s">
        <v>667</v>
      </c>
      <c r="B1138" s="90">
        <v>1012142850</v>
      </c>
      <c r="C1138" s="91">
        <f>SUM(U1138+AA1138)</f>
        <v>198.95618999999999</v>
      </c>
      <c r="D1138" s="294">
        <v>12319111</v>
      </c>
      <c r="E1138" s="90" t="s">
        <v>669</v>
      </c>
      <c r="F1138" s="90" t="s">
        <v>2119</v>
      </c>
      <c r="G1138" s="90" t="s">
        <v>1174</v>
      </c>
      <c r="H1138" s="93" t="s">
        <v>671</v>
      </c>
      <c r="I1138" s="94">
        <v>0</v>
      </c>
      <c r="J1138" s="94">
        <v>0</v>
      </c>
      <c r="K1138" s="95">
        <v>1.9970000000000002E-2</v>
      </c>
      <c r="L1138" s="96">
        <v>0.08</v>
      </c>
      <c r="M1138" s="96">
        <f t="shared" si="807"/>
        <v>0</v>
      </c>
      <c r="N1138" s="96">
        <f t="shared" si="808"/>
        <v>0</v>
      </c>
      <c r="O1138" s="96" t="s">
        <v>27</v>
      </c>
      <c r="P1138" s="184">
        <v>193367</v>
      </c>
      <c r="Q1138" s="98">
        <f>VLOOKUP(H1138,Devices!$A$2:$C$2077,3,FALSE)</f>
        <v>195494</v>
      </c>
      <c r="R1138" s="94">
        <f t="shared" si="809"/>
        <v>2127</v>
      </c>
      <c r="S1138" s="94"/>
      <c r="T1138" s="94">
        <f t="shared" si="742"/>
        <v>2127</v>
      </c>
      <c r="U1138" s="624">
        <f t="shared" si="743"/>
        <v>42.476190000000003</v>
      </c>
      <c r="V1138" s="99">
        <v>140325</v>
      </c>
      <c r="W1138" s="100">
        <f>VLOOKUP(H1138,Devices!$A$2:$D$2077,4,FALSE)</f>
        <v>142281</v>
      </c>
      <c r="X1138" s="94">
        <f t="shared" si="734"/>
        <v>1956</v>
      </c>
      <c r="Y1138" s="94"/>
      <c r="Z1138" s="94">
        <f t="shared" si="744"/>
        <v>1956</v>
      </c>
      <c r="AA1138" s="624">
        <f t="shared" si="745"/>
        <v>156.47999999999999</v>
      </c>
      <c r="AB1138" s="91">
        <v>198.95618999999999</v>
      </c>
      <c r="AC1138" s="91"/>
      <c r="AF1138" s="4"/>
    </row>
    <row r="1139" spans="1:34" s="4" customFormat="1" ht="15" customHeight="1">
      <c r="A1139" s="81" t="s">
        <v>2121</v>
      </c>
      <c r="B1139" s="90">
        <v>1012142960</v>
      </c>
      <c r="C1139" s="91">
        <f>SUM(U1139+AA1139)</f>
        <v>128.36421999999999</v>
      </c>
      <c r="D1139" s="294">
        <v>17076661</v>
      </c>
      <c r="E1139" s="90" t="s">
        <v>669</v>
      </c>
      <c r="F1139" s="90" t="s">
        <v>4123</v>
      </c>
      <c r="G1139" s="90" t="s">
        <v>1174</v>
      </c>
      <c r="H1139" s="93" t="s">
        <v>2122</v>
      </c>
      <c r="I1139" s="94">
        <v>0</v>
      </c>
      <c r="J1139" s="94">
        <v>0</v>
      </c>
      <c r="K1139" s="95">
        <v>1.9970000000000002E-2</v>
      </c>
      <c r="L1139" s="96">
        <v>0.08</v>
      </c>
      <c r="M1139" s="96">
        <f t="shared" si="807"/>
        <v>0</v>
      </c>
      <c r="N1139" s="96">
        <f t="shared" si="808"/>
        <v>0</v>
      </c>
      <c r="O1139" s="96" t="s">
        <v>27</v>
      </c>
      <c r="P1139" s="184">
        <v>198109</v>
      </c>
      <c r="Q1139" s="98">
        <f>VLOOKUP(H1139,Devices!$A$2:$C$2077,3,FALSE)</f>
        <v>200635</v>
      </c>
      <c r="R1139" s="94">
        <f t="shared" si="809"/>
        <v>2526</v>
      </c>
      <c r="S1139" s="94"/>
      <c r="T1139" s="94">
        <f t="shared" si="742"/>
        <v>2526</v>
      </c>
      <c r="U1139" s="624">
        <f t="shared" si="743"/>
        <v>50.444220000000001</v>
      </c>
      <c r="V1139" s="99">
        <v>100345</v>
      </c>
      <c r="W1139" s="100">
        <f>VLOOKUP(H1139,Devices!$A$2:$D$2077,4,FALSE)</f>
        <v>101319</v>
      </c>
      <c r="X1139" s="94">
        <f t="shared" si="734"/>
        <v>974</v>
      </c>
      <c r="Y1139" s="94"/>
      <c r="Z1139" s="94">
        <f t="shared" si="744"/>
        <v>974</v>
      </c>
      <c r="AA1139" s="624">
        <f t="shared" si="745"/>
        <v>77.92</v>
      </c>
      <c r="AB1139" s="91">
        <v>128.36421999999999</v>
      </c>
      <c r="AC1139" s="91"/>
      <c r="AF1139" s="3"/>
      <c r="AG1139" s="3"/>
      <c r="AH1139" s="3"/>
    </row>
    <row r="1140" spans="1:34" s="4" customFormat="1" ht="15" customHeight="1">
      <c r="A1140" s="81" t="s">
        <v>3231</v>
      </c>
      <c r="B1140" s="90">
        <v>1012143180</v>
      </c>
      <c r="C1140" s="91">
        <f>SUM(U1140+AA1140)</f>
        <v>60.549040000000005</v>
      </c>
      <c r="D1140" s="294">
        <v>12661848</v>
      </c>
      <c r="E1140" s="90" t="s">
        <v>669</v>
      </c>
      <c r="F1140" s="90" t="s">
        <v>3232</v>
      </c>
      <c r="G1140" s="90" t="s">
        <v>1753</v>
      </c>
      <c r="H1140" s="93" t="s">
        <v>3207</v>
      </c>
      <c r="I1140" s="94">
        <v>0</v>
      </c>
      <c r="J1140" s="94">
        <v>0</v>
      </c>
      <c r="K1140" s="95">
        <v>1.9970000000000002E-2</v>
      </c>
      <c r="L1140" s="96">
        <v>0.08</v>
      </c>
      <c r="M1140" s="96">
        <f t="shared" si="807"/>
        <v>0</v>
      </c>
      <c r="N1140" s="96">
        <f t="shared" si="808"/>
        <v>0</v>
      </c>
      <c r="O1140" s="96" t="s">
        <v>27</v>
      </c>
      <c r="P1140" s="184">
        <v>105111</v>
      </c>
      <c r="Q1140" s="98">
        <f>VLOOKUP(H1140,Devices!$A$2:$C$2077,3,FALSE)</f>
        <v>108143</v>
      </c>
      <c r="R1140" s="94">
        <f t="shared" si="809"/>
        <v>3032</v>
      </c>
      <c r="S1140" s="94"/>
      <c r="T1140" s="94">
        <f t="shared" si="742"/>
        <v>3032</v>
      </c>
      <c r="U1140" s="624">
        <f t="shared" si="743"/>
        <v>60.549040000000005</v>
      </c>
      <c r="V1140" s="99">
        <v>0</v>
      </c>
      <c r="W1140" s="100">
        <f>VLOOKUP(H1140,Devices!$A$2:$D$2077,4,FALSE)</f>
        <v>0</v>
      </c>
      <c r="X1140" s="94">
        <f t="shared" si="734"/>
        <v>0</v>
      </c>
      <c r="Y1140" s="94"/>
      <c r="Z1140" s="94" t="str">
        <f t="shared" si="744"/>
        <v>0</v>
      </c>
      <c r="AA1140" s="624">
        <f t="shared" si="745"/>
        <v>0</v>
      </c>
      <c r="AB1140" s="91">
        <v>60.549040000000005</v>
      </c>
      <c r="AC1140" s="91"/>
      <c r="AG1140" s="12"/>
      <c r="AH1140" s="12"/>
    </row>
    <row r="1141" spans="1:34" s="4" customFormat="1" ht="15" customHeight="1">
      <c r="A1141" s="81" t="s">
        <v>3284</v>
      </c>
      <c r="B1141" s="90">
        <v>1012143180</v>
      </c>
      <c r="C1141" s="91">
        <f>SUM(U1141+AA1141)</f>
        <v>263.32442000000003</v>
      </c>
      <c r="D1141" s="294">
        <v>12319334</v>
      </c>
      <c r="E1141" s="90" t="s">
        <v>669</v>
      </c>
      <c r="F1141" s="90" t="s">
        <v>3285</v>
      </c>
      <c r="G1141" s="90" t="s">
        <v>1749</v>
      </c>
      <c r="H1141" s="93" t="s">
        <v>3257</v>
      </c>
      <c r="I1141" s="94">
        <v>0</v>
      </c>
      <c r="J1141" s="94">
        <v>0</v>
      </c>
      <c r="K1141" s="95">
        <v>1.9970000000000002E-2</v>
      </c>
      <c r="L1141" s="96">
        <v>0.08</v>
      </c>
      <c r="M1141" s="96">
        <f t="shared" si="807"/>
        <v>0</v>
      </c>
      <c r="N1141" s="96">
        <f t="shared" si="808"/>
        <v>0</v>
      </c>
      <c r="O1141" s="96" t="s">
        <v>27</v>
      </c>
      <c r="P1141" s="184">
        <v>280139</v>
      </c>
      <c r="Q1141" s="98">
        <f>VLOOKUP(H1141,Devices!$A$2:$C$2077,3,FALSE)</f>
        <v>293325</v>
      </c>
      <c r="R1141" s="94">
        <f t="shared" si="809"/>
        <v>13186</v>
      </c>
      <c r="S1141" s="94"/>
      <c r="T1141" s="94">
        <f t="shared" si="742"/>
        <v>13186</v>
      </c>
      <c r="U1141" s="624">
        <f t="shared" si="743"/>
        <v>263.32442000000003</v>
      </c>
      <c r="V1141" s="99">
        <v>0</v>
      </c>
      <c r="W1141" s="100">
        <f>VLOOKUP(H1141,Devices!$A$2:$D$2077,4,FALSE)</f>
        <v>0</v>
      </c>
      <c r="X1141" s="94">
        <f t="shared" si="734"/>
        <v>0</v>
      </c>
      <c r="Y1141" s="94"/>
      <c r="Z1141" s="94" t="str">
        <f t="shared" si="744"/>
        <v>0</v>
      </c>
      <c r="AA1141" s="624">
        <f t="shared" si="745"/>
        <v>0</v>
      </c>
      <c r="AB1141" s="91">
        <v>263.32442000000003</v>
      </c>
      <c r="AC1141" s="91"/>
      <c r="AF1141" s="12"/>
    </row>
    <row r="1142" spans="1:34" s="4" customFormat="1" ht="15" customHeight="1">
      <c r="A1142" s="81" t="s">
        <v>3410</v>
      </c>
      <c r="B1142" s="90">
        <v>1012143210</v>
      </c>
      <c r="C1142" s="91">
        <f>SUM(U1142+AA1142)</f>
        <v>40.689520000000002</v>
      </c>
      <c r="D1142" s="294">
        <v>13215806</v>
      </c>
      <c r="E1142" s="90" t="s">
        <v>669</v>
      </c>
      <c r="F1142" s="90" t="s">
        <v>3411</v>
      </c>
      <c r="G1142" s="90" t="s">
        <v>3511</v>
      </c>
      <c r="H1142" s="93" t="s">
        <v>3388</v>
      </c>
      <c r="I1142" s="94">
        <v>0</v>
      </c>
      <c r="J1142" s="94">
        <v>0</v>
      </c>
      <c r="K1142" s="95">
        <v>1.9970000000000002E-2</v>
      </c>
      <c r="L1142" s="96">
        <v>0.08</v>
      </c>
      <c r="M1142" s="96">
        <f t="shared" si="807"/>
        <v>0</v>
      </c>
      <c r="N1142" s="96">
        <f t="shared" si="808"/>
        <v>0</v>
      </c>
      <c r="O1142" s="96" t="s">
        <v>27</v>
      </c>
      <c r="P1142" s="184">
        <v>47421</v>
      </c>
      <c r="Q1142" s="98">
        <f>VLOOKUP(H1142,Devices!$A$2:$C$2077,3,FALSE)</f>
        <v>48437</v>
      </c>
      <c r="R1142" s="94">
        <f t="shared" si="809"/>
        <v>1016</v>
      </c>
      <c r="S1142" s="94"/>
      <c r="T1142" s="94">
        <f t="shared" si="742"/>
        <v>1016</v>
      </c>
      <c r="U1142" s="624">
        <f t="shared" si="743"/>
        <v>20.289520000000003</v>
      </c>
      <c r="V1142" s="99">
        <v>13415</v>
      </c>
      <c r="W1142" s="100">
        <f>VLOOKUP(H1142,Devices!$A$2:$D$2077,4,FALSE)</f>
        <v>13670</v>
      </c>
      <c r="X1142" s="94">
        <f t="shared" si="734"/>
        <v>255</v>
      </c>
      <c r="Y1142" s="94"/>
      <c r="Z1142" s="94">
        <f t="shared" si="744"/>
        <v>255</v>
      </c>
      <c r="AA1142" s="624">
        <f t="shared" si="745"/>
        <v>20.400000000000002</v>
      </c>
      <c r="AB1142" s="91">
        <v>40.689520000000002</v>
      </c>
      <c r="AC1142" s="91"/>
    </row>
    <row r="1143" spans="1:34" s="4" customFormat="1" ht="15" customHeight="1">
      <c r="A1143" s="81" t="s">
        <v>3410</v>
      </c>
      <c r="B1143" s="90">
        <v>1012142280</v>
      </c>
      <c r="C1143" s="91">
        <f>SUM(U1143+AA1143)</f>
        <v>102.10661</v>
      </c>
      <c r="D1143" s="294">
        <v>13158874</v>
      </c>
      <c r="E1143" s="90" t="s">
        <v>669</v>
      </c>
      <c r="F1143" s="90" t="s">
        <v>3412</v>
      </c>
      <c r="G1143" s="90" t="s">
        <v>1932</v>
      </c>
      <c r="H1143" s="93" t="s">
        <v>3389</v>
      </c>
      <c r="I1143" s="94">
        <v>0</v>
      </c>
      <c r="J1143" s="94">
        <v>0</v>
      </c>
      <c r="K1143" s="95">
        <v>1.9970000000000002E-2</v>
      </c>
      <c r="L1143" s="96">
        <v>0.08</v>
      </c>
      <c r="M1143" s="96">
        <f t="shared" si="807"/>
        <v>0</v>
      </c>
      <c r="N1143" s="96">
        <f t="shared" si="808"/>
        <v>0</v>
      </c>
      <c r="O1143" s="96" t="s">
        <v>27</v>
      </c>
      <c r="P1143" s="184">
        <v>118134</v>
      </c>
      <c r="Q1143" s="98">
        <f>VLOOKUP(H1143,Devices!$A$2:$C$2077,3,FALSE)</f>
        <v>123247</v>
      </c>
      <c r="R1143" s="94">
        <f t="shared" si="809"/>
        <v>5113</v>
      </c>
      <c r="S1143" s="94"/>
      <c r="T1143" s="94">
        <f t="shared" si="742"/>
        <v>5113</v>
      </c>
      <c r="U1143" s="624">
        <f t="shared" si="743"/>
        <v>102.10661</v>
      </c>
      <c r="V1143" s="99">
        <v>0</v>
      </c>
      <c r="W1143" s="100">
        <f>VLOOKUP(H1143,Devices!$A$2:$D$2077,4,FALSE)</f>
        <v>0</v>
      </c>
      <c r="X1143" s="94">
        <f t="shared" si="734"/>
        <v>0</v>
      </c>
      <c r="Y1143" s="94"/>
      <c r="Z1143" s="94" t="str">
        <f t="shared" si="744"/>
        <v>0</v>
      </c>
      <c r="AA1143" s="624">
        <f t="shared" si="745"/>
        <v>0</v>
      </c>
      <c r="AB1143" s="91">
        <v>102.10661</v>
      </c>
      <c r="AC1143" s="91"/>
    </row>
    <row r="1144" spans="1:34" s="4" customFormat="1" ht="15" customHeight="1">
      <c r="A1144" s="81" t="s">
        <v>3410</v>
      </c>
      <c r="B1144" s="90">
        <v>1012143210</v>
      </c>
      <c r="C1144" s="91">
        <f>SUM(U1144+AA1144)</f>
        <v>298.25195000000002</v>
      </c>
      <c r="D1144" s="92">
        <v>12883420</v>
      </c>
      <c r="E1144" s="90" t="s">
        <v>2281</v>
      </c>
      <c r="F1144" s="90" t="s">
        <v>2282</v>
      </c>
      <c r="G1144" s="90" t="s">
        <v>1850</v>
      </c>
      <c r="H1144" s="93" t="s">
        <v>2283</v>
      </c>
      <c r="I1144" s="94">
        <v>0</v>
      </c>
      <c r="J1144" s="94">
        <v>0</v>
      </c>
      <c r="K1144" s="95">
        <v>1.9970000000000002E-2</v>
      </c>
      <c r="L1144" s="96">
        <v>0.08</v>
      </c>
      <c r="M1144" s="96">
        <f t="shared" si="807"/>
        <v>0</v>
      </c>
      <c r="N1144" s="96">
        <f t="shared" si="808"/>
        <v>0</v>
      </c>
      <c r="O1144" s="96" t="s">
        <v>27</v>
      </c>
      <c r="P1144" s="443">
        <v>804020</v>
      </c>
      <c r="Q1144" s="98">
        <f>VLOOKUP(H1144,Devices!$A$2:$C$2077,3,FALSE)</f>
        <v>818955</v>
      </c>
      <c r="R1144" s="94">
        <f t="shared" si="809"/>
        <v>14935</v>
      </c>
      <c r="S1144" s="94">
        <f>IF(R1144-I1144&gt;0, R1144-I1144,"0")</f>
        <v>14935</v>
      </c>
      <c r="T1144" s="94"/>
      <c r="U1144" s="96">
        <f>IF(S1144&gt;0,S1144*K1144,"0")</f>
        <v>298.25195000000002</v>
      </c>
      <c r="V1144" s="157">
        <v>0</v>
      </c>
      <c r="W1144" s="100">
        <f>VLOOKUP(H1144,Devices!$A$2:$D$2077,4,FALSE)</f>
        <v>0</v>
      </c>
      <c r="X1144" s="94">
        <f t="shared" ref="X1144:X1172" si="811">W1144-V1144</f>
        <v>0</v>
      </c>
      <c r="Y1144" s="94" t="str">
        <f>IF(X1144-J1144&gt;0,X1144-J1144,"0")</f>
        <v>0</v>
      </c>
      <c r="Z1144" s="94"/>
      <c r="AA1144" s="96">
        <f>IF(Y1144&gt;0,Y1144*L1144,"0")</f>
        <v>0</v>
      </c>
      <c r="AB1144" s="91">
        <v>298.25195000000002</v>
      </c>
      <c r="AC1144" s="91"/>
    </row>
    <row r="1145" spans="1:34" s="4" customFormat="1" ht="15" customHeight="1">
      <c r="A1145" s="81" t="s">
        <v>3463</v>
      </c>
      <c r="B1145" s="90">
        <v>1012142560</v>
      </c>
      <c r="C1145" s="91">
        <f>SUM(U1145+AA1145)</f>
        <v>3.6185300000000002</v>
      </c>
      <c r="D1145" s="294">
        <v>13218401</v>
      </c>
      <c r="E1145" s="90" t="s">
        <v>3464</v>
      </c>
      <c r="F1145" s="90" t="s">
        <v>3465</v>
      </c>
      <c r="G1145" s="90" t="s">
        <v>3466</v>
      </c>
      <c r="H1145" s="120" t="s">
        <v>3467</v>
      </c>
      <c r="I1145" s="94">
        <v>0</v>
      </c>
      <c r="J1145" s="94">
        <v>0</v>
      </c>
      <c r="K1145" s="95">
        <v>1.9970000000000002E-2</v>
      </c>
      <c r="L1145" s="96">
        <v>0.08</v>
      </c>
      <c r="M1145" s="96">
        <f t="shared" si="807"/>
        <v>0</v>
      </c>
      <c r="N1145" s="96">
        <f t="shared" si="808"/>
        <v>0</v>
      </c>
      <c r="O1145" s="96" t="s">
        <v>27</v>
      </c>
      <c r="P1145" s="315">
        <v>7897</v>
      </c>
      <c r="Q1145" s="98">
        <f>VLOOKUP(H1145,Devices!$A$2:$C$2077,3,FALSE)</f>
        <v>7946</v>
      </c>
      <c r="R1145" s="94">
        <f t="shared" si="809"/>
        <v>49</v>
      </c>
      <c r="S1145" s="94">
        <f>IF(R1145-I1145&gt;0, R1145-I1145,"0")</f>
        <v>49</v>
      </c>
      <c r="T1145" s="94"/>
      <c r="U1145" s="96">
        <f>IF(S1145&gt;0,S1145*K1145,"0")</f>
        <v>0.97853000000000012</v>
      </c>
      <c r="V1145" s="157">
        <v>1736</v>
      </c>
      <c r="W1145" s="100">
        <f>VLOOKUP(H1145,Devices!$A$2:$D$2077,4,FALSE)</f>
        <v>1769</v>
      </c>
      <c r="X1145" s="94">
        <f t="shared" si="811"/>
        <v>33</v>
      </c>
      <c r="Y1145" s="94">
        <f>IF(X1145-J1145&gt;0,X1145-J1145,"0")</f>
        <v>33</v>
      </c>
      <c r="Z1145" s="94"/>
      <c r="AA1145" s="96">
        <f>IF(Y1145&gt;0,Y1145*L1145,"0")</f>
        <v>2.64</v>
      </c>
      <c r="AB1145" s="91">
        <v>3.6185300000000002</v>
      </c>
      <c r="AC1145" s="91"/>
    </row>
    <row r="1146" spans="1:34" s="4" customFormat="1" ht="15" customHeight="1">
      <c r="A1146" s="81" t="s">
        <v>3539</v>
      </c>
      <c r="B1146" s="90">
        <v>1012143370</v>
      </c>
      <c r="C1146" s="91">
        <f>SUM(U1146+AA1146)</f>
        <v>83.714240000000004</v>
      </c>
      <c r="D1146" s="294">
        <v>12356121</v>
      </c>
      <c r="E1146" s="90" t="s">
        <v>669</v>
      </c>
      <c r="F1146" s="90" t="s">
        <v>3540</v>
      </c>
      <c r="G1146" s="90" t="s">
        <v>2280</v>
      </c>
      <c r="H1146" s="93" t="s">
        <v>3541</v>
      </c>
      <c r="I1146" s="94">
        <v>0</v>
      </c>
      <c r="J1146" s="94">
        <v>0</v>
      </c>
      <c r="K1146" s="95">
        <v>1.9970000000000002E-2</v>
      </c>
      <c r="L1146" s="96">
        <v>0.08</v>
      </c>
      <c r="M1146" s="96">
        <f t="shared" si="807"/>
        <v>0</v>
      </c>
      <c r="N1146" s="96">
        <f t="shared" si="808"/>
        <v>0</v>
      </c>
      <c r="O1146" s="96" t="s">
        <v>27</v>
      </c>
      <c r="P1146" s="184">
        <v>112401</v>
      </c>
      <c r="Q1146" s="98">
        <f>VLOOKUP(H1146,Devices!$A$2:$C$2077,3,FALSE)</f>
        <v>116593</v>
      </c>
      <c r="R1146" s="94">
        <f t="shared" si="809"/>
        <v>4192</v>
      </c>
      <c r="S1146" s="94"/>
      <c r="T1146" s="94">
        <f t="shared" ref="T1146:T1172" si="812">IF(R1146-I1146&gt;0, R1146-I1146,"0")</f>
        <v>4192</v>
      </c>
      <c r="U1146" s="624">
        <f t="shared" ref="U1146:U1172" si="813">IF(T1146&gt;0,T1146*K1146,"0")</f>
        <v>83.714240000000004</v>
      </c>
      <c r="V1146" s="99">
        <v>0</v>
      </c>
      <c r="W1146" s="100">
        <v>0</v>
      </c>
      <c r="X1146" s="94">
        <f t="shared" si="811"/>
        <v>0</v>
      </c>
      <c r="Y1146" s="94"/>
      <c r="Z1146" s="94" t="str">
        <f t="shared" ref="Z1146:Z1153" si="814">IF(X1146-J1146&gt;0,X1146-J1146,"0")</f>
        <v>0</v>
      </c>
      <c r="AA1146" s="624">
        <f t="shared" ref="AA1146:AA1153" si="815">IF(Z1146&gt;0,Z1146*L1146,"0")</f>
        <v>0</v>
      </c>
      <c r="AB1146" s="91">
        <v>83.714240000000004</v>
      </c>
      <c r="AC1146" s="91"/>
    </row>
    <row r="1147" spans="1:34" s="4" customFormat="1" ht="15" customHeight="1">
      <c r="A1147" s="81" t="s">
        <v>3539</v>
      </c>
      <c r="B1147" s="90">
        <v>1012143370</v>
      </c>
      <c r="C1147" s="91">
        <f>SUM(U1147+AA1147)</f>
        <v>42.955470000000005</v>
      </c>
      <c r="D1147" s="294">
        <v>12356120</v>
      </c>
      <c r="E1147" s="90" t="s">
        <v>669</v>
      </c>
      <c r="F1147" s="90" t="s">
        <v>3542</v>
      </c>
      <c r="G1147" s="90" t="s">
        <v>2280</v>
      </c>
      <c r="H1147" s="93" t="s">
        <v>3543</v>
      </c>
      <c r="I1147" s="94">
        <v>0</v>
      </c>
      <c r="J1147" s="94">
        <v>0</v>
      </c>
      <c r="K1147" s="95">
        <v>1.9970000000000002E-2</v>
      </c>
      <c r="L1147" s="96">
        <v>0.08</v>
      </c>
      <c r="M1147" s="96">
        <f t="shared" si="807"/>
        <v>0</v>
      </c>
      <c r="N1147" s="96">
        <f t="shared" si="808"/>
        <v>0</v>
      </c>
      <c r="O1147" s="96" t="s">
        <v>27</v>
      </c>
      <c r="P1147" s="184">
        <v>70489</v>
      </c>
      <c r="Q1147" s="98">
        <f>VLOOKUP(H1147,Devices!$A$2:$C$2077,3,FALSE)</f>
        <v>72640</v>
      </c>
      <c r="R1147" s="94">
        <f t="shared" si="809"/>
        <v>2151</v>
      </c>
      <c r="S1147" s="94"/>
      <c r="T1147" s="94">
        <f t="shared" si="812"/>
        <v>2151</v>
      </c>
      <c r="U1147" s="624">
        <f t="shared" si="813"/>
        <v>42.955470000000005</v>
      </c>
      <c r="V1147" s="99">
        <v>0</v>
      </c>
      <c r="W1147" s="100">
        <v>0</v>
      </c>
      <c r="X1147" s="94">
        <f t="shared" si="811"/>
        <v>0</v>
      </c>
      <c r="Y1147" s="94"/>
      <c r="Z1147" s="94" t="str">
        <f t="shared" si="814"/>
        <v>0</v>
      </c>
      <c r="AA1147" s="624">
        <f t="shared" si="815"/>
        <v>0</v>
      </c>
      <c r="AB1147" s="91">
        <v>42.955470000000005</v>
      </c>
      <c r="AC1147" s="91"/>
    </row>
    <row r="1148" spans="1:34" s="4" customFormat="1" ht="15" customHeight="1">
      <c r="A1148" s="81" t="s">
        <v>3856</v>
      </c>
      <c r="B1148" s="90">
        <v>1012143370</v>
      </c>
      <c r="C1148" s="91">
        <f>SUM(U1148+AA1148)</f>
        <v>79.888040000000004</v>
      </c>
      <c r="D1148" s="294">
        <v>13304801</v>
      </c>
      <c r="E1148" s="90" t="s">
        <v>3857</v>
      </c>
      <c r="F1148" s="90" t="s">
        <v>3540</v>
      </c>
      <c r="G1148" s="90" t="s">
        <v>2931</v>
      </c>
      <c r="H1148" s="93" t="s">
        <v>3858</v>
      </c>
      <c r="I1148" s="94">
        <v>0</v>
      </c>
      <c r="J1148" s="94">
        <v>0</v>
      </c>
      <c r="K1148" s="95">
        <v>1.9970000000000002E-2</v>
      </c>
      <c r="L1148" s="96">
        <v>0.08</v>
      </c>
      <c r="M1148" s="96">
        <f t="shared" si="807"/>
        <v>0</v>
      </c>
      <c r="N1148" s="96">
        <f t="shared" si="808"/>
        <v>0</v>
      </c>
      <c r="O1148" s="96" t="s">
        <v>27</v>
      </c>
      <c r="P1148" s="184">
        <v>151072</v>
      </c>
      <c r="Q1148" s="98">
        <f>VLOOKUP(H1148,Devices!$A$2:$C$2077,3,FALSE)</f>
        <v>154804</v>
      </c>
      <c r="R1148" s="94">
        <f t="shared" si="809"/>
        <v>3732</v>
      </c>
      <c r="S1148" s="94"/>
      <c r="T1148" s="94">
        <f t="shared" si="812"/>
        <v>3732</v>
      </c>
      <c r="U1148" s="624">
        <f t="shared" si="813"/>
        <v>74.528040000000004</v>
      </c>
      <c r="V1148" s="99">
        <v>4242</v>
      </c>
      <c r="W1148" s="100">
        <f>VLOOKUP(H1148,Devices!$A$2:$D$2077,4,FALSE)</f>
        <v>4309</v>
      </c>
      <c r="X1148" s="94">
        <f t="shared" si="811"/>
        <v>67</v>
      </c>
      <c r="Y1148" s="94"/>
      <c r="Z1148" s="94">
        <f t="shared" si="814"/>
        <v>67</v>
      </c>
      <c r="AA1148" s="624">
        <f t="shared" si="815"/>
        <v>5.36</v>
      </c>
      <c r="AB1148" s="91">
        <v>79.888040000000004</v>
      </c>
      <c r="AC1148" s="91"/>
    </row>
    <row r="1149" spans="1:34" s="4" customFormat="1" ht="15" customHeight="1">
      <c r="A1149" s="81" t="s">
        <v>4311</v>
      </c>
      <c r="B1149" s="90">
        <v>1012142850</v>
      </c>
      <c r="C1149" s="91">
        <f>SUM(U1149+AA1149)</f>
        <v>66.289450000000002</v>
      </c>
      <c r="D1149" s="294">
        <v>13391485</v>
      </c>
      <c r="E1149" s="90" t="s">
        <v>669</v>
      </c>
      <c r="F1149" s="90" t="s">
        <v>2120</v>
      </c>
      <c r="G1149" s="90" t="s">
        <v>3011</v>
      </c>
      <c r="H1149" s="93" t="s">
        <v>4280</v>
      </c>
      <c r="I1149" s="94">
        <v>0</v>
      </c>
      <c r="J1149" s="94">
        <v>0</v>
      </c>
      <c r="K1149" s="95">
        <v>1.9970000000000002E-2</v>
      </c>
      <c r="L1149" s="96">
        <v>0.08</v>
      </c>
      <c r="M1149" s="96">
        <f t="shared" si="807"/>
        <v>0</v>
      </c>
      <c r="N1149" s="96">
        <f t="shared" si="808"/>
        <v>0</v>
      </c>
      <c r="O1149" s="96" t="s">
        <v>27</v>
      </c>
      <c r="P1149" s="184">
        <v>98099</v>
      </c>
      <c r="Q1149" s="98">
        <f>VLOOKUP(H1149,Devices!$A$2:$C$2077,3,FALSE)</f>
        <v>99784</v>
      </c>
      <c r="R1149" s="94">
        <f t="shared" si="809"/>
        <v>1685</v>
      </c>
      <c r="S1149" s="94"/>
      <c r="T1149" s="94">
        <f t="shared" si="812"/>
        <v>1685</v>
      </c>
      <c r="U1149" s="624">
        <f t="shared" si="813"/>
        <v>33.649450000000002</v>
      </c>
      <c r="V1149" s="99">
        <v>43221</v>
      </c>
      <c r="W1149" s="100">
        <f>VLOOKUP(H1149,Devices!$A$2:$D$2077,4,FALSE)</f>
        <v>43629</v>
      </c>
      <c r="X1149" s="94">
        <f t="shared" si="811"/>
        <v>408</v>
      </c>
      <c r="Y1149" s="94"/>
      <c r="Z1149" s="94">
        <f t="shared" si="814"/>
        <v>408</v>
      </c>
      <c r="AA1149" s="624">
        <f t="shared" si="815"/>
        <v>32.64</v>
      </c>
      <c r="AB1149" s="91">
        <v>66.289450000000002</v>
      </c>
      <c r="AC1149" s="91"/>
    </row>
    <row r="1150" spans="1:34" s="4" customFormat="1" ht="15" customHeight="1">
      <c r="A1150" s="81" t="s">
        <v>5555</v>
      </c>
      <c r="B1150" s="90">
        <v>1012143620</v>
      </c>
      <c r="C1150" s="91">
        <f>SUM(U1150+AA1150)</f>
        <v>333.29930000000002</v>
      </c>
      <c r="D1150" s="294">
        <v>13985597</v>
      </c>
      <c r="E1150" s="90" t="s">
        <v>669</v>
      </c>
      <c r="F1150" s="90" t="s">
        <v>5556</v>
      </c>
      <c r="G1150" s="90" t="s">
        <v>5557</v>
      </c>
      <c r="H1150" s="93" t="s">
        <v>5526</v>
      </c>
      <c r="I1150" s="94">
        <v>0</v>
      </c>
      <c r="J1150" s="94">
        <v>0</v>
      </c>
      <c r="K1150" s="95">
        <v>1.9970000000000002E-2</v>
      </c>
      <c r="L1150" s="96">
        <v>0.08</v>
      </c>
      <c r="M1150" s="96">
        <f t="shared" ref="M1150" si="816">I1150*K1150</f>
        <v>0</v>
      </c>
      <c r="N1150" s="96">
        <f t="shared" ref="N1150" si="817">J1150*L1150</f>
        <v>0</v>
      </c>
      <c r="O1150" s="96" t="s">
        <v>27</v>
      </c>
      <c r="P1150" s="184">
        <v>118968</v>
      </c>
      <c r="Q1150" s="98">
        <f>VLOOKUP(H1150,Devices!$A$2:$C$2077,3,FALSE)</f>
        <v>135658</v>
      </c>
      <c r="R1150" s="94">
        <f t="shared" ref="R1150" si="818">Q1150-P1150</f>
        <v>16690</v>
      </c>
      <c r="S1150" s="94"/>
      <c r="T1150" s="94">
        <f t="shared" ref="T1150" si="819">IF(R1150-I1150&gt;0, R1150-I1150,"0")</f>
        <v>16690</v>
      </c>
      <c r="U1150" s="624">
        <f t="shared" ref="U1150" si="820">IF(T1150&gt;0,T1150*K1150,"0")</f>
        <v>333.29930000000002</v>
      </c>
      <c r="V1150" s="99">
        <v>0</v>
      </c>
      <c r="W1150" s="100">
        <f>VLOOKUP(H1150,Devices!$A$2:$D$2077,4,FALSE)</f>
        <v>0</v>
      </c>
      <c r="X1150" s="94">
        <f t="shared" ref="X1150" si="821">W1150-V1150</f>
        <v>0</v>
      </c>
      <c r="Y1150" s="94"/>
      <c r="Z1150" s="94" t="str">
        <f t="shared" si="814"/>
        <v>0</v>
      </c>
      <c r="AA1150" s="624">
        <f t="shared" si="815"/>
        <v>0</v>
      </c>
      <c r="AB1150" s="91">
        <v>333.29930000000002</v>
      </c>
      <c r="AC1150" s="91"/>
    </row>
    <row r="1151" spans="1:34" s="4" customFormat="1" ht="15" customHeight="1">
      <c r="A1151" s="81" t="s">
        <v>5555</v>
      </c>
      <c r="B1151" s="90">
        <v>1012143010</v>
      </c>
      <c r="C1151" s="91">
        <f>SUM(U1151+AA1151)</f>
        <v>93.180520000000001</v>
      </c>
      <c r="D1151" s="294">
        <v>13986058</v>
      </c>
      <c r="E1151" s="90" t="s">
        <v>669</v>
      </c>
      <c r="F1151" s="90" t="s">
        <v>5558</v>
      </c>
      <c r="G1151" s="90" t="s">
        <v>5460</v>
      </c>
      <c r="H1151" s="93" t="s">
        <v>5524</v>
      </c>
      <c r="I1151" s="94">
        <v>0</v>
      </c>
      <c r="J1151" s="94">
        <v>0</v>
      </c>
      <c r="K1151" s="95">
        <v>1.9970000000000002E-2</v>
      </c>
      <c r="L1151" s="96">
        <v>0.08</v>
      </c>
      <c r="M1151" s="96">
        <f t="shared" ref="M1151" si="822">I1151*K1151</f>
        <v>0</v>
      </c>
      <c r="N1151" s="96">
        <f t="shared" ref="N1151" si="823">J1151*L1151</f>
        <v>0</v>
      </c>
      <c r="O1151" s="96" t="s">
        <v>27</v>
      </c>
      <c r="P1151" s="184">
        <v>48012</v>
      </c>
      <c r="Q1151" s="98">
        <f>VLOOKUP(H1151,Devices!$A$2:$C$2077,3,FALSE)</f>
        <v>51328</v>
      </c>
      <c r="R1151" s="94">
        <f t="shared" ref="R1151" si="824">Q1151-P1151</f>
        <v>3316</v>
      </c>
      <c r="S1151" s="94"/>
      <c r="T1151" s="94">
        <f t="shared" ref="T1151" si="825">IF(R1151-I1151&gt;0, R1151-I1151,"0")</f>
        <v>3316</v>
      </c>
      <c r="U1151" s="624">
        <f t="shared" ref="U1151" si="826">IF(T1151&gt;0,T1151*K1151,"0")</f>
        <v>66.220520000000008</v>
      </c>
      <c r="V1151" s="99">
        <v>10343</v>
      </c>
      <c r="W1151" s="100">
        <f>VLOOKUP(H1151,Devices!$A$2:$D$2077,4,FALSE)</f>
        <v>10680</v>
      </c>
      <c r="X1151" s="94">
        <f t="shared" ref="X1151" si="827">W1151-V1151</f>
        <v>337</v>
      </c>
      <c r="Y1151" s="94"/>
      <c r="Z1151" s="94">
        <f t="shared" si="814"/>
        <v>337</v>
      </c>
      <c r="AA1151" s="624">
        <f t="shared" si="815"/>
        <v>26.96</v>
      </c>
      <c r="AB1151" s="91">
        <v>93.180520000000001</v>
      </c>
      <c r="AC1151" s="91"/>
    </row>
    <row r="1152" spans="1:34" s="4" customFormat="1" ht="15" customHeight="1">
      <c r="A1152" s="81" t="s">
        <v>5555</v>
      </c>
      <c r="B1152" s="90">
        <v>1013160280</v>
      </c>
      <c r="C1152" s="91">
        <f>SUM(U1152+AA1152)</f>
        <v>275.88914</v>
      </c>
      <c r="D1152" s="294">
        <v>12356474</v>
      </c>
      <c r="E1152" s="90" t="s">
        <v>669</v>
      </c>
      <c r="F1152" s="90" t="s">
        <v>5559</v>
      </c>
      <c r="G1152" s="90" t="s">
        <v>1971</v>
      </c>
      <c r="H1152" s="93" t="s">
        <v>5522</v>
      </c>
      <c r="I1152" s="94">
        <v>0</v>
      </c>
      <c r="J1152" s="94">
        <v>0</v>
      </c>
      <c r="K1152" s="95">
        <v>1.9970000000000002E-2</v>
      </c>
      <c r="L1152" s="96">
        <v>0.08</v>
      </c>
      <c r="M1152" s="96">
        <f t="shared" ref="M1152" si="828">I1152*K1152</f>
        <v>0</v>
      </c>
      <c r="N1152" s="96">
        <f t="shared" ref="N1152" si="829">J1152*L1152</f>
        <v>0</v>
      </c>
      <c r="O1152" s="96" t="s">
        <v>27</v>
      </c>
      <c r="P1152" s="184">
        <v>18710</v>
      </c>
      <c r="Q1152" s="98">
        <f>VLOOKUP(H1152,Devices!$A$2:$C$2077,3,FALSE)</f>
        <v>21072</v>
      </c>
      <c r="R1152" s="94">
        <f t="shared" ref="R1152" si="830">Q1152-P1152</f>
        <v>2362</v>
      </c>
      <c r="S1152" s="94"/>
      <c r="T1152" s="94">
        <f t="shared" ref="T1152" si="831">IF(R1152-I1152&gt;0, R1152-I1152,"0")</f>
        <v>2362</v>
      </c>
      <c r="U1152" s="624">
        <f t="shared" ref="U1152" si="832">IF(T1152&gt;0,T1152*K1152,"0")</f>
        <v>47.169140000000006</v>
      </c>
      <c r="V1152" s="99">
        <v>16510</v>
      </c>
      <c r="W1152" s="100">
        <f>VLOOKUP(H1152,Devices!$A$2:$D$2077,4,FALSE)</f>
        <v>19369</v>
      </c>
      <c r="X1152" s="94">
        <f t="shared" ref="X1152" si="833">W1152-V1152</f>
        <v>2859</v>
      </c>
      <c r="Y1152" s="94"/>
      <c r="Z1152" s="94">
        <f t="shared" si="814"/>
        <v>2859</v>
      </c>
      <c r="AA1152" s="624">
        <f t="shared" si="815"/>
        <v>228.72</v>
      </c>
      <c r="AB1152" s="91">
        <v>275.88914</v>
      </c>
      <c r="AC1152" s="91"/>
    </row>
    <row r="1153" spans="1:34" s="4" customFormat="1" ht="15" customHeight="1">
      <c r="A1153" s="81" t="s">
        <v>5555</v>
      </c>
      <c r="B1153" s="90">
        <v>1012142920</v>
      </c>
      <c r="C1153" s="91">
        <f>SUM(U1153+AA1153)</f>
        <v>1.5376900000000002</v>
      </c>
      <c r="D1153" s="294">
        <v>12355754</v>
      </c>
      <c r="E1153" s="90" t="s">
        <v>669</v>
      </c>
      <c r="F1153" s="90" t="s">
        <v>5560</v>
      </c>
      <c r="G1153" s="90" t="s">
        <v>2280</v>
      </c>
      <c r="H1153" s="93" t="s">
        <v>5520</v>
      </c>
      <c r="I1153" s="94">
        <v>0</v>
      </c>
      <c r="J1153" s="94">
        <v>0</v>
      </c>
      <c r="K1153" s="95">
        <v>1.9970000000000002E-2</v>
      </c>
      <c r="L1153" s="96">
        <v>0.08</v>
      </c>
      <c r="M1153" s="96">
        <f t="shared" ref="M1153:M1154" si="834">I1153*K1153</f>
        <v>0</v>
      </c>
      <c r="N1153" s="96">
        <f t="shared" ref="N1153:N1154" si="835">J1153*L1153</f>
        <v>0</v>
      </c>
      <c r="O1153" s="96" t="s">
        <v>27</v>
      </c>
      <c r="P1153" s="184">
        <v>21048</v>
      </c>
      <c r="Q1153" s="98">
        <f>VLOOKUP(H1153,Devices!$A$2:$C$2077,3,FALSE)</f>
        <v>21125</v>
      </c>
      <c r="R1153" s="94">
        <f t="shared" ref="R1153:R1154" si="836">Q1153-P1153</f>
        <v>77</v>
      </c>
      <c r="S1153" s="94"/>
      <c r="T1153" s="94">
        <f t="shared" ref="T1153" si="837">IF(R1153-I1153&gt;0, R1153-I1153,"0")</f>
        <v>77</v>
      </c>
      <c r="U1153" s="624">
        <f t="shared" ref="U1153" si="838">IF(T1153&gt;0,T1153*K1153,"0")</f>
        <v>1.5376900000000002</v>
      </c>
      <c r="V1153" s="99">
        <v>0</v>
      </c>
      <c r="W1153" s="100">
        <v>0</v>
      </c>
      <c r="X1153" s="94">
        <f t="shared" ref="X1153:X1154" si="839">W1153-V1153</f>
        <v>0</v>
      </c>
      <c r="Y1153" s="94"/>
      <c r="Z1153" s="94" t="str">
        <f t="shared" si="814"/>
        <v>0</v>
      </c>
      <c r="AA1153" s="624">
        <f t="shared" si="815"/>
        <v>0</v>
      </c>
      <c r="AB1153" s="91">
        <v>1.5376900000000002</v>
      </c>
      <c r="AC1153" s="91"/>
    </row>
    <row r="1154" spans="1:34" s="4" customFormat="1" ht="15" customHeight="1">
      <c r="A1154" s="81" t="s">
        <v>5643</v>
      </c>
      <c r="B1154" s="90">
        <v>1013160270</v>
      </c>
      <c r="C1154" s="91">
        <f>SUM(O1154+U1154+AA1154)</f>
        <v>251.875</v>
      </c>
      <c r="D1154" s="294">
        <v>13865737</v>
      </c>
      <c r="E1154" s="90" t="s">
        <v>5644</v>
      </c>
      <c r="F1154" s="90" t="s">
        <v>5645</v>
      </c>
      <c r="G1154" s="90" t="s">
        <v>5562</v>
      </c>
      <c r="H1154" s="93" t="s">
        <v>5617</v>
      </c>
      <c r="I1154" s="94">
        <v>2500</v>
      </c>
      <c r="J1154" s="94">
        <v>2500</v>
      </c>
      <c r="K1154" s="95">
        <v>2.0750000000000001E-2</v>
      </c>
      <c r="L1154" s="96">
        <v>0.08</v>
      </c>
      <c r="M1154" s="96">
        <f t="shared" si="834"/>
        <v>51.875</v>
      </c>
      <c r="N1154" s="96">
        <f t="shared" si="835"/>
        <v>200</v>
      </c>
      <c r="O1154" s="96">
        <f>M1154+N1154</f>
        <v>251.875</v>
      </c>
      <c r="P1154" s="443">
        <v>4921</v>
      </c>
      <c r="Q1154" s="98">
        <f>VLOOKUP(H1154,Devices!$A$2:$C$2077,3,FALSE)</f>
        <v>5510</v>
      </c>
      <c r="R1154" s="94">
        <f t="shared" si="836"/>
        <v>589</v>
      </c>
      <c r="S1154" s="94" t="str">
        <f>IF(R1154-I1154&gt;0, R1154-I1154,"0")</f>
        <v>0</v>
      </c>
      <c r="T1154" s="94"/>
      <c r="U1154" s="96">
        <f>IF(S1154&gt;0,S1154*K1154,"0")</f>
        <v>0</v>
      </c>
      <c r="V1154" s="99">
        <v>1254</v>
      </c>
      <c r="W1154" s="100">
        <f>VLOOKUP(H1154,Devices!$A$2:$D$2077,4,FALSE)</f>
        <v>1618</v>
      </c>
      <c r="X1154" s="94">
        <f t="shared" si="839"/>
        <v>364</v>
      </c>
      <c r="Y1154" s="94" t="str">
        <f>IF(X1154-J1154&gt;0,X1154-J1154,"0")</f>
        <v>0</v>
      </c>
      <c r="Z1154" s="94"/>
      <c r="AA1154" s="96">
        <f>IF(Y1154&gt;0,Y1154*L1154,"0")</f>
        <v>0</v>
      </c>
      <c r="AB1154" s="91">
        <v>251.875</v>
      </c>
      <c r="AC1154" s="91"/>
    </row>
    <row r="1155" spans="1:34" s="4" customFormat="1" ht="15" customHeight="1">
      <c r="A1155" s="81" t="s">
        <v>6728</v>
      </c>
      <c r="B1155" s="90">
        <v>1012142280</v>
      </c>
      <c r="C1155" s="91">
        <f>SUM(U1155+AA1155)</f>
        <v>395.92525000000001</v>
      </c>
      <c r="D1155" s="294">
        <v>13896699</v>
      </c>
      <c r="E1155" s="90" t="s">
        <v>547</v>
      </c>
      <c r="F1155" s="90" t="s">
        <v>2535</v>
      </c>
      <c r="G1155" s="90" t="s">
        <v>5850</v>
      </c>
      <c r="H1155" s="120" t="s">
        <v>6693</v>
      </c>
      <c r="I1155" s="94">
        <v>0</v>
      </c>
      <c r="J1155" s="94">
        <v>0</v>
      </c>
      <c r="K1155" s="95">
        <v>1.9970000000000002E-2</v>
      </c>
      <c r="L1155" s="96">
        <v>0.08</v>
      </c>
      <c r="M1155" s="96">
        <f>I1155*K1155</f>
        <v>0</v>
      </c>
      <c r="N1155" s="96">
        <f>J1155*L1155</f>
        <v>0</v>
      </c>
      <c r="O1155" s="96" t="s">
        <v>27</v>
      </c>
      <c r="P1155" s="315">
        <v>17</v>
      </c>
      <c r="Q1155" s="98">
        <f>VLOOKUP(H1155,Devices!$A$2:$C$2077,3,FALSE)</f>
        <v>13842</v>
      </c>
      <c r="R1155" s="94">
        <f>Q1155-P1155</f>
        <v>13825</v>
      </c>
      <c r="S1155" s="94">
        <f>IF(R1155-I1155&gt;0, R1155-I1155,"0")</f>
        <v>13825</v>
      </c>
      <c r="T1155" s="94"/>
      <c r="U1155" s="96">
        <f>IF(S1155&gt;0,S1155*K1155,"0")</f>
        <v>276.08525000000003</v>
      </c>
      <c r="V1155" s="157">
        <v>15</v>
      </c>
      <c r="W1155" s="100">
        <f>VLOOKUP(H1155,Devices!$A$2:$D$2077,4,FALSE)</f>
        <v>1513</v>
      </c>
      <c r="X1155" s="94">
        <f>W1155-V1155</f>
        <v>1498</v>
      </c>
      <c r="Y1155" s="94">
        <f>IF(X1155-J1155&gt;0,X1155-J1155,"0")</f>
        <v>1498</v>
      </c>
      <c r="Z1155" s="94"/>
      <c r="AA1155" s="96">
        <f>IF(Y1155&gt;0,Y1155*L1155,"0")</f>
        <v>119.84</v>
      </c>
      <c r="AB1155" s="91">
        <v>395.92525000000001</v>
      </c>
      <c r="AC1155" s="91"/>
    </row>
    <row r="1156" spans="1:34" s="3" customFormat="1" ht="15" customHeight="1">
      <c r="A1156" s="81">
        <v>121</v>
      </c>
      <c r="B1156" s="90">
        <v>1013196090</v>
      </c>
      <c r="C1156" s="91">
        <f>SUM(U1156+AA1156)</f>
        <v>275.91214000000002</v>
      </c>
      <c r="D1156" s="294">
        <v>12319221</v>
      </c>
      <c r="E1156" s="90" t="s">
        <v>1344</v>
      </c>
      <c r="F1156" s="90" t="s">
        <v>1747</v>
      </c>
      <c r="G1156" s="90" t="s">
        <v>1325</v>
      </c>
      <c r="H1156" s="93" t="s">
        <v>672</v>
      </c>
      <c r="I1156" s="94">
        <v>0</v>
      </c>
      <c r="J1156" s="94">
        <v>0</v>
      </c>
      <c r="K1156" s="95">
        <v>1.9970000000000002E-2</v>
      </c>
      <c r="L1156" s="96">
        <v>0.08</v>
      </c>
      <c r="M1156" s="96">
        <f t="shared" si="807"/>
        <v>0</v>
      </c>
      <c r="N1156" s="96">
        <f t="shared" si="808"/>
        <v>0</v>
      </c>
      <c r="O1156" s="96" t="s">
        <v>27</v>
      </c>
      <c r="P1156" s="187">
        <v>338335</v>
      </c>
      <c r="Q1156" s="98">
        <f>VLOOKUP(H1156,Devices!$A$2:$C$2077,3,FALSE)</f>
        <v>342597</v>
      </c>
      <c r="R1156" s="94">
        <f t="shared" si="809"/>
        <v>4262</v>
      </c>
      <c r="S1156" s="94"/>
      <c r="T1156" s="94">
        <f t="shared" si="812"/>
        <v>4262</v>
      </c>
      <c r="U1156" s="624">
        <f t="shared" si="813"/>
        <v>85.112140000000011</v>
      </c>
      <c r="V1156" s="99">
        <v>114004</v>
      </c>
      <c r="W1156" s="100">
        <f>VLOOKUP(H1156,Devices!$A$2:$D$2077,4,FALSE)</f>
        <v>116389</v>
      </c>
      <c r="X1156" s="94">
        <f t="shared" si="811"/>
        <v>2385</v>
      </c>
      <c r="Y1156" s="94">
        <f>IF(X1156-J1156&gt;0,X1156-J1156,"0")</f>
        <v>2385</v>
      </c>
      <c r="Z1156" s="94"/>
      <c r="AA1156" s="96">
        <f>IF(Y1156&gt;0,Y1156*L1156,"0")</f>
        <v>190.8</v>
      </c>
      <c r="AB1156" s="91">
        <v>275.91214000000002</v>
      </c>
      <c r="AC1156" s="91"/>
      <c r="AF1156" s="4"/>
      <c r="AG1156" s="4"/>
      <c r="AH1156" s="4"/>
    </row>
    <row r="1157" spans="1:34" s="3" customFormat="1" ht="15" customHeight="1">
      <c r="A1157" s="81">
        <v>121</v>
      </c>
      <c r="B1157" s="90">
        <v>1013196090</v>
      </c>
      <c r="C1157" s="91">
        <f>SUM(U1157+AA1157)</f>
        <v>173.75461000000001</v>
      </c>
      <c r="D1157" s="294">
        <v>12319222</v>
      </c>
      <c r="E1157" s="90" t="s">
        <v>1344</v>
      </c>
      <c r="F1157" s="90" t="s">
        <v>1746</v>
      </c>
      <c r="G1157" s="90" t="s">
        <v>1325</v>
      </c>
      <c r="H1157" s="93" t="s">
        <v>673</v>
      </c>
      <c r="I1157" s="94">
        <v>0</v>
      </c>
      <c r="J1157" s="94">
        <v>0</v>
      </c>
      <c r="K1157" s="95">
        <v>1.9970000000000002E-2</v>
      </c>
      <c r="L1157" s="96">
        <v>0.08</v>
      </c>
      <c r="M1157" s="96">
        <f t="shared" si="807"/>
        <v>0</v>
      </c>
      <c r="N1157" s="96">
        <f t="shared" si="808"/>
        <v>0</v>
      </c>
      <c r="O1157" s="96" t="s">
        <v>27</v>
      </c>
      <c r="P1157" s="187">
        <v>455794</v>
      </c>
      <c r="Q1157" s="98">
        <f>VLOOKUP(H1157,Devices!$A$2:$C$2077,3,FALSE)</f>
        <v>459307</v>
      </c>
      <c r="R1157" s="94">
        <f t="shared" si="809"/>
        <v>3513</v>
      </c>
      <c r="S1157" s="94"/>
      <c r="T1157" s="94">
        <f t="shared" si="812"/>
        <v>3513</v>
      </c>
      <c r="U1157" s="624">
        <f t="shared" si="813"/>
        <v>70.154610000000005</v>
      </c>
      <c r="V1157" s="99">
        <v>124130</v>
      </c>
      <c r="W1157" s="100">
        <f>VLOOKUP(H1157,Devices!$A$2:$D$2077,4,FALSE)</f>
        <v>125425</v>
      </c>
      <c r="X1157" s="94">
        <f t="shared" si="811"/>
        <v>1295</v>
      </c>
      <c r="Y1157" s="94"/>
      <c r="Z1157" s="94">
        <f t="shared" ref="Z1157:Z1172" si="840">IF(X1157-J1157&gt;0,X1157-J1157,"0")</f>
        <v>1295</v>
      </c>
      <c r="AA1157" s="624">
        <f t="shared" ref="AA1157:AA1172" si="841">IF(Z1157&gt;0,Z1157*L1157,"0")</f>
        <v>103.60000000000001</v>
      </c>
      <c r="AB1157" s="91">
        <v>173.75461000000001</v>
      </c>
      <c r="AC1157" s="91"/>
      <c r="AF1157" s="4"/>
    </row>
    <row r="1158" spans="1:34" s="3" customFormat="1" ht="15" customHeight="1">
      <c r="A1158" s="81">
        <v>121</v>
      </c>
      <c r="B1158" s="90">
        <v>1013196090</v>
      </c>
      <c r="C1158" s="91">
        <f>SUM(U1158+AA1158)</f>
        <v>28.197640000000003</v>
      </c>
      <c r="D1158" s="294">
        <v>12319174</v>
      </c>
      <c r="E1158" s="90" t="s">
        <v>1345</v>
      </c>
      <c r="F1158" s="90" t="s">
        <v>1744</v>
      </c>
      <c r="G1158" s="90" t="s">
        <v>1750</v>
      </c>
      <c r="H1158" s="93" t="s">
        <v>674</v>
      </c>
      <c r="I1158" s="94">
        <v>0</v>
      </c>
      <c r="J1158" s="94">
        <v>0</v>
      </c>
      <c r="K1158" s="95">
        <v>1.9970000000000002E-2</v>
      </c>
      <c r="L1158" s="96">
        <v>0.08</v>
      </c>
      <c r="M1158" s="96">
        <f t="shared" si="807"/>
        <v>0</v>
      </c>
      <c r="N1158" s="96">
        <f t="shared" si="808"/>
        <v>0</v>
      </c>
      <c r="O1158" s="96" t="s">
        <v>27</v>
      </c>
      <c r="P1158" s="187">
        <v>256807</v>
      </c>
      <c r="Q1158" s="98">
        <f>VLOOKUP(H1158,Devices!$A$2:$C$2077,3,FALSE)</f>
        <v>258219</v>
      </c>
      <c r="R1158" s="94">
        <f t="shared" si="809"/>
        <v>1412</v>
      </c>
      <c r="S1158" s="94"/>
      <c r="T1158" s="94">
        <f t="shared" si="812"/>
        <v>1412</v>
      </c>
      <c r="U1158" s="624">
        <f t="shared" si="813"/>
        <v>28.197640000000003</v>
      </c>
      <c r="V1158" s="99">
        <v>0</v>
      </c>
      <c r="W1158" s="100">
        <f>VLOOKUP(H1158,Devices!$A$2:$D$2077,4,FALSE)</f>
        <v>0</v>
      </c>
      <c r="X1158" s="94">
        <f t="shared" si="811"/>
        <v>0</v>
      </c>
      <c r="Y1158" s="94"/>
      <c r="Z1158" s="94" t="str">
        <f t="shared" si="840"/>
        <v>0</v>
      </c>
      <c r="AA1158" s="624">
        <f t="shared" si="841"/>
        <v>0</v>
      </c>
      <c r="AB1158" s="91">
        <v>28.197640000000003</v>
      </c>
      <c r="AC1158" s="91"/>
    </row>
    <row r="1159" spans="1:34" s="3" customFormat="1" ht="15" customHeight="1">
      <c r="A1159" s="81">
        <v>121</v>
      </c>
      <c r="B1159" s="90">
        <v>1013196090</v>
      </c>
      <c r="C1159" s="91">
        <f>SUM(U1159+AA1159)</f>
        <v>54.038820000000001</v>
      </c>
      <c r="D1159" s="294">
        <v>12318566</v>
      </c>
      <c r="E1159" s="90" t="s">
        <v>1344</v>
      </c>
      <c r="F1159" s="90" t="s">
        <v>1745</v>
      </c>
      <c r="G1159" s="90" t="s">
        <v>1750</v>
      </c>
      <c r="H1159" s="93" t="s">
        <v>675</v>
      </c>
      <c r="I1159" s="94">
        <v>0</v>
      </c>
      <c r="J1159" s="94">
        <v>0</v>
      </c>
      <c r="K1159" s="95">
        <v>1.9970000000000002E-2</v>
      </c>
      <c r="L1159" s="96">
        <v>0.08</v>
      </c>
      <c r="M1159" s="96">
        <f t="shared" si="807"/>
        <v>0</v>
      </c>
      <c r="N1159" s="96">
        <f t="shared" si="808"/>
        <v>0</v>
      </c>
      <c r="O1159" s="96" t="s">
        <v>27</v>
      </c>
      <c r="P1159" s="187">
        <v>231086</v>
      </c>
      <c r="Q1159" s="98">
        <f>VLOOKUP(H1159,Devices!$A$2:$C$2077,3,FALSE)</f>
        <v>233792</v>
      </c>
      <c r="R1159" s="94">
        <f t="shared" si="809"/>
        <v>2706</v>
      </c>
      <c r="S1159" s="94"/>
      <c r="T1159" s="94">
        <f t="shared" si="812"/>
        <v>2706</v>
      </c>
      <c r="U1159" s="624">
        <f t="shared" si="813"/>
        <v>54.038820000000001</v>
      </c>
      <c r="V1159" s="99">
        <v>0</v>
      </c>
      <c r="W1159" s="100">
        <f>VLOOKUP(H1159,Devices!$A$2:$D$2077,4,FALSE)</f>
        <v>0</v>
      </c>
      <c r="X1159" s="94">
        <f t="shared" si="811"/>
        <v>0</v>
      </c>
      <c r="Y1159" s="94"/>
      <c r="Z1159" s="94" t="str">
        <f t="shared" si="840"/>
        <v>0</v>
      </c>
      <c r="AA1159" s="624">
        <f t="shared" si="841"/>
        <v>0</v>
      </c>
      <c r="AB1159" s="91">
        <v>54.038820000000001</v>
      </c>
      <c r="AC1159" s="91"/>
    </row>
    <row r="1160" spans="1:34" s="3" customFormat="1" ht="15" customHeight="1">
      <c r="A1160" s="81">
        <v>121</v>
      </c>
      <c r="B1160" s="90">
        <v>1013196090</v>
      </c>
      <c r="C1160" s="91">
        <f>SUM(U1160+AA1160)</f>
        <v>67.179079999999999</v>
      </c>
      <c r="D1160" s="294">
        <v>12318991</v>
      </c>
      <c r="E1160" s="90" t="s">
        <v>1344</v>
      </c>
      <c r="F1160" s="90" t="s">
        <v>1745</v>
      </c>
      <c r="G1160" s="90" t="s">
        <v>1750</v>
      </c>
      <c r="H1160" s="93" t="s">
        <v>676</v>
      </c>
      <c r="I1160" s="94">
        <v>0</v>
      </c>
      <c r="J1160" s="94">
        <v>0</v>
      </c>
      <c r="K1160" s="95">
        <v>1.9970000000000002E-2</v>
      </c>
      <c r="L1160" s="96">
        <v>0.08</v>
      </c>
      <c r="M1160" s="96">
        <f t="shared" si="807"/>
        <v>0</v>
      </c>
      <c r="N1160" s="96">
        <f t="shared" si="808"/>
        <v>0</v>
      </c>
      <c r="O1160" s="96" t="s">
        <v>27</v>
      </c>
      <c r="P1160" s="187">
        <v>260817</v>
      </c>
      <c r="Q1160" s="98">
        <f>VLOOKUP(H1160,Devices!$A$2:$C$2077,3,FALSE)</f>
        <v>264181</v>
      </c>
      <c r="R1160" s="94">
        <f t="shared" si="809"/>
        <v>3364</v>
      </c>
      <c r="S1160" s="94"/>
      <c r="T1160" s="94">
        <f t="shared" si="812"/>
        <v>3364</v>
      </c>
      <c r="U1160" s="624">
        <f t="shared" si="813"/>
        <v>67.179079999999999</v>
      </c>
      <c r="V1160" s="99">
        <v>0</v>
      </c>
      <c r="W1160" s="100">
        <f>VLOOKUP(H1160,Devices!$A$2:$D$2077,4,FALSE)</f>
        <v>0</v>
      </c>
      <c r="X1160" s="94">
        <f t="shared" si="811"/>
        <v>0</v>
      </c>
      <c r="Y1160" s="94"/>
      <c r="Z1160" s="94" t="str">
        <f t="shared" si="840"/>
        <v>0</v>
      </c>
      <c r="AA1160" s="624">
        <f t="shared" si="841"/>
        <v>0</v>
      </c>
      <c r="AB1160" s="91">
        <v>67.179079999999999</v>
      </c>
      <c r="AC1160" s="91"/>
    </row>
    <row r="1161" spans="1:34" s="3" customFormat="1" ht="15" customHeight="1">
      <c r="A1161" s="81">
        <v>121</v>
      </c>
      <c r="B1161" s="90">
        <v>1013196090</v>
      </c>
      <c r="C1161" s="91">
        <f>SUM(U1161+AA1161)</f>
        <v>162.17637000000002</v>
      </c>
      <c r="D1161" s="294">
        <v>12318975</v>
      </c>
      <c r="E1161" s="90" t="s">
        <v>1344</v>
      </c>
      <c r="F1161" s="90" t="s">
        <v>1744</v>
      </c>
      <c r="G1161" s="90" t="s">
        <v>1750</v>
      </c>
      <c r="H1161" s="93" t="s">
        <v>677</v>
      </c>
      <c r="I1161" s="94">
        <v>0</v>
      </c>
      <c r="J1161" s="94">
        <v>0</v>
      </c>
      <c r="K1161" s="95">
        <v>1.9970000000000002E-2</v>
      </c>
      <c r="L1161" s="96">
        <v>0.08</v>
      </c>
      <c r="M1161" s="96">
        <f t="shared" si="807"/>
        <v>0</v>
      </c>
      <c r="N1161" s="96">
        <f t="shared" si="808"/>
        <v>0</v>
      </c>
      <c r="O1161" s="96" t="s">
        <v>27</v>
      </c>
      <c r="P1161" s="187">
        <v>403033</v>
      </c>
      <c r="Q1161" s="98">
        <f>VLOOKUP(H1161,Devices!$A$2:$C$2077,3,FALSE)</f>
        <v>411154</v>
      </c>
      <c r="R1161" s="94">
        <f t="shared" si="809"/>
        <v>8121</v>
      </c>
      <c r="S1161" s="94"/>
      <c r="T1161" s="94">
        <f t="shared" si="812"/>
        <v>8121</v>
      </c>
      <c r="U1161" s="624">
        <f t="shared" si="813"/>
        <v>162.17637000000002</v>
      </c>
      <c r="V1161" s="99">
        <v>0</v>
      </c>
      <c r="W1161" s="100">
        <f>VLOOKUP(H1161,Devices!$A$2:$D$2077,4,FALSE)</f>
        <v>0</v>
      </c>
      <c r="X1161" s="94">
        <f t="shared" si="811"/>
        <v>0</v>
      </c>
      <c r="Y1161" s="94"/>
      <c r="Z1161" s="94" t="str">
        <f t="shared" si="840"/>
        <v>0</v>
      </c>
      <c r="AA1161" s="624">
        <f t="shared" si="841"/>
        <v>0</v>
      </c>
      <c r="AB1161" s="91">
        <v>162.17637000000002</v>
      </c>
      <c r="AC1161" s="91"/>
    </row>
    <row r="1162" spans="1:34" s="4" customFormat="1" ht="15" customHeight="1">
      <c r="A1162" s="81" t="s">
        <v>2424</v>
      </c>
      <c r="B1162" s="90">
        <v>1013196090</v>
      </c>
      <c r="C1162" s="91">
        <f>SUM(U1162+AA1162)</f>
        <v>16.39537</v>
      </c>
      <c r="D1162" s="294">
        <v>12355694</v>
      </c>
      <c r="E1162" s="90" t="s">
        <v>1344</v>
      </c>
      <c r="F1162" s="90" t="s">
        <v>2425</v>
      </c>
      <c r="G1162" s="90" t="s">
        <v>2236</v>
      </c>
      <c r="H1162" s="93" t="s">
        <v>2426</v>
      </c>
      <c r="I1162" s="94">
        <v>0</v>
      </c>
      <c r="J1162" s="94">
        <v>0</v>
      </c>
      <c r="K1162" s="95">
        <v>1.9970000000000002E-2</v>
      </c>
      <c r="L1162" s="96">
        <v>0.08</v>
      </c>
      <c r="M1162" s="96">
        <f t="shared" si="807"/>
        <v>0</v>
      </c>
      <c r="N1162" s="96">
        <f t="shared" si="808"/>
        <v>0</v>
      </c>
      <c r="O1162" s="96" t="s">
        <v>27</v>
      </c>
      <c r="P1162" s="187">
        <v>30052</v>
      </c>
      <c r="Q1162" s="98">
        <f>VLOOKUP(H1162,Devices!$A$2:$C$2077,3,FALSE)</f>
        <v>30873</v>
      </c>
      <c r="R1162" s="94">
        <f t="shared" si="809"/>
        <v>821</v>
      </c>
      <c r="S1162" s="94"/>
      <c r="T1162" s="94">
        <f t="shared" si="812"/>
        <v>821</v>
      </c>
      <c r="U1162" s="624">
        <f t="shared" si="813"/>
        <v>16.39537</v>
      </c>
      <c r="V1162" s="99">
        <v>0</v>
      </c>
      <c r="W1162" s="100">
        <v>0</v>
      </c>
      <c r="X1162" s="94">
        <f t="shared" si="811"/>
        <v>0</v>
      </c>
      <c r="Y1162" s="94"/>
      <c r="Z1162" s="94" t="str">
        <f t="shared" si="840"/>
        <v>0</v>
      </c>
      <c r="AA1162" s="624">
        <f t="shared" si="841"/>
        <v>0</v>
      </c>
      <c r="AB1162" s="91">
        <v>16.39537</v>
      </c>
      <c r="AC1162" s="91"/>
      <c r="AF1162" s="3"/>
      <c r="AG1162" s="3"/>
      <c r="AH1162" s="3"/>
    </row>
    <row r="1163" spans="1:34" s="4" customFormat="1" ht="15" customHeight="1">
      <c r="A1163" s="81" t="s">
        <v>2424</v>
      </c>
      <c r="B1163" s="90">
        <v>1013196090</v>
      </c>
      <c r="C1163" s="91">
        <f>SUM(U1163+AA1163)</f>
        <v>11.00347</v>
      </c>
      <c r="D1163" s="294">
        <v>12355693</v>
      </c>
      <c r="E1163" s="90" t="s">
        <v>1344</v>
      </c>
      <c r="F1163" s="90" t="s">
        <v>2427</v>
      </c>
      <c r="G1163" s="90" t="s">
        <v>2236</v>
      </c>
      <c r="H1163" s="93">
        <v>4063259902875</v>
      </c>
      <c r="I1163" s="94">
        <v>0</v>
      </c>
      <c r="J1163" s="94">
        <v>0</v>
      </c>
      <c r="K1163" s="95">
        <v>1.9970000000000002E-2</v>
      </c>
      <c r="L1163" s="96">
        <v>0.08</v>
      </c>
      <c r="M1163" s="96">
        <f t="shared" si="807"/>
        <v>0</v>
      </c>
      <c r="N1163" s="96">
        <f t="shared" si="808"/>
        <v>0</v>
      </c>
      <c r="O1163" s="96" t="s">
        <v>27</v>
      </c>
      <c r="P1163" s="187">
        <v>22550</v>
      </c>
      <c r="Q1163" s="98">
        <f>VLOOKUP(H1163,[1]Billing!$I$2:$S$2302,11,FALSE)</f>
        <v>23101</v>
      </c>
      <c r="R1163" s="94">
        <f t="shared" si="809"/>
        <v>551</v>
      </c>
      <c r="S1163" s="94"/>
      <c r="T1163" s="94">
        <f t="shared" si="812"/>
        <v>551</v>
      </c>
      <c r="U1163" s="624">
        <f t="shared" si="813"/>
        <v>11.00347</v>
      </c>
      <c r="V1163" s="99">
        <v>0</v>
      </c>
      <c r="W1163" s="100">
        <f>VLOOKUP(H1163,[1]Billing!$I$2:$Y$2302,17,FALSE)</f>
        <v>0</v>
      </c>
      <c r="X1163" s="94">
        <f t="shared" si="811"/>
        <v>0</v>
      </c>
      <c r="Y1163" s="94"/>
      <c r="Z1163" s="94" t="str">
        <f t="shared" si="840"/>
        <v>0</v>
      </c>
      <c r="AA1163" s="624">
        <f t="shared" si="841"/>
        <v>0</v>
      </c>
      <c r="AB1163" s="91">
        <v>11.00347</v>
      </c>
      <c r="AC1163" s="91"/>
      <c r="AF1163" s="3"/>
    </row>
    <row r="1164" spans="1:34" s="4" customFormat="1" ht="15" customHeight="1">
      <c r="A1164" s="81" t="s">
        <v>2424</v>
      </c>
      <c r="B1164" s="90">
        <v>1013196090</v>
      </c>
      <c r="C1164" s="91">
        <f>SUM(U1164+AA1164)</f>
        <v>51.782210000000006</v>
      </c>
      <c r="D1164" s="294">
        <v>12355692</v>
      </c>
      <c r="E1164" s="90" t="s">
        <v>1344</v>
      </c>
      <c r="F1164" s="90" t="s">
        <v>2428</v>
      </c>
      <c r="G1164" s="90" t="s">
        <v>2302</v>
      </c>
      <c r="H1164" s="93" t="s">
        <v>3154</v>
      </c>
      <c r="I1164" s="94">
        <v>0</v>
      </c>
      <c r="J1164" s="94">
        <v>0</v>
      </c>
      <c r="K1164" s="95">
        <v>1.9970000000000002E-2</v>
      </c>
      <c r="L1164" s="96">
        <v>0.08</v>
      </c>
      <c r="M1164" s="96">
        <f t="shared" si="807"/>
        <v>0</v>
      </c>
      <c r="N1164" s="96">
        <f t="shared" si="808"/>
        <v>0</v>
      </c>
      <c r="O1164" s="96" t="s">
        <v>27</v>
      </c>
      <c r="P1164" s="187">
        <v>80267</v>
      </c>
      <c r="Q1164" s="98">
        <f>VLOOKUP(H1164,Devices!$A$2:$C$2077,3,FALSE)</f>
        <v>82860</v>
      </c>
      <c r="R1164" s="94">
        <f t="shared" si="809"/>
        <v>2593</v>
      </c>
      <c r="S1164" s="94"/>
      <c r="T1164" s="94">
        <f t="shared" si="812"/>
        <v>2593</v>
      </c>
      <c r="U1164" s="624">
        <f t="shared" si="813"/>
        <v>51.782210000000006</v>
      </c>
      <c r="V1164" s="99">
        <v>0</v>
      </c>
      <c r="W1164" s="100">
        <v>0</v>
      </c>
      <c r="X1164" s="94">
        <f t="shared" si="811"/>
        <v>0</v>
      </c>
      <c r="Y1164" s="94"/>
      <c r="Z1164" s="94" t="str">
        <f t="shared" si="840"/>
        <v>0</v>
      </c>
      <c r="AA1164" s="624">
        <f t="shared" si="841"/>
        <v>0</v>
      </c>
      <c r="AB1164" s="91">
        <v>51.782210000000006</v>
      </c>
      <c r="AC1164" s="91"/>
    </row>
    <row r="1165" spans="1:34" s="4" customFormat="1" ht="15" customHeight="1">
      <c r="A1165" s="81" t="s">
        <v>2424</v>
      </c>
      <c r="B1165" s="90">
        <v>1013196090</v>
      </c>
      <c r="C1165" s="91">
        <f>SUM(U1165+AA1165)</f>
        <v>19.31099</v>
      </c>
      <c r="D1165" s="294">
        <v>12355691</v>
      </c>
      <c r="E1165" s="90" t="s">
        <v>1344</v>
      </c>
      <c r="F1165" s="90" t="s">
        <v>2428</v>
      </c>
      <c r="G1165" s="90" t="s">
        <v>2302</v>
      </c>
      <c r="H1165" s="93" t="s">
        <v>2429</v>
      </c>
      <c r="I1165" s="94">
        <v>0</v>
      </c>
      <c r="J1165" s="94">
        <v>0</v>
      </c>
      <c r="K1165" s="95">
        <v>1.9970000000000002E-2</v>
      </c>
      <c r="L1165" s="96">
        <v>0.08</v>
      </c>
      <c r="M1165" s="96">
        <f t="shared" si="807"/>
        <v>0</v>
      </c>
      <c r="N1165" s="96">
        <f t="shared" si="808"/>
        <v>0</v>
      </c>
      <c r="O1165" s="96" t="s">
        <v>27</v>
      </c>
      <c r="P1165" s="187">
        <v>43849</v>
      </c>
      <c r="Q1165" s="98">
        <f>VLOOKUP(H1165,Devices!$A$2:$C$2077,3,FALSE)</f>
        <v>44816</v>
      </c>
      <c r="R1165" s="94">
        <f t="shared" si="809"/>
        <v>967</v>
      </c>
      <c r="S1165" s="94"/>
      <c r="T1165" s="94">
        <f t="shared" si="812"/>
        <v>967</v>
      </c>
      <c r="U1165" s="624">
        <f t="shared" si="813"/>
        <v>19.31099</v>
      </c>
      <c r="V1165" s="99">
        <v>0</v>
      </c>
      <c r="W1165" s="100">
        <v>0</v>
      </c>
      <c r="X1165" s="94">
        <f t="shared" si="811"/>
        <v>0</v>
      </c>
      <c r="Y1165" s="94"/>
      <c r="Z1165" s="94" t="str">
        <f t="shared" si="840"/>
        <v>0</v>
      </c>
      <c r="AA1165" s="624">
        <f t="shared" si="841"/>
        <v>0</v>
      </c>
      <c r="AB1165" s="91">
        <v>19.31099</v>
      </c>
      <c r="AC1165" s="91"/>
    </row>
    <row r="1166" spans="1:34" s="4" customFormat="1" ht="15" customHeight="1">
      <c r="A1166" s="81" t="s">
        <v>2424</v>
      </c>
      <c r="B1166" s="90">
        <v>1013196090</v>
      </c>
      <c r="C1166" s="91">
        <f>SUM(U1166+AA1166)</f>
        <v>19.790270000000003</v>
      </c>
      <c r="D1166" s="294">
        <v>12355690</v>
      </c>
      <c r="E1166" s="90" t="s">
        <v>1344</v>
      </c>
      <c r="F1166" s="90" t="s">
        <v>2430</v>
      </c>
      <c r="G1166" s="90" t="s">
        <v>2302</v>
      </c>
      <c r="H1166" s="93" t="s">
        <v>2431</v>
      </c>
      <c r="I1166" s="94">
        <v>0</v>
      </c>
      <c r="J1166" s="94">
        <v>0</v>
      </c>
      <c r="K1166" s="95">
        <v>1.9970000000000002E-2</v>
      </c>
      <c r="L1166" s="96">
        <v>0.08</v>
      </c>
      <c r="M1166" s="96">
        <f t="shared" si="807"/>
        <v>0</v>
      </c>
      <c r="N1166" s="96">
        <f t="shared" si="808"/>
        <v>0</v>
      </c>
      <c r="O1166" s="96" t="s">
        <v>27</v>
      </c>
      <c r="P1166" s="187">
        <v>45650</v>
      </c>
      <c r="Q1166" s="98">
        <f>VLOOKUP(H1166,Devices!$A$2:$C$2077,3,FALSE)</f>
        <v>46641</v>
      </c>
      <c r="R1166" s="94">
        <f t="shared" si="809"/>
        <v>991</v>
      </c>
      <c r="S1166" s="94"/>
      <c r="T1166" s="94">
        <f t="shared" si="812"/>
        <v>991</v>
      </c>
      <c r="U1166" s="624">
        <f t="shared" si="813"/>
        <v>19.790270000000003</v>
      </c>
      <c r="V1166" s="99">
        <v>0</v>
      </c>
      <c r="W1166" s="100">
        <v>0</v>
      </c>
      <c r="X1166" s="94">
        <f t="shared" si="811"/>
        <v>0</v>
      </c>
      <c r="Y1166" s="94"/>
      <c r="Z1166" s="94" t="str">
        <f t="shared" si="840"/>
        <v>0</v>
      </c>
      <c r="AA1166" s="624">
        <f t="shared" si="841"/>
        <v>0</v>
      </c>
      <c r="AB1166" s="91">
        <v>19.790270000000003</v>
      </c>
      <c r="AC1166" s="91"/>
    </row>
    <row r="1167" spans="1:34" s="4" customFormat="1" ht="15" customHeight="1">
      <c r="A1167" s="81" t="s">
        <v>2424</v>
      </c>
      <c r="B1167" s="90">
        <v>1013196090</v>
      </c>
      <c r="C1167" s="91">
        <f>SUM(U1167+AA1167)</f>
        <v>21.747330000000002</v>
      </c>
      <c r="D1167" s="294">
        <v>12355689</v>
      </c>
      <c r="E1167" s="90" t="s">
        <v>1344</v>
      </c>
      <c r="F1167" s="90" t="s">
        <v>2430</v>
      </c>
      <c r="G1167" s="90" t="s">
        <v>2302</v>
      </c>
      <c r="H1167" s="93" t="s">
        <v>2432</v>
      </c>
      <c r="I1167" s="94">
        <v>0</v>
      </c>
      <c r="J1167" s="94">
        <v>0</v>
      </c>
      <c r="K1167" s="95">
        <v>1.9970000000000002E-2</v>
      </c>
      <c r="L1167" s="96">
        <v>0.08</v>
      </c>
      <c r="M1167" s="96">
        <f t="shared" si="807"/>
        <v>0</v>
      </c>
      <c r="N1167" s="96">
        <f t="shared" si="808"/>
        <v>0</v>
      </c>
      <c r="O1167" s="96" t="s">
        <v>27</v>
      </c>
      <c r="P1167" s="187">
        <v>55184</v>
      </c>
      <c r="Q1167" s="98">
        <f>VLOOKUP(H1167,Devices!$A$2:$C$2077,3,FALSE)</f>
        <v>56273</v>
      </c>
      <c r="R1167" s="94">
        <f t="shared" si="809"/>
        <v>1089</v>
      </c>
      <c r="S1167" s="94"/>
      <c r="T1167" s="94">
        <f t="shared" si="812"/>
        <v>1089</v>
      </c>
      <c r="U1167" s="624">
        <f t="shared" si="813"/>
        <v>21.747330000000002</v>
      </c>
      <c r="V1167" s="99">
        <v>0</v>
      </c>
      <c r="W1167" s="100">
        <v>0</v>
      </c>
      <c r="X1167" s="94">
        <f t="shared" si="811"/>
        <v>0</v>
      </c>
      <c r="Y1167" s="94"/>
      <c r="Z1167" s="94" t="str">
        <f t="shared" si="840"/>
        <v>0</v>
      </c>
      <c r="AA1167" s="624">
        <f t="shared" si="841"/>
        <v>0</v>
      </c>
      <c r="AB1167" s="91">
        <v>21.747330000000002</v>
      </c>
      <c r="AC1167" s="91"/>
    </row>
    <row r="1168" spans="1:34" s="4" customFormat="1" ht="15" customHeight="1">
      <c r="A1168" s="81" t="s">
        <v>2590</v>
      </c>
      <c r="B1168" s="90">
        <v>1054213000</v>
      </c>
      <c r="C1168" s="91">
        <f>SUM(U1168+AA1168)</f>
        <v>150.85576</v>
      </c>
      <c r="D1168" s="294">
        <v>13021117</v>
      </c>
      <c r="E1168" s="90" t="s">
        <v>678</v>
      </c>
      <c r="F1168" s="90" t="s">
        <v>2591</v>
      </c>
      <c r="G1168" s="90" t="s">
        <v>1518</v>
      </c>
      <c r="H1168" s="93" t="s">
        <v>2592</v>
      </c>
      <c r="I1168" s="94">
        <v>0</v>
      </c>
      <c r="J1168" s="94">
        <v>0</v>
      </c>
      <c r="K1168" s="95">
        <v>1.9970000000000002E-2</v>
      </c>
      <c r="L1168" s="96">
        <v>0.08</v>
      </c>
      <c r="M1168" s="96">
        <f t="shared" si="807"/>
        <v>0</v>
      </c>
      <c r="N1168" s="96">
        <f t="shared" si="808"/>
        <v>0</v>
      </c>
      <c r="O1168" s="96" t="s">
        <v>27</v>
      </c>
      <c r="P1168" s="187">
        <v>60174</v>
      </c>
      <c r="Q1168" s="98">
        <f>VLOOKUP(H1168,Devices!$A$2:$C$2077,3,FALSE)</f>
        <v>60982</v>
      </c>
      <c r="R1168" s="94">
        <f t="shared" si="809"/>
        <v>808</v>
      </c>
      <c r="S1168" s="94"/>
      <c r="T1168" s="94">
        <f t="shared" si="812"/>
        <v>808</v>
      </c>
      <c r="U1168" s="624">
        <f t="shared" si="813"/>
        <v>16.135760000000001</v>
      </c>
      <c r="V1168" s="99">
        <v>78307</v>
      </c>
      <c r="W1168" s="100">
        <f>VLOOKUP(H1168,Devices!$A$2:$D$2077,4,FALSE)</f>
        <v>79991</v>
      </c>
      <c r="X1168" s="94">
        <f t="shared" si="811"/>
        <v>1684</v>
      </c>
      <c r="Y1168" s="94"/>
      <c r="Z1168" s="94">
        <f t="shared" si="840"/>
        <v>1684</v>
      </c>
      <c r="AA1168" s="624">
        <f t="shared" si="841"/>
        <v>134.72</v>
      </c>
      <c r="AB1168" s="91">
        <v>150.85576</v>
      </c>
      <c r="AC1168" s="91"/>
    </row>
    <row r="1169" spans="1:34" s="4" customFormat="1" ht="15" customHeight="1">
      <c r="A1169" s="81" t="s">
        <v>2590</v>
      </c>
      <c r="B1169" s="90">
        <v>1054213000</v>
      </c>
      <c r="C1169" s="91">
        <f>SUM(U1169+AA1169)</f>
        <v>243.73706000000001</v>
      </c>
      <c r="D1169" s="294">
        <v>13022014</v>
      </c>
      <c r="E1169" s="90" t="s">
        <v>678</v>
      </c>
      <c r="F1169" s="90" t="s">
        <v>2593</v>
      </c>
      <c r="G1169" s="90" t="s">
        <v>1240</v>
      </c>
      <c r="H1169" s="93" t="s">
        <v>2594</v>
      </c>
      <c r="I1169" s="94">
        <v>0</v>
      </c>
      <c r="J1169" s="94">
        <v>0</v>
      </c>
      <c r="K1169" s="95">
        <v>1.9970000000000002E-2</v>
      </c>
      <c r="L1169" s="96">
        <v>0.08</v>
      </c>
      <c r="M1169" s="96">
        <f t="shared" si="807"/>
        <v>0</v>
      </c>
      <c r="N1169" s="96">
        <f t="shared" si="808"/>
        <v>0</v>
      </c>
      <c r="O1169" s="96" t="s">
        <v>27</v>
      </c>
      <c r="P1169" s="187">
        <v>136023</v>
      </c>
      <c r="Q1169" s="98">
        <f>VLOOKUP(H1169,Devices!$A$2:$C$2077,3,FALSE)</f>
        <v>138121</v>
      </c>
      <c r="R1169" s="94">
        <f t="shared" si="809"/>
        <v>2098</v>
      </c>
      <c r="S1169" s="94"/>
      <c r="T1169" s="94">
        <f t="shared" si="812"/>
        <v>2098</v>
      </c>
      <c r="U1169" s="624">
        <f t="shared" si="813"/>
        <v>41.897060000000003</v>
      </c>
      <c r="V1169" s="99">
        <v>153961</v>
      </c>
      <c r="W1169" s="100">
        <f>VLOOKUP(H1169,Devices!$A$2:$D$2077,4,FALSE)</f>
        <v>156484</v>
      </c>
      <c r="X1169" s="94">
        <f t="shared" si="811"/>
        <v>2523</v>
      </c>
      <c r="Y1169" s="94"/>
      <c r="Z1169" s="94">
        <f t="shared" si="840"/>
        <v>2523</v>
      </c>
      <c r="AA1169" s="624">
        <f t="shared" si="841"/>
        <v>201.84</v>
      </c>
      <c r="AB1169" s="91">
        <v>243.73706000000001</v>
      </c>
      <c r="AC1169" s="91"/>
    </row>
    <row r="1170" spans="1:34" s="4" customFormat="1" ht="15" customHeight="1">
      <c r="A1170" s="81" t="s">
        <v>3468</v>
      </c>
      <c r="B1170" s="90">
        <v>1054263800</v>
      </c>
      <c r="C1170" s="91">
        <f>SUM(U1170+AA1170)</f>
        <v>69.953249999999997</v>
      </c>
      <c r="D1170" s="294">
        <v>12356108</v>
      </c>
      <c r="E1170" s="90" t="s">
        <v>678</v>
      </c>
      <c r="F1170" s="90" t="s">
        <v>5504</v>
      </c>
      <c r="G1170" s="90" t="s">
        <v>1971</v>
      </c>
      <c r="H1170" s="93" t="s">
        <v>3441</v>
      </c>
      <c r="I1170" s="94">
        <v>0</v>
      </c>
      <c r="J1170" s="94">
        <v>0</v>
      </c>
      <c r="K1170" s="95">
        <v>1.9970000000000002E-2</v>
      </c>
      <c r="L1170" s="96">
        <v>0.08</v>
      </c>
      <c r="M1170" s="96">
        <f t="shared" si="807"/>
        <v>0</v>
      </c>
      <c r="N1170" s="96">
        <f t="shared" si="808"/>
        <v>0</v>
      </c>
      <c r="O1170" s="96" t="s">
        <v>27</v>
      </c>
      <c r="P1170" s="187">
        <v>42436</v>
      </c>
      <c r="Q1170" s="98">
        <f>VLOOKUP(H1170,Devices!$A$2:$C$2077,3,FALSE)</f>
        <v>44661</v>
      </c>
      <c r="R1170" s="94">
        <f t="shared" si="809"/>
        <v>2225</v>
      </c>
      <c r="S1170" s="94"/>
      <c r="T1170" s="94">
        <f t="shared" si="812"/>
        <v>2225</v>
      </c>
      <c r="U1170" s="624">
        <f t="shared" si="813"/>
        <v>44.433250000000001</v>
      </c>
      <c r="V1170" s="99">
        <v>19547</v>
      </c>
      <c r="W1170" s="100">
        <f>VLOOKUP(H1170,Devices!$A$2:$D$2077,4,FALSE)</f>
        <v>19866</v>
      </c>
      <c r="X1170" s="94">
        <f t="shared" si="811"/>
        <v>319</v>
      </c>
      <c r="Y1170" s="94"/>
      <c r="Z1170" s="94">
        <f t="shared" si="840"/>
        <v>319</v>
      </c>
      <c r="AA1170" s="624">
        <f t="shared" si="841"/>
        <v>25.52</v>
      </c>
      <c r="AB1170" s="91">
        <v>69.953249999999997</v>
      </c>
      <c r="AC1170" s="91"/>
    </row>
    <row r="1171" spans="1:34" s="3" customFormat="1" ht="15" customHeight="1">
      <c r="A1171" s="81" t="s">
        <v>1447</v>
      </c>
      <c r="B1171" s="90">
        <v>1013194450</v>
      </c>
      <c r="C1171" s="91">
        <f>SUM(U1171+AA1171)</f>
        <v>63.444690000000008</v>
      </c>
      <c r="D1171" s="294">
        <v>12354931</v>
      </c>
      <c r="E1171" s="90" t="s">
        <v>1145</v>
      </c>
      <c r="F1171" s="90" t="s">
        <v>1458</v>
      </c>
      <c r="G1171" s="90" t="s">
        <v>851</v>
      </c>
      <c r="H1171" s="93" t="s">
        <v>679</v>
      </c>
      <c r="I1171" s="94">
        <v>0</v>
      </c>
      <c r="J1171" s="94">
        <v>0</v>
      </c>
      <c r="K1171" s="95">
        <v>1.9970000000000002E-2</v>
      </c>
      <c r="L1171" s="96">
        <v>0.08</v>
      </c>
      <c r="M1171" s="96">
        <f t="shared" si="807"/>
        <v>0</v>
      </c>
      <c r="N1171" s="96">
        <f t="shared" si="808"/>
        <v>0</v>
      </c>
      <c r="O1171" s="96" t="s">
        <v>27</v>
      </c>
      <c r="P1171" s="443">
        <v>146891</v>
      </c>
      <c r="Q1171" s="98">
        <f>VLOOKUP(H1171,Devices!$A$2:$C$2077,3,FALSE)</f>
        <v>150068</v>
      </c>
      <c r="R1171" s="94">
        <f t="shared" si="809"/>
        <v>3177</v>
      </c>
      <c r="S1171" s="94"/>
      <c r="T1171" s="94">
        <f t="shared" si="812"/>
        <v>3177</v>
      </c>
      <c r="U1171" s="624">
        <f t="shared" si="813"/>
        <v>63.444690000000008</v>
      </c>
      <c r="V1171" s="99">
        <v>0</v>
      </c>
      <c r="W1171" s="100">
        <v>0</v>
      </c>
      <c r="X1171" s="94">
        <f t="shared" si="811"/>
        <v>0</v>
      </c>
      <c r="Y1171" s="94"/>
      <c r="Z1171" s="94" t="str">
        <f t="shared" si="840"/>
        <v>0</v>
      </c>
      <c r="AA1171" s="624">
        <f t="shared" si="841"/>
        <v>0</v>
      </c>
      <c r="AB1171" s="91">
        <v>63.444690000000008</v>
      </c>
      <c r="AC1171" s="91"/>
      <c r="AF1171" s="4"/>
      <c r="AG1171" s="4"/>
      <c r="AH1171" s="4"/>
    </row>
    <row r="1172" spans="1:34" s="3" customFormat="1" ht="15" customHeight="1">
      <c r="A1172" s="81" t="s">
        <v>1447</v>
      </c>
      <c r="B1172" s="90">
        <v>1013194540</v>
      </c>
      <c r="C1172" s="91">
        <f>SUM(U1172+AA1172)</f>
        <v>164.99214000000001</v>
      </c>
      <c r="D1172" s="294">
        <v>12355106</v>
      </c>
      <c r="E1172" s="90" t="s">
        <v>5863</v>
      </c>
      <c r="F1172" s="90" t="s">
        <v>1459</v>
      </c>
      <c r="G1172" s="90" t="s">
        <v>851</v>
      </c>
      <c r="H1172" s="93" t="s">
        <v>680</v>
      </c>
      <c r="I1172" s="94">
        <v>0</v>
      </c>
      <c r="J1172" s="94">
        <v>0</v>
      </c>
      <c r="K1172" s="95">
        <v>1.9970000000000002E-2</v>
      </c>
      <c r="L1172" s="96">
        <v>0.08</v>
      </c>
      <c r="M1172" s="96">
        <f t="shared" si="807"/>
        <v>0</v>
      </c>
      <c r="N1172" s="96">
        <f t="shared" si="808"/>
        <v>0</v>
      </c>
      <c r="O1172" s="96" t="s">
        <v>27</v>
      </c>
      <c r="P1172" s="443">
        <v>463739</v>
      </c>
      <c r="Q1172" s="98">
        <f>VLOOKUP(H1172,Devices!$A$2:$C$2077,3,FALSE)</f>
        <v>472001</v>
      </c>
      <c r="R1172" s="94">
        <f t="shared" si="809"/>
        <v>8262</v>
      </c>
      <c r="S1172" s="94"/>
      <c r="T1172" s="94">
        <f t="shared" si="812"/>
        <v>8262</v>
      </c>
      <c r="U1172" s="624">
        <f t="shared" si="813"/>
        <v>164.99214000000001</v>
      </c>
      <c r="V1172" s="99">
        <v>0</v>
      </c>
      <c r="W1172" s="100">
        <v>0</v>
      </c>
      <c r="X1172" s="94">
        <f t="shared" si="811"/>
        <v>0</v>
      </c>
      <c r="Y1172" s="94"/>
      <c r="Z1172" s="94" t="str">
        <f t="shared" si="840"/>
        <v>0</v>
      </c>
      <c r="AA1172" s="624">
        <f t="shared" si="841"/>
        <v>0</v>
      </c>
      <c r="AB1172" s="91">
        <v>164.99214000000001</v>
      </c>
      <c r="AC1172" s="91"/>
      <c r="AF1172" s="4"/>
    </row>
    <row r="1173" spans="1:34" s="3" customFormat="1" ht="15" customHeight="1">
      <c r="A1173" s="81" t="s">
        <v>1447</v>
      </c>
      <c r="B1173" s="90">
        <v>1013194540</v>
      </c>
      <c r="C1173" s="91">
        <f>SUM(U1173+AA1173)</f>
        <v>162.31616000000002</v>
      </c>
      <c r="D1173" s="294">
        <v>12355197</v>
      </c>
      <c r="E1173" s="90" t="s">
        <v>5863</v>
      </c>
      <c r="F1173" s="90" t="s">
        <v>1460</v>
      </c>
      <c r="G1173" s="90" t="s">
        <v>851</v>
      </c>
      <c r="H1173" s="93" t="s">
        <v>681</v>
      </c>
      <c r="I1173" s="94">
        <v>0</v>
      </c>
      <c r="J1173" s="94">
        <v>0</v>
      </c>
      <c r="K1173" s="95">
        <v>1.9970000000000002E-2</v>
      </c>
      <c r="L1173" s="96">
        <v>0.08</v>
      </c>
      <c r="M1173" s="96">
        <f t="shared" ref="M1173:N1174" si="842">I1173*K1173</f>
        <v>0</v>
      </c>
      <c r="N1173" s="96">
        <f t="shared" si="842"/>
        <v>0</v>
      </c>
      <c r="O1173" s="96" t="s">
        <v>27</v>
      </c>
      <c r="P1173" s="443">
        <v>332018</v>
      </c>
      <c r="Q1173" s="98">
        <f>VLOOKUP(H1173,Devices!$A$2:$C$2077,3,FALSE)</f>
        <v>340146</v>
      </c>
      <c r="R1173" s="94">
        <f>Q1173-P1173</f>
        <v>8128</v>
      </c>
      <c r="S1173" s="94"/>
      <c r="T1173" s="94">
        <f>IF(R1173-I1173&gt;0, R1173-I1173,"0")</f>
        <v>8128</v>
      </c>
      <c r="U1173" s="624">
        <f>IF(T1173&gt;0,T1173*K1173,"0")</f>
        <v>162.31616000000002</v>
      </c>
      <c r="V1173" s="99">
        <v>0</v>
      </c>
      <c r="W1173" s="100">
        <v>0</v>
      </c>
      <c r="X1173" s="94">
        <f>W1173-V1173</f>
        <v>0</v>
      </c>
      <c r="Y1173" s="94"/>
      <c r="Z1173" s="94" t="str">
        <f>IF(X1173-J1173&gt;0,X1173-J1173,"0")</f>
        <v>0</v>
      </c>
      <c r="AA1173" s="624">
        <f>IF(Z1173&gt;0,Z1173*L1173,"0")</f>
        <v>0</v>
      </c>
      <c r="AB1173" s="91">
        <v>162.31616000000002</v>
      </c>
      <c r="AC1173" s="91"/>
    </row>
    <row r="1174" spans="1:34" s="4" customFormat="1" ht="15" customHeight="1">
      <c r="A1174" s="81" t="s">
        <v>1447</v>
      </c>
      <c r="B1174" s="90">
        <v>1013194450</v>
      </c>
      <c r="C1174" s="91">
        <f>SUM(U1174+AA1174)</f>
        <v>79.750519999999995</v>
      </c>
      <c r="D1174" s="294">
        <v>12355368</v>
      </c>
      <c r="E1174" s="90" t="s">
        <v>1448</v>
      </c>
      <c r="F1174" s="90" t="s">
        <v>1454</v>
      </c>
      <c r="G1174" s="90" t="s">
        <v>1170</v>
      </c>
      <c r="H1174" s="93" t="s">
        <v>1450</v>
      </c>
      <c r="I1174" s="94">
        <v>0</v>
      </c>
      <c r="J1174" s="94">
        <v>0</v>
      </c>
      <c r="K1174" s="95">
        <v>1.9970000000000002E-2</v>
      </c>
      <c r="L1174" s="96">
        <v>0.08</v>
      </c>
      <c r="M1174" s="96">
        <f t="shared" si="842"/>
        <v>0</v>
      </c>
      <c r="N1174" s="96">
        <f t="shared" si="842"/>
        <v>0</v>
      </c>
      <c r="O1174" s="96" t="s">
        <v>27</v>
      </c>
      <c r="P1174" s="443">
        <v>33751</v>
      </c>
      <c r="Q1174" s="98">
        <f>VLOOKUP(H1174,Devices!$A$2:$C$2077,3,FALSE)</f>
        <v>34067</v>
      </c>
      <c r="R1174" s="94">
        <f>Q1174-P1174</f>
        <v>316</v>
      </c>
      <c r="S1174" s="94"/>
      <c r="T1174" s="94">
        <f>IF(R1174-I1174&gt;0, R1174-I1174,"0")</f>
        <v>316</v>
      </c>
      <c r="U1174" s="624">
        <f>IF(T1174&gt;0,T1174*K1174,"0")</f>
        <v>6.3105200000000004</v>
      </c>
      <c r="V1174" s="99">
        <v>23076</v>
      </c>
      <c r="W1174" s="100">
        <f>VLOOKUP(H1174,Devices!$A$2:$D$2077,4,FALSE)</f>
        <v>23994</v>
      </c>
      <c r="X1174" s="94">
        <f>W1174-V1174</f>
        <v>918</v>
      </c>
      <c r="Y1174" s="94"/>
      <c r="Z1174" s="94">
        <f>IF(X1174-J1174&gt;0,X1174-J1174,"0")</f>
        <v>918</v>
      </c>
      <c r="AA1174" s="624">
        <f>IF(Z1174&gt;0,Z1174*L1174,"0")</f>
        <v>73.44</v>
      </c>
      <c r="AB1174" s="91">
        <v>79.750519999999995</v>
      </c>
      <c r="AC1174" s="91"/>
      <c r="AF1174" s="3"/>
      <c r="AG1174" s="3"/>
      <c r="AH1174" s="3"/>
    </row>
    <row r="1175" spans="1:34" s="4" customFormat="1" ht="15" customHeight="1">
      <c r="A1175" s="81"/>
      <c r="B1175" s="90">
        <v>1013194430</v>
      </c>
      <c r="C1175" s="91"/>
      <c r="D1175" s="294"/>
      <c r="E1175" s="90" t="s">
        <v>1448</v>
      </c>
      <c r="F1175" s="90"/>
      <c r="G1175" s="90"/>
      <c r="H1175" s="93"/>
      <c r="I1175" s="94"/>
      <c r="J1175" s="94"/>
      <c r="K1175" s="95"/>
      <c r="L1175" s="96"/>
      <c r="M1175" s="96"/>
      <c r="N1175" s="96"/>
      <c r="O1175" s="96"/>
      <c r="P1175" s="443"/>
      <c r="Q1175" s="98"/>
      <c r="R1175" s="94"/>
      <c r="S1175" s="94"/>
      <c r="T1175" s="94"/>
      <c r="U1175" s="624"/>
      <c r="V1175" s="99"/>
      <c r="W1175" s="100"/>
      <c r="X1175" s="94"/>
      <c r="Y1175" s="94"/>
      <c r="Z1175" s="94"/>
      <c r="AA1175" s="624"/>
      <c r="AB1175" s="91"/>
      <c r="AC1175" s="91"/>
      <c r="AF1175" s="3"/>
    </row>
    <row r="1176" spans="1:34" s="3" customFormat="1" ht="15" customHeight="1">
      <c r="A1176" s="81" t="s">
        <v>1447</v>
      </c>
      <c r="B1176" s="90">
        <v>1013194430</v>
      </c>
      <c r="C1176" s="91">
        <f>SUM(U1176+AA1176)</f>
        <v>81.845089999999999</v>
      </c>
      <c r="D1176" s="294">
        <v>12601763</v>
      </c>
      <c r="E1176" s="90" t="s">
        <v>1448</v>
      </c>
      <c r="F1176" s="90" t="s">
        <v>1455</v>
      </c>
      <c r="G1176" s="90" t="s">
        <v>1518</v>
      </c>
      <c r="H1176" s="93" t="s">
        <v>1451</v>
      </c>
      <c r="I1176" s="94">
        <v>0</v>
      </c>
      <c r="J1176" s="94">
        <v>0</v>
      </c>
      <c r="K1176" s="95">
        <v>1.9970000000000002E-2</v>
      </c>
      <c r="L1176" s="96">
        <v>0.08</v>
      </c>
      <c r="M1176" s="96">
        <f t="shared" ref="M1176:N1178" si="843">I1176*K1176</f>
        <v>0</v>
      </c>
      <c r="N1176" s="96">
        <f t="shared" si="843"/>
        <v>0</v>
      </c>
      <c r="O1176" s="96" t="s">
        <v>27</v>
      </c>
      <c r="P1176" s="443">
        <v>51246</v>
      </c>
      <c r="Q1176" s="98">
        <f>VLOOKUP(H1176,Devices!$A$2:$C$2077,3,FALSE)</f>
        <v>51743</v>
      </c>
      <c r="R1176" s="94">
        <f>Q1176-P1176</f>
        <v>497</v>
      </c>
      <c r="S1176" s="94"/>
      <c r="T1176" s="94">
        <f>IF(R1176-I1176&gt;0, R1176-I1176,"0")</f>
        <v>497</v>
      </c>
      <c r="U1176" s="624">
        <f>IF(T1176&gt;0,T1176*K1176,"0")</f>
        <v>9.9250900000000009</v>
      </c>
      <c r="V1176" s="99">
        <v>68304</v>
      </c>
      <c r="W1176" s="100">
        <f>VLOOKUP(H1176,Devices!$A$2:$D$2077,4,FALSE)</f>
        <v>69203</v>
      </c>
      <c r="X1176" s="94">
        <f>W1176-V1176</f>
        <v>899</v>
      </c>
      <c r="Y1176" s="94"/>
      <c r="Z1176" s="94">
        <f>IF(X1176-J1176&gt;0,X1176-J1176,"0")</f>
        <v>899</v>
      </c>
      <c r="AA1176" s="624">
        <f>IF(Z1176&gt;0,Z1176*L1176,"0")</f>
        <v>71.92</v>
      </c>
      <c r="AB1176" s="91">
        <v>81.845089999999999</v>
      </c>
      <c r="AC1176" s="91"/>
      <c r="AF1176" s="4"/>
      <c r="AG1176" s="4"/>
      <c r="AH1176" s="4"/>
    </row>
    <row r="1177" spans="1:34" s="3" customFormat="1" ht="15" customHeight="1">
      <c r="A1177" s="81" t="s">
        <v>1447</v>
      </c>
      <c r="B1177" s="90">
        <v>1013194430</v>
      </c>
      <c r="C1177" s="91">
        <f>SUM(U1177+AA1177)</f>
        <v>16.703800000000001</v>
      </c>
      <c r="D1177" s="294">
        <v>12601780</v>
      </c>
      <c r="E1177" s="90" t="s">
        <v>1448</v>
      </c>
      <c r="F1177" s="90" t="s">
        <v>1456</v>
      </c>
      <c r="G1177" s="90" t="s">
        <v>1518</v>
      </c>
      <c r="H1177" s="93" t="s">
        <v>1452</v>
      </c>
      <c r="I1177" s="94">
        <v>0</v>
      </c>
      <c r="J1177" s="94">
        <v>0</v>
      </c>
      <c r="K1177" s="95">
        <v>1.9970000000000002E-2</v>
      </c>
      <c r="L1177" s="96">
        <v>0.08</v>
      </c>
      <c r="M1177" s="96">
        <f t="shared" si="843"/>
        <v>0</v>
      </c>
      <c r="N1177" s="96">
        <f t="shared" si="843"/>
        <v>0</v>
      </c>
      <c r="O1177" s="96" t="s">
        <v>27</v>
      </c>
      <c r="P1177" s="443">
        <v>53434</v>
      </c>
      <c r="Q1177" s="98">
        <f>VLOOKUP(H1177,Devices!$A$2:$C$2077,3,FALSE)</f>
        <v>53974</v>
      </c>
      <c r="R1177" s="94">
        <f>Q1177-P1177</f>
        <v>540</v>
      </c>
      <c r="S1177" s="94"/>
      <c r="T1177" s="94">
        <f>IF(R1177-I1177&gt;0, R1177-I1177,"0")</f>
        <v>540</v>
      </c>
      <c r="U1177" s="624">
        <f>IF(T1177&gt;0,T1177*K1177,"0")</f>
        <v>10.783800000000001</v>
      </c>
      <c r="V1177" s="99">
        <v>12925</v>
      </c>
      <c r="W1177" s="100">
        <f>VLOOKUP(H1177,Devices!$A$2:$D$2077,4,FALSE)</f>
        <v>12999</v>
      </c>
      <c r="X1177" s="94">
        <f>W1177-V1177</f>
        <v>74</v>
      </c>
      <c r="Y1177" s="94"/>
      <c r="Z1177" s="94">
        <f>IF(X1177-J1177&gt;0,X1177-J1177,"0")</f>
        <v>74</v>
      </c>
      <c r="AA1177" s="624">
        <f>IF(Z1177&gt;0,Z1177*L1177,"0")</f>
        <v>5.92</v>
      </c>
      <c r="AB1177" s="91">
        <v>16.703800000000001</v>
      </c>
      <c r="AC1177" s="91"/>
      <c r="AF1177" s="4"/>
    </row>
    <row r="1178" spans="1:34" s="3" customFormat="1" ht="15" customHeight="1">
      <c r="A1178" s="81" t="s">
        <v>1447</v>
      </c>
      <c r="B1178" s="90">
        <v>1013194450</v>
      </c>
      <c r="C1178" s="91">
        <f>SUM(U1178+AA1178)</f>
        <v>46.729800000000004</v>
      </c>
      <c r="D1178" s="294">
        <v>12602072</v>
      </c>
      <c r="E1178" s="90" t="s">
        <v>1448</v>
      </c>
      <c r="F1178" s="90" t="s">
        <v>1457</v>
      </c>
      <c r="G1178" s="90" t="s">
        <v>1753</v>
      </c>
      <c r="H1178" s="93" t="s">
        <v>1453</v>
      </c>
      <c r="I1178" s="94">
        <v>0</v>
      </c>
      <c r="J1178" s="94">
        <v>0</v>
      </c>
      <c r="K1178" s="95">
        <v>1.9970000000000002E-2</v>
      </c>
      <c r="L1178" s="96">
        <v>0.08</v>
      </c>
      <c r="M1178" s="96">
        <f t="shared" si="843"/>
        <v>0</v>
      </c>
      <c r="N1178" s="96">
        <f t="shared" si="843"/>
        <v>0</v>
      </c>
      <c r="O1178" s="96" t="s">
        <v>27</v>
      </c>
      <c r="P1178" s="443">
        <v>188455</v>
      </c>
      <c r="Q1178" s="98">
        <f>VLOOKUP(H1178,Devices!$A$2:$C$2077,3,FALSE)</f>
        <v>190795</v>
      </c>
      <c r="R1178" s="94">
        <f>Q1178-P1178</f>
        <v>2340</v>
      </c>
      <c r="S1178" s="94"/>
      <c r="T1178" s="94">
        <f>IF(R1178-I1178&gt;0, R1178-I1178,"0")</f>
        <v>2340</v>
      </c>
      <c r="U1178" s="624">
        <f>IF(T1178&gt;0,T1178*K1178,"0")</f>
        <v>46.729800000000004</v>
      </c>
      <c r="V1178" s="99">
        <v>0</v>
      </c>
      <c r="W1178" s="100">
        <f>VLOOKUP(H1178,Devices!$A$2:$D$2077,4,FALSE)</f>
        <v>0</v>
      </c>
      <c r="X1178" s="94">
        <f>W1178-V1178</f>
        <v>0</v>
      </c>
      <c r="Y1178" s="94"/>
      <c r="Z1178" s="94" t="str">
        <f>IF(X1178-J1178&gt;0,X1178-J1178,"0")</f>
        <v>0</v>
      </c>
      <c r="AA1178" s="624">
        <f>IF(Z1178&gt;0,Z1178*L1178,"0")</f>
        <v>0</v>
      </c>
      <c r="AB1178" s="91">
        <v>46.729800000000004</v>
      </c>
      <c r="AC1178" s="91"/>
    </row>
    <row r="1179" spans="1:34" s="4" customFormat="1" ht="15" customHeight="1">
      <c r="A1179" s="81"/>
      <c r="B1179" s="90">
        <v>1013194420</v>
      </c>
      <c r="C1179" s="91"/>
      <c r="D1179" s="294"/>
      <c r="E1179" s="90" t="s">
        <v>1448</v>
      </c>
      <c r="F1179" s="90"/>
      <c r="G1179" s="90"/>
      <c r="H1179" s="93"/>
      <c r="I1179" s="94"/>
      <c r="J1179" s="94"/>
      <c r="K1179" s="95"/>
      <c r="L1179" s="96"/>
      <c r="M1179" s="96"/>
      <c r="N1179" s="96"/>
      <c r="O1179" s="96"/>
      <c r="P1179" s="443"/>
      <c r="Q1179" s="98"/>
      <c r="R1179" s="94"/>
      <c r="S1179" s="94"/>
      <c r="T1179" s="94"/>
      <c r="U1179" s="624"/>
      <c r="V1179" s="99"/>
      <c r="W1179" s="100"/>
      <c r="X1179" s="94"/>
      <c r="Y1179" s="94"/>
      <c r="Z1179" s="94"/>
      <c r="AA1179" s="624"/>
      <c r="AB1179" s="91"/>
      <c r="AC1179" s="91"/>
      <c r="AF1179" s="3"/>
      <c r="AG1179" s="3"/>
      <c r="AH1179" s="3"/>
    </row>
    <row r="1180" spans="1:34" s="3" customFormat="1" ht="15" customHeight="1">
      <c r="A1180" s="81" t="s">
        <v>1802</v>
      </c>
      <c r="B1180" s="90">
        <v>1013194430</v>
      </c>
      <c r="C1180" s="91">
        <f>SUM(U1180+AA1180)</f>
        <v>0.21967000000000003</v>
      </c>
      <c r="D1180" s="294">
        <v>12355516</v>
      </c>
      <c r="E1180" s="90" t="s">
        <v>1448</v>
      </c>
      <c r="F1180" s="90" t="s">
        <v>1803</v>
      </c>
      <c r="G1180" s="90" t="s">
        <v>1758</v>
      </c>
      <c r="H1180" s="93" t="s">
        <v>1804</v>
      </c>
      <c r="I1180" s="94">
        <v>0</v>
      </c>
      <c r="J1180" s="94">
        <v>0</v>
      </c>
      <c r="K1180" s="95">
        <v>1.9970000000000002E-2</v>
      </c>
      <c r="L1180" s="96">
        <v>0.08</v>
      </c>
      <c r="M1180" s="96">
        <f t="shared" ref="M1180:N1182" si="844">I1180*K1180</f>
        <v>0</v>
      </c>
      <c r="N1180" s="96">
        <f t="shared" si="844"/>
        <v>0</v>
      </c>
      <c r="O1180" s="96" t="s">
        <v>27</v>
      </c>
      <c r="P1180" s="443">
        <v>51125</v>
      </c>
      <c r="Q1180" s="98">
        <v>51136</v>
      </c>
      <c r="R1180" s="94">
        <f>Q1180-P1180</f>
        <v>11</v>
      </c>
      <c r="S1180" s="94"/>
      <c r="T1180" s="94">
        <f>IF(R1180-I1180&gt;0, R1180-I1180,"0")</f>
        <v>11</v>
      </c>
      <c r="U1180" s="624">
        <f>IF(T1180&gt;0,T1180*K1180,"0")</f>
        <v>0.21967000000000003</v>
      </c>
      <c r="V1180" s="99">
        <v>0</v>
      </c>
      <c r="W1180" s="100">
        <v>0</v>
      </c>
      <c r="X1180" s="94">
        <f>W1180-V1180</f>
        <v>0</v>
      </c>
      <c r="Y1180" s="94"/>
      <c r="Z1180" s="94" t="str">
        <f>IF(X1180-J1180&gt;0,X1180-J1180,"0")</f>
        <v>0</v>
      </c>
      <c r="AA1180" s="624">
        <f>IF(Z1180&gt;0,Z1180*L1180,"0")</f>
        <v>0</v>
      </c>
      <c r="AB1180" s="91">
        <v>0.21967000000000003</v>
      </c>
      <c r="AC1180" s="91"/>
      <c r="AG1180" s="4"/>
      <c r="AH1180" s="4"/>
    </row>
    <row r="1181" spans="1:34" s="4" customFormat="1" ht="15" customHeight="1">
      <c r="A1181" s="81" t="s">
        <v>2029</v>
      </c>
      <c r="B1181" s="90">
        <v>1013194430</v>
      </c>
      <c r="C1181" s="91">
        <f>SUM(U1181+AA1181)</f>
        <v>39.580970000000001</v>
      </c>
      <c r="D1181" s="294">
        <v>17075241</v>
      </c>
      <c r="E1181" s="90" t="s">
        <v>1448</v>
      </c>
      <c r="F1181" s="90" t="s">
        <v>2030</v>
      </c>
      <c r="G1181" s="90" t="s">
        <v>1481</v>
      </c>
      <c r="H1181" s="93" t="s">
        <v>2031</v>
      </c>
      <c r="I1181" s="94">
        <v>0</v>
      </c>
      <c r="J1181" s="94">
        <v>0</v>
      </c>
      <c r="K1181" s="95">
        <v>1.9970000000000002E-2</v>
      </c>
      <c r="L1181" s="96">
        <v>0.08</v>
      </c>
      <c r="M1181" s="96">
        <f t="shared" si="844"/>
        <v>0</v>
      </c>
      <c r="N1181" s="96">
        <f t="shared" si="844"/>
        <v>0</v>
      </c>
      <c r="O1181" s="96" t="s">
        <v>27</v>
      </c>
      <c r="P1181" s="443">
        <v>60929</v>
      </c>
      <c r="Q1181" s="98">
        <f>VLOOKUP(H1181,Devices!$A$2:$C$2077,3,FALSE)</f>
        <v>62230</v>
      </c>
      <c r="R1181" s="94">
        <f>Q1181-P1181</f>
        <v>1301</v>
      </c>
      <c r="S1181" s="94"/>
      <c r="T1181" s="94">
        <f>IF(R1181-I1181&gt;0, R1181-I1181,"0")</f>
        <v>1301</v>
      </c>
      <c r="U1181" s="624">
        <f>IF(T1181&gt;0,T1181*K1181,"0")</f>
        <v>25.980970000000003</v>
      </c>
      <c r="V1181" s="99">
        <v>6008</v>
      </c>
      <c r="W1181" s="100">
        <f>VLOOKUP(H1181,Devices!$A$2:$D$2077,4,FALSE)</f>
        <v>6178</v>
      </c>
      <c r="X1181" s="94">
        <f>W1181-V1181</f>
        <v>170</v>
      </c>
      <c r="Y1181" s="94"/>
      <c r="Z1181" s="94">
        <f>IF(X1181-J1181&gt;0,X1181-J1181,"0")</f>
        <v>170</v>
      </c>
      <c r="AA1181" s="624">
        <f>IF(Z1181&gt;0,Z1181*L1181,"0")</f>
        <v>13.6</v>
      </c>
      <c r="AB1181" s="91">
        <v>39.580970000000001</v>
      </c>
      <c r="AC1181" s="91"/>
      <c r="AG1181" s="3"/>
      <c r="AH1181" s="3"/>
    </row>
    <row r="1182" spans="1:34" s="4" customFormat="1" ht="15" customHeight="1">
      <c r="A1182" s="81" t="s">
        <v>2433</v>
      </c>
      <c r="B1182" s="90">
        <v>1013194450</v>
      </c>
      <c r="C1182" s="91">
        <f>SUM(U1182+AA1182)</f>
        <v>216.61459000000002</v>
      </c>
      <c r="D1182" s="294">
        <v>12915763</v>
      </c>
      <c r="E1182" s="90" t="s">
        <v>1448</v>
      </c>
      <c r="F1182" s="90" t="s">
        <v>2434</v>
      </c>
      <c r="G1182" s="90" t="s">
        <v>1850</v>
      </c>
      <c r="H1182" s="93" t="s">
        <v>2435</v>
      </c>
      <c r="I1182" s="94">
        <v>0</v>
      </c>
      <c r="J1182" s="94">
        <v>0</v>
      </c>
      <c r="K1182" s="95">
        <v>1.9970000000000002E-2</v>
      </c>
      <c r="L1182" s="96">
        <v>0.08</v>
      </c>
      <c r="M1182" s="96">
        <f t="shared" si="844"/>
        <v>0</v>
      </c>
      <c r="N1182" s="96">
        <f t="shared" si="844"/>
        <v>0</v>
      </c>
      <c r="O1182" s="96" t="s">
        <v>27</v>
      </c>
      <c r="P1182" s="443">
        <v>691389</v>
      </c>
      <c r="Q1182" s="98">
        <f>VLOOKUP(H1182,Devices!$A$2:$C$2077,3,FALSE)</f>
        <v>702236</v>
      </c>
      <c r="R1182" s="94">
        <f>Q1182-P1182</f>
        <v>10847</v>
      </c>
      <c r="S1182" s="94"/>
      <c r="T1182" s="94">
        <f>IF(R1182-I1182&gt;0, R1182-I1182,"0")</f>
        <v>10847</v>
      </c>
      <c r="U1182" s="624">
        <f>IF(T1182&gt;0,T1182*K1182,"0")</f>
        <v>216.61459000000002</v>
      </c>
      <c r="V1182" s="99">
        <v>0</v>
      </c>
      <c r="W1182" s="100">
        <f>VLOOKUP(H1182,Devices!$A$2:$D$2077,4,FALSE)</f>
        <v>0</v>
      </c>
      <c r="X1182" s="94">
        <f>W1182-V1182</f>
        <v>0</v>
      </c>
      <c r="Y1182" s="94"/>
      <c r="Z1182" s="94" t="str">
        <f>IF(X1182-J1182&gt;0,X1182-J1182,"0")</f>
        <v>0</v>
      </c>
      <c r="AA1182" s="624">
        <f>IF(Z1182&gt;0,Z1182*L1182,"0")</f>
        <v>0</v>
      </c>
      <c r="AB1182" s="91">
        <v>216.61459000000002</v>
      </c>
      <c r="AC1182" s="91"/>
      <c r="AF1182" s="3"/>
    </row>
    <row r="1183" spans="1:34" s="4" customFormat="1" ht="15" customHeight="1">
      <c r="A1183" s="81"/>
      <c r="B1183" s="90">
        <v>1013194540</v>
      </c>
      <c r="C1183" s="91"/>
      <c r="D1183" s="294"/>
      <c r="E1183" s="90" t="s">
        <v>2436</v>
      </c>
      <c r="F1183" s="90"/>
      <c r="G1183" s="90"/>
      <c r="H1183" s="93"/>
      <c r="I1183" s="94"/>
      <c r="J1183" s="94"/>
      <c r="K1183" s="95"/>
      <c r="L1183" s="96"/>
      <c r="M1183" s="96"/>
      <c r="N1183" s="96"/>
      <c r="O1183" s="96"/>
      <c r="P1183" s="443"/>
      <c r="Q1183" s="98"/>
      <c r="R1183" s="94"/>
      <c r="S1183" s="94"/>
      <c r="T1183" s="94"/>
      <c r="U1183" s="624"/>
      <c r="V1183" s="99"/>
      <c r="W1183" s="100"/>
      <c r="X1183" s="94"/>
      <c r="Y1183" s="94"/>
      <c r="Z1183" s="94"/>
      <c r="AA1183" s="624"/>
      <c r="AB1183" s="91"/>
      <c r="AC1183" s="91"/>
    </row>
    <row r="1184" spans="1:34" s="4" customFormat="1" ht="15" customHeight="1">
      <c r="A1184" s="81"/>
      <c r="B1184" s="90">
        <v>1013194830</v>
      </c>
      <c r="C1184" s="91"/>
      <c r="D1184" s="294"/>
      <c r="E1184" s="90" t="s">
        <v>1813</v>
      </c>
      <c r="F1184" s="90" t="s">
        <v>4801</v>
      </c>
      <c r="G1184" s="90"/>
      <c r="H1184" s="93"/>
      <c r="I1184" s="94"/>
      <c r="J1184" s="94"/>
      <c r="K1184" s="95"/>
      <c r="L1184" s="96"/>
      <c r="M1184" s="96"/>
      <c r="N1184" s="96"/>
      <c r="O1184" s="96"/>
      <c r="P1184" s="443"/>
      <c r="Q1184" s="98"/>
      <c r="R1184" s="94"/>
      <c r="S1184" s="94"/>
      <c r="T1184" s="94"/>
      <c r="U1184" s="624"/>
      <c r="V1184" s="99"/>
      <c r="W1184" s="100"/>
      <c r="X1184" s="94"/>
      <c r="Y1184" s="94"/>
      <c r="Z1184" s="94"/>
      <c r="AA1184" s="624"/>
      <c r="AB1184" s="91"/>
      <c r="AC1184" s="91"/>
    </row>
    <row r="1185" spans="1:34" s="3" customFormat="1" ht="15" customHeight="1">
      <c r="A1185" s="81" t="s">
        <v>4145</v>
      </c>
      <c r="B1185" s="90">
        <v>1013194450</v>
      </c>
      <c r="C1185" s="91">
        <f>SUM(U1185+AA1185)</f>
        <v>4.4333400000000003</v>
      </c>
      <c r="D1185" s="294">
        <v>12355904</v>
      </c>
      <c r="E1185" s="90" t="s">
        <v>1448</v>
      </c>
      <c r="F1185" s="90" t="s">
        <v>1650</v>
      </c>
      <c r="G1185" s="90" t="s">
        <v>4009</v>
      </c>
      <c r="H1185" s="93" t="s">
        <v>4127</v>
      </c>
      <c r="I1185" s="94">
        <v>0</v>
      </c>
      <c r="J1185" s="94">
        <v>0</v>
      </c>
      <c r="K1185" s="95">
        <v>1.9970000000000002E-2</v>
      </c>
      <c r="L1185" s="96">
        <v>0.08</v>
      </c>
      <c r="M1185" s="96">
        <f>I1185*K1185</f>
        <v>0</v>
      </c>
      <c r="N1185" s="96">
        <f>J1185*L1185</f>
        <v>0</v>
      </c>
      <c r="O1185" s="96" t="s">
        <v>27</v>
      </c>
      <c r="P1185" s="187">
        <v>6809</v>
      </c>
      <c r="Q1185" s="98">
        <f>VLOOKUP(H1185,Devices!$A$2:$C$2077,3,FALSE)</f>
        <v>7031</v>
      </c>
      <c r="R1185" s="94">
        <f>Q1185-P1185</f>
        <v>222</v>
      </c>
      <c r="S1185" s="94"/>
      <c r="T1185" s="94">
        <f>IF(R1185-I1185&gt;0, R1185-I1185,"0")</f>
        <v>222</v>
      </c>
      <c r="U1185" s="624">
        <f>IF(T1185&gt;0,T1185*K1185,"0")</f>
        <v>4.4333400000000003</v>
      </c>
      <c r="V1185" s="99">
        <v>0</v>
      </c>
      <c r="W1185" s="100">
        <v>0</v>
      </c>
      <c r="X1185" s="94">
        <f>W1185-V1185</f>
        <v>0</v>
      </c>
      <c r="Y1185" s="94"/>
      <c r="Z1185" s="94" t="str">
        <f>IF(X1185-J1185&gt;0,X1185-J1185,"0")</f>
        <v>0</v>
      </c>
      <c r="AA1185" s="624">
        <f>IF(Z1185&gt;0,Z1185*L1185,"0")</f>
        <v>0</v>
      </c>
      <c r="AB1185" s="91">
        <v>4.4333400000000003</v>
      </c>
      <c r="AC1185" s="91"/>
      <c r="AF1185" s="4"/>
      <c r="AG1185" s="4"/>
      <c r="AH1185" s="4"/>
    </row>
    <row r="1186" spans="1:34" s="4" customFormat="1" ht="15" customHeight="1">
      <c r="A1186" s="81"/>
      <c r="B1186" s="90">
        <v>1013194430</v>
      </c>
      <c r="C1186" s="91"/>
      <c r="D1186" s="294"/>
      <c r="E1186" s="90" t="s">
        <v>1448</v>
      </c>
      <c r="F1186" s="90"/>
      <c r="G1186" s="90"/>
      <c r="H1186" s="93"/>
      <c r="I1186" s="94"/>
      <c r="J1186" s="94"/>
      <c r="K1186" s="95"/>
      <c r="L1186" s="96"/>
      <c r="M1186" s="96"/>
      <c r="N1186" s="96"/>
      <c r="O1186" s="96"/>
      <c r="P1186" s="187"/>
      <c r="Q1186" s="98"/>
      <c r="R1186" s="94"/>
      <c r="S1186" s="94"/>
      <c r="T1186" s="94"/>
      <c r="U1186" s="624"/>
      <c r="V1186" s="99"/>
      <c r="W1186" s="100"/>
      <c r="X1186" s="94"/>
      <c r="Y1186" s="94"/>
      <c r="Z1186" s="94"/>
      <c r="AA1186" s="624"/>
      <c r="AB1186" s="91"/>
      <c r="AC1186" s="91"/>
      <c r="AG1186" s="3"/>
      <c r="AH1186" s="3"/>
    </row>
    <row r="1187" spans="1:34" s="3" customFormat="1" ht="15" customHeight="1">
      <c r="A1187" s="81" t="s">
        <v>5030</v>
      </c>
      <c r="B1187" s="90">
        <v>1013194450</v>
      </c>
      <c r="C1187" s="91">
        <f>SUM(U1187+AA1187)</f>
        <v>93.382660000000001</v>
      </c>
      <c r="D1187" s="294">
        <v>12356382</v>
      </c>
      <c r="E1187" s="90" t="s">
        <v>1448</v>
      </c>
      <c r="F1187" s="90" t="s">
        <v>5031</v>
      </c>
      <c r="G1187" s="90" t="s">
        <v>3498</v>
      </c>
      <c r="H1187" s="93" t="s">
        <v>4986</v>
      </c>
      <c r="I1187" s="94">
        <v>0</v>
      </c>
      <c r="J1187" s="94">
        <v>0</v>
      </c>
      <c r="K1187" s="95">
        <v>1.9970000000000002E-2</v>
      </c>
      <c r="L1187" s="96">
        <v>0.08</v>
      </c>
      <c r="M1187" s="96">
        <f>I1187*K1187</f>
        <v>0</v>
      </c>
      <c r="N1187" s="96">
        <f>J1187*L1187</f>
        <v>0</v>
      </c>
      <c r="O1187" s="96" t="s">
        <v>27</v>
      </c>
      <c r="P1187" s="443">
        <v>3352</v>
      </c>
      <c r="Q1187" s="98">
        <f>VLOOKUP(H1187,Devices!$A$2:$C$2077,3,FALSE)</f>
        <v>3930</v>
      </c>
      <c r="R1187" s="94">
        <f>Q1187-P1187</f>
        <v>578</v>
      </c>
      <c r="S1187" s="94"/>
      <c r="T1187" s="94">
        <f>IF(R1187-I1187&gt;0, R1187-I1187,"0")</f>
        <v>578</v>
      </c>
      <c r="U1187" s="624">
        <f>IF(T1187&gt;0,T1187*K1187,"0")</f>
        <v>11.542660000000001</v>
      </c>
      <c r="V1187" s="99">
        <v>13557</v>
      </c>
      <c r="W1187" s="100">
        <f>VLOOKUP(H1187,Devices!$A$2:$D$2077,4,FALSE)</f>
        <v>14580</v>
      </c>
      <c r="X1187" s="94">
        <f>W1187-V1187</f>
        <v>1023</v>
      </c>
      <c r="Y1187" s="94"/>
      <c r="Z1187" s="94">
        <f>IF(X1187-J1187&gt;0,X1187-J1187,"0")</f>
        <v>1023</v>
      </c>
      <c r="AA1187" s="624">
        <f>IF(Z1187&gt;0,Z1187*L1187,"0")</f>
        <v>81.84</v>
      </c>
      <c r="AB1187" s="91">
        <v>93.382660000000001</v>
      </c>
      <c r="AC1187" s="91"/>
      <c r="AH1187" s="4"/>
    </row>
    <row r="1188" spans="1:34" s="3" customFormat="1" ht="15" customHeight="1">
      <c r="A1188" s="81" t="s">
        <v>1259</v>
      </c>
      <c r="B1188" s="90">
        <v>1058725700</v>
      </c>
      <c r="C1188" s="91">
        <f>SUM(O1188+U1188+AA1188)</f>
        <v>124.5</v>
      </c>
      <c r="D1188" s="294">
        <v>12355237</v>
      </c>
      <c r="E1188" s="90" t="s">
        <v>1260</v>
      </c>
      <c r="F1188" s="90" t="s">
        <v>1462</v>
      </c>
      <c r="G1188" s="90" t="s">
        <v>851</v>
      </c>
      <c r="H1188" s="93" t="s">
        <v>1261</v>
      </c>
      <c r="I1188" s="94">
        <v>6000</v>
      </c>
      <c r="J1188" s="94">
        <v>0</v>
      </c>
      <c r="K1188" s="95">
        <v>2.0750000000000001E-2</v>
      </c>
      <c r="L1188" s="96">
        <v>0.08</v>
      </c>
      <c r="M1188" s="96">
        <f t="shared" ref="M1188:M1224" si="845">I1188*K1188</f>
        <v>124.5</v>
      </c>
      <c r="N1188" s="96">
        <f t="shared" ref="N1188:N1224" si="846">J1188*L1188</f>
        <v>0</v>
      </c>
      <c r="O1188" s="96">
        <f>M1188+N1188</f>
        <v>124.5</v>
      </c>
      <c r="P1188" s="443">
        <v>111122</v>
      </c>
      <c r="Q1188" s="98">
        <f>VLOOKUP(H1188,Devices!$A$2:$C$2077,3,FALSE)</f>
        <v>112947</v>
      </c>
      <c r="R1188" s="94">
        <f t="shared" ref="R1188:R1224" si="847">Q1188-P1188</f>
        <v>1825</v>
      </c>
      <c r="S1188" s="94" t="str">
        <f>IF(R1188-I1188&gt;0, R1188-I1188,"0")</f>
        <v>0</v>
      </c>
      <c r="T1188" s="94"/>
      <c r="U1188" s="96">
        <f>IF(S1188&gt;0,S1188*K1188,"0")</f>
        <v>0</v>
      </c>
      <c r="V1188" s="99">
        <v>0</v>
      </c>
      <c r="W1188" s="100">
        <v>0</v>
      </c>
      <c r="X1188" s="94">
        <f t="shared" ref="X1188:X1224" si="848">W1188-V1188</f>
        <v>0</v>
      </c>
      <c r="Y1188" s="94" t="str">
        <f>IF(X1188-J1188&gt;0,X1188-J1188,"0")</f>
        <v>0</v>
      </c>
      <c r="Z1188" s="94"/>
      <c r="AA1188" s="96">
        <f>IF(Y1188&gt;0,Y1188*L1188,"0")</f>
        <v>0</v>
      </c>
      <c r="AB1188" s="91">
        <v>124.5</v>
      </c>
      <c r="AC1188" s="91"/>
      <c r="AG1188" s="4"/>
    </row>
    <row r="1189" spans="1:34" s="3" customFormat="1" ht="15" customHeight="1">
      <c r="A1189" s="81" t="s">
        <v>1651</v>
      </c>
      <c r="B1189" s="142">
        <v>1013194810</v>
      </c>
      <c r="C1189" s="91">
        <f>SUM(U1189+AA1189)</f>
        <v>4.0139700000000005</v>
      </c>
      <c r="D1189" s="294">
        <v>12355050</v>
      </c>
      <c r="E1189" s="90" t="s">
        <v>1652</v>
      </c>
      <c r="F1189" s="90" t="s">
        <v>1657</v>
      </c>
      <c r="G1189" s="90" t="s">
        <v>851</v>
      </c>
      <c r="H1189" s="93" t="s">
        <v>682</v>
      </c>
      <c r="I1189" s="94">
        <v>0</v>
      </c>
      <c r="J1189" s="94">
        <v>0</v>
      </c>
      <c r="K1189" s="95">
        <v>1.9970000000000002E-2</v>
      </c>
      <c r="L1189" s="96">
        <v>0.08</v>
      </c>
      <c r="M1189" s="96">
        <f t="shared" si="845"/>
        <v>0</v>
      </c>
      <c r="N1189" s="96">
        <f t="shared" si="846"/>
        <v>0</v>
      </c>
      <c r="O1189" s="96" t="s">
        <v>27</v>
      </c>
      <c r="P1189" s="187">
        <v>57413</v>
      </c>
      <c r="Q1189" s="98">
        <f>VLOOKUP(H1189,Devices!$A$2:$C$2077,3,FALSE)</f>
        <v>57614</v>
      </c>
      <c r="R1189" s="94">
        <f t="shared" si="847"/>
        <v>201</v>
      </c>
      <c r="S1189" s="94"/>
      <c r="T1189" s="94">
        <f t="shared" ref="T1189:T1193" si="849">IF(R1189-I1189&gt;0, R1189-I1189,"0")</f>
        <v>201</v>
      </c>
      <c r="U1189" s="624">
        <f t="shared" ref="U1189:U1193" si="850">IF(T1189&gt;0,T1189*K1189,"0")</f>
        <v>4.0139700000000005</v>
      </c>
      <c r="V1189" s="99">
        <v>0</v>
      </c>
      <c r="W1189" s="100">
        <v>0</v>
      </c>
      <c r="X1189" s="94">
        <f t="shared" si="848"/>
        <v>0</v>
      </c>
      <c r="Y1189" s="94"/>
      <c r="Z1189" s="94" t="str">
        <f t="shared" ref="Z1189:Z1193" si="851">IF(X1189-J1189&gt;0,X1189-J1189,"0")</f>
        <v>0</v>
      </c>
      <c r="AA1189" s="624">
        <f t="shared" ref="AA1189:AA1193" si="852">IF(Z1189&gt;0,Z1189*L1189,"0")</f>
        <v>0</v>
      </c>
      <c r="AB1189" s="91">
        <v>4.0139700000000005</v>
      </c>
      <c r="AC1189" s="91"/>
      <c r="AF1189" s="4"/>
    </row>
    <row r="1190" spans="1:34" s="3" customFormat="1" ht="15" customHeight="1">
      <c r="A1190" s="81" t="s">
        <v>1651</v>
      </c>
      <c r="B1190" s="142">
        <v>1013194810</v>
      </c>
      <c r="C1190" s="91">
        <f>SUM(U1190+AA1190)</f>
        <v>38.52731</v>
      </c>
      <c r="D1190" s="294">
        <v>12355409</v>
      </c>
      <c r="E1190" s="90" t="s">
        <v>1652</v>
      </c>
      <c r="F1190" s="90" t="s">
        <v>1653</v>
      </c>
      <c r="G1190" s="90" t="s">
        <v>150</v>
      </c>
      <c r="H1190" s="93" t="s">
        <v>1654</v>
      </c>
      <c r="I1190" s="94">
        <v>0</v>
      </c>
      <c r="J1190" s="94">
        <v>0</v>
      </c>
      <c r="K1190" s="95">
        <v>1.9970000000000002E-2</v>
      </c>
      <c r="L1190" s="96">
        <v>0.08</v>
      </c>
      <c r="M1190" s="96">
        <f t="shared" si="845"/>
        <v>0</v>
      </c>
      <c r="N1190" s="96">
        <f t="shared" si="846"/>
        <v>0</v>
      </c>
      <c r="O1190" s="96" t="s">
        <v>27</v>
      </c>
      <c r="P1190" s="187">
        <v>39531</v>
      </c>
      <c r="Q1190" s="98">
        <f>VLOOKUP(H1190,Devices!$A$2:$C$2077,3,FALSE)</f>
        <v>39954</v>
      </c>
      <c r="R1190" s="94">
        <f t="shared" si="847"/>
        <v>423</v>
      </c>
      <c r="S1190" s="94"/>
      <c r="T1190" s="94">
        <f t="shared" si="849"/>
        <v>423</v>
      </c>
      <c r="U1190" s="624">
        <f t="shared" si="850"/>
        <v>8.4473099999999999</v>
      </c>
      <c r="V1190" s="99">
        <v>19656</v>
      </c>
      <c r="W1190" s="100">
        <f>VLOOKUP(H1190,Devices!$A$2:$D$2077,4,FALSE)</f>
        <v>20032</v>
      </c>
      <c r="X1190" s="94">
        <f t="shared" si="848"/>
        <v>376</v>
      </c>
      <c r="Y1190" s="94"/>
      <c r="Z1190" s="94">
        <f t="shared" si="851"/>
        <v>376</v>
      </c>
      <c r="AA1190" s="624">
        <f t="shared" si="852"/>
        <v>30.080000000000002</v>
      </c>
      <c r="AB1190" s="91">
        <v>38.52731</v>
      </c>
      <c r="AC1190" s="91"/>
    </row>
    <row r="1191" spans="1:34" s="3" customFormat="1" ht="15" customHeight="1">
      <c r="A1191" s="81" t="s">
        <v>1651</v>
      </c>
      <c r="B1191" s="142">
        <v>1013194810</v>
      </c>
      <c r="C1191" s="91">
        <f>SUM(U1191+AA1191)</f>
        <v>6.8497100000000009</v>
      </c>
      <c r="D1191" s="294">
        <v>12355421</v>
      </c>
      <c r="E1191" s="90" t="s">
        <v>1652</v>
      </c>
      <c r="F1191" s="90" t="s">
        <v>1655</v>
      </c>
      <c r="G1191" s="90" t="s">
        <v>1248</v>
      </c>
      <c r="H1191" s="93" t="s">
        <v>1656</v>
      </c>
      <c r="I1191" s="94">
        <v>0</v>
      </c>
      <c r="J1191" s="94">
        <v>0</v>
      </c>
      <c r="K1191" s="95">
        <v>1.9970000000000002E-2</v>
      </c>
      <c r="L1191" s="96">
        <v>0.08</v>
      </c>
      <c r="M1191" s="96">
        <f t="shared" si="845"/>
        <v>0</v>
      </c>
      <c r="N1191" s="96">
        <f t="shared" si="846"/>
        <v>0</v>
      </c>
      <c r="O1191" s="96" t="s">
        <v>27</v>
      </c>
      <c r="P1191" s="187">
        <v>30598</v>
      </c>
      <c r="Q1191" s="98">
        <f>VLOOKUP(H1191,Devices!$A$2:$C$2077,3,FALSE)</f>
        <v>30941</v>
      </c>
      <c r="R1191" s="94">
        <f t="shared" si="847"/>
        <v>343</v>
      </c>
      <c r="S1191" s="94"/>
      <c r="T1191" s="94">
        <f t="shared" si="849"/>
        <v>343</v>
      </c>
      <c r="U1191" s="624">
        <f t="shared" si="850"/>
        <v>6.8497100000000009</v>
      </c>
      <c r="V1191" s="99">
        <v>0</v>
      </c>
      <c r="W1191" s="100">
        <v>0</v>
      </c>
      <c r="X1191" s="94">
        <f t="shared" si="848"/>
        <v>0</v>
      </c>
      <c r="Y1191" s="94"/>
      <c r="Z1191" s="94" t="str">
        <f t="shared" si="851"/>
        <v>0</v>
      </c>
      <c r="AA1191" s="624">
        <f t="shared" si="852"/>
        <v>0</v>
      </c>
      <c r="AB1191" s="91">
        <v>6.8497100000000009</v>
      </c>
      <c r="AC1191" s="91"/>
    </row>
    <row r="1192" spans="1:34" s="3" customFormat="1" ht="15" customHeight="1">
      <c r="A1192" s="81" t="s">
        <v>1651</v>
      </c>
      <c r="B1192" s="142">
        <v>1013194810</v>
      </c>
      <c r="C1192" s="91">
        <f>SUM(U1192+AA1192)</f>
        <v>31.512660000000004</v>
      </c>
      <c r="D1192" s="294">
        <v>12355471</v>
      </c>
      <c r="E1192" s="90" t="s">
        <v>1652</v>
      </c>
      <c r="F1192" s="90" t="s">
        <v>1658</v>
      </c>
      <c r="G1192" s="90" t="s">
        <v>113</v>
      </c>
      <c r="H1192" s="93" t="s">
        <v>1659</v>
      </c>
      <c r="I1192" s="94">
        <v>0</v>
      </c>
      <c r="J1192" s="94">
        <v>0</v>
      </c>
      <c r="K1192" s="95">
        <v>1.9970000000000002E-2</v>
      </c>
      <c r="L1192" s="96">
        <v>0.08</v>
      </c>
      <c r="M1192" s="96">
        <f t="shared" si="845"/>
        <v>0</v>
      </c>
      <c r="N1192" s="96">
        <f t="shared" si="846"/>
        <v>0</v>
      </c>
      <c r="O1192" s="96" t="s">
        <v>27</v>
      </c>
      <c r="P1192" s="187">
        <v>170367</v>
      </c>
      <c r="Q1192" s="98">
        <f>VLOOKUP(H1192,Devices!$A$2:$C$2077,3,FALSE)</f>
        <v>171945</v>
      </c>
      <c r="R1192" s="94">
        <f t="shared" si="847"/>
        <v>1578</v>
      </c>
      <c r="S1192" s="94"/>
      <c r="T1192" s="94">
        <f t="shared" si="849"/>
        <v>1578</v>
      </c>
      <c r="U1192" s="624">
        <f t="shared" si="850"/>
        <v>31.512660000000004</v>
      </c>
      <c r="V1192" s="99">
        <v>0</v>
      </c>
      <c r="W1192" s="100">
        <v>0</v>
      </c>
      <c r="X1192" s="94">
        <f t="shared" si="848"/>
        <v>0</v>
      </c>
      <c r="Y1192" s="94"/>
      <c r="Z1192" s="94" t="str">
        <f t="shared" si="851"/>
        <v>0</v>
      </c>
      <c r="AA1192" s="624">
        <f t="shared" si="852"/>
        <v>0</v>
      </c>
      <c r="AB1192" s="91">
        <v>31.512660000000004</v>
      </c>
      <c r="AC1192" s="91"/>
    </row>
    <row r="1193" spans="1:34" s="4" customFormat="1" ht="15" customHeight="1">
      <c r="A1193" s="81" t="s">
        <v>3900</v>
      </c>
      <c r="B1193" s="142">
        <v>1013194810</v>
      </c>
      <c r="C1193" s="91">
        <f>SUM(U1193+AA1193)</f>
        <v>259.51015000000001</v>
      </c>
      <c r="D1193" s="92">
        <v>12355582</v>
      </c>
      <c r="E1193" s="90" t="s">
        <v>1652</v>
      </c>
      <c r="F1193" s="90" t="s">
        <v>3146</v>
      </c>
      <c r="G1193" s="90" t="s">
        <v>2200</v>
      </c>
      <c r="H1193" s="93" t="s">
        <v>3391</v>
      </c>
      <c r="I1193" s="94">
        <v>0</v>
      </c>
      <c r="J1193" s="94">
        <v>0</v>
      </c>
      <c r="K1193" s="95">
        <v>1.9970000000000002E-2</v>
      </c>
      <c r="L1193" s="96">
        <v>0.08</v>
      </c>
      <c r="M1193" s="96">
        <f t="shared" si="845"/>
        <v>0</v>
      </c>
      <c r="N1193" s="96">
        <f t="shared" si="846"/>
        <v>0</v>
      </c>
      <c r="O1193" s="96" t="s">
        <v>27</v>
      </c>
      <c r="P1193" s="97">
        <v>272845</v>
      </c>
      <c r="Q1193" s="98">
        <f>VLOOKUP(H1193,Devices!$A$2:$C$2077,3,FALSE)</f>
        <v>285840</v>
      </c>
      <c r="R1193" s="94">
        <f t="shared" si="847"/>
        <v>12995</v>
      </c>
      <c r="S1193" s="94"/>
      <c r="T1193" s="94">
        <f t="shared" si="849"/>
        <v>12995</v>
      </c>
      <c r="U1193" s="96">
        <f t="shared" si="850"/>
        <v>259.51015000000001</v>
      </c>
      <c r="V1193" s="99">
        <v>0</v>
      </c>
      <c r="W1193" s="100">
        <v>0</v>
      </c>
      <c r="X1193" s="94">
        <f t="shared" si="848"/>
        <v>0</v>
      </c>
      <c r="Y1193" s="94"/>
      <c r="Z1193" s="94" t="str">
        <f t="shared" si="851"/>
        <v>0</v>
      </c>
      <c r="AA1193" s="96">
        <f t="shared" si="852"/>
        <v>0</v>
      </c>
      <c r="AB1193" s="91">
        <v>259.51015000000001</v>
      </c>
      <c r="AC1193" s="91"/>
      <c r="AF1193" s="3"/>
      <c r="AG1193" s="3"/>
      <c r="AH1193" s="3"/>
    </row>
    <row r="1194" spans="1:34" s="4" customFormat="1" ht="15" customHeight="1">
      <c r="A1194" s="81" t="s">
        <v>5184</v>
      </c>
      <c r="B1194" s="142">
        <v>1013194800</v>
      </c>
      <c r="C1194" s="91">
        <f>SUM(U1194+AA1194)</f>
        <v>63.46866</v>
      </c>
      <c r="D1194" s="92">
        <v>12658382</v>
      </c>
      <c r="E1194" s="90" t="s">
        <v>1652</v>
      </c>
      <c r="F1194" s="90" t="s">
        <v>5185</v>
      </c>
      <c r="G1194" s="90" t="s">
        <v>1174</v>
      </c>
      <c r="H1194" s="93" t="s">
        <v>5150</v>
      </c>
      <c r="I1194" s="94">
        <v>0</v>
      </c>
      <c r="J1194" s="94">
        <v>0</v>
      </c>
      <c r="K1194" s="95">
        <v>1.9970000000000002E-2</v>
      </c>
      <c r="L1194" s="96">
        <v>0.08</v>
      </c>
      <c r="M1194" s="96">
        <f t="shared" ref="M1194" si="853">I1194*K1194</f>
        <v>0</v>
      </c>
      <c r="N1194" s="96">
        <f t="shared" ref="N1194" si="854">J1194*L1194</f>
        <v>0</v>
      </c>
      <c r="O1194" s="96" t="s">
        <v>27</v>
      </c>
      <c r="P1194" s="97">
        <v>187786</v>
      </c>
      <c r="Q1194" s="98">
        <f>VLOOKUP(H1194,Devices!$A$2:$C$2077,3,FALSE)</f>
        <v>188164</v>
      </c>
      <c r="R1194" s="94">
        <f t="shared" ref="R1194" si="855">Q1194-P1194</f>
        <v>378</v>
      </c>
      <c r="S1194" s="94"/>
      <c r="T1194" s="94">
        <f t="shared" ref="T1194" si="856">IF(R1194-I1194&gt;0, R1194-I1194,"0")</f>
        <v>378</v>
      </c>
      <c r="U1194" s="96">
        <f t="shared" ref="U1194" si="857">IF(T1194&gt;0,T1194*K1194,"0")</f>
        <v>7.5486600000000008</v>
      </c>
      <c r="V1194" s="99">
        <v>267160</v>
      </c>
      <c r="W1194" s="100">
        <f>VLOOKUP(H1194,Devices!$A$2:$D$2077,4,FALSE)</f>
        <v>267859</v>
      </c>
      <c r="X1194" s="94">
        <f t="shared" ref="X1194" si="858">W1194-V1194</f>
        <v>699</v>
      </c>
      <c r="Y1194" s="94"/>
      <c r="Z1194" s="94">
        <f t="shared" ref="Z1194" si="859">IF(X1194-J1194&gt;0,X1194-J1194,"0")</f>
        <v>699</v>
      </c>
      <c r="AA1194" s="96">
        <f t="shared" ref="AA1194" si="860">IF(Z1194&gt;0,Z1194*L1194,"0")</f>
        <v>55.92</v>
      </c>
      <c r="AB1194" s="91">
        <v>63.46866</v>
      </c>
      <c r="AC1194" s="91"/>
      <c r="AF1194" s="3"/>
    </row>
    <row r="1195" spans="1:34" s="3" customFormat="1" ht="15" customHeight="1">
      <c r="A1195" s="81" t="s">
        <v>5561</v>
      </c>
      <c r="B1195" s="142">
        <v>1013194810</v>
      </c>
      <c r="C1195" s="91">
        <f>SUM(U1195+AA1195)</f>
        <v>284.57981000000001</v>
      </c>
      <c r="D1195" s="294">
        <v>13977887</v>
      </c>
      <c r="E1195" s="90" t="s">
        <v>1652</v>
      </c>
      <c r="F1195" s="90" t="s">
        <v>4924</v>
      </c>
      <c r="G1195" s="90" t="s">
        <v>5562</v>
      </c>
      <c r="H1195" s="93" t="s">
        <v>5517</v>
      </c>
      <c r="I1195" s="94">
        <v>0</v>
      </c>
      <c r="J1195" s="94">
        <v>0</v>
      </c>
      <c r="K1195" s="95">
        <v>1.9970000000000002E-2</v>
      </c>
      <c r="L1195" s="96">
        <v>0.08</v>
      </c>
      <c r="M1195" s="96">
        <f>I1195*K1195</f>
        <v>0</v>
      </c>
      <c r="N1195" s="96">
        <f>J1195*L1195</f>
        <v>0</v>
      </c>
      <c r="O1195" s="96" t="s">
        <v>27</v>
      </c>
      <c r="P1195" s="187">
        <v>21069</v>
      </c>
      <c r="Q1195" s="98">
        <f>VLOOKUP(H1195,Devices!$A$2:$C$2077,3,FALSE)</f>
        <v>23742</v>
      </c>
      <c r="R1195" s="94">
        <f>Q1195-P1195</f>
        <v>2673</v>
      </c>
      <c r="S1195" s="94"/>
      <c r="T1195" s="94">
        <f>IF(R1195-I1195&gt;0, R1195-I1195,"0")</f>
        <v>2673</v>
      </c>
      <c r="U1195" s="624">
        <f>IF(T1195&gt;0,T1195*K1195,"0")</f>
        <v>53.379810000000006</v>
      </c>
      <c r="V1195" s="99">
        <v>13134</v>
      </c>
      <c r="W1195" s="100">
        <f>VLOOKUP(H1195,Devices!$A$2:$D$2077,4,FALSE)</f>
        <v>16024</v>
      </c>
      <c r="X1195" s="94">
        <f>W1195-V1195</f>
        <v>2890</v>
      </c>
      <c r="Y1195" s="94"/>
      <c r="Z1195" s="94">
        <f>IF(X1195-J1195&gt;0,X1195-J1195,"0")</f>
        <v>2890</v>
      </c>
      <c r="AA1195" s="624">
        <f>IF(Z1195&gt;0,Z1195*L1195,"0")</f>
        <v>231.20000000000002</v>
      </c>
      <c r="AB1195" s="91">
        <v>284.57981000000001</v>
      </c>
      <c r="AC1195" s="91"/>
    </row>
    <row r="1196" spans="1:34" s="4" customFormat="1" ht="15" customHeight="1">
      <c r="A1196" s="81" t="s">
        <v>5597</v>
      </c>
      <c r="B1196" s="142">
        <v>1013194810</v>
      </c>
      <c r="C1196" s="91">
        <f>SUM(O1196+U1196+AA1196)</f>
        <v>91</v>
      </c>
      <c r="D1196" s="294">
        <v>12356499</v>
      </c>
      <c r="E1196" s="90" t="s">
        <v>1652</v>
      </c>
      <c r="F1196" s="90" t="s">
        <v>5598</v>
      </c>
      <c r="G1196" s="90" t="s">
        <v>2362</v>
      </c>
      <c r="H1196" s="93" t="s">
        <v>5599</v>
      </c>
      <c r="I1196" s="94">
        <v>4000</v>
      </c>
      <c r="J1196" s="94">
        <v>100</v>
      </c>
      <c r="K1196" s="95">
        <v>2.0750000000000001E-2</v>
      </c>
      <c r="L1196" s="96">
        <v>0.08</v>
      </c>
      <c r="M1196" s="96">
        <f t="shared" ref="M1196" si="861">I1196*K1196</f>
        <v>83</v>
      </c>
      <c r="N1196" s="96">
        <f t="shared" ref="N1196" si="862">J1196*L1196</f>
        <v>8</v>
      </c>
      <c r="O1196" s="96">
        <f>M1196+N1196</f>
        <v>91</v>
      </c>
      <c r="P1196" s="443">
        <v>670</v>
      </c>
      <c r="Q1196" s="98">
        <f>VLOOKUP(H1196,Devices!$A$2:$C$2077,3,FALSE)</f>
        <v>785</v>
      </c>
      <c r="R1196" s="94">
        <f t="shared" ref="R1196" si="863">Q1196-P1196</f>
        <v>115</v>
      </c>
      <c r="S1196" s="94" t="str">
        <f>IF(R1196-I1196&gt;0, R1196-I1196,"0")</f>
        <v>0</v>
      </c>
      <c r="T1196" s="94"/>
      <c r="U1196" s="96">
        <f>IF(S1196&gt;0,S1196*K1196,"0")</f>
        <v>0</v>
      </c>
      <c r="V1196" s="99">
        <v>752</v>
      </c>
      <c r="W1196" s="100">
        <f>VLOOKUP(H1196,Devices!$A$2:$D$2077,4,FALSE)</f>
        <v>849</v>
      </c>
      <c r="X1196" s="94">
        <f t="shared" ref="X1196" si="864">W1196-V1196</f>
        <v>97</v>
      </c>
      <c r="Y1196" s="94" t="str">
        <f>IF(X1196-J1196&gt;0,X1196-J1196,"0")</f>
        <v>0</v>
      </c>
      <c r="Z1196" s="94"/>
      <c r="AA1196" s="96">
        <f>IF(Y1196&gt;0,Y1196*L1196,"0")</f>
        <v>0</v>
      </c>
      <c r="AB1196" s="91">
        <v>91</v>
      </c>
      <c r="AC1196" s="91"/>
    </row>
    <row r="1197" spans="1:34" s="3" customFormat="1" ht="15" customHeight="1">
      <c r="A1197" s="81">
        <v>125</v>
      </c>
      <c r="B1197" s="90">
        <v>1012007170</v>
      </c>
      <c r="C1197" s="91">
        <f>SUM(O1197+U1197+AA1197)</f>
        <v>124.5</v>
      </c>
      <c r="D1197" s="294">
        <v>12355053</v>
      </c>
      <c r="E1197" s="90" t="s">
        <v>683</v>
      </c>
      <c r="F1197" s="90" t="s">
        <v>2540</v>
      </c>
      <c r="G1197" s="90" t="s">
        <v>851</v>
      </c>
      <c r="H1197" s="93" t="s">
        <v>684</v>
      </c>
      <c r="I1197" s="94">
        <v>6000</v>
      </c>
      <c r="J1197" s="94">
        <v>0</v>
      </c>
      <c r="K1197" s="95">
        <v>2.0750000000000001E-2</v>
      </c>
      <c r="L1197" s="96">
        <v>0.08</v>
      </c>
      <c r="M1197" s="96">
        <f t="shared" si="845"/>
        <v>124.5</v>
      </c>
      <c r="N1197" s="96">
        <f t="shared" si="846"/>
        <v>0</v>
      </c>
      <c r="O1197" s="96">
        <f>M1197+N1197</f>
        <v>124.5</v>
      </c>
      <c r="P1197" s="443">
        <v>232703</v>
      </c>
      <c r="Q1197" s="98">
        <f>VLOOKUP(H1197,Devices!$A$2:$C$2077,3,FALSE)</f>
        <v>233783</v>
      </c>
      <c r="R1197" s="94">
        <f t="shared" si="847"/>
        <v>1080</v>
      </c>
      <c r="S1197" s="94" t="str">
        <f>IF(R1197-I1197&gt;0, R1197-I1197,"0")</f>
        <v>0</v>
      </c>
      <c r="T1197" s="94"/>
      <c r="U1197" s="96">
        <f>IF(S1197&gt;0,S1197*K1197,"0")</f>
        <v>0</v>
      </c>
      <c r="V1197" s="99">
        <v>0</v>
      </c>
      <c r="W1197" s="100">
        <v>0</v>
      </c>
      <c r="X1197" s="94">
        <f t="shared" si="848"/>
        <v>0</v>
      </c>
      <c r="Y1197" s="94" t="str">
        <f>IF(X1197-J1197&gt;0,X1197-J1197,"0")</f>
        <v>0</v>
      </c>
      <c r="Z1197" s="94"/>
      <c r="AA1197" s="96">
        <f>IF(Y1197&gt;0,Y1197*L1197,"0")</f>
        <v>0</v>
      </c>
      <c r="AB1197" s="91">
        <v>124.5</v>
      </c>
      <c r="AC1197" s="91"/>
      <c r="AF1197" s="4"/>
      <c r="AG1197" s="4"/>
      <c r="AH1197" s="4"/>
    </row>
    <row r="1198" spans="1:34" s="3" customFormat="1" ht="15" customHeight="1">
      <c r="A1198" s="81">
        <v>126</v>
      </c>
      <c r="B1198" s="90">
        <v>1012013070</v>
      </c>
      <c r="C1198" s="91">
        <f>SUM(U1198+AA1198)</f>
        <v>104.20346000000001</v>
      </c>
      <c r="D1198" s="294">
        <v>12317747</v>
      </c>
      <c r="E1198" s="90" t="s">
        <v>685</v>
      </c>
      <c r="F1198" s="90" t="s">
        <v>3708</v>
      </c>
      <c r="G1198" s="90" t="s">
        <v>1755</v>
      </c>
      <c r="H1198" s="93" t="s">
        <v>686</v>
      </c>
      <c r="I1198" s="94">
        <v>0</v>
      </c>
      <c r="J1198" s="94">
        <v>0</v>
      </c>
      <c r="K1198" s="95">
        <v>1.9970000000000002E-2</v>
      </c>
      <c r="L1198" s="96">
        <v>0.08</v>
      </c>
      <c r="M1198" s="96">
        <f t="shared" si="845"/>
        <v>0</v>
      </c>
      <c r="N1198" s="96">
        <f t="shared" si="846"/>
        <v>0</v>
      </c>
      <c r="O1198" s="96" t="s">
        <v>27</v>
      </c>
      <c r="P1198" s="443">
        <v>367406</v>
      </c>
      <c r="Q1198" s="98">
        <f>VLOOKUP(H1198,Devices!$A$2:$C$2077,3,FALSE)</f>
        <v>372624</v>
      </c>
      <c r="R1198" s="94">
        <f t="shared" si="847"/>
        <v>5218</v>
      </c>
      <c r="S1198" s="94"/>
      <c r="T1198" s="94">
        <f t="shared" ref="T1198:T1206" si="865">IF(R1198-I1198&gt;0, R1198-I1198,"0")</f>
        <v>5218</v>
      </c>
      <c r="U1198" s="624">
        <f t="shared" ref="U1198:U1206" si="866">IF(T1198&gt;0,T1198*K1198,"0")</f>
        <v>104.20346000000001</v>
      </c>
      <c r="V1198" s="99">
        <v>0</v>
      </c>
      <c r="W1198" s="100">
        <f>VLOOKUP(H1198,Devices!$A$2:$D$2077,4,FALSE)</f>
        <v>0</v>
      </c>
      <c r="X1198" s="94">
        <f t="shared" si="848"/>
        <v>0</v>
      </c>
      <c r="Y1198" s="94"/>
      <c r="Z1198" s="94" t="str">
        <f t="shared" ref="Z1198:Z1206" si="867">IF(X1198-J1198&gt;0,X1198-J1198,"0")</f>
        <v>0</v>
      </c>
      <c r="AA1198" s="624">
        <f t="shared" ref="AA1198:AA1206" si="868">IF(Z1198&gt;0,Z1198*L1198,"0")</f>
        <v>0</v>
      </c>
      <c r="AB1198" s="91">
        <v>104.20346000000001</v>
      </c>
      <c r="AC1198" s="203"/>
      <c r="AF1198" s="4"/>
    </row>
    <row r="1199" spans="1:34" s="3" customFormat="1" ht="15" customHeight="1">
      <c r="A1199" s="81">
        <v>126</v>
      </c>
      <c r="B1199" s="90">
        <v>1012013090</v>
      </c>
      <c r="C1199" s="91">
        <f>SUM(U1199+AA1199)</f>
        <v>25.102290000000004</v>
      </c>
      <c r="D1199" s="294">
        <v>12355029</v>
      </c>
      <c r="E1199" s="90" t="s">
        <v>687</v>
      </c>
      <c r="F1199" s="90" t="s">
        <v>3709</v>
      </c>
      <c r="G1199" s="90" t="s">
        <v>851</v>
      </c>
      <c r="H1199" s="93" t="s">
        <v>688</v>
      </c>
      <c r="I1199" s="94">
        <v>0</v>
      </c>
      <c r="J1199" s="94">
        <v>0</v>
      </c>
      <c r="K1199" s="95">
        <v>1.9970000000000002E-2</v>
      </c>
      <c r="L1199" s="96">
        <v>0.08</v>
      </c>
      <c r="M1199" s="96">
        <f t="shared" si="845"/>
        <v>0</v>
      </c>
      <c r="N1199" s="96">
        <f t="shared" si="846"/>
        <v>0</v>
      </c>
      <c r="O1199" s="96" t="s">
        <v>27</v>
      </c>
      <c r="P1199" s="443">
        <v>69101</v>
      </c>
      <c r="Q1199" s="98">
        <f>VLOOKUP(H1199,Devices!$A$2:$C$2077,3,FALSE)</f>
        <v>70358</v>
      </c>
      <c r="R1199" s="94">
        <f t="shared" si="847"/>
        <v>1257</v>
      </c>
      <c r="S1199" s="94"/>
      <c r="T1199" s="94">
        <f t="shared" si="865"/>
        <v>1257</v>
      </c>
      <c r="U1199" s="624">
        <f t="shared" si="866"/>
        <v>25.102290000000004</v>
      </c>
      <c r="V1199" s="99">
        <v>0</v>
      </c>
      <c r="W1199" s="100">
        <v>0</v>
      </c>
      <c r="X1199" s="94">
        <f t="shared" si="848"/>
        <v>0</v>
      </c>
      <c r="Y1199" s="94"/>
      <c r="Z1199" s="94" t="str">
        <f t="shared" si="867"/>
        <v>0</v>
      </c>
      <c r="AA1199" s="624">
        <f t="shared" si="868"/>
        <v>0</v>
      </c>
      <c r="AB1199" s="91">
        <v>25.102290000000004</v>
      </c>
      <c r="AC1199" s="91"/>
    </row>
    <row r="1200" spans="1:34" s="3" customFormat="1" ht="15" customHeight="1">
      <c r="A1200" s="81">
        <v>126</v>
      </c>
      <c r="B1200" s="90">
        <v>1012013140</v>
      </c>
      <c r="C1200" s="91">
        <f>SUM(U1200+AA1200)</f>
        <v>29.415810000000004</v>
      </c>
      <c r="D1200" s="294">
        <v>12355056</v>
      </c>
      <c r="E1200" s="90" t="s">
        <v>690</v>
      </c>
      <c r="F1200" s="90" t="s">
        <v>3711</v>
      </c>
      <c r="G1200" s="90" t="s">
        <v>851</v>
      </c>
      <c r="H1200" s="93" t="s">
        <v>691</v>
      </c>
      <c r="I1200" s="94">
        <v>0</v>
      </c>
      <c r="J1200" s="94">
        <v>0</v>
      </c>
      <c r="K1200" s="95">
        <v>1.9970000000000002E-2</v>
      </c>
      <c r="L1200" s="96">
        <v>0.08</v>
      </c>
      <c r="M1200" s="96">
        <f t="shared" si="845"/>
        <v>0</v>
      </c>
      <c r="N1200" s="96">
        <f t="shared" si="846"/>
        <v>0</v>
      </c>
      <c r="O1200" s="96" t="s">
        <v>27</v>
      </c>
      <c r="P1200" s="443">
        <v>242377</v>
      </c>
      <c r="Q1200" s="98">
        <f>VLOOKUP(H1200,Devices!$A$2:$C$2077,3,FALSE)</f>
        <v>243850</v>
      </c>
      <c r="R1200" s="94">
        <f t="shared" si="847"/>
        <v>1473</v>
      </c>
      <c r="S1200" s="94"/>
      <c r="T1200" s="94">
        <f t="shared" si="865"/>
        <v>1473</v>
      </c>
      <c r="U1200" s="624">
        <f t="shared" si="866"/>
        <v>29.415810000000004</v>
      </c>
      <c r="V1200" s="99">
        <v>0</v>
      </c>
      <c r="W1200" s="100">
        <v>0</v>
      </c>
      <c r="X1200" s="94">
        <f t="shared" si="848"/>
        <v>0</v>
      </c>
      <c r="Y1200" s="94"/>
      <c r="Z1200" s="94" t="str">
        <f t="shared" si="867"/>
        <v>0</v>
      </c>
      <c r="AA1200" s="624">
        <f t="shared" si="868"/>
        <v>0</v>
      </c>
      <c r="AB1200" s="91">
        <v>29.415810000000004</v>
      </c>
      <c r="AC1200" s="91"/>
      <c r="AH1200"/>
    </row>
    <row r="1201" spans="1:34" s="3" customFormat="1" ht="15" customHeight="1">
      <c r="A1201" s="81">
        <v>126</v>
      </c>
      <c r="B1201" s="90">
        <v>1012013710</v>
      </c>
      <c r="C1201" s="91">
        <f>SUM(U1201+AA1201)</f>
        <v>29.755300000000002</v>
      </c>
      <c r="D1201" s="294">
        <v>12355055</v>
      </c>
      <c r="E1201" s="90" t="s">
        <v>692</v>
      </c>
      <c r="F1201" s="90" t="s">
        <v>3712</v>
      </c>
      <c r="G1201" s="90" t="s">
        <v>851</v>
      </c>
      <c r="H1201" s="93" t="s">
        <v>693</v>
      </c>
      <c r="I1201" s="94">
        <v>0</v>
      </c>
      <c r="J1201" s="94">
        <v>0</v>
      </c>
      <c r="K1201" s="95">
        <v>1.9970000000000002E-2</v>
      </c>
      <c r="L1201" s="96">
        <v>0.08</v>
      </c>
      <c r="M1201" s="96">
        <f t="shared" si="845"/>
        <v>0</v>
      </c>
      <c r="N1201" s="96">
        <f t="shared" si="846"/>
        <v>0</v>
      </c>
      <c r="O1201" s="96" t="s">
        <v>27</v>
      </c>
      <c r="P1201" s="443">
        <v>78719</v>
      </c>
      <c r="Q1201" s="98">
        <f>VLOOKUP(H1201,Devices!$A$2:$C$2077,3,FALSE)</f>
        <v>80209</v>
      </c>
      <c r="R1201" s="94">
        <f t="shared" si="847"/>
        <v>1490</v>
      </c>
      <c r="S1201" s="94"/>
      <c r="T1201" s="94">
        <f t="shared" si="865"/>
        <v>1490</v>
      </c>
      <c r="U1201" s="624">
        <f t="shared" si="866"/>
        <v>29.755300000000002</v>
      </c>
      <c r="V1201" s="99">
        <v>0</v>
      </c>
      <c r="W1201" s="100">
        <v>0</v>
      </c>
      <c r="X1201" s="94">
        <f t="shared" si="848"/>
        <v>0</v>
      </c>
      <c r="Y1201" s="94"/>
      <c r="Z1201" s="94" t="str">
        <f t="shared" si="867"/>
        <v>0</v>
      </c>
      <c r="AA1201" s="624">
        <f t="shared" si="868"/>
        <v>0</v>
      </c>
      <c r="AB1201" s="91">
        <v>29.755300000000002</v>
      </c>
      <c r="AC1201" s="91"/>
    </row>
    <row r="1202" spans="1:34" s="3" customFormat="1" ht="15" customHeight="1">
      <c r="A1202" s="81">
        <v>126</v>
      </c>
      <c r="B1202" s="90">
        <v>1012013060</v>
      </c>
      <c r="C1202" s="91">
        <f>SUM(U1202+AA1202)</f>
        <v>15.936060000000001</v>
      </c>
      <c r="D1202" s="294">
        <v>12355030</v>
      </c>
      <c r="E1202" s="90" t="s">
        <v>694</v>
      </c>
      <c r="F1202" s="90" t="s">
        <v>3713</v>
      </c>
      <c r="G1202" s="90" t="s">
        <v>1227</v>
      </c>
      <c r="H1202" s="93" t="s">
        <v>695</v>
      </c>
      <c r="I1202" s="94">
        <v>0</v>
      </c>
      <c r="J1202" s="94">
        <v>0</v>
      </c>
      <c r="K1202" s="95">
        <v>1.9970000000000002E-2</v>
      </c>
      <c r="L1202" s="96">
        <v>0.08</v>
      </c>
      <c r="M1202" s="96">
        <f t="shared" si="845"/>
        <v>0</v>
      </c>
      <c r="N1202" s="96">
        <f t="shared" si="846"/>
        <v>0</v>
      </c>
      <c r="O1202" s="96" t="s">
        <v>27</v>
      </c>
      <c r="P1202" s="443">
        <v>40447</v>
      </c>
      <c r="Q1202" s="98">
        <f>VLOOKUP(H1202,Devices!$A$2:$C$2077,3,FALSE)</f>
        <v>41245</v>
      </c>
      <c r="R1202" s="94">
        <f t="shared" si="847"/>
        <v>798</v>
      </c>
      <c r="S1202" s="94"/>
      <c r="T1202" s="94">
        <f t="shared" si="865"/>
        <v>798</v>
      </c>
      <c r="U1202" s="624">
        <f t="shared" si="866"/>
        <v>15.936060000000001</v>
      </c>
      <c r="V1202" s="99">
        <v>0</v>
      </c>
      <c r="W1202" s="100">
        <v>0</v>
      </c>
      <c r="X1202" s="94">
        <f t="shared" si="848"/>
        <v>0</v>
      </c>
      <c r="Y1202" s="94"/>
      <c r="Z1202" s="94" t="str">
        <f t="shared" si="867"/>
        <v>0</v>
      </c>
      <c r="AA1202" s="624">
        <f t="shared" si="868"/>
        <v>0</v>
      </c>
      <c r="AB1202" s="91">
        <v>15.936060000000001</v>
      </c>
      <c r="AC1202" s="91"/>
    </row>
    <row r="1203" spans="1:34" s="3" customFormat="1" ht="15" customHeight="1">
      <c r="A1203" s="81" t="s">
        <v>1660</v>
      </c>
      <c r="B1203" s="90">
        <v>1012013020</v>
      </c>
      <c r="C1203" s="91">
        <f>SUM(U1203+AA1203)</f>
        <v>46.729800000000004</v>
      </c>
      <c r="D1203" s="294">
        <v>12603366</v>
      </c>
      <c r="E1203" s="90" t="s">
        <v>1661</v>
      </c>
      <c r="F1203" s="90" t="s">
        <v>1663</v>
      </c>
      <c r="G1203" s="90" t="s">
        <v>1484</v>
      </c>
      <c r="H1203" s="93" t="s">
        <v>1662</v>
      </c>
      <c r="I1203" s="94">
        <v>0</v>
      </c>
      <c r="J1203" s="94">
        <v>0</v>
      </c>
      <c r="K1203" s="95">
        <v>1.9970000000000002E-2</v>
      </c>
      <c r="L1203" s="96">
        <v>0.08</v>
      </c>
      <c r="M1203" s="96">
        <f t="shared" si="845"/>
        <v>0</v>
      </c>
      <c r="N1203" s="96">
        <f t="shared" si="846"/>
        <v>0</v>
      </c>
      <c r="O1203" s="96" t="s">
        <v>27</v>
      </c>
      <c r="P1203" s="443">
        <v>166012</v>
      </c>
      <c r="Q1203" s="98">
        <f>VLOOKUP(H1203,Devices!$A$2:$C$2077,3,FALSE)</f>
        <v>168352</v>
      </c>
      <c r="R1203" s="94">
        <f t="shared" si="847"/>
        <v>2340</v>
      </c>
      <c r="S1203" s="94"/>
      <c r="T1203" s="94">
        <f t="shared" si="865"/>
        <v>2340</v>
      </c>
      <c r="U1203" s="624">
        <f t="shared" si="866"/>
        <v>46.729800000000004</v>
      </c>
      <c r="V1203" s="99">
        <v>0</v>
      </c>
      <c r="W1203" s="100">
        <f>VLOOKUP(H1203,Devices!$A$2:$D$2077,4,FALSE)</f>
        <v>0</v>
      </c>
      <c r="X1203" s="94">
        <f t="shared" si="848"/>
        <v>0</v>
      </c>
      <c r="Y1203" s="94"/>
      <c r="Z1203" s="94" t="str">
        <f t="shared" si="867"/>
        <v>0</v>
      </c>
      <c r="AA1203" s="624">
        <f t="shared" si="868"/>
        <v>0</v>
      </c>
      <c r="AB1203" s="91">
        <v>46.729800000000004</v>
      </c>
      <c r="AC1203" s="91"/>
    </row>
    <row r="1204" spans="1:34" s="4" customFormat="1" ht="15" customHeight="1">
      <c r="A1204" s="81" t="s">
        <v>2595</v>
      </c>
      <c r="B1204" s="90">
        <v>1012013060</v>
      </c>
      <c r="C1204" s="91">
        <f>SUM(U1204+AA1204)</f>
        <v>280.37414000000001</v>
      </c>
      <c r="D1204" s="294">
        <v>12907737</v>
      </c>
      <c r="E1204" s="90" t="s">
        <v>2596</v>
      </c>
      <c r="F1204" s="90" t="s">
        <v>2597</v>
      </c>
      <c r="G1204" s="90" t="s">
        <v>1208</v>
      </c>
      <c r="H1204" s="93" t="s">
        <v>2598</v>
      </c>
      <c r="I1204" s="94">
        <v>0</v>
      </c>
      <c r="J1204" s="94">
        <v>0</v>
      </c>
      <c r="K1204" s="95">
        <v>1.9970000000000002E-2</v>
      </c>
      <c r="L1204" s="96">
        <v>0.08</v>
      </c>
      <c r="M1204" s="96">
        <f t="shared" si="845"/>
        <v>0</v>
      </c>
      <c r="N1204" s="96">
        <f t="shared" si="846"/>
        <v>0</v>
      </c>
      <c r="O1204" s="96" t="s">
        <v>27</v>
      </c>
      <c r="P1204" s="443">
        <v>456929</v>
      </c>
      <c r="Q1204" s="98">
        <f>VLOOKUP(H1204,Devices!$A$2:$C$2077,3,FALSE)</f>
        <v>469791</v>
      </c>
      <c r="R1204" s="94">
        <f t="shared" si="847"/>
        <v>12862</v>
      </c>
      <c r="S1204" s="94"/>
      <c r="T1204" s="94">
        <f t="shared" si="865"/>
        <v>12862</v>
      </c>
      <c r="U1204" s="624">
        <f t="shared" si="866"/>
        <v>256.85414000000003</v>
      </c>
      <c r="V1204" s="99">
        <v>61095</v>
      </c>
      <c r="W1204" s="100">
        <f>VLOOKUP(H1204,Devices!$A$2:$D$2077,4,FALSE)</f>
        <v>61389</v>
      </c>
      <c r="X1204" s="94">
        <f t="shared" si="848"/>
        <v>294</v>
      </c>
      <c r="Y1204" s="94"/>
      <c r="Z1204" s="94">
        <f t="shared" si="867"/>
        <v>294</v>
      </c>
      <c r="AA1204" s="624">
        <f t="shared" si="868"/>
        <v>23.52</v>
      </c>
      <c r="AB1204" s="91">
        <v>280.37414000000001</v>
      </c>
      <c r="AC1204" s="91"/>
      <c r="AF1204" s="3"/>
      <c r="AG1204" s="3"/>
      <c r="AH1204" s="3"/>
    </row>
    <row r="1205" spans="1:34" s="4" customFormat="1" ht="15" customHeight="1">
      <c r="A1205" s="81" t="s">
        <v>2595</v>
      </c>
      <c r="B1205" s="90">
        <v>1012013010</v>
      </c>
      <c r="C1205" s="91">
        <f>SUM(U1205+AA1205)</f>
        <v>257.87709000000001</v>
      </c>
      <c r="D1205" s="294">
        <v>12907482</v>
      </c>
      <c r="E1205" s="90" t="s">
        <v>2596</v>
      </c>
      <c r="F1205" s="90" t="s">
        <v>2599</v>
      </c>
      <c r="G1205" s="90" t="s">
        <v>1762</v>
      </c>
      <c r="H1205" s="93" t="s">
        <v>2600</v>
      </c>
      <c r="I1205" s="94">
        <v>0</v>
      </c>
      <c r="J1205" s="94">
        <v>0</v>
      </c>
      <c r="K1205" s="95">
        <v>1.9970000000000002E-2</v>
      </c>
      <c r="L1205" s="96">
        <v>0.08</v>
      </c>
      <c r="M1205" s="96">
        <f t="shared" si="845"/>
        <v>0</v>
      </c>
      <c r="N1205" s="96">
        <f t="shared" si="846"/>
        <v>0</v>
      </c>
      <c r="O1205" s="96" t="s">
        <v>27</v>
      </c>
      <c r="P1205" s="443">
        <v>138374</v>
      </c>
      <c r="Q1205" s="98">
        <f>VLOOKUP(H1205,Devices!$A$2:$C$2077,3,FALSE)</f>
        <v>140471</v>
      </c>
      <c r="R1205" s="94">
        <f t="shared" si="847"/>
        <v>2097</v>
      </c>
      <c r="S1205" s="94"/>
      <c r="T1205" s="94">
        <f t="shared" si="865"/>
        <v>2097</v>
      </c>
      <c r="U1205" s="624">
        <f t="shared" si="866"/>
        <v>41.877090000000003</v>
      </c>
      <c r="V1205" s="99">
        <v>133669</v>
      </c>
      <c r="W1205" s="100">
        <f>VLOOKUP(H1205,Devices!$A$2:$D$2077,4,FALSE)</f>
        <v>136369</v>
      </c>
      <c r="X1205" s="94">
        <f t="shared" si="848"/>
        <v>2700</v>
      </c>
      <c r="Y1205" s="94"/>
      <c r="Z1205" s="94">
        <f t="shared" si="867"/>
        <v>2700</v>
      </c>
      <c r="AA1205" s="624">
        <f t="shared" si="868"/>
        <v>216</v>
      </c>
      <c r="AB1205" s="91">
        <v>257.87709000000001</v>
      </c>
      <c r="AC1205" s="91"/>
      <c r="AF1205" s="3"/>
    </row>
    <row r="1206" spans="1:34" s="4" customFormat="1" ht="15" customHeight="1">
      <c r="A1206" s="81" t="s">
        <v>2595</v>
      </c>
      <c r="B1206" s="90">
        <v>1012013090</v>
      </c>
      <c r="C1206" s="91">
        <f>SUM(U1206+AA1206)</f>
        <v>177.0444</v>
      </c>
      <c r="D1206" s="294">
        <v>12907709</v>
      </c>
      <c r="E1206" s="90" t="s">
        <v>2596</v>
      </c>
      <c r="F1206" s="90" t="s">
        <v>2601</v>
      </c>
      <c r="G1206" s="90" t="s">
        <v>1208</v>
      </c>
      <c r="H1206" s="93" t="s">
        <v>2602</v>
      </c>
      <c r="I1206" s="94">
        <v>0</v>
      </c>
      <c r="J1206" s="94">
        <v>0</v>
      </c>
      <c r="K1206" s="95">
        <v>1.9970000000000002E-2</v>
      </c>
      <c r="L1206" s="96">
        <v>0.08</v>
      </c>
      <c r="M1206" s="96">
        <f t="shared" si="845"/>
        <v>0</v>
      </c>
      <c r="N1206" s="96">
        <f t="shared" si="846"/>
        <v>0</v>
      </c>
      <c r="O1206" s="96" t="s">
        <v>27</v>
      </c>
      <c r="P1206" s="443">
        <v>180004</v>
      </c>
      <c r="Q1206" s="98">
        <f>VLOOKUP(H1206,Devices!$A$2:$C$2077,3,FALSE)</f>
        <v>182524</v>
      </c>
      <c r="R1206" s="94">
        <f t="shared" si="847"/>
        <v>2520</v>
      </c>
      <c r="S1206" s="94"/>
      <c r="T1206" s="94">
        <f t="shared" si="865"/>
        <v>2520</v>
      </c>
      <c r="U1206" s="624">
        <f t="shared" si="866"/>
        <v>50.324400000000004</v>
      </c>
      <c r="V1206" s="99">
        <v>57440</v>
      </c>
      <c r="W1206" s="100">
        <f>VLOOKUP(H1206,Devices!$A$2:$D$2077,4,FALSE)</f>
        <v>59024</v>
      </c>
      <c r="X1206" s="94">
        <f t="shared" si="848"/>
        <v>1584</v>
      </c>
      <c r="Y1206" s="94"/>
      <c r="Z1206" s="94">
        <f t="shared" si="867"/>
        <v>1584</v>
      </c>
      <c r="AA1206" s="624">
        <f t="shared" si="868"/>
        <v>126.72</v>
      </c>
      <c r="AB1206" s="91">
        <v>177.0444</v>
      </c>
      <c r="AC1206" s="91"/>
    </row>
    <row r="1207" spans="1:34" s="3" customFormat="1" ht="15" customHeight="1">
      <c r="A1207" s="81" t="s">
        <v>5468</v>
      </c>
      <c r="B1207" s="90">
        <v>1012013100</v>
      </c>
      <c r="C1207" s="91">
        <f>SUM(U1207+AA1207)</f>
        <v>67.518570000000011</v>
      </c>
      <c r="D1207" s="294">
        <v>12602868</v>
      </c>
      <c r="E1207" s="90" t="s">
        <v>689</v>
      </c>
      <c r="F1207" s="90" t="s">
        <v>3710</v>
      </c>
      <c r="G1207" s="90" t="s">
        <v>5216</v>
      </c>
      <c r="H1207" s="93" t="s">
        <v>5469</v>
      </c>
      <c r="I1207" s="94">
        <v>0</v>
      </c>
      <c r="J1207" s="94">
        <v>0</v>
      </c>
      <c r="K1207" s="95">
        <v>1.9970000000000002E-2</v>
      </c>
      <c r="L1207" s="96">
        <v>0.08</v>
      </c>
      <c r="M1207" s="96">
        <f>I1207*K1207</f>
        <v>0</v>
      </c>
      <c r="N1207" s="96">
        <f>J1207*L1207</f>
        <v>0</v>
      </c>
      <c r="O1207" s="96" t="s">
        <v>27</v>
      </c>
      <c r="P1207" s="443">
        <v>170801</v>
      </c>
      <c r="Q1207" s="98">
        <f>VLOOKUP(H1207,Devices!$A$2:$C$2077,3,FALSE)</f>
        <v>174182</v>
      </c>
      <c r="R1207" s="94">
        <f>Q1207-P1207</f>
        <v>3381</v>
      </c>
      <c r="S1207" s="94"/>
      <c r="T1207" s="94">
        <f>IF(R1207-I1207&gt;0, R1207-I1207,"0")</f>
        <v>3381</v>
      </c>
      <c r="U1207" s="624">
        <f>IF(T1207&gt;0,T1207*K1207,"0")</f>
        <v>67.518570000000011</v>
      </c>
      <c r="V1207" s="99">
        <v>0</v>
      </c>
      <c r="W1207" s="100">
        <f>VLOOKUP(H1207,Devices!$A$2:$D$2077,4,FALSE)</f>
        <v>0</v>
      </c>
      <c r="X1207" s="94">
        <f>W1207-V1207</f>
        <v>0</v>
      </c>
      <c r="Y1207" s="94"/>
      <c r="Z1207" s="94" t="str">
        <f>IF(X1207-J1207&gt;0,X1207-J1207,"0")</f>
        <v>0</v>
      </c>
      <c r="AA1207" s="624">
        <f>IF(Z1207&gt;0,Z1207*L1207,"0")</f>
        <v>0</v>
      </c>
      <c r="AB1207" s="91">
        <v>67.518570000000011</v>
      </c>
      <c r="AC1207" s="91"/>
      <c r="AF1207" s="4"/>
      <c r="AH1207" s="4"/>
    </row>
    <row r="1208" spans="1:34" s="4" customFormat="1" ht="15" customHeight="1">
      <c r="A1208" s="81">
        <v>129</v>
      </c>
      <c r="B1208" s="90">
        <v>1054214250</v>
      </c>
      <c r="C1208" s="91">
        <f>SUM(U1208+AA1208)</f>
        <v>215.62795</v>
      </c>
      <c r="D1208" s="294">
        <v>12319446</v>
      </c>
      <c r="E1208" s="90" t="s">
        <v>1071</v>
      </c>
      <c r="F1208" s="90" t="s">
        <v>1070</v>
      </c>
      <c r="G1208" s="90" t="s">
        <v>1752</v>
      </c>
      <c r="H1208" s="120" t="s">
        <v>698</v>
      </c>
      <c r="I1208" s="94">
        <v>0</v>
      </c>
      <c r="J1208" s="94">
        <v>0</v>
      </c>
      <c r="K1208" s="95">
        <v>1.9970000000000002E-2</v>
      </c>
      <c r="L1208" s="96">
        <v>0.08</v>
      </c>
      <c r="M1208" s="96">
        <f t="shared" si="845"/>
        <v>0</v>
      </c>
      <c r="N1208" s="96">
        <f t="shared" si="846"/>
        <v>0</v>
      </c>
      <c r="O1208" s="96" t="s">
        <v>27</v>
      </c>
      <c r="P1208" s="443">
        <v>406019</v>
      </c>
      <c r="Q1208" s="98">
        <f>VLOOKUP(H1208,Devices!$A$2:$C$2077,3,FALSE)</f>
        <v>409754</v>
      </c>
      <c r="R1208" s="94">
        <f t="shared" si="847"/>
        <v>3735</v>
      </c>
      <c r="S1208" s="94"/>
      <c r="T1208" s="94">
        <f t="shared" ref="T1208:T1215" si="869">IF(R1208-I1208&gt;0, R1208-I1208,"0")</f>
        <v>3735</v>
      </c>
      <c r="U1208" s="624">
        <f t="shared" ref="U1208:U1215" si="870">IF(T1208&gt;0,T1208*K1208,"0")</f>
        <v>74.587950000000006</v>
      </c>
      <c r="V1208" s="157">
        <v>75693</v>
      </c>
      <c r="W1208" s="100">
        <f>VLOOKUP(H1208,Devices!$A$2:$D$2077,4,FALSE)</f>
        <v>77456</v>
      </c>
      <c r="X1208" s="94">
        <f t="shared" si="848"/>
        <v>1763</v>
      </c>
      <c r="Y1208" s="94"/>
      <c r="Z1208" s="94">
        <f t="shared" ref="Z1208:Z1215" si="871">IF(X1208-J1208&gt;0,X1208-J1208,"0")</f>
        <v>1763</v>
      </c>
      <c r="AA1208" s="624">
        <f t="shared" ref="AA1208:AA1215" si="872">IF(Z1208&gt;0,Z1208*L1208,"0")</f>
        <v>141.04</v>
      </c>
      <c r="AB1208" s="91">
        <v>215.62795</v>
      </c>
      <c r="AC1208" s="91"/>
      <c r="AF1208" s="3"/>
      <c r="AG1208" s="3"/>
      <c r="AH1208" s="3"/>
    </row>
    <row r="1209" spans="1:34" s="4" customFormat="1" ht="15" customHeight="1">
      <c r="A1209" s="81">
        <v>129</v>
      </c>
      <c r="B1209" s="90">
        <v>1054214250</v>
      </c>
      <c r="C1209" s="91">
        <f>SUM(U1209+AA1209)</f>
        <v>1094.9551000000001</v>
      </c>
      <c r="D1209" s="294">
        <v>12319430</v>
      </c>
      <c r="E1209" s="90" t="s">
        <v>1071</v>
      </c>
      <c r="F1209" s="90" t="s">
        <v>1070</v>
      </c>
      <c r="G1209" s="90" t="s">
        <v>1267</v>
      </c>
      <c r="H1209" s="120" t="s">
        <v>699</v>
      </c>
      <c r="I1209" s="94">
        <v>0</v>
      </c>
      <c r="J1209" s="94">
        <v>0</v>
      </c>
      <c r="K1209" s="95">
        <v>1.9970000000000002E-2</v>
      </c>
      <c r="L1209" s="96">
        <v>0.08</v>
      </c>
      <c r="M1209" s="96">
        <f t="shared" si="845"/>
        <v>0</v>
      </c>
      <c r="N1209" s="96">
        <f t="shared" si="846"/>
        <v>0</v>
      </c>
      <c r="O1209" s="96" t="s">
        <v>27</v>
      </c>
      <c r="P1209" s="187">
        <v>3258433</v>
      </c>
      <c r="Q1209" s="98">
        <f>VLOOKUP(H1209,Devices!$A$2:$C$2077,3,FALSE)</f>
        <v>3313263</v>
      </c>
      <c r="R1209" s="94">
        <f t="shared" si="847"/>
        <v>54830</v>
      </c>
      <c r="S1209" s="94"/>
      <c r="T1209" s="94">
        <f t="shared" si="869"/>
        <v>54830</v>
      </c>
      <c r="U1209" s="624">
        <f t="shared" si="870"/>
        <v>1094.9551000000001</v>
      </c>
      <c r="V1209" s="99">
        <v>0</v>
      </c>
      <c r="W1209" s="100">
        <f>VLOOKUP(H1209,Devices!$A$2:$D$2077,4,FALSE)</f>
        <v>0</v>
      </c>
      <c r="X1209" s="94">
        <f t="shared" si="848"/>
        <v>0</v>
      </c>
      <c r="Y1209" s="94"/>
      <c r="Z1209" s="94" t="str">
        <f t="shared" si="871"/>
        <v>0</v>
      </c>
      <c r="AA1209" s="624">
        <f t="shared" si="872"/>
        <v>0</v>
      </c>
      <c r="AB1209" s="91">
        <v>1094.9551000000001</v>
      </c>
      <c r="AC1209" s="91"/>
      <c r="AF1209" s="3"/>
    </row>
    <row r="1210" spans="1:34" s="4" customFormat="1" ht="15" customHeight="1">
      <c r="A1210" s="81" t="s">
        <v>1164</v>
      </c>
      <c r="B1210" s="90">
        <v>1054214250</v>
      </c>
      <c r="C1210" s="91">
        <f>SUM(U1210+AA1210)</f>
        <v>15.856180000000002</v>
      </c>
      <c r="D1210" s="294">
        <v>12355334</v>
      </c>
      <c r="E1210" s="90" t="s">
        <v>1071</v>
      </c>
      <c r="F1210" s="90" t="s">
        <v>1810</v>
      </c>
      <c r="G1210" s="90" t="s">
        <v>113</v>
      </c>
      <c r="H1210" s="93" t="s">
        <v>1165</v>
      </c>
      <c r="I1210" s="94">
        <v>0</v>
      </c>
      <c r="J1210" s="94">
        <v>0</v>
      </c>
      <c r="K1210" s="95">
        <v>1.9970000000000002E-2</v>
      </c>
      <c r="L1210" s="96">
        <v>0.08</v>
      </c>
      <c r="M1210" s="96">
        <f t="shared" si="845"/>
        <v>0</v>
      </c>
      <c r="N1210" s="96">
        <f t="shared" si="846"/>
        <v>0</v>
      </c>
      <c r="O1210" s="96" t="s">
        <v>27</v>
      </c>
      <c r="P1210" s="187">
        <v>127688</v>
      </c>
      <c r="Q1210" s="98">
        <f>VLOOKUP(H1210,Devices!$A$2:$C$2077,3,FALSE)</f>
        <v>128482</v>
      </c>
      <c r="R1210" s="94">
        <f t="shared" si="847"/>
        <v>794</v>
      </c>
      <c r="S1210" s="94"/>
      <c r="T1210" s="94">
        <f t="shared" si="869"/>
        <v>794</v>
      </c>
      <c r="U1210" s="624">
        <f t="shared" si="870"/>
        <v>15.856180000000002</v>
      </c>
      <c r="V1210" s="99">
        <v>0</v>
      </c>
      <c r="W1210" s="100">
        <v>0</v>
      </c>
      <c r="X1210" s="94">
        <f t="shared" si="848"/>
        <v>0</v>
      </c>
      <c r="Y1210" s="94"/>
      <c r="Z1210" s="94" t="str">
        <f t="shared" si="871"/>
        <v>0</v>
      </c>
      <c r="AA1210" s="624">
        <f t="shared" si="872"/>
        <v>0</v>
      </c>
      <c r="AB1210" s="91">
        <v>15.856180000000002</v>
      </c>
      <c r="AC1210" s="91"/>
    </row>
    <row r="1211" spans="1:34" s="4" customFormat="1" ht="15" customHeight="1">
      <c r="A1211" s="81" t="s">
        <v>1164</v>
      </c>
      <c r="B1211" s="90">
        <v>1054214250</v>
      </c>
      <c r="C1211" s="91">
        <f>SUM(U1211+AA1211)</f>
        <v>43.454720000000002</v>
      </c>
      <c r="D1211" s="294">
        <v>12355333</v>
      </c>
      <c r="E1211" s="90" t="s">
        <v>1071</v>
      </c>
      <c r="F1211" s="90" t="s">
        <v>1809</v>
      </c>
      <c r="G1211" s="90" t="s">
        <v>113</v>
      </c>
      <c r="H1211" s="93" t="s">
        <v>1166</v>
      </c>
      <c r="I1211" s="94">
        <v>0</v>
      </c>
      <c r="J1211" s="94">
        <v>0</v>
      </c>
      <c r="K1211" s="95">
        <v>1.9970000000000002E-2</v>
      </c>
      <c r="L1211" s="96">
        <v>0.08</v>
      </c>
      <c r="M1211" s="96">
        <f t="shared" si="845"/>
        <v>0</v>
      </c>
      <c r="N1211" s="96">
        <f t="shared" si="846"/>
        <v>0</v>
      </c>
      <c r="O1211" s="96" t="s">
        <v>27</v>
      </c>
      <c r="P1211" s="187">
        <v>300489</v>
      </c>
      <c r="Q1211" s="98">
        <f>VLOOKUP(H1211,Devices!$A$2:$C$2077,3,FALSE)</f>
        <v>302665</v>
      </c>
      <c r="R1211" s="94">
        <f t="shared" si="847"/>
        <v>2176</v>
      </c>
      <c r="S1211" s="94"/>
      <c r="T1211" s="94">
        <f t="shared" si="869"/>
        <v>2176</v>
      </c>
      <c r="U1211" s="624">
        <f t="shared" si="870"/>
        <v>43.454720000000002</v>
      </c>
      <c r="V1211" s="99">
        <v>0</v>
      </c>
      <c r="W1211" s="100">
        <v>0</v>
      </c>
      <c r="X1211" s="94">
        <f t="shared" si="848"/>
        <v>0</v>
      </c>
      <c r="Y1211" s="94"/>
      <c r="Z1211" s="94" t="str">
        <f t="shared" si="871"/>
        <v>0</v>
      </c>
      <c r="AA1211" s="624">
        <f t="shared" si="872"/>
        <v>0</v>
      </c>
      <c r="AB1211" s="91">
        <v>43.454720000000002</v>
      </c>
      <c r="AC1211" s="91"/>
    </row>
    <row r="1212" spans="1:34" s="4" customFormat="1" ht="15" customHeight="1">
      <c r="A1212" s="81" t="s">
        <v>1164</v>
      </c>
      <c r="B1212" s="90">
        <v>1054214250</v>
      </c>
      <c r="C1212" s="91">
        <f>SUM(U1212+AA1212)</f>
        <v>188.05749</v>
      </c>
      <c r="D1212" s="294">
        <v>12355332</v>
      </c>
      <c r="E1212" s="90" t="s">
        <v>1071</v>
      </c>
      <c r="F1212" s="90" t="s">
        <v>1809</v>
      </c>
      <c r="G1212" s="90" t="s">
        <v>113</v>
      </c>
      <c r="H1212" s="93" t="s">
        <v>1167</v>
      </c>
      <c r="I1212" s="94">
        <v>0</v>
      </c>
      <c r="J1212" s="94">
        <v>0</v>
      </c>
      <c r="K1212" s="95">
        <v>1.9970000000000002E-2</v>
      </c>
      <c r="L1212" s="96">
        <v>0.08</v>
      </c>
      <c r="M1212" s="96">
        <f t="shared" si="845"/>
        <v>0</v>
      </c>
      <c r="N1212" s="96">
        <f t="shared" si="846"/>
        <v>0</v>
      </c>
      <c r="O1212" s="96" t="s">
        <v>27</v>
      </c>
      <c r="P1212" s="187">
        <v>616826</v>
      </c>
      <c r="Q1212" s="98">
        <f>VLOOKUP(H1212,Devices!$A$2:$C$2077,3,FALSE)</f>
        <v>626243</v>
      </c>
      <c r="R1212" s="94">
        <f t="shared" si="847"/>
        <v>9417</v>
      </c>
      <c r="S1212" s="94"/>
      <c r="T1212" s="94">
        <f t="shared" si="869"/>
        <v>9417</v>
      </c>
      <c r="U1212" s="624">
        <f t="shared" si="870"/>
        <v>188.05749</v>
      </c>
      <c r="V1212" s="99">
        <v>0</v>
      </c>
      <c r="W1212" s="100">
        <v>0</v>
      </c>
      <c r="X1212" s="94">
        <f t="shared" si="848"/>
        <v>0</v>
      </c>
      <c r="Y1212" s="94"/>
      <c r="Z1212" s="94" t="str">
        <f t="shared" si="871"/>
        <v>0</v>
      </c>
      <c r="AA1212" s="624">
        <f t="shared" si="872"/>
        <v>0</v>
      </c>
      <c r="AB1212" s="91">
        <v>188.05749</v>
      </c>
      <c r="AC1212" s="91"/>
    </row>
    <row r="1213" spans="1:34" s="4" customFormat="1" ht="15" customHeight="1">
      <c r="A1213" s="81" t="s">
        <v>2183</v>
      </c>
      <c r="B1213" s="90">
        <v>1054214250</v>
      </c>
      <c r="C1213" s="91">
        <f>SUM(U1213+AA1213)</f>
        <v>268.19710000000003</v>
      </c>
      <c r="D1213" s="294">
        <v>12355491</v>
      </c>
      <c r="E1213" s="90" t="s">
        <v>1806</v>
      </c>
      <c r="F1213" s="90" t="s">
        <v>1808</v>
      </c>
      <c r="G1213" s="90" t="s">
        <v>40</v>
      </c>
      <c r="H1213" s="120" t="s">
        <v>1811</v>
      </c>
      <c r="I1213" s="94">
        <v>0</v>
      </c>
      <c r="J1213" s="94">
        <v>0</v>
      </c>
      <c r="K1213" s="95">
        <v>1.9970000000000002E-2</v>
      </c>
      <c r="L1213" s="96">
        <v>0.08</v>
      </c>
      <c r="M1213" s="96">
        <f t="shared" si="845"/>
        <v>0</v>
      </c>
      <c r="N1213" s="96">
        <f t="shared" si="846"/>
        <v>0</v>
      </c>
      <c r="O1213" s="96" t="s">
        <v>27</v>
      </c>
      <c r="P1213" s="443">
        <v>691358</v>
      </c>
      <c r="Q1213" s="98">
        <f>VLOOKUP(H1213,Devices!$A$2:$C$2077,3,FALSE)</f>
        <v>704788</v>
      </c>
      <c r="R1213" s="94">
        <f t="shared" si="847"/>
        <v>13430</v>
      </c>
      <c r="S1213" s="94"/>
      <c r="T1213" s="94">
        <f t="shared" si="869"/>
        <v>13430</v>
      </c>
      <c r="U1213" s="624">
        <f t="shared" si="870"/>
        <v>268.19710000000003</v>
      </c>
      <c r="V1213" s="157">
        <v>0</v>
      </c>
      <c r="W1213" s="100">
        <v>0</v>
      </c>
      <c r="X1213" s="94">
        <f t="shared" si="848"/>
        <v>0</v>
      </c>
      <c r="Y1213" s="94"/>
      <c r="Z1213" s="94" t="str">
        <f t="shared" si="871"/>
        <v>0</v>
      </c>
      <c r="AA1213" s="624">
        <f t="shared" si="872"/>
        <v>0</v>
      </c>
      <c r="AB1213" s="91">
        <v>268.19710000000003</v>
      </c>
      <c r="AC1213" s="91"/>
    </row>
    <row r="1214" spans="1:34" s="4" customFormat="1" ht="15" customHeight="1">
      <c r="A1214" s="81" t="s">
        <v>2183</v>
      </c>
      <c r="B1214" s="90">
        <v>1054214250</v>
      </c>
      <c r="C1214" s="91">
        <f>SUM(U1214+AA1214)</f>
        <v>92.540980000000005</v>
      </c>
      <c r="D1214" s="294">
        <v>12355632</v>
      </c>
      <c r="E1214" s="90" t="s">
        <v>1806</v>
      </c>
      <c r="F1214" s="90" t="s">
        <v>1807</v>
      </c>
      <c r="G1214" s="90" t="s">
        <v>2184</v>
      </c>
      <c r="H1214" s="120" t="s">
        <v>2185</v>
      </c>
      <c r="I1214" s="94">
        <v>0</v>
      </c>
      <c r="J1214" s="94">
        <v>0</v>
      </c>
      <c r="K1214" s="95">
        <v>1.9970000000000002E-2</v>
      </c>
      <c r="L1214" s="96">
        <v>0.08</v>
      </c>
      <c r="M1214" s="96">
        <f t="shared" si="845"/>
        <v>0</v>
      </c>
      <c r="N1214" s="96">
        <f t="shared" si="846"/>
        <v>0</v>
      </c>
      <c r="O1214" s="96" t="s">
        <v>27</v>
      </c>
      <c r="P1214" s="443">
        <v>232783</v>
      </c>
      <c r="Q1214" s="98">
        <f>VLOOKUP(H1214,Devices!$A$2:$C$2077,3,FALSE)</f>
        <v>237417</v>
      </c>
      <c r="R1214" s="94">
        <f t="shared" si="847"/>
        <v>4634</v>
      </c>
      <c r="S1214" s="94"/>
      <c r="T1214" s="94">
        <f t="shared" si="869"/>
        <v>4634</v>
      </c>
      <c r="U1214" s="624">
        <f t="shared" si="870"/>
        <v>92.540980000000005</v>
      </c>
      <c r="V1214" s="157">
        <v>0</v>
      </c>
      <c r="W1214" s="100">
        <v>0</v>
      </c>
      <c r="X1214" s="94">
        <f t="shared" si="848"/>
        <v>0</v>
      </c>
      <c r="Y1214" s="94"/>
      <c r="Z1214" s="94" t="str">
        <f t="shared" si="871"/>
        <v>0</v>
      </c>
      <c r="AA1214" s="624">
        <f t="shared" si="872"/>
        <v>0</v>
      </c>
      <c r="AB1214" s="91">
        <v>92.540980000000005</v>
      </c>
      <c r="AC1214" s="91"/>
    </row>
    <row r="1215" spans="1:34" s="4" customFormat="1" ht="15" customHeight="1">
      <c r="A1215" s="81" t="s">
        <v>3544</v>
      </c>
      <c r="B1215" s="90">
        <v>1054214250</v>
      </c>
      <c r="C1215" s="91">
        <f>SUM(U1215+AA1215)</f>
        <v>325.77061000000003</v>
      </c>
      <c r="D1215" s="294">
        <v>12356110</v>
      </c>
      <c r="E1215" s="90" t="s">
        <v>1071</v>
      </c>
      <c r="F1215" s="90" t="s">
        <v>1807</v>
      </c>
      <c r="G1215" s="90" t="s">
        <v>2236</v>
      </c>
      <c r="H1215" s="93" t="s">
        <v>3545</v>
      </c>
      <c r="I1215" s="94">
        <v>0</v>
      </c>
      <c r="J1215" s="94">
        <v>0</v>
      </c>
      <c r="K1215" s="95">
        <v>1.9970000000000002E-2</v>
      </c>
      <c r="L1215" s="96">
        <v>0.08</v>
      </c>
      <c r="M1215" s="96">
        <f t="shared" si="845"/>
        <v>0</v>
      </c>
      <c r="N1215" s="96">
        <f t="shared" si="846"/>
        <v>0</v>
      </c>
      <c r="O1215" s="96" t="s">
        <v>27</v>
      </c>
      <c r="P1215" s="187">
        <v>592827</v>
      </c>
      <c r="Q1215" s="98">
        <f>VLOOKUP(H1215,Devices!$A$2:$C$2077,3,FALSE)</f>
        <v>609140</v>
      </c>
      <c r="R1215" s="94">
        <f t="shared" si="847"/>
        <v>16313</v>
      </c>
      <c r="S1215" s="94"/>
      <c r="T1215" s="94">
        <f t="shared" si="869"/>
        <v>16313</v>
      </c>
      <c r="U1215" s="624">
        <f t="shared" si="870"/>
        <v>325.77061000000003</v>
      </c>
      <c r="V1215" s="99">
        <v>0</v>
      </c>
      <c r="W1215" s="100">
        <v>0</v>
      </c>
      <c r="X1215" s="94">
        <f t="shared" si="848"/>
        <v>0</v>
      </c>
      <c r="Y1215" s="94"/>
      <c r="Z1215" s="94" t="str">
        <f t="shared" si="871"/>
        <v>0</v>
      </c>
      <c r="AA1215" s="624">
        <f t="shared" si="872"/>
        <v>0</v>
      </c>
      <c r="AB1215" s="91">
        <v>325.77061000000003</v>
      </c>
      <c r="AC1215" s="91"/>
    </row>
    <row r="1216" spans="1:34" s="4" customFormat="1" ht="15" customHeight="1">
      <c r="A1216" s="81" t="s">
        <v>4884</v>
      </c>
      <c r="B1216" s="90">
        <v>1054214250</v>
      </c>
      <c r="C1216" s="91">
        <f>SUM(U1216+AA1216)</f>
        <v>51.462690000000002</v>
      </c>
      <c r="D1216" s="294">
        <v>12356354</v>
      </c>
      <c r="E1216" s="90" t="s">
        <v>1071</v>
      </c>
      <c r="F1216" s="90" t="s">
        <v>1807</v>
      </c>
      <c r="G1216" s="90" t="s">
        <v>2280</v>
      </c>
      <c r="H1216" s="93" t="s">
        <v>4885</v>
      </c>
      <c r="I1216" s="94">
        <v>0</v>
      </c>
      <c r="J1216" s="94">
        <v>0</v>
      </c>
      <c r="K1216" s="95">
        <v>1.9970000000000002E-2</v>
      </c>
      <c r="L1216" s="96">
        <v>0.08</v>
      </c>
      <c r="M1216" s="96">
        <f t="shared" ref="M1216" si="873">I1216*K1216</f>
        <v>0</v>
      </c>
      <c r="N1216" s="96">
        <f t="shared" ref="N1216" si="874">J1216*L1216</f>
        <v>0</v>
      </c>
      <c r="O1216" s="96" t="s">
        <v>27</v>
      </c>
      <c r="P1216" s="187">
        <v>39447</v>
      </c>
      <c r="Q1216" s="98">
        <f>VLOOKUP(H1216,Devices!$A$2:$C$2077,3,FALSE)</f>
        <v>42024</v>
      </c>
      <c r="R1216" s="94">
        <f t="shared" ref="R1216" si="875">Q1216-P1216</f>
        <v>2577</v>
      </c>
      <c r="S1216" s="94"/>
      <c r="T1216" s="94">
        <f t="shared" ref="T1216" si="876">IF(R1216-I1216&gt;0, R1216-I1216,"0")</f>
        <v>2577</v>
      </c>
      <c r="U1216" s="624">
        <f t="shared" ref="U1216" si="877">IF(T1216&gt;0,T1216*K1216,"0")</f>
        <v>51.462690000000002</v>
      </c>
      <c r="V1216" s="99">
        <v>0</v>
      </c>
      <c r="W1216" s="100">
        <v>0</v>
      </c>
      <c r="X1216" s="94">
        <f t="shared" ref="X1216" si="878">W1216-V1216</f>
        <v>0</v>
      </c>
      <c r="Y1216" s="94"/>
      <c r="Z1216" s="94" t="str">
        <f t="shared" ref="Z1216" si="879">IF(X1216-J1216&gt;0,X1216-J1216,"0")</f>
        <v>0</v>
      </c>
      <c r="AA1216" s="624">
        <f t="shared" ref="AA1216" si="880">IF(Z1216&gt;0,Z1216*L1216,"0")</f>
        <v>0</v>
      </c>
      <c r="AB1216" s="91">
        <v>51.462690000000002</v>
      </c>
      <c r="AC1216" s="91"/>
    </row>
    <row r="1217" spans="1:34" s="4" customFormat="1" ht="15" customHeight="1">
      <c r="A1217" s="81" t="s">
        <v>5094</v>
      </c>
      <c r="B1217" s="90">
        <v>1054214250</v>
      </c>
      <c r="C1217" s="91">
        <f>SUM(U1217+AA1217)</f>
        <v>3476.8968200000004</v>
      </c>
      <c r="D1217" s="294">
        <v>13769790</v>
      </c>
      <c r="E1217" s="90" t="s">
        <v>1071</v>
      </c>
      <c r="F1217" s="90" t="s">
        <v>1070</v>
      </c>
      <c r="G1217" s="90" t="s">
        <v>5095</v>
      </c>
      <c r="H1217" s="120" t="s">
        <v>5068</v>
      </c>
      <c r="I1217" s="94">
        <v>0</v>
      </c>
      <c r="J1217" s="94">
        <v>0</v>
      </c>
      <c r="K1217" s="95">
        <v>1.9970000000000002E-2</v>
      </c>
      <c r="L1217" s="96">
        <v>0.08</v>
      </c>
      <c r="M1217" s="96">
        <f>I1217*K1217</f>
        <v>0</v>
      </c>
      <c r="N1217" s="96">
        <f>J1217*L1217</f>
        <v>0</v>
      </c>
      <c r="O1217" s="96" t="s">
        <v>27</v>
      </c>
      <c r="P1217" s="187">
        <v>1877686</v>
      </c>
      <c r="Q1217" s="98">
        <f>VLOOKUP(H1217,Devices!$A$2:$C$2077,3,FALSE)</f>
        <v>2051792</v>
      </c>
      <c r="R1217" s="94">
        <f>Q1217-P1217</f>
        <v>174106</v>
      </c>
      <c r="S1217" s="94"/>
      <c r="T1217" s="94">
        <f>IF(R1217-I1217&gt;0, R1217-I1217,"0")</f>
        <v>174106</v>
      </c>
      <c r="U1217" s="624">
        <f>IF(T1217&gt;0,T1217*K1217,"0")</f>
        <v>3476.8968200000004</v>
      </c>
      <c r="V1217" s="99">
        <v>0</v>
      </c>
      <c r="W1217" s="100">
        <f>VLOOKUP(H1217,Devices!$A$2:$D$2077,4,FALSE)</f>
        <v>0</v>
      </c>
      <c r="X1217" s="94">
        <f>W1217-V1217</f>
        <v>0</v>
      </c>
      <c r="Y1217" s="94"/>
      <c r="Z1217" s="94" t="str">
        <f>IF(X1217-J1217&gt;0,X1217-J1217,"0")</f>
        <v>0</v>
      </c>
      <c r="AA1217" s="624">
        <f>IF(Z1217&gt;0,Z1217*L1217,"0")</f>
        <v>0</v>
      </c>
      <c r="AB1217" s="91">
        <v>3476.8968200000004</v>
      </c>
      <c r="AC1217" s="91"/>
    </row>
    <row r="1218" spans="1:34" s="4" customFormat="1" ht="15" customHeight="1">
      <c r="A1218" s="81" t="s">
        <v>5916</v>
      </c>
      <c r="B1218" s="90">
        <v>1054214250</v>
      </c>
      <c r="C1218" s="91">
        <f>SUM(U1218+AA1218)</f>
        <v>2405.6261400000003</v>
      </c>
      <c r="D1218" s="294">
        <v>13715201</v>
      </c>
      <c r="E1218" s="90" t="s">
        <v>1071</v>
      </c>
      <c r="F1218" s="90" t="s">
        <v>5917</v>
      </c>
      <c r="G1218" s="90" t="s">
        <v>5918</v>
      </c>
      <c r="H1218" s="120" t="s">
        <v>5874</v>
      </c>
      <c r="I1218" s="94">
        <v>0</v>
      </c>
      <c r="J1218" s="94">
        <v>0</v>
      </c>
      <c r="K1218" s="95">
        <v>1.9970000000000002E-2</v>
      </c>
      <c r="L1218" s="96">
        <v>0.08</v>
      </c>
      <c r="M1218" s="96">
        <f>I1218*K1218</f>
        <v>0</v>
      </c>
      <c r="N1218" s="96">
        <f>J1218*L1218</f>
        <v>0</v>
      </c>
      <c r="O1218" s="96" t="s">
        <v>27</v>
      </c>
      <c r="P1218" s="187">
        <v>272512</v>
      </c>
      <c r="Q1218" s="98">
        <f>VLOOKUP(H1218,Devices!$A$2:$C$2077,3,FALSE)</f>
        <v>392974</v>
      </c>
      <c r="R1218" s="94">
        <f>Q1218-P1218</f>
        <v>120462</v>
      </c>
      <c r="S1218" s="94"/>
      <c r="T1218" s="94">
        <f>IF(R1218-I1218&gt;0, R1218-I1218,"0")</f>
        <v>120462</v>
      </c>
      <c r="U1218" s="624">
        <f>IF(T1218&gt;0,T1218*K1218,"0")</f>
        <v>2405.6261400000003</v>
      </c>
      <c r="V1218" s="99">
        <v>0</v>
      </c>
      <c r="W1218" s="100">
        <f>VLOOKUP(H1218,Devices!$A$2:$D$2077,4,FALSE)</f>
        <v>0</v>
      </c>
      <c r="X1218" s="94">
        <f>W1218-V1218</f>
        <v>0</v>
      </c>
      <c r="Y1218" s="94"/>
      <c r="Z1218" s="94" t="str">
        <f>IF(X1218-J1218&gt;0,X1218-J1218,"0")</f>
        <v>0</v>
      </c>
      <c r="AA1218" s="624">
        <f>IF(Z1218&gt;0,Z1218*L1218,"0")</f>
        <v>0</v>
      </c>
      <c r="AB1218" s="91">
        <v>2405.6261400000003</v>
      </c>
      <c r="AC1218" s="91"/>
    </row>
    <row r="1219" spans="1:34" s="4" customFormat="1" ht="15" customHeight="1">
      <c r="A1219" s="81" t="s">
        <v>3084</v>
      </c>
      <c r="B1219" s="90">
        <v>1054251100</v>
      </c>
      <c r="C1219" s="91">
        <f>SUM(O1219+U1219+AA1219)</f>
        <v>973.49</v>
      </c>
      <c r="D1219" s="294">
        <v>12984401</v>
      </c>
      <c r="E1219" s="90" t="s">
        <v>700</v>
      </c>
      <c r="F1219" s="90" t="s">
        <v>3085</v>
      </c>
      <c r="G1219" s="90" t="s">
        <v>2983</v>
      </c>
      <c r="H1219" s="120" t="s">
        <v>3054</v>
      </c>
      <c r="I1219" s="94">
        <v>7000</v>
      </c>
      <c r="J1219" s="94">
        <v>3000</v>
      </c>
      <c r="K1219" s="95">
        <v>2.0750000000000001E-2</v>
      </c>
      <c r="L1219" s="96">
        <v>0.08</v>
      </c>
      <c r="M1219" s="96">
        <f t="shared" si="845"/>
        <v>145.25</v>
      </c>
      <c r="N1219" s="96">
        <f t="shared" si="846"/>
        <v>240</v>
      </c>
      <c r="O1219" s="96">
        <f>M1219+N1219</f>
        <v>385.25</v>
      </c>
      <c r="P1219" s="187">
        <v>245376</v>
      </c>
      <c r="Q1219" s="98">
        <f>VLOOKUP(H1219,Devices!$A$2:$C$2077,3,FALSE)</f>
        <v>249183</v>
      </c>
      <c r="R1219" s="94">
        <f t="shared" si="847"/>
        <v>3807</v>
      </c>
      <c r="S1219" s="94" t="str">
        <f>IF(R1219-I1219&gt;0, R1219-I1219,"0")</f>
        <v>0</v>
      </c>
      <c r="T1219" s="94"/>
      <c r="U1219" s="96">
        <f>IF(S1219&gt;0,S1219*K1219,"0")</f>
        <v>0</v>
      </c>
      <c r="V1219" s="99">
        <v>538211</v>
      </c>
      <c r="W1219" s="100">
        <f>VLOOKUP(H1219,Devices!$A$2:$D$2077,4,FALSE)</f>
        <v>548564</v>
      </c>
      <c r="X1219" s="94">
        <f t="shared" si="848"/>
        <v>10353</v>
      </c>
      <c r="Y1219" s="94">
        <f>IF(X1219-J1219&gt;0,X1219-J1219,"0")</f>
        <v>7353</v>
      </c>
      <c r="Z1219" s="119"/>
      <c r="AA1219" s="96">
        <f>IF(Y1219&gt;0,Y1219*L1219,"0")</f>
        <v>588.24</v>
      </c>
      <c r="AB1219" s="91">
        <v>973.49</v>
      </c>
      <c r="AC1219" s="91"/>
    </row>
    <row r="1220" spans="1:34" s="4" customFormat="1" ht="15" customHeight="1">
      <c r="A1220" s="81" t="s">
        <v>4331</v>
      </c>
      <c r="B1220" s="90">
        <v>1054251100</v>
      </c>
      <c r="C1220" s="91">
        <f>SUM(U1220+AA1220)</f>
        <v>2791.0621000000001</v>
      </c>
      <c r="D1220" s="294">
        <v>13491308</v>
      </c>
      <c r="E1220" s="90" t="s">
        <v>700</v>
      </c>
      <c r="F1220" s="90" t="s">
        <v>2541</v>
      </c>
      <c r="G1220" s="90" t="s">
        <v>2983</v>
      </c>
      <c r="H1220" s="120" t="s">
        <v>4270</v>
      </c>
      <c r="I1220" s="94">
        <v>0</v>
      </c>
      <c r="J1220" s="94">
        <v>0</v>
      </c>
      <c r="K1220" s="95">
        <v>1.9970000000000002E-2</v>
      </c>
      <c r="L1220" s="96">
        <v>0.08</v>
      </c>
      <c r="M1220" s="96">
        <f t="shared" si="845"/>
        <v>0</v>
      </c>
      <c r="N1220" s="96">
        <f t="shared" si="846"/>
        <v>0</v>
      </c>
      <c r="O1220" s="96" t="s">
        <v>27</v>
      </c>
      <c r="P1220" s="187">
        <v>130713</v>
      </c>
      <c r="Q1220" s="98">
        <f>VLOOKUP(H1220,Devices!$A$2:$C$2077,3,FALSE)</f>
        <v>136643</v>
      </c>
      <c r="R1220" s="94">
        <f t="shared" si="847"/>
        <v>5930</v>
      </c>
      <c r="S1220" s="119"/>
      <c r="T1220" s="94">
        <f>IF(R1220-I1220&gt;0, R1220-I1220,"0")</f>
        <v>5930</v>
      </c>
      <c r="U1220" s="624">
        <f>IF(T1220&gt;0,T1220*K1220,"0")</f>
        <v>118.42210000000001</v>
      </c>
      <c r="V1220" s="99">
        <v>478400</v>
      </c>
      <c r="W1220" s="100">
        <f>VLOOKUP(H1220,Devices!$A$2:$D$2077,4,FALSE)</f>
        <v>511808</v>
      </c>
      <c r="X1220" s="94">
        <f t="shared" si="848"/>
        <v>33408</v>
      </c>
      <c r="Y1220" s="94"/>
      <c r="Z1220" s="94">
        <f>IF(X1220-J1220&gt;0,X1220-J1220,"0")</f>
        <v>33408</v>
      </c>
      <c r="AA1220" s="624">
        <f>IF(Z1220&gt;0,Z1220*L1220,"0")</f>
        <v>2672.64</v>
      </c>
      <c r="AB1220" s="91">
        <v>2791.0621000000001</v>
      </c>
      <c r="AC1220" s="91"/>
    </row>
    <row r="1221" spans="1:34" s="4" customFormat="1" ht="15" customHeight="1">
      <c r="A1221" s="81" t="s">
        <v>4475</v>
      </c>
      <c r="B1221" s="90">
        <v>1054251100</v>
      </c>
      <c r="C1221" s="91">
        <f>SUM(O1221+U1221+AA1221)</f>
        <v>262.04250000000002</v>
      </c>
      <c r="D1221" s="294">
        <v>13633145</v>
      </c>
      <c r="E1221" s="90" t="s">
        <v>700</v>
      </c>
      <c r="F1221" s="90" t="s">
        <v>4476</v>
      </c>
      <c r="G1221" s="90" t="s">
        <v>3466</v>
      </c>
      <c r="H1221" s="120" t="s">
        <v>4477</v>
      </c>
      <c r="I1221" s="94">
        <v>2500</v>
      </c>
      <c r="J1221" s="94">
        <v>2500</v>
      </c>
      <c r="K1221" s="95">
        <v>2.0750000000000001E-2</v>
      </c>
      <c r="L1221" s="96">
        <v>0.08</v>
      </c>
      <c r="M1221" s="96">
        <f t="shared" ref="M1221:N1223" si="881">I1221*K1221</f>
        <v>51.875</v>
      </c>
      <c r="N1221" s="96">
        <f t="shared" si="881"/>
        <v>200</v>
      </c>
      <c r="O1221" s="96">
        <f>M1221+N1221</f>
        <v>251.875</v>
      </c>
      <c r="P1221" s="187">
        <v>61255</v>
      </c>
      <c r="Q1221" s="98">
        <f>VLOOKUP(H1221,Devices!$A$2:$C$2077,3,FALSE)</f>
        <v>64245</v>
      </c>
      <c r="R1221" s="94">
        <f>Q1221-P1221</f>
        <v>2990</v>
      </c>
      <c r="S1221" s="94">
        <f>IF(R1221-I1221&gt;0, R1221-I1221,"0")</f>
        <v>490</v>
      </c>
      <c r="T1221" s="94"/>
      <c r="U1221" s="96">
        <f>IF(S1221&gt;0,S1221*K1221,"0")</f>
        <v>10.1675</v>
      </c>
      <c r="V1221" s="99">
        <v>40057</v>
      </c>
      <c r="W1221" s="100">
        <f>VLOOKUP(H1221,Devices!$A$2:$D$2077,4,FALSE)</f>
        <v>42009</v>
      </c>
      <c r="X1221" s="94">
        <f>W1221-V1221</f>
        <v>1952</v>
      </c>
      <c r="Y1221" s="94" t="str">
        <f>IF(X1221-J1221&gt;0,X1221-J1221,"0")</f>
        <v>0</v>
      </c>
      <c r="Z1221" s="119"/>
      <c r="AA1221" s="96">
        <f>IF(Y1221&gt;0,Y1221*L1221,"0")</f>
        <v>0</v>
      </c>
      <c r="AB1221" s="91">
        <v>262.04250000000002</v>
      </c>
      <c r="AC1221" s="91"/>
    </row>
    <row r="1222" spans="1:34" s="4" customFormat="1" ht="15" customHeight="1">
      <c r="A1222" s="81" t="s">
        <v>4949</v>
      </c>
      <c r="B1222" s="90">
        <v>1054251100</v>
      </c>
      <c r="C1222" s="91">
        <f>SUM(O1222+U1222+AA1222)</f>
        <v>150.19999999999999</v>
      </c>
      <c r="D1222" s="294">
        <v>12356333</v>
      </c>
      <c r="E1222" s="90" t="s">
        <v>700</v>
      </c>
      <c r="F1222" s="90" t="s">
        <v>4950</v>
      </c>
      <c r="G1222" s="90" t="s">
        <v>2362</v>
      </c>
      <c r="H1222" s="120" t="s">
        <v>4866</v>
      </c>
      <c r="I1222" s="94">
        <v>4000</v>
      </c>
      <c r="J1222" s="94">
        <v>100</v>
      </c>
      <c r="K1222" s="95">
        <v>2.0750000000000001E-2</v>
      </c>
      <c r="L1222" s="96">
        <v>0.08</v>
      </c>
      <c r="M1222" s="96">
        <f t="shared" si="881"/>
        <v>83</v>
      </c>
      <c r="N1222" s="96">
        <f t="shared" si="881"/>
        <v>8</v>
      </c>
      <c r="O1222" s="96">
        <f>M1222+N1222</f>
        <v>91</v>
      </c>
      <c r="P1222" s="187">
        <v>4255</v>
      </c>
      <c r="Q1222" s="98">
        <f>VLOOKUP(H1222,Devices!$A$2:$C$2077,3,FALSE)</f>
        <v>4570</v>
      </c>
      <c r="R1222" s="94">
        <f>Q1222-P1222</f>
        <v>315</v>
      </c>
      <c r="S1222" s="94" t="str">
        <f>IF(R1222-I1222&gt;0, R1222-I1222,"0")</f>
        <v>0</v>
      </c>
      <c r="T1222" s="94"/>
      <c r="U1222" s="96">
        <f>IF(S1222&gt;0,S1222*K1222,"0")</f>
        <v>0</v>
      </c>
      <c r="V1222" s="99">
        <v>9553</v>
      </c>
      <c r="W1222" s="100">
        <f>VLOOKUP(H1222,Devices!$A$2:$D$2077,4,FALSE)</f>
        <v>10393</v>
      </c>
      <c r="X1222" s="94">
        <f>W1222-V1222</f>
        <v>840</v>
      </c>
      <c r="Y1222" s="94">
        <f>IF(X1222-J1222&gt;0,X1222-J1222,"0")</f>
        <v>740</v>
      </c>
      <c r="Z1222" s="119"/>
      <c r="AA1222" s="96">
        <f>IF(Y1222&gt;0,Y1222*L1222,"0")</f>
        <v>59.2</v>
      </c>
      <c r="AB1222" s="91">
        <v>150.19999999999999</v>
      </c>
      <c r="AC1222" s="91"/>
    </row>
    <row r="1223" spans="1:34" s="4" customFormat="1" ht="15" customHeight="1">
      <c r="A1223" s="81" t="s">
        <v>6656</v>
      </c>
      <c r="B1223" s="90">
        <v>1054251100</v>
      </c>
      <c r="C1223" s="91">
        <f>SUM(O1223+U1223+AA1223)</f>
        <v>106.52</v>
      </c>
      <c r="D1223" s="294">
        <v>13586859</v>
      </c>
      <c r="E1223" s="90" t="s">
        <v>700</v>
      </c>
      <c r="F1223" s="90" t="s">
        <v>6657</v>
      </c>
      <c r="G1223" s="90" t="s">
        <v>2362</v>
      </c>
      <c r="H1223" s="120" t="s">
        <v>6658</v>
      </c>
      <c r="I1223" s="94">
        <v>4000</v>
      </c>
      <c r="J1223" s="94">
        <v>100</v>
      </c>
      <c r="K1223" s="95">
        <v>2.0750000000000001E-2</v>
      </c>
      <c r="L1223" s="96">
        <v>0.08</v>
      </c>
      <c r="M1223" s="96">
        <f t="shared" si="881"/>
        <v>83</v>
      </c>
      <c r="N1223" s="96">
        <f t="shared" si="881"/>
        <v>8</v>
      </c>
      <c r="O1223" s="96">
        <f>M1223+N1223</f>
        <v>91</v>
      </c>
      <c r="P1223" s="187">
        <v>136</v>
      </c>
      <c r="Q1223" s="98">
        <f>VLOOKUP(H1223,Devices!$A$2:$C$2077,3,FALSE)</f>
        <v>195</v>
      </c>
      <c r="R1223" s="94">
        <f>Q1223-P1223</f>
        <v>59</v>
      </c>
      <c r="S1223" s="94" t="str">
        <f>IF(R1223-I1223&gt;0, R1223-I1223,"0")</f>
        <v>0</v>
      </c>
      <c r="T1223" s="94"/>
      <c r="U1223" s="96">
        <f>IF(S1223&gt;0,S1223*K1223,"0")</f>
        <v>0</v>
      </c>
      <c r="V1223" s="99">
        <v>0</v>
      </c>
      <c r="W1223" s="100">
        <f>VLOOKUP(H1223,Devices!$A$2:$D$2077,4,FALSE)</f>
        <v>294</v>
      </c>
      <c r="X1223" s="94">
        <f>W1223-V1223</f>
        <v>294</v>
      </c>
      <c r="Y1223" s="94">
        <f>IF(X1223-J1223&gt;0,X1223-J1223,"0")</f>
        <v>194</v>
      </c>
      <c r="Z1223" s="119"/>
      <c r="AA1223" s="96">
        <f>IF(Y1223&gt;0,Y1223*L1223,"0")</f>
        <v>15.52</v>
      </c>
      <c r="AB1223" s="91">
        <v>106.52</v>
      </c>
      <c r="AC1223" s="91"/>
    </row>
    <row r="1224" spans="1:34" s="3" customFormat="1" ht="15" customHeight="1">
      <c r="A1224" s="81">
        <v>133</v>
      </c>
      <c r="B1224" s="90">
        <v>1013194670</v>
      </c>
      <c r="C1224" s="91">
        <f>SUM(O1224+U1224+AA1224)</f>
        <v>224.76400000000001</v>
      </c>
      <c r="D1224" s="294">
        <v>12354802</v>
      </c>
      <c r="E1224" s="90" t="s">
        <v>701</v>
      </c>
      <c r="F1224" s="90" t="s">
        <v>2116</v>
      </c>
      <c r="G1224" s="90" t="s">
        <v>851</v>
      </c>
      <c r="H1224" s="120" t="s">
        <v>702</v>
      </c>
      <c r="I1224" s="94">
        <v>6000</v>
      </c>
      <c r="J1224" s="94">
        <v>0</v>
      </c>
      <c r="K1224" s="95">
        <v>2.0750000000000001E-2</v>
      </c>
      <c r="L1224" s="96">
        <v>0.08</v>
      </c>
      <c r="M1224" s="96">
        <f t="shared" si="845"/>
        <v>124.5</v>
      </c>
      <c r="N1224" s="96">
        <f t="shared" si="846"/>
        <v>0</v>
      </c>
      <c r="O1224" s="96">
        <f>M1224+N1224</f>
        <v>124.5</v>
      </c>
      <c r="P1224" s="187">
        <v>560214</v>
      </c>
      <c r="Q1224" s="98">
        <f>VLOOKUP(H1224,Devices!$A$2:$C$2077,3,FALSE)</f>
        <v>571046</v>
      </c>
      <c r="R1224" s="94">
        <f t="shared" si="847"/>
        <v>10832</v>
      </c>
      <c r="S1224" s="94">
        <f>IF(R1224-I1224&gt;0, R1224-I1224,"0")</f>
        <v>4832</v>
      </c>
      <c r="T1224" s="94"/>
      <c r="U1224" s="96">
        <f>IF(S1224&gt;0,S1224*K1224,"0")</f>
        <v>100.26400000000001</v>
      </c>
      <c r="V1224" s="99">
        <v>0</v>
      </c>
      <c r="W1224" s="100">
        <v>0</v>
      </c>
      <c r="X1224" s="94">
        <f t="shared" si="848"/>
        <v>0</v>
      </c>
      <c r="Y1224" s="94" t="str">
        <f>IF(X1224-J1224&gt;0,X1224-J1224,"0")</f>
        <v>0</v>
      </c>
      <c r="Z1224" s="119"/>
      <c r="AA1224" s="96">
        <f>IF(Y1224&gt;0,Y1224*L1224,"0")</f>
        <v>0</v>
      </c>
      <c r="AB1224" s="91">
        <v>224.76400000000001</v>
      </c>
      <c r="AC1224" s="91"/>
      <c r="AF1224" s="4"/>
      <c r="AG1224" s="4"/>
      <c r="AH1224" s="4"/>
    </row>
    <row r="1225" spans="1:34" s="3" customFormat="1" ht="15" customHeight="1">
      <c r="A1225" s="81">
        <v>133</v>
      </c>
      <c r="B1225" s="90">
        <v>1013197240</v>
      </c>
      <c r="C1225" s="91"/>
      <c r="D1225" s="294"/>
      <c r="E1225" s="90" t="s">
        <v>701</v>
      </c>
      <c r="F1225" s="90"/>
      <c r="G1225" s="90"/>
      <c r="H1225" s="120"/>
      <c r="I1225" s="94"/>
      <c r="J1225" s="94"/>
      <c r="K1225" s="95"/>
      <c r="L1225" s="96"/>
      <c r="M1225" s="96"/>
      <c r="N1225" s="96"/>
      <c r="O1225" s="96"/>
      <c r="P1225" s="187"/>
      <c r="Q1225" s="98"/>
      <c r="R1225" s="94"/>
      <c r="S1225" s="94"/>
      <c r="T1225" s="94"/>
      <c r="U1225" s="96"/>
      <c r="V1225" s="99"/>
      <c r="W1225" s="100"/>
      <c r="X1225" s="94"/>
      <c r="Y1225" s="94"/>
      <c r="Z1225" s="119"/>
      <c r="AA1225" s="96"/>
      <c r="AB1225" s="91"/>
      <c r="AC1225" s="91"/>
      <c r="AF1225" s="4"/>
    </row>
    <row r="1226" spans="1:34" s="4" customFormat="1" ht="15" customHeight="1">
      <c r="A1226" s="81" t="s">
        <v>2099</v>
      </c>
      <c r="B1226" s="90">
        <v>1013194670</v>
      </c>
      <c r="C1226" s="91">
        <f>SUM(U1226+AA1226)</f>
        <v>20.369400000000002</v>
      </c>
      <c r="D1226" s="294">
        <v>12355590</v>
      </c>
      <c r="E1226" s="90" t="s">
        <v>701</v>
      </c>
      <c r="F1226" s="90" t="s">
        <v>2100</v>
      </c>
      <c r="G1226" s="90" t="s">
        <v>113</v>
      </c>
      <c r="H1226" s="120" t="s">
        <v>2101</v>
      </c>
      <c r="I1226" s="94">
        <v>0</v>
      </c>
      <c r="J1226" s="94">
        <v>0</v>
      </c>
      <c r="K1226" s="95">
        <v>1.9970000000000002E-2</v>
      </c>
      <c r="L1226" s="96">
        <v>0.08</v>
      </c>
      <c r="M1226" s="96">
        <f t="shared" ref="M1226:M1257" si="882">I1226*K1226</f>
        <v>0</v>
      </c>
      <c r="N1226" s="96">
        <f t="shared" ref="N1226:N1257" si="883">J1226*L1226</f>
        <v>0</v>
      </c>
      <c r="O1226" s="96" t="s">
        <v>27</v>
      </c>
      <c r="P1226" s="187">
        <v>87658</v>
      </c>
      <c r="Q1226" s="98">
        <f>VLOOKUP(H1226,Devices!$A$2:$C$2077,3,FALSE)</f>
        <v>88678</v>
      </c>
      <c r="R1226" s="94">
        <f t="shared" ref="R1226:R1257" si="884">Q1226-P1226</f>
        <v>1020</v>
      </c>
      <c r="S1226" s="119"/>
      <c r="T1226" s="94">
        <f>IF(R1226-I1226&gt;0, R1226-I1226,"0")</f>
        <v>1020</v>
      </c>
      <c r="U1226" s="624">
        <f>IF(T1226&gt;0,T1226*K1226,"0")</f>
        <v>20.369400000000002</v>
      </c>
      <c r="V1226" s="99">
        <v>0</v>
      </c>
      <c r="W1226" s="100">
        <v>0</v>
      </c>
      <c r="X1226" s="94">
        <f t="shared" ref="X1226:X1257" si="885">W1226-V1226</f>
        <v>0</v>
      </c>
      <c r="Y1226" s="94"/>
      <c r="Z1226" s="94" t="str">
        <f>IF(X1226-J1226&gt;0,X1226-J1226,"0")</f>
        <v>0</v>
      </c>
      <c r="AA1226" s="624">
        <f>IF(Z1226&gt;0,Z1226*L1226,"0")</f>
        <v>0</v>
      </c>
      <c r="AB1226" s="91">
        <v>20.369400000000002</v>
      </c>
      <c r="AC1226" s="91"/>
      <c r="AF1226" s="3"/>
      <c r="AG1226" s="3"/>
      <c r="AH1226" s="3"/>
    </row>
    <row r="1227" spans="1:34" s="4" customFormat="1" ht="15" customHeight="1">
      <c r="A1227" s="81" t="s">
        <v>2268</v>
      </c>
      <c r="B1227" s="90">
        <v>1013194660</v>
      </c>
      <c r="C1227" s="91">
        <f>SUM(U1227+AA1227)</f>
        <v>124.66276000000001</v>
      </c>
      <c r="D1227" s="294">
        <v>12883531</v>
      </c>
      <c r="E1227" s="90" t="s">
        <v>701</v>
      </c>
      <c r="F1227" s="90" t="s">
        <v>6683</v>
      </c>
      <c r="G1227" s="90" t="s">
        <v>1208</v>
      </c>
      <c r="H1227" s="120" t="s">
        <v>2269</v>
      </c>
      <c r="I1227" s="94">
        <v>0</v>
      </c>
      <c r="J1227" s="94">
        <v>0</v>
      </c>
      <c r="K1227" s="95">
        <v>1.9970000000000002E-2</v>
      </c>
      <c r="L1227" s="96">
        <v>0.08</v>
      </c>
      <c r="M1227" s="96">
        <f t="shared" si="882"/>
        <v>0</v>
      </c>
      <c r="N1227" s="96">
        <f t="shared" si="883"/>
        <v>0</v>
      </c>
      <c r="O1227" s="96" t="s">
        <v>27</v>
      </c>
      <c r="P1227" s="187">
        <v>217006</v>
      </c>
      <c r="Q1227" s="98">
        <f>VLOOKUP(H1227,Devices!$A$2:$C$2077,3,FALSE)</f>
        <v>218914</v>
      </c>
      <c r="R1227" s="94">
        <f t="shared" si="884"/>
        <v>1908</v>
      </c>
      <c r="S1227" s="119"/>
      <c r="T1227" s="94">
        <f>IF(R1227-I1227&gt;0, R1227-I1227,"0")</f>
        <v>1908</v>
      </c>
      <c r="U1227" s="624">
        <f>IF(T1227&gt;0,T1227*K1227,"0")</f>
        <v>38.102760000000004</v>
      </c>
      <c r="V1227" s="99">
        <v>36161</v>
      </c>
      <c r="W1227" s="100">
        <f>VLOOKUP(H1227,Devices!$A$2:$D$2077,4,FALSE)</f>
        <v>37243</v>
      </c>
      <c r="X1227" s="94">
        <f t="shared" si="885"/>
        <v>1082</v>
      </c>
      <c r="Y1227" s="94"/>
      <c r="Z1227" s="94">
        <f>IF(X1227-J1227&gt;0,X1227-J1227,"0")</f>
        <v>1082</v>
      </c>
      <c r="AA1227" s="624">
        <f>IF(Z1227&gt;0,Z1227*L1227,"0")</f>
        <v>86.56</v>
      </c>
      <c r="AB1227" s="91">
        <v>124.66276000000001</v>
      </c>
      <c r="AC1227" s="91"/>
      <c r="AF1227" s="3"/>
    </row>
    <row r="1228" spans="1:34" s="4" customFormat="1" ht="15" customHeight="1">
      <c r="A1228" s="81" t="s">
        <v>2268</v>
      </c>
      <c r="B1228" s="90">
        <v>1013194660</v>
      </c>
      <c r="C1228" s="91">
        <f>SUM(U1228+AA1228)</f>
        <v>146.89932000000002</v>
      </c>
      <c r="D1228" s="294">
        <v>12865091</v>
      </c>
      <c r="E1228" s="90" t="s">
        <v>701</v>
      </c>
      <c r="F1228" s="90" t="s">
        <v>5215</v>
      </c>
      <c r="G1228" s="90" t="s">
        <v>5216</v>
      </c>
      <c r="H1228" s="120" t="s">
        <v>5067</v>
      </c>
      <c r="I1228" s="94">
        <v>0</v>
      </c>
      <c r="J1228" s="94">
        <v>0</v>
      </c>
      <c r="K1228" s="95">
        <v>1.9970000000000002E-2</v>
      </c>
      <c r="L1228" s="96">
        <v>0.08</v>
      </c>
      <c r="M1228" s="96">
        <f t="shared" ref="M1228" si="886">I1228*K1228</f>
        <v>0</v>
      </c>
      <c r="N1228" s="96">
        <f t="shared" ref="N1228" si="887">J1228*L1228</f>
        <v>0</v>
      </c>
      <c r="O1228" s="96" t="s">
        <v>27</v>
      </c>
      <c r="P1228" s="187">
        <v>158894</v>
      </c>
      <c r="Q1228" s="98">
        <f>VLOOKUP(H1228,Devices!$A$2:$C$2077,3,FALSE)</f>
        <v>166250</v>
      </c>
      <c r="R1228" s="94">
        <f t="shared" ref="R1228" si="888">Q1228-P1228</f>
        <v>7356</v>
      </c>
      <c r="S1228" s="119"/>
      <c r="T1228" s="94">
        <f>IF(R1228-I1228&gt;0, R1228-I1228,"0")</f>
        <v>7356</v>
      </c>
      <c r="U1228" s="624">
        <f>IF(T1228&gt;0,T1228*K1228,"0")</f>
        <v>146.89932000000002</v>
      </c>
      <c r="V1228" s="99">
        <v>0</v>
      </c>
      <c r="W1228" s="100">
        <f>VLOOKUP(H1228,Devices!$A$2:$D$2077,4,FALSE)</f>
        <v>0</v>
      </c>
      <c r="X1228" s="94">
        <f t="shared" ref="X1228" si="889">W1228-V1228</f>
        <v>0</v>
      </c>
      <c r="Y1228" s="94"/>
      <c r="Z1228" s="94" t="str">
        <f>IF(X1228-J1228&gt;0,X1228-J1228,"0")</f>
        <v>0</v>
      </c>
      <c r="AA1228" s="624">
        <f>IF(Z1228&gt;0,Z1228*L1228,"0")</f>
        <v>0</v>
      </c>
      <c r="AB1228" s="91">
        <v>146.89932000000002</v>
      </c>
      <c r="AC1228" s="91"/>
    </row>
    <row r="1229" spans="1:34" s="3" customFormat="1" ht="15" customHeight="1">
      <c r="A1229" s="81">
        <v>134</v>
      </c>
      <c r="B1229" s="90">
        <v>1061972700</v>
      </c>
      <c r="C1229" s="91">
        <f>SUM(O1229+U1229+AA1229)</f>
        <v>83</v>
      </c>
      <c r="D1229" s="294">
        <v>12354807</v>
      </c>
      <c r="E1229" s="90" t="s">
        <v>703</v>
      </c>
      <c r="F1229" s="90"/>
      <c r="G1229" s="90" t="s">
        <v>1248</v>
      </c>
      <c r="H1229" s="120" t="s">
        <v>704</v>
      </c>
      <c r="I1229" s="94">
        <v>4000</v>
      </c>
      <c r="J1229" s="94">
        <v>0</v>
      </c>
      <c r="K1229" s="95">
        <v>2.0750000000000001E-2</v>
      </c>
      <c r="L1229" s="96">
        <v>0.08</v>
      </c>
      <c r="M1229" s="96">
        <f t="shared" si="882"/>
        <v>83</v>
      </c>
      <c r="N1229" s="96">
        <f t="shared" si="883"/>
        <v>0</v>
      </c>
      <c r="O1229" s="96">
        <f>M1229+N1229</f>
        <v>83</v>
      </c>
      <c r="P1229" s="443">
        <v>212112</v>
      </c>
      <c r="Q1229" s="98">
        <f>VLOOKUP(H1229,Devices!$A$2:$C$2077,3,FALSE)</f>
        <v>215428</v>
      </c>
      <c r="R1229" s="94">
        <f t="shared" si="884"/>
        <v>3316</v>
      </c>
      <c r="S1229" s="94" t="str">
        <f>IF(R1229-I1229&gt;0, R1229-I1229,"0")</f>
        <v>0</v>
      </c>
      <c r="T1229" s="94"/>
      <c r="U1229" s="96">
        <f>IF(S1229&gt;0,S1229*K1229,"0")</f>
        <v>0</v>
      </c>
      <c r="V1229" s="99">
        <v>0</v>
      </c>
      <c r="W1229" s="100">
        <v>0</v>
      </c>
      <c r="X1229" s="94">
        <f t="shared" si="885"/>
        <v>0</v>
      </c>
      <c r="Y1229" s="94" t="str">
        <f>IF(X1229-J1229&gt;0,X1229-J1229,"0")</f>
        <v>0</v>
      </c>
      <c r="Z1229" s="119"/>
      <c r="AA1229" s="96">
        <f>IF(Y1229&gt;0,Y1229*L1229,"0")</f>
        <v>0</v>
      </c>
      <c r="AB1229" s="91">
        <v>83</v>
      </c>
      <c r="AC1229" s="91"/>
      <c r="AF1229" s="4"/>
      <c r="AG1229" s="4"/>
      <c r="AH1229" s="4"/>
    </row>
    <row r="1230" spans="1:34" s="3" customFormat="1" ht="15" customHeight="1">
      <c r="A1230" s="81">
        <v>135</v>
      </c>
      <c r="B1230" s="90">
        <v>1012012470</v>
      </c>
      <c r="C1230" s="91">
        <f>SUM(U1230+AA1230)</f>
        <v>0</v>
      </c>
      <c r="D1230" s="294">
        <v>12355076</v>
      </c>
      <c r="E1230" s="90" t="s">
        <v>1072</v>
      </c>
      <c r="F1230" s="90" t="s">
        <v>2880</v>
      </c>
      <c r="G1230" s="90" t="s">
        <v>1227</v>
      </c>
      <c r="H1230" s="120" t="s">
        <v>705</v>
      </c>
      <c r="I1230" s="94">
        <v>0</v>
      </c>
      <c r="J1230" s="94">
        <v>0</v>
      </c>
      <c r="K1230" s="95">
        <v>1.9970000000000002E-2</v>
      </c>
      <c r="L1230" s="96">
        <v>0.08</v>
      </c>
      <c r="M1230" s="96">
        <f t="shared" si="882"/>
        <v>0</v>
      </c>
      <c r="N1230" s="96">
        <f t="shared" si="883"/>
        <v>0</v>
      </c>
      <c r="O1230" s="96" t="s">
        <v>27</v>
      </c>
      <c r="P1230" s="187">
        <v>11876</v>
      </c>
      <c r="Q1230" s="98">
        <v>11876</v>
      </c>
      <c r="R1230" s="94">
        <f t="shared" si="884"/>
        <v>0</v>
      </c>
      <c r="S1230" s="119"/>
      <c r="T1230" s="94" t="str">
        <f t="shared" ref="T1230:T1246" si="890">IF(R1230-I1230&gt;0, R1230-I1230,"0")</f>
        <v>0</v>
      </c>
      <c r="U1230" s="624">
        <f t="shared" ref="U1230:U1246" si="891">IF(T1230&gt;0,T1230*K1230,"0")</f>
        <v>0</v>
      </c>
      <c r="V1230" s="99">
        <v>0</v>
      </c>
      <c r="W1230" s="100">
        <v>0</v>
      </c>
      <c r="X1230" s="94">
        <f t="shared" si="885"/>
        <v>0</v>
      </c>
      <c r="Y1230" s="94"/>
      <c r="Z1230" s="94" t="str">
        <f t="shared" ref="Z1230:Z1246" si="892">IF(X1230-J1230&gt;0,X1230-J1230,"0")</f>
        <v>0</v>
      </c>
      <c r="AA1230" s="624">
        <f t="shared" ref="AA1230:AA1246" si="893">IF(Z1230&gt;0,Z1230*L1230,"0")</f>
        <v>0</v>
      </c>
      <c r="AB1230" s="91">
        <v>0</v>
      </c>
      <c r="AC1230" s="91"/>
    </row>
    <row r="1231" spans="1:34" s="3" customFormat="1" ht="15" customHeight="1">
      <c r="A1231" s="81">
        <v>135</v>
      </c>
      <c r="B1231" s="90">
        <v>1012012090</v>
      </c>
      <c r="C1231" s="91">
        <f>SUM(U1231+AA1231)</f>
        <v>45.819100000000006</v>
      </c>
      <c r="D1231" s="294">
        <v>12355072</v>
      </c>
      <c r="E1231" s="90" t="s">
        <v>1072</v>
      </c>
      <c r="F1231" s="90" t="s">
        <v>2881</v>
      </c>
      <c r="G1231" s="90" t="s">
        <v>1170</v>
      </c>
      <c r="H1231" s="120" t="s">
        <v>706</v>
      </c>
      <c r="I1231" s="94">
        <v>0</v>
      </c>
      <c r="J1231" s="94">
        <v>0</v>
      </c>
      <c r="K1231" s="95">
        <v>1.9970000000000002E-2</v>
      </c>
      <c r="L1231" s="96">
        <v>0.08</v>
      </c>
      <c r="M1231" s="96">
        <f t="shared" si="882"/>
        <v>0</v>
      </c>
      <c r="N1231" s="96">
        <f t="shared" si="883"/>
        <v>0</v>
      </c>
      <c r="O1231" s="96" t="s">
        <v>27</v>
      </c>
      <c r="P1231" s="187">
        <v>62482</v>
      </c>
      <c r="Q1231" s="98">
        <f>VLOOKUP(H1231,Devices!$A$2:$C$2077,3,FALSE)</f>
        <v>64512</v>
      </c>
      <c r="R1231" s="94">
        <f t="shared" si="884"/>
        <v>2030</v>
      </c>
      <c r="S1231" s="119"/>
      <c r="T1231" s="94">
        <f t="shared" si="890"/>
        <v>2030</v>
      </c>
      <c r="U1231" s="624">
        <f t="shared" si="891"/>
        <v>40.539100000000005</v>
      </c>
      <c r="V1231" s="99">
        <v>6367</v>
      </c>
      <c r="W1231" s="100">
        <f>VLOOKUP(H1231,Devices!$A$2:$D$2077,4,FALSE)</f>
        <v>6433</v>
      </c>
      <c r="X1231" s="94">
        <f t="shared" si="885"/>
        <v>66</v>
      </c>
      <c r="Y1231" s="94"/>
      <c r="Z1231" s="94">
        <f t="shared" si="892"/>
        <v>66</v>
      </c>
      <c r="AA1231" s="624">
        <f t="shared" si="893"/>
        <v>5.28</v>
      </c>
      <c r="AB1231" s="91">
        <v>45.819100000000006</v>
      </c>
      <c r="AC1231" s="91"/>
    </row>
    <row r="1232" spans="1:34" s="3" customFormat="1" ht="15" customHeight="1">
      <c r="A1232" s="81">
        <v>135</v>
      </c>
      <c r="B1232" s="90">
        <v>1012012090</v>
      </c>
      <c r="C1232" s="91">
        <f>SUM(U1232+AA1232)</f>
        <v>76.587590000000006</v>
      </c>
      <c r="D1232" s="294">
        <v>12319304</v>
      </c>
      <c r="E1232" s="90" t="s">
        <v>1072</v>
      </c>
      <c r="F1232" s="90" t="s">
        <v>2881</v>
      </c>
      <c r="G1232" s="90" t="s">
        <v>1754</v>
      </c>
      <c r="H1232" s="120" t="s">
        <v>707</v>
      </c>
      <c r="I1232" s="94">
        <v>0</v>
      </c>
      <c r="J1232" s="94">
        <v>0</v>
      </c>
      <c r="K1232" s="95">
        <v>1.9970000000000002E-2</v>
      </c>
      <c r="L1232" s="96">
        <v>0.08</v>
      </c>
      <c r="M1232" s="96">
        <f t="shared" si="882"/>
        <v>0</v>
      </c>
      <c r="N1232" s="96">
        <f t="shared" si="883"/>
        <v>0</v>
      </c>
      <c r="O1232" s="96" t="s">
        <v>27</v>
      </c>
      <c r="P1232" s="187">
        <v>312754</v>
      </c>
      <c r="Q1232" s="98">
        <f>VLOOKUP(H1232,Devices!$A$2:$C$2077,3,FALSE)</f>
        <v>316501</v>
      </c>
      <c r="R1232" s="94">
        <f t="shared" si="884"/>
        <v>3747</v>
      </c>
      <c r="S1232" s="119"/>
      <c r="T1232" s="94">
        <f t="shared" si="890"/>
        <v>3747</v>
      </c>
      <c r="U1232" s="624">
        <f t="shared" si="891"/>
        <v>74.827590000000001</v>
      </c>
      <c r="V1232" s="99">
        <v>37139</v>
      </c>
      <c r="W1232" s="100">
        <f>VLOOKUP(H1232,Devices!$A$2:$D$2077,4,FALSE)</f>
        <v>37161</v>
      </c>
      <c r="X1232" s="94">
        <f t="shared" si="885"/>
        <v>22</v>
      </c>
      <c r="Y1232" s="94"/>
      <c r="Z1232" s="94">
        <f t="shared" si="892"/>
        <v>22</v>
      </c>
      <c r="AA1232" s="624">
        <f t="shared" si="893"/>
        <v>1.76</v>
      </c>
      <c r="AB1232" s="91">
        <v>76.587590000000006</v>
      </c>
      <c r="AC1232" s="91"/>
    </row>
    <row r="1233" spans="1:34" s="3" customFormat="1" ht="15" customHeight="1">
      <c r="A1233" s="81">
        <v>135</v>
      </c>
      <c r="B1233" s="90">
        <v>1012012090</v>
      </c>
      <c r="C1233" s="91">
        <f>SUM(U1233+AA1233)</f>
        <v>44.199629999999999</v>
      </c>
      <c r="D1233" s="294">
        <v>12355086</v>
      </c>
      <c r="E1233" s="90" t="s">
        <v>1072</v>
      </c>
      <c r="F1233" s="90" t="s">
        <v>2882</v>
      </c>
      <c r="G1233" s="90" t="s">
        <v>1170</v>
      </c>
      <c r="H1233" s="120" t="s">
        <v>708</v>
      </c>
      <c r="I1233" s="94">
        <v>0</v>
      </c>
      <c r="J1233" s="94">
        <v>0</v>
      </c>
      <c r="K1233" s="95">
        <v>1.9970000000000002E-2</v>
      </c>
      <c r="L1233" s="96">
        <v>0.08</v>
      </c>
      <c r="M1233" s="96">
        <f t="shared" si="882"/>
        <v>0</v>
      </c>
      <c r="N1233" s="96">
        <f t="shared" si="883"/>
        <v>0</v>
      </c>
      <c r="O1233" s="96" t="s">
        <v>27</v>
      </c>
      <c r="P1233" s="187">
        <v>59028</v>
      </c>
      <c r="Q1233" s="98">
        <f>VLOOKUP(H1233,Devices!$A$2:$C$2077,3,FALSE)</f>
        <v>59707</v>
      </c>
      <c r="R1233" s="94">
        <f t="shared" si="884"/>
        <v>679</v>
      </c>
      <c r="S1233" s="119"/>
      <c r="T1233" s="94">
        <f t="shared" si="890"/>
        <v>679</v>
      </c>
      <c r="U1233" s="624">
        <f t="shared" si="891"/>
        <v>13.55963</v>
      </c>
      <c r="V1233" s="99">
        <v>51542</v>
      </c>
      <c r="W1233" s="100">
        <f>VLOOKUP(H1233,Devices!$A$2:$D$2077,4,FALSE)</f>
        <v>51925</v>
      </c>
      <c r="X1233" s="94">
        <f t="shared" si="885"/>
        <v>383</v>
      </c>
      <c r="Y1233" s="94"/>
      <c r="Z1233" s="94">
        <f t="shared" si="892"/>
        <v>383</v>
      </c>
      <c r="AA1233" s="624">
        <f t="shared" si="893"/>
        <v>30.64</v>
      </c>
      <c r="AB1233" s="91">
        <v>44.199629999999999</v>
      </c>
      <c r="AC1233" s="91"/>
    </row>
    <row r="1234" spans="1:34" s="3" customFormat="1" ht="15" customHeight="1">
      <c r="A1234" s="81">
        <v>135</v>
      </c>
      <c r="B1234" s="90">
        <v>1012012090</v>
      </c>
      <c r="C1234" s="91">
        <f>SUM(U1234+AA1234)</f>
        <v>98.972560000000001</v>
      </c>
      <c r="D1234" s="294">
        <v>12354998</v>
      </c>
      <c r="E1234" s="90" t="s">
        <v>1072</v>
      </c>
      <c r="F1234" s="90" t="s">
        <v>5501</v>
      </c>
      <c r="G1234" s="90" t="s">
        <v>1249</v>
      </c>
      <c r="H1234" s="120" t="s">
        <v>709</v>
      </c>
      <c r="I1234" s="94">
        <v>0</v>
      </c>
      <c r="J1234" s="94">
        <v>0</v>
      </c>
      <c r="K1234" s="95">
        <v>1.9970000000000002E-2</v>
      </c>
      <c r="L1234" s="96">
        <v>0.08</v>
      </c>
      <c r="M1234" s="96">
        <f t="shared" si="882"/>
        <v>0</v>
      </c>
      <c r="N1234" s="96">
        <f t="shared" si="883"/>
        <v>0</v>
      </c>
      <c r="O1234" s="96" t="s">
        <v>27</v>
      </c>
      <c r="P1234" s="187">
        <v>99459</v>
      </c>
      <c r="Q1234" s="98">
        <f>VLOOKUP(H1234,Devices!$A$2:$C$2077,3,FALSE)</f>
        <v>101707</v>
      </c>
      <c r="R1234" s="94">
        <f t="shared" si="884"/>
        <v>2248</v>
      </c>
      <c r="S1234" s="119"/>
      <c r="T1234" s="94">
        <f t="shared" si="890"/>
        <v>2248</v>
      </c>
      <c r="U1234" s="624">
        <f t="shared" si="891"/>
        <v>44.892560000000003</v>
      </c>
      <c r="V1234" s="99">
        <v>51018</v>
      </c>
      <c r="W1234" s="100">
        <f>VLOOKUP(H1234,Devices!$A$2:$D$2077,4,FALSE)</f>
        <v>51694</v>
      </c>
      <c r="X1234" s="94">
        <f t="shared" si="885"/>
        <v>676</v>
      </c>
      <c r="Y1234" s="94"/>
      <c r="Z1234" s="94">
        <f t="shared" si="892"/>
        <v>676</v>
      </c>
      <c r="AA1234" s="624">
        <f t="shared" si="893"/>
        <v>54.08</v>
      </c>
      <c r="AB1234" s="91">
        <v>98.972560000000001</v>
      </c>
      <c r="AC1234" s="91"/>
    </row>
    <row r="1235" spans="1:34" s="3" customFormat="1" ht="15" customHeight="1">
      <c r="A1235" s="81">
        <v>135</v>
      </c>
      <c r="B1235" s="90">
        <v>1012013410</v>
      </c>
      <c r="C1235" s="91">
        <f>SUM(U1235+AA1235)</f>
        <v>228.22963000000001</v>
      </c>
      <c r="D1235" s="294">
        <v>12318831</v>
      </c>
      <c r="E1235" s="90" t="s">
        <v>1072</v>
      </c>
      <c r="F1235" s="90" t="s">
        <v>2885</v>
      </c>
      <c r="G1235" s="90" t="s">
        <v>1325</v>
      </c>
      <c r="H1235" s="120" t="s">
        <v>710</v>
      </c>
      <c r="I1235" s="94">
        <v>0</v>
      </c>
      <c r="J1235" s="94">
        <v>0</v>
      </c>
      <c r="K1235" s="95">
        <v>1.9970000000000002E-2</v>
      </c>
      <c r="L1235" s="96">
        <v>0.08</v>
      </c>
      <c r="M1235" s="96">
        <f t="shared" si="882"/>
        <v>0</v>
      </c>
      <c r="N1235" s="96">
        <f t="shared" si="883"/>
        <v>0</v>
      </c>
      <c r="O1235" s="96" t="s">
        <v>27</v>
      </c>
      <c r="P1235" s="187">
        <v>353507</v>
      </c>
      <c r="Q1235" s="98">
        <f>VLOOKUP(H1235,Devices!$A$2:$C$2077,3,FALSE)</f>
        <v>361186</v>
      </c>
      <c r="R1235" s="94">
        <f t="shared" si="884"/>
        <v>7679</v>
      </c>
      <c r="S1235" s="119"/>
      <c r="T1235" s="94">
        <f t="shared" si="890"/>
        <v>7679</v>
      </c>
      <c r="U1235" s="624">
        <f t="shared" si="891"/>
        <v>153.34963000000002</v>
      </c>
      <c r="V1235" s="99">
        <v>98056</v>
      </c>
      <c r="W1235" s="100">
        <f>VLOOKUP(H1235,Devices!$A$2:$D$2077,4,FALSE)</f>
        <v>98992</v>
      </c>
      <c r="X1235" s="94">
        <f t="shared" si="885"/>
        <v>936</v>
      </c>
      <c r="Y1235" s="94"/>
      <c r="Z1235" s="94">
        <f t="shared" si="892"/>
        <v>936</v>
      </c>
      <c r="AA1235" s="624">
        <f t="shared" si="893"/>
        <v>74.88</v>
      </c>
      <c r="AB1235" s="91">
        <v>228.22963000000001</v>
      </c>
      <c r="AC1235" s="91"/>
    </row>
    <row r="1236" spans="1:34" s="3" customFormat="1" ht="15" customHeight="1">
      <c r="A1236" s="81">
        <v>135</v>
      </c>
      <c r="B1236" s="90">
        <v>1012012380</v>
      </c>
      <c r="C1236" s="91">
        <f>SUM(U1236+AA1236)</f>
        <v>31.543140000000001</v>
      </c>
      <c r="D1236" s="294">
        <v>12354809</v>
      </c>
      <c r="E1236" s="90" t="s">
        <v>1072</v>
      </c>
      <c r="F1236" s="90" t="s">
        <v>2886</v>
      </c>
      <c r="G1236" s="90" t="s">
        <v>1249</v>
      </c>
      <c r="H1236" s="120" t="s">
        <v>711</v>
      </c>
      <c r="I1236" s="94">
        <v>0</v>
      </c>
      <c r="J1236" s="94">
        <v>0</v>
      </c>
      <c r="K1236" s="95">
        <v>1.9970000000000002E-2</v>
      </c>
      <c r="L1236" s="96">
        <v>0.08</v>
      </c>
      <c r="M1236" s="96">
        <f t="shared" si="882"/>
        <v>0</v>
      </c>
      <c r="N1236" s="96">
        <f t="shared" si="883"/>
        <v>0</v>
      </c>
      <c r="O1236" s="96" t="s">
        <v>27</v>
      </c>
      <c r="P1236" s="187">
        <v>35940</v>
      </c>
      <c r="Q1236" s="98">
        <v>36502</v>
      </c>
      <c r="R1236" s="94">
        <f t="shared" si="884"/>
        <v>562</v>
      </c>
      <c r="S1236" s="119"/>
      <c r="T1236" s="94">
        <f t="shared" si="890"/>
        <v>562</v>
      </c>
      <c r="U1236" s="624">
        <f t="shared" si="891"/>
        <v>11.223140000000001</v>
      </c>
      <c r="V1236" s="99">
        <v>19242</v>
      </c>
      <c r="W1236" s="100">
        <v>19496</v>
      </c>
      <c r="X1236" s="94">
        <f t="shared" si="885"/>
        <v>254</v>
      </c>
      <c r="Y1236" s="94"/>
      <c r="Z1236" s="94">
        <f t="shared" si="892"/>
        <v>254</v>
      </c>
      <c r="AA1236" s="624">
        <f t="shared" si="893"/>
        <v>20.32</v>
      </c>
      <c r="AB1236" s="91">
        <v>31.543140000000001</v>
      </c>
      <c r="AC1236" s="91"/>
    </row>
    <row r="1237" spans="1:34" s="3" customFormat="1" ht="15" customHeight="1">
      <c r="A1237" s="81">
        <v>135</v>
      </c>
      <c r="B1237" s="90">
        <v>1012012380</v>
      </c>
      <c r="C1237" s="91">
        <f>SUM(U1237+AA1237)</f>
        <v>556.57646</v>
      </c>
      <c r="D1237" s="294">
        <v>12318839</v>
      </c>
      <c r="E1237" s="90" t="s">
        <v>1072</v>
      </c>
      <c r="F1237" s="90" t="s">
        <v>2887</v>
      </c>
      <c r="G1237" s="90" t="s">
        <v>1752</v>
      </c>
      <c r="H1237" s="120" t="s">
        <v>712</v>
      </c>
      <c r="I1237" s="94">
        <v>0</v>
      </c>
      <c r="J1237" s="94">
        <v>0</v>
      </c>
      <c r="K1237" s="95">
        <v>1.9970000000000002E-2</v>
      </c>
      <c r="L1237" s="96">
        <v>0.08</v>
      </c>
      <c r="M1237" s="96">
        <f t="shared" si="882"/>
        <v>0</v>
      </c>
      <c r="N1237" s="96">
        <f t="shared" si="883"/>
        <v>0</v>
      </c>
      <c r="O1237" s="96" t="s">
        <v>27</v>
      </c>
      <c r="P1237" s="184">
        <v>568869</v>
      </c>
      <c r="Q1237" s="98">
        <f>VLOOKUP(H1237,Devices!$A$2:$C$2077,3,FALSE)</f>
        <v>590987</v>
      </c>
      <c r="R1237" s="94">
        <f t="shared" si="884"/>
        <v>22118</v>
      </c>
      <c r="S1237" s="119"/>
      <c r="T1237" s="94">
        <f t="shared" si="890"/>
        <v>22118</v>
      </c>
      <c r="U1237" s="624">
        <f t="shared" si="891"/>
        <v>441.69646000000006</v>
      </c>
      <c r="V1237" s="99">
        <v>42937</v>
      </c>
      <c r="W1237" s="100">
        <f>VLOOKUP(H1237,Devices!$A$2:$D$2077,4,FALSE)</f>
        <v>44373</v>
      </c>
      <c r="X1237" s="94">
        <f t="shared" si="885"/>
        <v>1436</v>
      </c>
      <c r="Y1237" s="94"/>
      <c r="Z1237" s="94">
        <f t="shared" si="892"/>
        <v>1436</v>
      </c>
      <c r="AA1237" s="624">
        <f t="shared" si="893"/>
        <v>114.88</v>
      </c>
      <c r="AB1237" s="91">
        <v>556.57646</v>
      </c>
      <c r="AC1237" s="91"/>
    </row>
    <row r="1238" spans="1:34" s="3" customFormat="1" ht="15" customHeight="1">
      <c r="A1238" s="81">
        <v>135</v>
      </c>
      <c r="B1238" s="90">
        <v>1012012090</v>
      </c>
      <c r="C1238" s="91">
        <f>SUM(U1238+AA1238)</f>
        <v>4.7328900000000003</v>
      </c>
      <c r="D1238" s="294">
        <v>12355067</v>
      </c>
      <c r="E1238" s="90" t="s">
        <v>1072</v>
      </c>
      <c r="F1238" s="90" t="s">
        <v>5439</v>
      </c>
      <c r="G1238" s="90" t="s">
        <v>1248</v>
      </c>
      <c r="H1238" s="120" t="s">
        <v>713</v>
      </c>
      <c r="I1238" s="94">
        <v>0</v>
      </c>
      <c r="J1238" s="94">
        <v>0</v>
      </c>
      <c r="K1238" s="95">
        <v>1.9970000000000002E-2</v>
      </c>
      <c r="L1238" s="96">
        <v>0.08</v>
      </c>
      <c r="M1238" s="96">
        <f t="shared" si="882"/>
        <v>0</v>
      </c>
      <c r="N1238" s="96">
        <f t="shared" si="883"/>
        <v>0</v>
      </c>
      <c r="O1238" s="96" t="s">
        <v>27</v>
      </c>
      <c r="P1238" s="187">
        <v>20427</v>
      </c>
      <c r="Q1238" s="98">
        <f>VLOOKUP(H1238,Devices!$A$2:$C$2077,3,FALSE)</f>
        <v>20664</v>
      </c>
      <c r="R1238" s="94">
        <f t="shared" si="884"/>
        <v>237</v>
      </c>
      <c r="S1238" s="119"/>
      <c r="T1238" s="94">
        <f t="shared" si="890"/>
        <v>237</v>
      </c>
      <c r="U1238" s="624">
        <f t="shared" si="891"/>
        <v>4.7328900000000003</v>
      </c>
      <c r="V1238" s="99">
        <v>0</v>
      </c>
      <c r="W1238" s="100">
        <v>0</v>
      </c>
      <c r="X1238" s="94">
        <f t="shared" si="885"/>
        <v>0</v>
      </c>
      <c r="Y1238" s="94"/>
      <c r="Z1238" s="94" t="str">
        <f t="shared" si="892"/>
        <v>0</v>
      </c>
      <c r="AA1238" s="624">
        <f t="shared" si="893"/>
        <v>0</v>
      </c>
      <c r="AB1238" s="91">
        <v>4.7328900000000003</v>
      </c>
      <c r="AC1238" s="91"/>
    </row>
    <row r="1239" spans="1:34" s="3" customFormat="1" ht="15" customHeight="1">
      <c r="A1239" s="81">
        <v>135</v>
      </c>
      <c r="B1239" s="90">
        <v>1012012090</v>
      </c>
      <c r="C1239" s="91">
        <f>SUM(U1239+AA1239)</f>
        <v>7.3090200000000003</v>
      </c>
      <c r="D1239" s="294">
        <v>12354830</v>
      </c>
      <c r="E1239" s="90" t="s">
        <v>1072</v>
      </c>
      <c r="F1239" s="90" t="s">
        <v>2888</v>
      </c>
      <c r="G1239" s="90" t="s">
        <v>40</v>
      </c>
      <c r="H1239" s="120" t="s">
        <v>714</v>
      </c>
      <c r="I1239" s="94">
        <v>0</v>
      </c>
      <c r="J1239" s="94">
        <v>0</v>
      </c>
      <c r="K1239" s="95">
        <v>1.9970000000000002E-2</v>
      </c>
      <c r="L1239" s="96">
        <v>0.08</v>
      </c>
      <c r="M1239" s="96">
        <f t="shared" si="882"/>
        <v>0</v>
      </c>
      <c r="N1239" s="96">
        <f t="shared" si="883"/>
        <v>0</v>
      </c>
      <c r="O1239" s="96" t="s">
        <v>27</v>
      </c>
      <c r="P1239" s="187">
        <v>424803</v>
      </c>
      <c r="Q1239" s="98">
        <f>VLOOKUP(H1239,Devices!$A$2:$C$2077,3,FALSE)</f>
        <v>425169</v>
      </c>
      <c r="R1239" s="94">
        <f t="shared" si="884"/>
        <v>366</v>
      </c>
      <c r="S1239" s="119"/>
      <c r="T1239" s="94">
        <f t="shared" si="890"/>
        <v>366</v>
      </c>
      <c r="U1239" s="624">
        <f t="shared" si="891"/>
        <v>7.3090200000000003</v>
      </c>
      <c r="V1239" s="99">
        <v>0</v>
      </c>
      <c r="W1239" s="100">
        <v>0</v>
      </c>
      <c r="X1239" s="94">
        <f t="shared" si="885"/>
        <v>0</v>
      </c>
      <c r="Y1239" s="94"/>
      <c r="Z1239" s="94" t="str">
        <f t="shared" si="892"/>
        <v>0</v>
      </c>
      <c r="AA1239" s="624">
        <f t="shared" si="893"/>
        <v>0</v>
      </c>
      <c r="AB1239" s="91">
        <v>7.3090200000000003</v>
      </c>
      <c r="AC1239" s="91"/>
    </row>
    <row r="1240" spans="1:34" s="3" customFormat="1" ht="15" customHeight="1">
      <c r="A1240" s="81">
        <v>135</v>
      </c>
      <c r="B1240" s="90">
        <v>1012012380</v>
      </c>
      <c r="C1240" s="91">
        <f>SUM(U1240+AA1240)</f>
        <v>6.7698300000000007</v>
      </c>
      <c r="D1240" s="294">
        <v>12355097</v>
      </c>
      <c r="E1240" s="90" t="s">
        <v>1072</v>
      </c>
      <c r="F1240" s="90" t="s">
        <v>2889</v>
      </c>
      <c r="G1240" s="90" t="s">
        <v>1227</v>
      </c>
      <c r="H1240" s="120" t="s">
        <v>715</v>
      </c>
      <c r="I1240" s="94">
        <v>0</v>
      </c>
      <c r="J1240" s="94">
        <v>0</v>
      </c>
      <c r="K1240" s="95">
        <v>1.9970000000000002E-2</v>
      </c>
      <c r="L1240" s="96">
        <v>0.08</v>
      </c>
      <c r="M1240" s="96">
        <f t="shared" si="882"/>
        <v>0</v>
      </c>
      <c r="N1240" s="96">
        <f t="shared" si="883"/>
        <v>0</v>
      </c>
      <c r="O1240" s="96" t="s">
        <v>27</v>
      </c>
      <c r="P1240" s="187">
        <v>29842</v>
      </c>
      <c r="Q1240" s="98">
        <f>VLOOKUP(H1240,Devices!$A$2:$C$2077,3,FALSE)</f>
        <v>30181</v>
      </c>
      <c r="R1240" s="94">
        <f t="shared" si="884"/>
        <v>339</v>
      </c>
      <c r="S1240" s="119"/>
      <c r="T1240" s="94">
        <f t="shared" si="890"/>
        <v>339</v>
      </c>
      <c r="U1240" s="624">
        <f t="shared" si="891"/>
        <v>6.7698300000000007</v>
      </c>
      <c r="V1240" s="99">
        <v>0</v>
      </c>
      <c r="W1240" s="100">
        <v>0</v>
      </c>
      <c r="X1240" s="94">
        <f t="shared" si="885"/>
        <v>0</v>
      </c>
      <c r="Y1240" s="94"/>
      <c r="Z1240" s="94" t="str">
        <f t="shared" si="892"/>
        <v>0</v>
      </c>
      <c r="AA1240" s="624">
        <f t="shared" si="893"/>
        <v>0</v>
      </c>
      <c r="AB1240" s="91">
        <v>6.7698300000000007</v>
      </c>
      <c r="AC1240" s="91"/>
    </row>
    <row r="1241" spans="1:34" s="3" customFormat="1" ht="15" customHeight="1">
      <c r="A1241" s="81">
        <v>135</v>
      </c>
      <c r="B1241" s="90">
        <v>1012012380</v>
      </c>
      <c r="C1241" s="91">
        <f>SUM(U1241+AA1241)</f>
        <v>0.89865000000000006</v>
      </c>
      <c r="D1241" s="294">
        <v>12355098</v>
      </c>
      <c r="E1241" s="90" t="s">
        <v>1072</v>
      </c>
      <c r="F1241" s="90" t="s">
        <v>2890</v>
      </c>
      <c r="G1241" s="90" t="s">
        <v>1227</v>
      </c>
      <c r="H1241" s="120" t="s">
        <v>716</v>
      </c>
      <c r="I1241" s="94">
        <v>0</v>
      </c>
      <c r="J1241" s="94">
        <v>0</v>
      </c>
      <c r="K1241" s="95">
        <v>1.9970000000000002E-2</v>
      </c>
      <c r="L1241" s="96">
        <v>0.08</v>
      </c>
      <c r="M1241" s="96">
        <f t="shared" si="882"/>
        <v>0</v>
      </c>
      <c r="N1241" s="96">
        <f t="shared" si="883"/>
        <v>0</v>
      </c>
      <c r="O1241" s="96" t="s">
        <v>27</v>
      </c>
      <c r="P1241" s="187">
        <v>18969</v>
      </c>
      <c r="Q1241" s="98">
        <f>VLOOKUP(H1241,Devices!$A$2:$C$2077,3,FALSE)</f>
        <v>19014</v>
      </c>
      <c r="R1241" s="94">
        <f t="shared" si="884"/>
        <v>45</v>
      </c>
      <c r="S1241" s="119"/>
      <c r="T1241" s="94">
        <f t="shared" si="890"/>
        <v>45</v>
      </c>
      <c r="U1241" s="624">
        <f t="shared" si="891"/>
        <v>0.89865000000000006</v>
      </c>
      <c r="V1241" s="99">
        <v>0</v>
      </c>
      <c r="W1241" s="100">
        <v>0</v>
      </c>
      <c r="X1241" s="94">
        <f t="shared" si="885"/>
        <v>0</v>
      </c>
      <c r="Y1241" s="94"/>
      <c r="Z1241" s="94" t="str">
        <f t="shared" si="892"/>
        <v>0</v>
      </c>
      <c r="AA1241" s="624">
        <f t="shared" si="893"/>
        <v>0</v>
      </c>
      <c r="AB1241" s="91">
        <v>0.89865000000000006</v>
      </c>
      <c r="AC1241" s="91"/>
    </row>
    <row r="1242" spans="1:34" s="3" customFormat="1" ht="15" customHeight="1">
      <c r="A1242" s="81" t="s">
        <v>1302</v>
      </c>
      <c r="B1242" s="90">
        <v>1012012090</v>
      </c>
      <c r="C1242" s="91">
        <f>SUM(U1242+AA1242)</f>
        <v>285.97647999999998</v>
      </c>
      <c r="D1242" s="294">
        <v>12354854</v>
      </c>
      <c r="E1242" s="90" t="s">
        <v>1072</v>
      </c>
      <c r="F1242" s="90" t="s">
        <v>1300</v>
      </c>
      <c r="G1242" s="90" t="s">
        <v>1170</v>
      </c>
      <c r="H1242" s="93" t="s">
        <v>1301</v>
      </c>
      <c r="I1242" s="94">
        <v>0</v>
      </c>
      <c r="J1242" s="94">
        <v>0</v>
      </c>
      <c r="K1242" s="95">
        <v>1.9970000000000002E-2</v>
      </c>
      <c r="L1242" s="96">
        <v>0.08</v>
      </c>
      <c r="M1242" s="96">
        <f t="shared" si="882"/>
        <v>0</v>
      </c>
      <c r="N1242" s="96">
        <f t="shared" si="883"/>
        <v>0</v>
      </c>
      <c r="O1242" s="96" t="s">
        <v>27</v>
      </c>
      <c r="P1242" s="187">
        <v>101654</v>
      </c>
      <c r="Q1242" s="98">
        <f>VLOOKUP(H1242,Devices!$A$2:$C$2077,3,FALSE)</f>
        <v>102438</v>
      </c>
      <c r="R1242" s="94">
        <f t="shared" si="884"/>
        <v>784</v>
      </c>
      <c r="S1242" s="119"/>
      <c r="T1242" s="94">
        <f t="shared" si="890"/>
        <v>784</v>
      </c>
      <c r="U1242" s="624">
        <f t="shared" si="891"/>
        <v>15.656480000000002</v>
      </c>
      <c r="V1242" s="99">
        <v>312435</v>
      </c>
      <c r="W1242" s="100">
        <f>VLOOKUP(H1242,Devices!$A$2:$D$2077,4,FALSE)</f>
        <v>315814</v>
      </c>
      <c r="X1242" s="94">
        <f t="shared" si="885"/>
        <v>3379</v>
      </c>
      <c r="Y1242" s="94"/>
      <c r="Z1242" s="94">
        <f t="shared" si="892"/>
        <v>3379</v>
      </c>
      <c r="AA1242" s="624">
        <f t="shared" si="893"/>
        <v>270.32</v>
      </c>
      <c r="AB1242" s="91">
        <v>285.97647999999998</v>
      </c>
      <c r="AC1242" s="91"/>
    </row>
    <row r="1243" spans="1:34" s="4" customFormat="1" ht="15" customHeight="1">
      <c r="A1243" s="81" t="s">
        <v>2603</v>
      </c>
      <c r="B1243" s="90">
        <v>1012012090</v>
      </c>
      <c r="C1243" s="91">
        <f>SUM(U1243+AA1243)</f>
        <v>358.78935000000001</v>
      </c>
      <c r="D1243" s="294">
        <v>12906498</v>
      </c>
      <c r="E1243" s="90" t="s">
        <v>1072</v>
      </c>
      <c r="F1243" s="90" t="s">
        <v>2604</v>
      </c>
      <c r="G1243" s="90" t="s">
        <v>1751</v>
      </c>
      <c r="H1243" s="93" t="s">
        <v>2605</v>
      </c>
      <c r="I1243" s="94">
        <v>0</v>
      </c>
      <c r="J1243" s="94">
        <v>0</v>
      </c>
      <c r="K1243" s="95">
        <v>1.9970000000000002E-2</v>
      </c>
      <c r="L1243" s="96">
        <v>0.08</v>
      </c>
      <c r="M1243" s="96">
        <f t="shared" si="882"/>
        <v>0</v>
      </c>
      <c r="N1243" s="96">
        <f t="shared" si="883"/>
        <v>0</v>
      </c>
      <c r="O1243" s="96" t="s">
        <v>27</v>
      </c>
      <c r="P1243" s="187">
        <v>429904</v>
      </c>
      <c r="Q1243" s="98">
        <f>VLOOKUP(H1243,Devices!$A$2:$C$2077,3,FALSE)</f>
        <v>440259</v>
      </c>
      <c r="R1243" s="94">
        <f t="shared" si="884"/>
        <v>10355</v>
      </c>
      <c r="S1243" s="119"/>
      <c r="T1243" s="94">
        <f t="shared" si="890"/>
        <v>10355</v>
      </c>
      <c r="U1243" s="624">
        <f t="shared" si="891"/>
        <v>206.78935000000001</v>
      </c>
      <c r="V1243" s="99">
        <v>142178</v>
      </c>
      <c r="W1243" s="100">
        <f>VLOOKUP(H1243,Devices!$A$2:$D$2077,4,FALSE)</f>
        <v>144078</v>
      </c>
      <c r="X1243" s="94">
        <f t="shared" si="885"/>
        <v>1900</v>
      </c>
      <c r="Y1243" s="94"/>
      <c r="Z1243" s="94">
        <f t="shared" si="892"/>
        <v>1900</v>
      </c>
      <c r="AA1243" s="624">
        <f t="shared" si="893"/>
        <v>152</v>
      </c>
      <c r="AB1243" s="91">
        <v>358.78935000000001</v>
      </c>
      <c r="AC1243" s="91"/>
      <c r="AF1243" s="3"/>
      <c r="AG1243" s="3"/>
      <c r="AH1243" s="3"/>
    </row>
    <row r="1244" spans="1:34" s="4" customFormat="1" ht="15" customHeight="1">
      <c r="A1244" s="81" t="s">
        <v>2603</v>
      </c>
      <c r="B1244" s="90">
        <v>1012012090</v>
      </c>
      <c r="C1244" s="91">
        <f>SUM(U1244+AA1244)</f>
        <v>281.59813000000003</v>
      </c>
      <c r="D1244" s="294">
        <v>13020723</v>
      </c>
      <c r="E1244" s="90" t="s">
        <v>1072</v>
      </c>
      <c r="F1244" s="90" t="s">
        <v>2606</v>
      </c>
      <c r="G1244" s="90" t="s">
        <v>1151</v>
      </c>
      <c r="H1244" s="93" t="s">
        <v>2607</v>
      </c>
      <c r="I1244" s="94">
        <v>0</v>
      </c>
      <c r="J1244" s="94">
        <v>0</v>
      </c>
      <c r="K1244" s="95">
        <v>1.9970000000000002E-2</v>
      </c>
      <c r="L1244" s="96">
        <v>0.08</v>
      </c>
      <c r="M1244" s="96">
        <f t="shared" si="882"/>
        <v>0</v>
      </c>
      <c r="N1244" s="96">
        <f t="shared" si="883"/>
        <v>0</v>
      </c>
      <c r="O1244" s="96" t="s">
        <v>27</v>
      </c>
      <c r="P1244" s="187">
        <v>187712</v>
      </c>
      <c r="Q1244" s="98">
        <f>VLOOKUP(H1244,Devices!$A$2:$C$2077,3,FALSE)</f>
        <v>196441</v>
      </c>
      <c r="R1244" s="94">
        <f t="shared" si="884"/>
        <v>8729</v>
      </c>
      <c r="S1244" s="119"/>
      <c r="T1244" s="94">
        <f t="shared" si="890"/>
        <v>8729</v>
      </c>
      <c r="U1244" s="624">
        <f t="shared" si="891"/>
        <v>174.31813000000002</v>
      </c>
      <c r="V1244" s="99">
        <v>241838</v>
      </c>
      <c r="W1244" s="100">
        <f>VLOOKUP(H1244,Devices!$A$2:$D$2077,4,FALSE)</f>
        <v>243179</v>
      </c>
      <c r="X1244" s="94">
        <f t="shared" si="885"/>
        <v>1341</v>
      </c>
      <c r="Y1244" s="94"/>
      <c r="Z1244" s="94">
        <f t="shared" si="892"/>
        <v>1341</v>
      </c>
      <c r="AA1244" s="624">
        <f t="shared" si="893"/>
        <v>107.28</v>
      </c>
      <c r="AB1244" s="91">
        <v>281.59813000000003</v>
      </c>
      <c r="AC1244" s="91"/>
      <c r="AF1244" s="3"/>
    </row>
    <row r="1245" spans="1:34" s="4" customFormat="1" ht="15" customHeight="1">
      <c r="A1245" s="81" t="s">
        <v>2603</v>
      </c>
      <c r="B1245" s="90">
        <v>1012012380</v>
      </c>
      <c r="C1245" s="91">
        <f>SUM(U1245+AA1245)</f>
        <v>361.11524000000003</v>
      </c>
      <c r="D1245" s="294">
        <v>13020601</v>
      </c>
      <c r="E1245" s="90" t="s">
        <v>1072</v>
      </c>
      <c r="F1245" s="90" t="s">
        <v>2608</v>
      </c>
      <c r="G1245" s="90" t="s">
        <v>1174</v>
      </c>
      <c r="H1245" s="93" t="s">
        <v>2609</v>
      </c>
      <c r="I1245" s="94">
        <v>0</v>
      </c>
      <c r="J1245" s="94">
        <v>0</v>
      </c>
      <c r="K1245" s="95">
        <v>1.9970000000000002E-2</v>
      </c>
      <c r="L1245" s="96">
        <v>0.08</v>
      </c>
      <c r="M1245" s="96">
        <f t="shared" si="882"/>
        <v>0</v>
      </c>
      <c r="N1245" s="96">
        <f t="shared" si="883"/>
        <v>0</v>
      </c>
      <c r="O1245" s="96" t="s">
        <v>27</v>
      </c>
      <c r="P1245" s="187">
        <v>303218</v>
      </c>
      <c r="Q1245" s="98">
        <f>VLOOKUP(H1245,Devices!$A$2:$C$2077,3,FALSE)</f>
        <v>316710</v>
      </c>
      <c r="R1245" s="94">
        <f t="shared" si="884"/>
        <v>13492</v>
      </c>
      <c r="S1245" s="119"/>
      <c r="T1245" s="94">
        <f t="shared" si="890"/>
        <v>13492</v>
      </c>
      <c r="U1245" s="624">
        <f t="shared" si="891"/>
        <v>269.43524000000002</v>
      </c>
      <c r="V1245" s="99">
        <v>55657</v>
      </c>
      <c r="W1245" s="100">
        <f>VLOOKUP(H1245,Devices!$A$2:$D$2077,4,FALSE)</f>
        <v>56803</v>
      </c>
      <c r="X1245" s="94">
        <f t="shared" si="885"/>
        <v>1146</v>
      </c>
      <c r="Y1245" s="94"/>
      <c r="Z1245" s="94">
        <f t="shared" si="892"/>
        <v>1146</v>
      </c>
      <c r="AA1245" s="624">
        <f t="shared" si="893"/>
        <v>91.68</v>
      </c>
      <c r="AB1245" s="91">
        <v>361.11524000000003</v>
      </c>
      <c r="AC1245" s="91"/>
    </row>
    <row r="1246" spans="1:34" s="4" customFormat="1" ht="15" customHeight="1">
      <c r="A1246" s="81" t="s">
        <v>3363</v>
      </c>
      <c r="B1246" s="90">
        <v>1012012090</v>
      </c>
      <c r="C1246" s="91">
        <f>SUM(U1246+AA1246)</f>
        <v>37.119999999999997</v>
      </c>
      <c r="D1246" s="294">
        <v>12356070</v>
      </c>
      <c r="E1246" s="90" t="s">
        <v>1072</v>
      </c>
      <c r="F1246" s="90" t="s">
        <v>3254</v>
      </c>
      <c r="G1246" s="90" t="s">
        <v>1935</v>
      </c>
      <c r="H1246" s="93" t="s">
        <v>3364</v>
      </c>
      <c r="I1246" s="94">
        <v>0</v>
      </c>
      <c r="J1246" s="94">
        <v>0</v>
      </c>
      <c r="K1246" s="95">
        <v>1.9970000000000002E-2</v>
      </c>
      <c r="L1246" s="96">
        <v>0.08</v>
      </c>
      <c r="M1246" s="96">
        <f t="shared" si="882"/>
        <v>0</v>
      </c>
      <c r="N1246" s="96">
        <f t="shared" si="883"/>
        <v>0</v>
      </c>
      <c r="O1246" s="96" t="s">
        <v>27</v>
      </c>
      <c r="P1246" s="187">
        <v>50872</v>
      </c>
      <c r="Q1246" s="98">
        <f>VLOOKUP(H1246,[1]Billing!$I$2:$S$2302,11,FALSE)</f>
        <v>50872</v>
      </c>
      <c r="R1246" s="94">
        <f t="shared" si="884"/>
        <v>0</v>
      </c>
      <c r="S1246" s="119"/>
      <c r="T1246" s="94" t="str">
        <f t="shared" si="890"/>
        <v>0</v>
      </c>
      <c r="U1246" s="624">
        <f t="shared" si="891"/>
        <v>0</v>
      </c>
      <c r="V1246" s="99">
        <v>34419</v>
      </c>
      <c r="W1246" s="100">
        <f>VLOOKUP(H1246,[1]Billing!$I$2:$Y$2302,17,FALSE)</f>
        <v>34883</v>
      </c>
      <c r="X1246" s="94">
        <f t="shared" si="885"/>
        <v>464</v>
      </c>
      <c r="Y1246" s="94"/>
      <c r="Z1246" s="94">
        <f t="shared" si="892"/>
        <v>464</v>
      </c>
      <c r="AA1246" s="624">
        <f t="shared" si="893"/>
        <v>37.119999999999997</v>
      </c>
      <c r="AB1246" s="91">
        <v>37.119999999999997</v>
      </c>
      <c r="AC1246" s="91"/>
    </row>
    <row r="1247" spans="1:34" s="4" customFormat="1" ht="15" customHeight="1">
      <c r="A1247" s="81" t="s">
        <v>5186</v>
      </c>
      <c r="B1247" s="90">
        <v>1012012090</v>
      </c>
      <c r="C1247" s="91">
        <f>SUM(U1247+AA1247)</f>
        <v>34.268520000000002</v>
      </c>
      <c r="D1247" s="294">
        <v>12356370</v>
      </c>
      <c r="E1247" s="90" t="s">
        <v>1072</v>
      </c>
      <c r="F1247" s="90" t="s">
        <v>5888</v>
      </c>
      <c r="G1247" s="90" t="s">
        <v>2280</v>
      </c>
      <c r="H1247" s="93" t="s">
        <v>5129</v>
      </c>
      <c r="I1247" s="94">
        <v>0</v>
      </c>
      <c r="J1247" s="94">
        <v>0</v>
      </c>
      <c r="K1247" s="95">
        <v>1.9970000000000002E-2</v>
      </c>
      <c r="L1247" s="96">
        <v>0.08</v>
      </c>
      <c r="M1247" s="96">
        <f t="shared" ref="M1247" si="894">I1247*K1247</f>
        <v>0</v>
      </c>
      <c r="N1247" s="96">
        <f t="shared" ref="N1247" si="895">J1247*L1247</f>
        <v>0</v>
      </c>
      <c r="O1247" s="96" t="s">
        <v>27</v>
      </c>
      <c r="P1247" s="187">
        <v>8049</v>
      </c>
      <c r="Q1247" s="98">
        <f>VLOOKUP(H1247,Devices!$A$2:$C$2077,3,FALSE)</f>
        <v>9765</v>
      </c>
      <c r="R1247" s="94">
        <f t="shared" ref="R1247" si="896">Q1247-P1247</f>
        <v>1716</v>
      </c>
      <c r="S1247" s="119"/>
      <c r="T1247" s="94">
        <f t="shared" ref="T1247" si="897">IF(R1247-I1247&gt;0, R1247-I1247,"0")</f>
        <v>1716</v>
      </c>
      <c r="U1247" s="624">
        <f t="shared" ref="U1247" si="898">IF(T1247&gt;0,T1247*K1247,"0")</f>
        <v>34.268520000000002</v>
      </c>
      <c r="V1247" s="99">
        <v>0</v>
      </c>
      <c r="W1247" s="100">
        <v>0</v>
      </c>
      <c r="X1247" s="94">
        <f t="shared" ref="X1247" si="899">W1247-V1247</f>
        <v>0</v>
      </c>
      <c r="Y1247" s="94"/>
      <c r="Z1247" s="94" t="str">
        <f t="shared" ref="Z1247" si="900">IF(X1247-J1247&gt;0,X1247-J1247,"0")</f>
        <v>0</v>
      </c>
      <c r="AA1247" s="624">
        <f t="shared" ref="AA1247" si="901">IF(Z1247&gt;0,Z1247*L1247,"0")</f>
        <v>0</v>
      </c>
      <c r="AB1247" s="91">
        <v>34.268520000000002</v>
      </c>
      <c r="AC1247" s="91"/>
    </row>
    <row r="1248" spans="1:34" s="3" customFormat="1" ht="15" customHeight="1">
      <c r="A1248" s="81" t="s">
        <v>5470</v>
      </c>
      <c r="B1248" s="90">
        <v>1012012090</v>
      </c>
      <c r="C1248" s="91">
        <f>SUM(U1248+AA1248)</f>
        <v>68.102900000000005</v>
      </c>
      <c r="D1248" s="294">
        <v>12356461</v>
      </c>
      <c r="E1248" s="90" t="s">
        <v>1072</v>
      </c>
      <c r="F1248" s="90" t="s">
        <v>2884</v>
      </c>
      <c r="G1248" s="90" t="s">
        <v>1971</v>
      </c>
      <c r="H1248" s="120" t="s">
        <v>5428</v>
      </c>
      <c r="I1248" s="94">
        <v>0</v>
      </c>
      <c r="J1248" s="94">
        <v>0</v>
      </c>
      <c r="K1248" s="95">
        <v>1.9970000000000002E-2</v>
      </c>
      <c r="L1248" s="96">
        <v>0.08</v>
      </c>
      <c r="M1248" s="96">
        <f t="shared" ref="M1248:N1254" si="902">I1248*K1248</f>
        <v>0</v>
      </c>
      <c r="N1248" s="96">
        <f t="shared" si="902"/>
        <v>0</v>
      </c>
      <c r="O1248" s="96" t="s">
        <v>27</v>
      </c>
      <c r="P1248" s="187">
        <v>6576</v>
      </c>
      <c r="Q1248" s="98">
        <f>VLOOKUP(H1248,Devices!$A$2:$C$2077,3,FALSE)</f>
        <v>7146</v>
      </c>
      <c r="R1248" s="94">
        <f t="shared" ref="R1248:R1254" si="903">Q1248-P1248</f>
        <v>570</v>
      </c>
      <c r="S1248" s="119"/>
      <c r="T1248" s="94">
        <f t="shared" ref="T1248:T1254" si="904">IF(R1248-I1248&gt;0, R1248-I1248,"0")</f>
        <v>570</v>
      </c>
      <c r="U1248" s="624">
        <f t="shared" ref="U1248:U1254" si="905">IF(T1248&gt;0,T1248*K1248,"0")</f>
        <v>11.382900000000001</v>
      </c>
      <c r="V1248" s="99">
        <v>1219</v>
      </c>
      <c r="W1248" s="100">
        <f>VLOOKUP(H1248,Devices!$A$2:$D$2077,4,FALSE)</f>
        <v>1928</v>
      </c>
      <c r="X1248" s="94">
        <f t="shared" ref="X1248:X1254" si="906">W1248-V1248</f>
        <v>709</v>
      </c>
      <c r="Y1248" s="94"/>
      <c r="Z1248" s="94">
        <f t="shared" ref="Z1248:Z1254" si="907">IF(X1248-J1248&gt;0,X1248-J1248,"0")</f>
        <v>709</v>
      </c>
      <c r="AA1248" s="624">
        <f t="shared" ref="AA1248:AA1254" si="908">IF(Z1248&gt;0,Z1248*L1248,"0")</f>
        <v>56.72</v>
      </c>
      <c r="AB1248" s="91">
        <v>68.102900000000005</v>
      </c>
      <c r="AC1248" s="91"/>
    </row>
    <row r="1249" spans="1:34" s="3" customFormat="1" ht="15" customHeight="1">
      <c r="A1249" s="81" t="s">
        <v>5730</v>
      </c>
      <c r="B1249" s="90">
        <v>1012012090</v>
      </c>
      <c r="C1249" s="91">
        <f>SUM(U1249+AA1249)</f>
        <v>41.823080000000004</v>
      </c>
      <c r="D1249" s="294">
        <v>12356032</v>
      </c>
      <c r="E1249" s="90" t="s">
        <v>1072</v>
      </c>
      <c r="F1249" s="90" t="s">
        <v>2883</v>
      </c>
      <c r="G1249" s="90" t="s">
        <v>1971</v>
      </c>
      <c r="H1249" s="120" t="s">
        <v>5699</v>
      </c>
      <c r="I1249" s="94">
        <v>0</v>
      </c>
      <c r="J1249" s="94">
        <v>0</v>
      </c>
      <c r="K1249" s="95">
        <v>1.9970000000000002E-2</v>
      </c>
      <c r="L1249" s="96">
        <v>0.08</v>
      </c>
      <c r="M1249" s="96">
        <f t="shared" si="902"/>
        <v>0</v>
      </c>
      <c r="N1249" s="96">
        <f t="shared" si="902"/>
        <v>0</v>
      </c>
      <c r="O1249" s="96" t="s">
        <v>27</v>
      </c>
      <c r="P1249" s="187">
        <v>137890</v>
      </c>
      <c r="Q1249" s="98">
        <f>VLOOKUP(H1249,Devices!$A$2:$C$2077,3,FALSE)</f>
        <v>138454</v>
      </c>
      <c r="R1249" s="94">
        <f t="shared" si="903"/>
        <v>564</v>
      </c>
      <c r="S1249" s="119"/>
      <c r="T1249" s="94">
        <f t="shared" si="904"/>
        <v>564</v>
      </c>
      <c r="U1249" s="624">
        <f t="shared" si="905"/>
        <v>11.26308</v>
      </c>
      <c r="V1249" s="99">
        <v>7156</v>
      </c>
      <c r="W1249" s="100">
        <f>VLOOKUP(H1249,Devices!$A$2:$D$2077,4,FALSE)</f>
        <v>7538</v>
      </c>
      <c r="X1249" s="94">
        <f t="shared" si="906"/>
        <v>382</v>
      </c>
      <c r="Y1249" s="94"/>
      <c r="Z1249" s="94">
        <f t="shared" si="907"/>
        <v>382</v>
      </c>
      <c r="AA1249" s="624">
        <f t="shared" si="908"/>
        <v>30.560000000000002</v>
      </c>
      <c r="AB1249" s="91">
        <v>41.823080000000004</v>
      </c>
      <c r="AC1249" s="91"/>
    </row>
    <row r="1250" spans="1:34" s="3" customFormat="1" ht="15" customHeight="1">
      <c r="A1250" s="81" t="s">
        <v>5919</v>
      </c>
      <c r="B1250" s="90">
        <v>1012012470</v>
      </c>
      <c r="C1250" s="91">
        <f>SUM(U1250+AA1250)</f>
        <v>3.9141200000000005</v>
      </c>
      <c r="D1250" s="294">
        <v>13586868</v>
      </c>
      <c r="E1250" s="90" t="s">
        <v>1072</v>
      </c>
      <c r="F1250" s="90" t="s">
        <v>5921</v>
      </c>
      <c r="G1250" s="90" t="s">
        <v>4009</v>
      </c>
      <c r="H1250" s="120" t="s">
        <v>5920</v>
      </c>
      <c r="I1250" s="94">
        <v>0</v>
      </c>
      <c r="J1250" s="94">
        <v>0</v>
      </c>
      <c r="K1250" s="95">
        <v>1.9970000000000002E-2</v>
      </c>
      <c r="L1250" s="96">
        <v>0.08</v>
      </c>
      <c r="M1250" s="96">
        <f t="shared" si="902"/>
        <v>0</v>
      </c>
      <c r="N1250" s="96">
        <f t="shared" si="902"/>
        <v>0</v>
      </c>
      <c r="O1250" s="96" t="s">
        <v>27</v>
      </c>
      <c r="P1250" s="187">
        <v>1150</v>
      </c>
      <c r="Q1250" s="98">
        <f>VLOOKUP(H1250,[1]Billing!$I$2:$S$2302,11,FALSE)</f>
        <v>1346</v>
      </c>
      <c r="R1250" s="94">
        <f t="shared" si="903"/>
        <v>196</v>
      </c>
      <c r="S1250" s="119"/>
      <c r="T1250" s="94">
        <f t="shared" si="904"/>
        <v>196</v>
      </c>
      <c r="U1250" s="624">
        <f t="shared" si="905"/>
        <v>3.9141200000000005</v>
      </c>
      <c r="V1250" s="99">
        <v>0</v>
      </c>
      <c r="W1250" s="100">
        <f>VLOOKUP(H1250,[1]Billing!$I$2:$Y$2302,17,FALSE)</f>
        <v>0</v>
      </c>
      <c r="X1250" s="94">
        <f t="shared" si="906"/>
        <v>0</v>
      </c>
      <c r="Y1250" s="94"/>
      <c r="Z1250" s="94" t="str">
        <f t="shared" si="907"/>
        <v>0</v>
      </c>
      <c r="AA1250" s="624">
        <f t="shared" si="908"/>
        <v>0</v>
      </c>
      <c r="AB1250" s="91">
        <v>3.9141200000000005</v>
      </c>
      <c r="AC1250" s="91"/>
    </row>
    <row r="1251" spans="1:34" s="4" customFormat="1" ht="15" customHeight="1">
      <c r="A1251" s="81" t="s">
        <v>5919</v>
      </c>
      <c r="B1251" s="90">
        <v>1012012470</v>
      </c>
      <c r="C1251" s="91">
        <f>SUM(U1251+AA1251)</f>
        <v>11.26308</v>
      </c>
      <c r="D1251" s="294">
        <v>13586869</v>
      </c>
      <c r="E1251" s="90" t="s">
        <v>1072</v>
      </c>
      <c r="F1251" s="90" t="s">
        <v>5923</v>
      </c>
      <c r="G1251" s="90" t="s">
        <v>4009</v>
      </c>
      <c r="H1251" s="120" t="s">
        <v>5924</v>
      </c>
      <c r="I1251" s="94">
        <v>0</v>
      </c>
      <c r="J1251" s="94">
        <v>0</v>
      </c>
      <c r="K1251" s="95">
        <v>1.9970000000000002E-2</v>
      </c>
      <c r="L1251" s="96">
        <v>0.08</v>
      </c>
      <c r="M1251" s="96">
        <f t="shared" si="902"/>
        <v>0</v>
      </c>
      <c r="N1251" s="96">
        <f t="shared" si="902"/>
        <v>0</v>
      </c>
      <c r="O1251" s="96" t="s">
        <v>27</v>
      </c>
      <c r="P1251" s="187">
        <v>2863</v>
      </c>
      <c r="Q1251" s="98">
        <f>VLOOKUP(H1251,[1]Billing!$I$2:$S$2302,11,FALSE)</f>
        <v>3427</v>
      </c>
      <c r="R1251" s="94">
        <f t="shared" si="903"/>
        <v>564</v>
      </c>
      <c r="S1251" s="119"/>
      <c r="T1251" s="94">
        <f t="shared" si="904"/>
        <v>564</v>
      </c>
      <c r="U1251" s="624">
        <f t="shared" si="905"/>
        <v>11.26308</v>
      </c>
      <c r="V1251" s="99">
        <v>0</v>
      </c>
      <c r="W1251" s="100">
        <f>VLOOKUP(H1251,[1]Billing!$I$2:$Y$2302,17,FALSE)</f>
        <v>0</v>
      </c>
      <c r="X1251" s="94">
        <f t="shared" si="906"/>
        <v>0</v>
      </c>
      <c r="Y1251" s="94"/>
      <c r="Z1251" s="94" t="str">
        <f t="shared" si="907"/>
        <v>0</v>
      </c>
      <c r="AA1251" s="624">
        <f t="shared" si="908"/>
        <v>0</v>
      </c>
      <c r="AB1251" s="91">
        <v>11.26308</v>
      </c>
      <c r="AC1251" s="91"/>
    </row>
    <row r="1252" spans="1:34" s="4" customFormat="1" ht="15" customHeight="1">
      <c r="A1252" s="81" t="s">
        <v>5919</v>
      </c>
      <c r="B1252" s="90">
        <v>1012012470</v>
      </c>
      <c r="C1252" s="91">
        <f>SUM(U1252+AA1252)</f>
        <v>5.3120200000000004</v>
      </c>
      <c r="D1252" s="294">
        <v>13586870</v>
      </c>
      <c r="E1252" s="90" t="s">
        <v>1072</v>
      </c>
      <c r="F1252" s="90" t="s">
        <v>6687</v>
      </c>
      <c r="G1252" s="90" t="s">
        <v>4009</v>
      </c>
      <c r="H1252" s="120" t="s">
        <v>5925</v>
      </c>
      <c r="I1252" s="94">
        <v>0</v>
      </c>
      <c r="J1252" s="94">
        <v>0</v>
      </c>
      <c r="K1252" s="95">
        <v>1.9970000000000002E-2</v>
      </c>
      <c r="L1252" s="96">
        <v>0.08</v>
      </c>
      <c r="M1252" s="96">
        <f t="shared" si="902"/>
        <v>0</v>
      </c>
      <c r="N1252" s="96">
        <f t="shared" si="902"/>
        <v>0</v>
      </c>
      <c r="O1252" s="96" t="s">
        <v>27</v>
      </c>
      <c r="P1252" s="187">
        <v>1972</v>
      </c>
      <c r="Q1252" s="98">
        <f>VLOOKUP(H1252,[1]Billing!$I$2:$S$2302,11,FALSE)</f>
        <v>2238</v>
      </c>
      <c r="R1252" s="94">
        <f t="shared" si="903"/>
        <v>266</v>
      </c>
      <c r="S1252" s="119"/>
      <c r="T1252" s="94">
        <f t="shared" si="904"/>
        <v>266</v>
      </c>
      <c r="U1252" s="624">
        <f t="shared" si="905"/>
        <v>5.3120200000000004</v>
      </c>
      <c r="V1252" s="99">
        <v>0</v>
      </c>
      <c r="W1252" s="100">
        <f>VLOOKUP(H1252,[1]Billing!$I$2:$Y$2302,17,FALSE)</f>
        <v>0</v>
      </c>
      <c r="X1252" s="94">
        <f t="shared" si="906"/>
        <v>0</v>
      </c>
      <c r="Y1252" s="94"/>
      <c r="Z1252" s="94" t="str">
        <f t="shared" si="907"/>
        <v>0</v>
      </c>
      <c r="AA1252" s="624">
        <f t="shared" si="908"/>
        <v>0</v>
      </c>
      <c r="AB1252" s="91">
        <v>5.3120200000000004</v>
      </c>
      <c r="AC1252" s="91"/>
    </row>
    <row r="1253" spans="1:34" s="3" customFormat="1" ht="15" customHeight="1">
      <c r="A1253" s="81" t="s">
        <v>5926</v>
      </c>
      <c r="B1253" s="90">
        <v>1012012470</v>
      </c>
      <c r="C1253" s="91">
        <f>SUM(U1253+AA1253)</f>
        <v>298.68757000000005</v>
      </c>
      <c r="D1253" s="294">
        <v>13715778</v>
      </c>
      <c r="E1253" s="90" t="s">
        <v>1072</v>
      </c>
      <c r="F1253" s="90" t="s">
        <v>2880</v>
      </c>
      <c r="G1253" s="90" t="s">
        <v>5342</v>
      </c>
      <c r="H1253" s="120" t="s">
        <v>5880</v>
      </c>
      <c r="I1253" s="94">
        <v>0</v>
      </c>
      <c r="J1253" s="94">
        <v>0</v>
      </c>
      <c r="K1253" s="95">
        <v>1.9970000000000002E-2</v>
      </c>
      <c r="L1253" s="96">
        <v>0.08</v>
      </c>
      <c r="M1253" s="96">
        <f t="shared" si="902"/>
        <v>0</v>
      </c>
      <c r="N1253" s="96">
        <f t="shared" si="902"/>
        <v>0</v>
      </c>
      <c r="O1253" s="96" t="s">
        <v>27</v>
      </c>
      <c r="P1253" s="187">
        <v>13707</v>
      </c>
      <c r="Q1253" s="98">
        <f>VLOOKUP(H1253,Devices!$A$2:$C$2077,3,FALSE)</f>
        <v>20788</v>
      </c>
      <c r="R1253" s="94">
        <f t="shared" si="903"/>
        <v>7081</v>
      </c>
      <c r="S1253" s="119"/>
      <c r="T1253" s="94">
        <f t="shared" si="904"/>
        <v>7081</v>
      </c>
      <c r="U1253" s="624">
        <f t="shared" si="905"/>
        <v>141.40757000000002</v>
      </c>
      <c r="V1253" s="99">
        <v>4596</v>
      </c>
      <c r="W1253" s="100">
        <f>VLOOKUP(H1253,Devices!$A$2:$D$2077,4,FALSE)</f>
        <v>6562</v>
      </c>
      <c r="X1253" s="94">
        <f t="shared" si="906"/>
        <v>1966</v>
      </c>
      <c r="Y1253" s="94"/>
      <c r="Z1253" s="94">
        <f t="shared" si="907"/>
        <v>1966</v>
      </c>
      <c r="AA1253" s="624">
        <f t="shared" si="908"/>
        <v>157.28</v>
      </c>
      <c r="AB1253" s="91">
        <v>298.68757000000005</v>
      </c>
      <c r="AC1253" s="91"/>
    </row>
    <row r="1254" spans="1:34" s="3" customFormat="1" ht="15" customHeight="1">
      <c r="A1254" s="81" t="s">
        <v>5926</v>
      </c>
      <c r="B1254" s="90">
        <v>1012012470</v>
      </c>
      <c r="C1254" s="91">
        <f>SUM(U1254+AA1254)</f>
        <v>227.25646</v>
      </c>
      <c r="D1254" s="294">
        <v>13586861</v>
      </c>
      <c r="E1254" s="90" t="s">
        <v>1072</v>
      </c>
      <c r="F1254" s="90" t="s">
        <v>2880</v>
      </c>
      <c r="G1254" s="90" t="s">
        <v>5638</v>
      </c>
      <c r="H1254" s="120" t="s">
        <v>5877</v>
      </c>
      <c r="I1254" s="94">
        <v>0</v>
      </c>
      <c r="J1254" s="94">
        <v>0</v>
      </c>
      <c r="K1254" s="95">
        <v>1.9970000000000002E-2</v>
      </c>
      <c r="L1254" s="96">
        <v>0.08</v>
      </c>
      <c r="M1254" s="96">
        <f t="shared" si="902"/>
        <v>0</v>
      </c>
      <c r="N1254" s="96">
        <f t="shared" si="902"/>
        <v>0</v>
      </c>
      <c r="O1254" s="96" t="s">
        <v>27</v>
      </c>
      <c r="P1254" s="187">
        <v>3937</v>
      </c>
      <c r="Q1254" s="98">
        <f>VLOOKUP(H1254,Devices!$A$2:$C$2077,3,FALSE)</f>
        <v>6055</v>
      </c>
      <c r="R1254" s="94">
        <f t="shared" si="903"/>
        <v>2118</v>
      </c>
      <c r="S1254" s="119"/>
      <c r="T1254" s="94">
        <f t="shared" si="904"/>
        <v>2118</v>
      </c>
      <c r="U1254" s="624">
        <f t="shared" si="905"/>
        <v>42.296460000000003</v>
      </c>
      <c r="V1254" s="99">
        <v>4585</v>
      </c>
      <c r="W1254" s="100">
        <f>VLOOKUP(H1254,Devices!$A$2:$D$2077,4,FALSE)</f>
        <v>6897</v>
      </c>
      <c r="X1254" s="94">
        <f t="shared" si="906"/>
        <v>2312</v>
      </c>
      <c r="Y1254" s="94"/>
      <c r="Z1254" s="94">
        <f t="shared" si="907"/>
        <v>2312</v>
      </c>
      <c r="AA1254" s="624">
        <f t="shared" si="908"/>
        <v>184.96</v>
      </c>
      <c r="AB1254" s="91">
        <v>227.25646</v>
      </c>
      <c r="AC1254" s="91"/>
    </row>
    <row r="1255" spans="1:34" s="4" customFormat="1" ht="15" customHeight="1">
      <c r="A1255" s="81" t="s">
        <v>5919</v>
      </c>
      <c r="B1255" s="90">
        <v>1012012470</v>
      </c>
      <c r="C1255" s="91">
        <f>SUM(U1255+AA1255)</f>
        <v>8.5471599999999999</v>
      </c>
      <c r="D1255" s="294">
        <v>13586864</v>
      </c>
      <c r="E1255" s="90" t="s">
        <v>1072</v>
      </c>
      <c r="F1255" s="90" t="s">
        <v>6688</v>
      </c>
      <c r="G1255" s="90" t="s">
        <v>6689</v>
      </c>
      <c r="H1255" s="120" t="s">
        <v>6690</v>
      </c>
      <c r="I1255" s="94">
        <v>0</v>
      </c>
      <c r="J1255" s="94">
        <v>0</v>
      </c>
      <c r="K1255" s="95">
        <v>1.9970000000000002E-2</v>
      </c>
      <c r="L1255" s="96">
        <v>0.08</v>
      </c>
      <c r="M1255" s="96">
        <f t="shared" ref="M1255" si="909">I1255*K1255</f>
        <v>0</v>
      </c>
      <c r="N1255" s="96">
        <f t="shared" ref="N1255" si="910">J1255*L1255</f>
        <v>0</v>
      </c>
      <c r="O1255" s="96" t="s">
        <v>27</v>
      </c>
      <c r="P1255" s="187">
        <v>828</v>
      </c>
      <c r="Q1255" s="98">
        <f>VLOOKUP(H1255,[1]Billing!$I$2:$S$2302,11,FALSE)</f>
        <v>1256</v>
      </c>
      <c r="R1255" s="94">
        <f t="shared" ref="R1255" si="911">Q1255-P1255</f>
        <v>428</v>
      </c>
      <c r="S1255" s="119"/>
      <c r="T1255" s="94">
        <f t="shared" ref="T1255" si="912">IF(R1255-I1255&gt;0, R1255-I1255,"0")</f>
        <v>428</v>
      </c>
      <c r="U1255" s="624">
        <f t="shared" ref="U1255" si="913">IF(T1255&gt;0,T1255*K1255,"0")</f>
        <v>8.5471599999999999</v>
      </c>
      <c r="V1255" s="99">
        <v>0</v>
      </c>
      <c r="W1255" s="100">
        <f>VLOOKUP(H1255,[1]Billing!$I$2:$Y$2302,17,FALSE)</f>
        <v>0</v>
      </c>
      <c r="X1255" s="94">
        <f t="shared" ref="X1255" si="914">W1255-V1255</f>
        <v>0</v>
      </c>
      <c r="Y1255" s="94"/>
      <c r="Z1255" s="94" t="str">
        <f t="shared" ref="Z1255" si="915">IF(X1255-J1255&gt;0,X1255-J1255,"0")</f>
        <v>0</v>
      </c>
      <c r="AA1255" s="624">
        <f t="shared" ref="AA1255" si="916">IF(Z1255&gt;0,Z1255*L1255,"0")</f>
        <v>0</v>
      </c>
      <c r="AB1255" s="91">
        <v>8.5471599999999999</v>
      </c>
      <c r="AC1255" s="91"/>
    </row>
    <row r="1256" spans="1:34" s="3" customFormat="1" ht="15" customHeight="1">
      <c r="A1256" s="81">
        <v>136</v>
      </c>
      <c r="B1256" s="90">
        <v>1058328100</v>
      </c>
      <c r="C1256" s="91">
        <f>SUM(O1256+U1256+AA1256)</f>
        <v>133.50550000000001</v>
      </c>
      <c r="D1256" s="294">
        <v>12355133</v>
      </c>
      <c r="E1256" s="90" t="s">
        <v>717</v>
      </c>
      <c r="F1256" s="90" t="s">
        <v>2542</v>
      </c>
      <c r="G1256" s="90" t="s">
        <v>851</v>
      </c>
      <c r="H1256" s="93" t="s">
        <v>718</v>
      </c>
      <c r="I1256" s="94">
        <v>6000</v>
      </c>
      <c r="J1256" s="94">
        <v>0</v>
      </c>
      <c r="K1256" s="95">
        <v>2.0750000000000001E-2</v>
      </c>
      <c r="L1256" s="96">
        <v>0.08</v>
      </c>
      <c r="M1256" s="96">
        <f t="shared" si="882"/>
        <v>124.5</v>
      </c>
      <c r="N1256" s="96">
        <f t="shared" si="883"/>
        <v>0</v>
      </c>
      <c r="O1256" s="96">
        <f>M1256+N1256</f>
        <v>124.5</v>
      </c>
      <c r="P1256" s="187">
        <v>435855</v>
      </c>
      <c r="Q1256" s="98">
        <f>VLOOKUP(H1256,Devices!$A$2:$C$2077,3,FALSE)</f>
        <v>442289</v>
      </c>
      <c r="R1256" s="94">
        <f t="shared" si="884"/>
        <v>6434</v>
      </c>
      <c r="S1256" s="94">
        <f>IF(R1256-I1256&gt;0, R1256-I1256,"0")</f>
        <v>434</v>
      </c>
      <c r="T1256" s="94"/>
      <c r="U1256" s="96">
        <f>IF(S1256&gt;0,S1256*K1256,"0")</f>
        <v>9.0054999999999996</v>
      </c>
      <c r="V1256" s="99">
        <v>0</v>
      </c>
      <c r="W1256" s="100">
        <v>0</v>
      </c>
      <c r="X1256" s="94">
        <f t="shared" si="885"/>
        <v>0</v>
      </c>
      <c r="Y1256" s="94" t="str">
        <f>IF(X1256-J1256&gt;0,X1256-J1256,"0")</f>
        <v>0</v>
      </c>
      <c r="Z1256" s="94"/>
      <c r="AA1256" s="96">
        <f>IF(Y1256&gt;0,Y1256*L1256,"0")</f>
        <v>0</v>
      </c>
      <c r="AB1256" s="91">
        <v>133.50550000000001</v>
      </c>
      <c r="AC1256" s="91"/>
      <c r="AF1256" s="4"/>
      <c r="AG1256" s="4"/>
      <c r="AH1256" s="4"/>
    </row>
    <row r="1257" spans="1:34" s="3" customFormat="1" ht="15" customHeight="1">
      <c r="A1257" s="81">
        <v>137</v>
      </c>
      <c r="B1257" s="90">
        <v>1012013450</v>
      </c>
      <c r="C1257" s="91">
        <f>SUM(U1257+AA1257)</f>
        <v>225.13195999999999</v>
      </c>
      <c r="D1257" s="294">
        <v>12355103</v>
      </c>
      <c r="E1257" s="90" t="s">
        <v>1073</v>
      </c>
      <c r="F1257" s="90" t="s">
        <v>1547</v>
      </c>
      <c r="G1257" s="90" t="s">
        <v>1170</v>
      </c>
      <c r="H1257" s="93" t="s">
        <v>719</v>
      </c>
      <c r="I1257" s="94">
        <v>0</v>
      </c>
      <c r="J1257" s="94">
        <v>0</v>
      </c>
      <c r="K1257" s="95">
        <v>1.9970000000000002E-2</v>
      </c>
      <c r="L1257" s="96">
        <v>0.08</v>
      </c>
      <c r="M1257" s="96">
        <f t="shared" si="882"/>
        <v>0</v>
      </c>
      <c r="N1257" s="96">
        <f t="shared" si="883"/>
        <v>0</v>
      </c>
      <c r="O1257" s="96" t="s">
        <v>27</v>
      </c>
      <c r="P1257" s="443">
        <v>203876</v>
      </c>
      <c r="Q1257" s="98">
        <f>VLOOKUP(H1257,Devices!$A$2:$C$2077,3,FALSE)</f>
        <v>206144</v>
      </c>
      <c r="R1257" s="94">
        <f t="shared" si="884"/>
        <v>2268</v>
      </c>
      <c r="S1257" s="94"/>
      <c r="T1257" s="94">
        <f>IF(R1257-I1257&gt;0, R1257-I1257,"0")</f>
        <v>2268</v>
      </c>
      <c r="U1257" s="624">
        <f>IF(T1257&gt;0,T1257*K1257,"0")</f>
        <v>45.291960000000003</v>
      </c>
      <c r="V1257" s="157">
        <v>74491</v>
      </c>
      <c r="W1257" s="100">
        <f>VLOOKUP(H1257,Devices!$A$2:$D$2077,4,FALSE)</f>
        <v>76739</v>
      </c>
      <c r="X1257" s="94">
        <f t="shared" si="885"/>
        <v>2248</v>
      </c>
      <c r="Y1257" s="94"/>
      <c r="Z1257" s="94">
        <f>IF(X1257-J1257&gt;0,X1257-J1257,"0")</f>
        <v>2248</v>
      </c>
      <c r="AA1257" s="624">
        <f>IF(Z1257&gt;0,Z1257*L1257,"0")</f>
        <v>179.84</v>
      </c>
      <c r="AB1257" s="91">
        <v>225.13195999999999</v>
      </c>
      <c r="AC1257" s="91"/>
      <c r="AF1257" s="4"/>
    </row>
    <row r="1258" spans="1:34" s="3" customFormat="1" ht="15" customHeight="1">
      <c r="A1258" s="81">
        <v>137</v>
      </c>
      <c r="B1258" s="90">
        <v>1012013450</v>
      </c>
      <c r="C1258" s="91">
        <f>SUM(U1258+AA1258)</f>
        <v>1826.37021</v>
      </c>
      <c r="D1258" s="294">
        <v>12533010</v>
      </c>
      <c r="E1258" s="90" t="s">
        <v>1073</v>
      </c>
      <c r="F1258" s="90" t="s">
        <v>3251</v>
      </c>
      <c r="G1258" s="90" t="s">
        <v>1752</v>
      </c>
      <c r="H1258" s="93" t="s">
        <v>720</v>
      </c>
      <c r="I1258" s="94">
        <v>0</v>
      </c>
      <c r="J1258" s="94">
        <v>0</v>
      </c>
      <c r="K1258" s="95">
        <v>1.9970000000000002E-2</v>
      </c>
      <c r="L1258" s="96">
        <v>0.08</v>
      </c>
      <c r="M1258" s="96">
        <f t="shared" ref="M1258:M1277" si="917">I1258*K1258</f>
        <v>0</v>
      </c>
      <c r="N1258" s="96">
        <f t="shared" ref="N1258:N1277" si="918">J1258*L1258</f>
        <v>0</v>
      </c>
      <c r="O1258" s="96" t="s">
        <v>27</v>
      </c>
      <c r="P1258" s="443">
        <v>629631</v>
      </c>
      <c r="Q1258" s="98">
        <f>VLOOKUP(H1258,Devices!$A$2:$C$2077,3,FALSE)</f>
        <v>636624</v>
      </c>
      <c r="R1258" s="94">
        <f t="shared" ref="R1258:R1277" si="919">Q1258-P1258</f>
        <v>6993</v>
      </c>
      <c r="S1258" s="94"/>
      <c r="T1258" s="94">
        <f>IF(R1258-I1258&gt;0, R1258-I1258,"0")</f>
        <v>6993</v>
      </c>
      <c r="U1258" s="624">
        <f>IF(T1258&gt;0,T1258*K1258,"0")</f>
        <v>139.65021000000002</v>
      </c>
      <c r="V1258" s="157">
        <v>407952</v>
      </c>
      <c r="W1258" s="100">
        <f>VLOOKUP(H1258,Devices!$A$2:$D$2077,4,FALSE)</f>
        <v>429036</v>
      </c>
      <c r="X1258" s="94">
        <f t="shared" ref="X1258:X1277" si="920">W1258-V1258</f>
        <v>21084</v>
      </c>
      <c r="Y1258" s="94"/>
      <c r="Z1258" s="94">
        <f>IF(X1258-J1258&gt;0,X1258-J1258,"0")</f>
        <v>21084</v>
      </c>
      <c r="AA1258" s="624">
        <f>IF(Z1258&gt;0,Z1258*L1258,"0")</f>
        <v>1686.72</v>
      </c>
      <c r="AB1258" s="91">
        <v>1826.37021</v>
      </c>
      <c r="AC1258" s="91"/>
    </row>
    <row r="1259" spans="1:34" s="3" customFormat="1" ht="15" customHeight="1">
      <c r="A1259" s="81">
        <v>137</v>
      </c>
      <c r="B1259" s="90">
        <v>1013201950</v>
      </c>
      <c r="C1259" s="91">
        <f>SUM(U1259+AA1259)</f>
        <v>540.93200000000002</v>
      </c>
      <c r="D1259" s="294">
        <v>12510200</v>
      </c>
      <c r="E1259" s="90" t="s">
        <v>1073</v>
      </c>
      <c r="F1259" s="90" t="s">
        <v>1549</v>
      </c>
      <c r="G1259" s="90" t="s">
        <v>1752</v>
      </c>
      <c r="H1259" s="93" t="s">
        <v>721</v>
      </c>
      <c r="I1259" s="94">
        <v>0</v>
      </c>
      <c r="J1259" s="94">
        <v>0</v>
      </c>
      <c r="K1259" s="95">
        <v>1.9970000000000002E-2</v>
      </c>
      <c r="L1259" s="96">
        <v>0.08</v>
      </c>
      <c r="M1259" s="96">
        <f t="shared" si="917"/>
        <v>0</v>
      </c>
      <c r="N1259" s="96">
        <f t="shared" si="918"/>
        <v>0</v>
      </c>
      <c r="O1259" s="96" t="s">
        <v>27</v>
      </c>
      <c r="P1259" s="443">
        <v>354901</v>
      </c>
      <c r="Q1259" s="98">
        <f>VLOOKUP(H1259,Devices!$A$2:$C$2077,3,FALSE)</f>
        <v>358501</v>
      </c>
      <c r="R1259" s="94">
        <f t="shared" si="919"/>
        <v>3600</v>
      </c>
      <c r="S1259" s="94"/>
      <c r="T1259" s="94">
        <f>IF(R1259-I1259&gt;0, R1259-I1259,"0")</f>
        <v>3600</v>
      </c>
      <c r="U1259" s="624">
        <f>IF(T1259&gt;0,T1259*K1259,"0")</f>
        <v>71.89200000000001</v>
      </c>
      <c r="V1259" s="157">
        <v>333711</v>
      </c>
      <c r="W1259" s="100">
        <f>VLOOKUP(H1259,Devices!$A$2:$D$2077,4,FALSE)</f>
        <v>339574</v>
      </c>
      <c r="X1259" s="94">
        <f t="shared" si="920"/>
        <v>5863</v>
      </c>
      <c r="Y1259" s="94"/>
      <c r="Z1259" s="94">
        <f>IF(X1259-J1259&gt;0,X1259-J1259,"0")</f>
        <v>5863</v>
      </c>
      <c r="AA1259" s="624">
        <f>IF(Z1259&gt;0,Z1259*L1259,"0")</f>
        <v>469.04</v>
      </c>
      <c r="AB1259" s="91">
        <v>540.93200000000002</v>
      </c>
      <c r="AC1259" s="91"/>
    </row>
    <row r="1260" spans="1:34" s="3" customFormat="1" ht="15" customHeight="1">
      <c r="A1260" s="81">
        <v>137</v>
      </c>
      <c r="B1260" s="90">
        <v>1012810600</v>
      </c>
      <c r="C1260" s="91">
        <f>SUM(U1260+AA1260)</f>
        <v>107.96868000000001</v>
      </c>
      <c r="D1260" s="294">
        <v>12355141</v>
      </c>
      <c r="E1260" s="90" t="s">
        <v>1073</v>
      </c>
      <c r="F1260" s="90" t="s">
        <v>1550</v>
      </c>
      <c r="G1260" s="90" t="s">
        <v>1763</v>
      </c>
      <c r="H1260" s="93" t="s">
        <v>722</v>
      </c>
      <c r="I1260" s="94">
        <v>0</v>
      </c>
      <c r="J1260" s="94">
        <v>0</v>
      </c>
      <c r="K1260" s="95">
        <v>1.9970000000000002E-2</v>
      </c>
      <c r="L1260" s="96">
        <v>0.08</v>
      </c>
      <c r="M1260" s="96">
        <f t="shared" si="917"/>
        <v>0</v>
      </c>
      <c r="N1260" s="96">
        <f t="shared" si="918"/>
        <v>0</v>
      </c>
      <c r="O1260" s="96" t="s">
        <v>27</v>
      </c>
      <c r="P1260" s="187">
        <v>98806</v>
      </c>
      <c r="Q1260" s="98">
        <f>VLOOKUP(H1260,Devices!$A$2:$C$2077,3,FALSE)</f>
        <v>99850</v>
      </c>
      <c r="R1260" s="94">
        <f t="shared" si="919"/>
        <v>1044</v>
      </c>
      <c r="S1260" s="94"/>
      <c r="T1260" s="94">
        <f>IF(R1260-I1260&gt;0, R1260-I1260,"0")</f>
        <v>1044</v>
      </c>
      <c r="U1260" s="624">
        <f>IF(T1260&gt;0,T1260*K1260,"0")</f>
        <v>20.848680000000002</v>
      </c>
      <c r="V1260" s="99">
        <v>83048</v>
      </c>
      <c r="W1260" s="100">
        <f>VLOOKUP(H1260,Devices!$A$2:$D$2077,4,FALSE)</f>
        <v>84137</v>
      </c>
      <c r="X1260" s="94">
        <f t="shared" si="920"/>
        <v>1089</v>
      </c>
      <c r="Y1260" s="94"/>
      <c r="Z1260" s="94">
        <f>IF(X1260-J1260&gt;0,X1260-J1260,"0")</f>
        <v>1089</v>
      </c>
      <c r="AA1260" s="624">
        <f>IF(Z1260&gt;0,Z1260*L1260,"0")</f>
        <v>87.12</v>
      </c>
      <c r="AB1260" s="91">
        <v>107.96868000000001</v>
      </c>
      <c r="AC1260" s="91"/>
    </row>
    <row r="1261" spans="1:34" s="4" customFormat="1" ht="15" customHeight="1">
      <c r="A1261" s="81" t="s">
        <v>3413</v>
      </c>
      <c r="B1261" s="90">
        <v>1043801170</v>
      </c>
      <c r="C1261" s="91">
        <f>SUM(U1261+AA1261)</f>
        <v>80.92119000000001</v>
      </c>
      <c r="D1261" s="294">
        <v>12356087</v>
      </c>
      <c r="E1261" s="90" t="s">
        <v>1073</v>
      </c>
      <c r="F1261" s="90" t="s">
        <v>1548</v>
      </c>
      <c r="G1261" s="90" t="s">
        <v>2362</v>
      </c>
      <c r="H1261" s="93" t="s">
        <v>3390</v>
      </c>
      <c r="I1261" s="94">
        <v>0</v>
      </c>
      <c r="J1261" s="94">
        <v>0</v>
      </c>
      <c r="K1261" s="95">
        <v>1.9970000000000002E-2</v>
      </c>
      <c r="L1261" s="96">
        <v>0.08</v>
      </c>
      <c r="M1261" s="96">
        <f t="shared" si="917"/>
        <v>0</v>
      </c>
      <c r="N1261" s="96">
        <f t="shared" si="918"/>
        <v>0</v>
      </c>
      <c r="O1261" s="96" t="s">
        <v>27</v>
      </c>
      <c r="P1261" s="443">
        <v>19863</v>
      </c>
      <c r="Q1261" s="98">
        <f>VLOOKUP(H1261,Devices!$A$2:$C$2077,3,FALSE)</f>
        <v>20490</v>
      </c>
      <c r="R1261" s="94">
        <f t="shared" si="919"/>
        <v>627</v>
      </c>
      <c r="S1261" s="94"/>
      <c r="T1261" s="94">
        <f>IF(R1261-I1261&gt;0, R1261-I1261,"0")</f>
        <v>627</v>
      </c>
      <c r="U1261" s="624">
        <f>IF(T1261&gt;0,T1261*K1261,"0")</f>
        <v>12.521190000000001</v>
      </c>
      <c r="V1261" s="157">
        <v>39920</v>
      </c>
      <c r="W1261" s="100">
        <f>VLOOKUP(H1261,Devices!$A$2:$D$2077,4,FALSE)</f>
        <v>40775</v>
      </c>
      <c r="X1261" s="94">
        <f t="shared" si="920"/>
        <v>855</v>
      </c>
      <c r="Y1261" s="94"/>
      <c r="Z1261" s="94">
        <f>IF(X1261-J1261&gt;0,X1261-J1261,"0")</f>
        <v>855</v>
      </c>
      <c r="AA1261" s="624">
        <f>IF(Z1261&gt;0,Z1261*L1261,"0")</f>
        <v>68.400000000000006</v>
      </c>
      <c r="AB1261" s="91">
        <v>80.92119000000001</v>
      </c>
      <c r="AC1261" s="91"/>
      <c r="AF1261" s="3"/>
      <c r="AG1261" s="3"/>
      <c r="AH1261" s="3"/>
    </row>
    <row r="1262" spans="1:34" s="3" customFormat="1" ht="15" customHeight="1">
      <c r="A1262" s="81" t="s">
        <v>5681</v>
      </c>
      <c r="B1262" s="90">
        <v>1012014030</v>
      </c>
      <c r="C1262" s="91">
        <f>SUM(O1262+U1262+AA1262)</f>
        <v>132.53125</v>
      </c>
      <c r="D1262" s="294">
        <v>12356492</v>
      </c>
      <c r="E1262" s="90" t="s">
        <v>723</v>
      </c>
      <c r="F1262" s="90" t="s">
        <v>2543</v>
      </c>
      <c r="G1262" s="90" t="s">
        <v>1971</v>
      </c>
      <c r="H1262" s="93" t="s">
        <v>5516</v>
      </c>
      <c r="I1262" s="94">
        <v>1375</v>
      </c>
      <c r="J1262" s="94">
        <v>1300</v>
      </c>
      <c r="K1262" s="95">
        <v>2.0750000000000001E-2</v>
      </c>
      <c r="L1262" s="96">
        <v>0.08</v>
      </c>
      <c r="M1262" s="96">
        <f t="shared" si="917"/>
        <v>28.53125</v>
      </c>
      <c r="N1262" s="96">
        <f t="shared" si="918"/>
        <v>104</v>
      </c>
      <c r="O1262" s="96">
        <f>M1262+N1262</f>
        <v>132.53125</v>
      </c>
      <c r="P1262" s="443">
        <v>5850</v>
      </c>
      <c r="Q1262" s="98">
        <f>VLOOKUP(H1262,Devices!$A$2:$C$2077,3,FALSE)</f>
        <v>6840</v>
      </c>
      <c r="R1262" s="94">
        <f t="shared" si="919"/>
        <v>990</v>
      </c>
      <c r="S1262" s="94" t="str">
        <f>IF(R1262-I1262&gt;0, R1262-I1262,"0")</f>
        <v>0</v>
      </c>
      <c r="T1262" s="94"/>
      <c r="U1262" s="96">
        <f>IF(S1262&gt;0,S1262*K1262,"0")</f>
        <v>0</v>
      </c>
      <c r="V1262" s="157">
        <v>8110</v>
      </c>
      <c r="W1262" s="100">
        <f>VLOOKUP(H1262,Devices!$A$2:$D$2077,4,FALSE)</f>
        <v>9088</v>
      </c>
      <c r="X1262" s="94">
        <f t="shared" si="920"/>
        <v>978</v>
      </c>
      <c r="Y1262" s="94" t="str">
        <f>IF(X1262-J1262&gt;0,X1262-J1262,"0")</f>
        <v>0</v>
      </c>
      <c r="Z1262" s="94"/>
      <c r="AA1262" s="96">
        <f>IF(Y1262&gt;0,Y1262*L1262,"0")</f>
        <v>0</v>
      </c>
      <c r="AB1262" s="91">
        <v>132.53125</v>
      </c>
      <c r="AC1262" s="91"/>
      <c r="AG1262" s="4"/>
      <c r="AH1262" s="4"/>
    </row>
    <row r="1263" spans="1:34" s="3" customFormat="1" ht="15" customHeight="1">
      <c r="A1263" s="81">
        <v>140</v>
      </c>
      <c r="B1263" s="90">
        <v>1054215300</v>
      </c>
      <c r="C1263" s="91">
        <f>SUM(O1263+U1263+AA1263)</f>
        <v>434.98</v>
      </c>
      <c r="D1263" s="294">
        <v>12355102</v>
      </c>
      <c r="E1263" s="90" t="s">
        <v>517</v>
      </c>
      <c r="F1263" s="90" t="s">
        <v>5204</v>
      </c>
      <c r="G1263" s="90" t="s">
        <v>1170</v>
      </c>
      <c r="H1263" s="93" t="s">
        <v>725</v>
      </c>
      <c r="I1263" s="94">
        <v>6000</v>
      </c>
      <c r="J1263" s="94">
        <v>100</v>
      </c>
      <c r="K1263" s="95">
        <v>2.0750000000000001E-2</v>
      </c>
      <c r="L1263" s="96">
        <v>0.08</v>
      </c>
      <c r="M1263" s="96">
        <f t="shared" si="917"/>
        <v>124.5</v>
      </c>
      <c r="N1263" s="96">
        <f t="shared" si="918"/>
        <v>8</v>
      </c>
      <c r="O1263" s="96">
        <f>M1263+N1263</f>
        <v>132.5</v>
      </c>
      <c r="P1263" s="187">
        <v>159997</v>
      </c>
      <c r="Q1263" s="98">
        <f>VLOOKUP(H1263,Devices!$A$2:$C$2077,3,FALSE)</f>
        <v>161752</v>
      </c>
      <c r="R1263" s="94">
        <f t="shared" si="919"/>
        <v>1755</v>
      </c>
      <c r="S1263" s="94" t="str">
        <f>IF(R1263-I1263&gt;0, R1263-I1263,"0")</f>
        <v>0</v>
      </c>
      <c r="T1263" s="119"/>
      <c r="U1263" s="96">
        <f>IF(S1263&gt;0,S1263*K1263,"0")</f>
        <v>0</v>
      </c>
      <c r="V1263" s="99">
        <v>327144</v>
      </c>
      <c r="W1263" s="100">
        <f>VLOOKUP(H1263,Devices!$A$2:$D$2077,4,FALSE)</f>
        <v>331025</v>
      </c>
      <c r="X1263" s="94">
        <f t="shared" si="920"/>
        <v>3881</v>
      </c>
      <c r="Y1263" s="94">
        <f>IF(X1263-J1263&gt;0,X1263-J1263,"0")</f>
        <v>3781</v>
      </c>
      <c r="Z1263" s="119"/>
      <c r="AA1263" s="96">
        <f>IF(Y1263&gt;0,Y1263*L1263,"0")</f>
        <v>302.48</v>
      </c>
      <c r="AB1263" s="91">
        <v>434.98</v>
      </c>
      <c r="AC1263" s="91"/>
      <c r="AF1263" s="4"/>
    </row>
    <row r="1264" spans="1:34" s="4" customFormat="1" ht="15" customHeight="1">
      <c r="A1264" s="81" t="s">
        <v>5250</v>
      </c>
      <c r="B1264" s="90">
        <v>1054216650</v>
      </c>
      <c r="C1264" s="91">
        <f>SUM(O1264+U1264+AA1264)</f>
        <v>149.06</v>
      </c>
      <c r="D1264" s="294">
        <v>12356424</v>
      </c>
      <c r="E1264" s="90" t="s">
        <v>517</v>
      </c>
      <c r="F1264" s="90" t="s">
        <v>5251</v>
      </c>
      <c r="G1264" s="90" t="s">
        <v>1971</v>
      </c>
      <c r="H1264" s="93" t="s">
        <v>5252</v>
      </c>
      <c r="I1264" s="94">
        <v>6000</v>
      </c>
      <c r="J1264" s="94">
        <v>100</v>
      </c>
      <c r="K1264" s="95">
        <v>2.0750000000000001E-2</v>
      </c>
      <c r="L1264" s="96">
        <v>0.08</v>
      </c>
      <c r="M1264" s="96">
        <f t="shared" ref="M1264" si="921">I1264*K1264</f>
        <v>124.5</v>
      </c>
      <c r="N1264" s="96">
        <f t="shared" ref="N1264" si="922">J1264*L1264</f>
        <v>8</v>
      </c>
      <c r="O1264" s="96">
        <f>M1264+N1264</f>
        <v>132.5</v>
      </c>
      <c r="P1264" s="187">
        <v>2194</v>
      </c>
      <c r="Q1264" s="98">
        <f>VLOOKUP(H1264,Devices!$A$2:$C$2077,3,FALSE)</f>
        <v>2259</v>
      </c>
      <c r="R1264" s="94">
        <f t="shared" ref="R1264" si="923">Q1264-P1264</f>
        <v>65</v>
      </c>
      <c r="S1264" s="94" t="str">
        <f>IF(R1264-I1264&gt;0, R1264-I1264,"0")</f>
        <v>0</v>
      </c>
      <c r="T1264" s="119"/>
      <c r="U1264" s="96">
        <f>IF(S1264&gt;0,S1264*K1264,"0")</f>
        <v>0</v>
      </c>
      <c r="V1264" s="99">
        <v>3743</v>
      </c>
      <c r="W1264" s="100">
        <f>VLOOKUP(H1264,Devices!$A$2:$D$2077,4,FALSE)</f>
        <v>4050</v>
      </c>
      <c r="X1264" s="94">
        <f t="shared" ref="X1264" si="924">W1264-V1264</f>
        <v>307</v>
      </c>
      <c r="Y1264" s="94">
        <f>IF(X1264-J1264&gt;0,X1264-J1264,"0")</f>
        <v>207</v>
      </c>
      <c r="Z1264" s="119"/>
      <c r="AA1264" s="96">
        <f>IF(Y1264&gt;0,Y1264*L1264,"0")</f>
        <v>16.559999999999999</v>
      </c>
      <c r="AB1264" s="91">
        <v>149.06</v>
      </c>
      <c r="AC1264" s="91"/>
      <c r="AF1264" s="3"/>
    </row>
    <row r="1265" spans="1:34" s="3" customFormat="1" ht="15" customHeight="1">
      <c r="A1265" s="81">
        <v>141</v>
      </c>
      <c r="B1265" s="90">
        <v>1058729250</v>
      </c>
      <c r="C1265" s="91">
        <f>SUM(U1265+AA1265)</f>
        <v>40.079790000000003</v>
      </c>
      <c r="D1265" s="294">
        <v>12355139</v>
      </c>
      <c r="E1265" s="90" t="s">
        <v>961</v>
      </c>
      <c r="F1265" s="90" t="s">
        <v>3385</v>
      </c>
      <c r="G1265" s="90" t="s">
        <v>1227</v>
      </c>
      <c r="H1265" s="93" t="s">
        <v>726</v>
      </c>
      <c r="I1265" s="94">
        <v>0</v>
      </c>
      <c r="J1265" s="94">
        <v>0</v>
      </c>
      <c r="K1265" s="95">
        <v>1.9970000000000002E-2</v>
      </c>
      <c r="L1265" s="96">
        <v>0.08</v>
      </c>
      <c r="M1265" s="96">
        <f t="shared" si="917"/>
        <v>0</v>
      </c>
      <c r="N1265" s="96">
        <f t="shared" si="918"/>
        <v>0</v>
      </c>
      <c r="O1265" s="96" t="s">
        <v>27</v>
      </c>
      <c r="P1265" s="187">
        <v>132981</v>
      </c>
      <c r="Q1265" s="98">
        <f>VLOOKUP(H1265,[1]Billing!$I$2:$S$2302,11,FALSE)</f>
        <v>134988</v>
      </c>
      <c r="R1265" s="94">
        <f t="shared" si="919"/>
        <v>2007</v>
      </c>
      <c r="S1265" s="94"/>
      <c r="T1265" s="94">
        <f t="shared" ref="T1265:T1269" si="925">IF(R1265-I1265&gt;0, R1265-I1265,"0")</f>
        <v>2007</v>
      </c>
      <c r="U1265" s="624">
        <f t="shared" ref="U1265:U1269" si="926">IF(T1265&gt;0,T1265*K1265,"0")</f>
        <v>40.079790000000003</v>
      </c>
      <c r="V1265" s="99">
        <v>0</v>
      </c>
      <c r="W1265" s="100">
        <f>VLOOKUP(H1265,[1]Billing!$I$2:$Y$2302,17,FALSE)</f>
        <v>0</v>
      </c>
      <c r="X1265" s="94">
        <f t="shared" si="920"/>
        <v>0</v>
      </c>
      <c r="Y1265" s="94"/>
      <c r="Z1265" s="94" t="str">
        <f t="shared" ref="Z1265:Z1269" si="927">IF(X1265-J1265&gt;0,X1265-J1265,"0")</f>
        <v>0</v>
      </c>
      <c r="AA1265" s="624">
        <f t="shared" ref="AA1265:AA1269" si="928">IF(Z1265&gt;0,Z1265*L1265,"0")</f>
        <v>0</v>
      </c>
      <c r="AB1265" s="91">
        <v>40.079790000000003</v>
      </c>
      <c r="AC1265" s="91"/>
    </row>
    <row r="1266" spans="1:34" s="3" customFormat="1" ht="15" customHeight="1">
      <c r="A1266" s="81">
        <v>141</v>
      </c>
      <c r="B1266" s="90">
        <v>1058729250</v>
      </c>
      <c r="C1266" s="91">
        <f>SUM(U1266+AA1266)</f>
        <v>13.639510000000001</v>
      </c>
      <c r="D1266" s="294">
        <v>12355140</v>
      </c>
      <c r="E1266" s="90" t="s">
        <v>961</v>
      </c>
      <c r="F1266" s="90" t="s">
        <v>5927</v>
      </c>
      <c r="G1266" s="90" t="s">
        <v>1248</v>
      </c>
      <c r="H1266" s="93" t="s">
        <v>727</v>
      </c>
      <c r="I1266" s="94">
        <v>0</v>
      </c>
      <c r="J1266" s="94">
        <v>0</v>
      </c>
      <c r="K1266" s="95">
        <v>1.9970000000000002E-2</v>
      </c>
      <c r="L1266" s="96">
        <v>0.08</v>
      </c>
      <c r="M1266" s="96">
        <f t="shared" si="917"/>
        <v>0</v>
      </c>
      <c r="N1266" s="96">
        <f t="shared" si="918"/>
        <v>0</v>
      </c>
      <c r="O1266" s="96" t="s">
        <v>27</v>
      </c>
      <c r="P1266" s="187">
        <v>97844</v>
      </c>
      <c r="Q1266" s="98">
        <f>VLOOKUP(H1266,Devices!$A$2:$C$2077,3,FALSE)</f>
        <v>98527</v>
      </c>
      <c r="R1266" s="94">
        <f t="shared" si="919"/>
        <v>683</v>
      </c>
      <c r="S1266" s="119"/>
      <c r="T1266" s="94">
        <f t="shared" si="925"/>
        <v>683</v>
      </c>
      <c r="U1266" s="624">
        <f t="shared" si="926"/>
        <v>13.639510000000001</v>
      </c>
      <c r="V1266" s="99">
        <v>0</v>
      </c>
      <c r="W1266" s="100">
        <v>0</v>
      </c>
      <c r="X1266" s="94">
        <f t="shared" si="920"/>
        <v>0</v>
      </c>
      <c r="Y1266" s="94"/>
      <c r="Z1266" s="94" t="str">
        <f t="shared" si="927"/>
        <v>0</v>
      </c>
      <c r="AA1266" s="624">
        <f t="shared" si="928"/>
        <v>0</v>
      </c>
      <c r="AB1266" s="91">
        <v>13.639510000000001</v>
      </c>
      <c r="AC1266" s="91"/>
    </row>
    <row r="1267" spans="1:34" s="3" customFormat="1" ht="15" customHeight="1">
      <c r="A1267" s="81">
        <v>141</v>
      </c>
      <c r="B1267" s="90">
        <v>1058334100</v>
      </c>
      <c r="C1267" s="91">
        <f>SUM(U1267+AA1267)</f>
        <v>5.7713300000000007</v>
      </c>
      <c r="D1267" s="294">
        <v>12355136</v>
      </c>
      <c r="E1267" s="90" t="s">
        <v>961</v>
      </c>
      <c r="F1267" s="90" t="s">
        <v>1074</v>
      </c>
      <c r="G1267" s="90" t="s">
        <v>40</v>
      </c>
      <c r="H1267" s="93" t="s">
        <v>728</v>
      </c>
      <c r="I1267" s="94">
        <v>0</v>
      </c>
      <c r="J1267" s="94">
        <v>0</v>
      </c>
      <c r="K1267" s="95">
        <v>1.9970000000000002E-2</v>
      </c>
      <c r="L1267" s="96">
        <v>0.08</v>
      </c>
      <c r="M1267" s="96">
        <f t="shared" si="917"/>
        <v>0</v>
      </c>
      <c r="N1267" s="96">
        <f t="shared" si="918"/>
        <v>0</v>
      </c>
      <c r="O1267" s="96" t="s">
        <v>27</v>
      </c>
      <c r="P1267" s="187">
        <v>243911</v>
      </c>
      <c r="Q1267" s="98">
        <f>VLOOKUP(H1267,Devices!$A$2:$C$2077,3,FALSE)</f>
        <v>244200</v>
      </c>
      <c r="R1267" s="94">
        <f t="shared" si="919"/>
        <v>289</v>
      </c>
      <c r="S1267" s="119"/>
      <c r="T1267" s="94">
        <f t="shared" si="925"/>
        <v>289</v>
      </c>
      <c r="U1267" s="624">
        <f t="shared" si="926"/>
        <v>5.7713300000000007</v>
      </c>
      <c r="V1267" s="99">
        <v>0</v>
      </c>
      <c r="W1267" s="100">
        <v>0</v>
      </c>
      <c r="X1267" s="94">
        <f t="shared" si="920"/>
        <v>0</v>
      </c>
      <c r="Y1267" s="94"/>
      <c r="Z1267" s="94" t="str">
        <f t="shared" si="927"/>
        <v>0</v>
      </c>
      <c r="AA1267" s="624">
        <f t="shared" si="928"/>
        <v>0</v>
      </c>
      <c r="AB1267" s="91">
        <v>5.7713300000000007</v>
      </c>
      <c r="AC1267" s="91"/>
    </row>
    <row r="1268" spans="1:34" s="3" customFormat="1" ht="15" customHeight="1">
      <c r="A1268" s="81" t="s">
        <v>729</v>
      </c>
      <c r="B1268" s="90">
        <v>1058729750</v>
      </c>
      <c r="C1268" s="91">
        <f>SUM(U1268+AA1268)</f>
        <v>211.12284000000002</v>
      </c>
      <c r="D1268" s="294">
        <v>12355177</v>
      </c>
      <c r="E1268" s="90" t="s">
        <v>961</v>
      </c>
      <c r="F1268" s="90" t="s">
        <v>1075</v>
      </c>
      <c r="G1268" s="90" t="s">
        <v>40</v>
      </c>
      <c r="H1268" s="93" t="s">
        <v>1105</v>
      </c>
      <c r="I1268" s="94">
        <v>0</v>
      </c>
      <c r="J1268" s="94">
        <v>0</v>
      </c>
      <c r="K1268" s="95">
        <v>1.9970000000000002E-2</v>
      </c>
      <c r="L1268" s="96">
        <v>0.08</v>
      </c>
      <c r="M1268" s="96">
        <f t="shared" si="917"/>
        <v>0</v>
      </c>
      <c r="N1268" s="96">
        <f t="shared" si="918"/>
        <v>0</v>
      </c>
      <c r="O1268" s="96" t="s">
        <v>27</v>
      </c>
      <c r="P1268" s="187">
        <v>726632</v>
      </c>
      <c r="Q1268" s="98">
        <f>VLOOKUP(H1268,Devices!$A$2:$C$2077,3,FALSE)</f>
        <v>737204</v>
      </c>
      <c r="R1268" s="94">
        <f t="shared" si="919"/>
        <v>10572</v>
      </c>
      <c r="S1268" s="119"/>
      <c r="T1268" s="94">
        <f t="shared" si="925"/>
        <v>10572</v>
      </c>
      <c r="U1268" s="624">
        <f t="shared" si="926"/>
        <v>211.12284000000002</v>
      </c>
      <c r="V1268" s="99">
        <v>0</v>
      </c>
      <c r="W1268" s="100">
        <v>0</v>
      </c>
      <c r="X1268" s="94">
        <f t="shared" si="920"/>
        <v>0</v>
      </c>
      <c r="Y1268" s="94"/>
      <c r="Z1268" s="94" t="str">
        <f t="shared" si="927"/>
        <v>0</v>
      </c>
      <c r="AA1268" s="624">
        <f t="shared" si="928"/>
        <v>0</v>
      </c>
      <c r="AB1268" s="91">
        <v>211.12284000000002</v>
      </c>
      <c r="AC1268" s="91"/>
    </row>
    <row r="1269" spans="1:34" s="3" customFormat="1" ht="15" customHeight="1">
      <c r="A1269" s="81" t="s">
        <v>3901</v>
      </c>
      <c r="B1269" s="90">
        <v>1058735600</v>
      </c>
      <c r="C1269" s="91">
        <f>SUM(U1269+AA1269)</f>
        <v>298.97087000000005</v>
      </c>
      <c r="D1269" s="294">
        <v>12356207</v>
      </c>
      <c r="E1269" s="90" t="s">
        <v>961</v>
      </c>
      <c r="F1269" s="90" t="s">
        <v>1074</v>
      </c>
      <c r="G1269" s="90" t="s">
        <v>2200</v>
      </c>
      <c r="H1269" s="93" t="s">
        <v>3865</v>
      </c>
      <c r="I1269" s="94">
        <v>0</v>
      </c>
      <c r="J1269" s="94">
        <v>0</v>
      </c>
      <c r="K1269" s="95">
        <v>1.9970000000000002E-2</v>
      </c>
      <c r="L1269" s="96">
        <v>0.08</v>
      </c>
      <c r="M1269" s="96">
        <f t="shared" si="917"/>
        <v>0</v>
      </c>
      <c r="N1269" s="96">
        <f t="shared" si="918"/>
        <v>0</v>
      </c>
      <c r="O1269" s="96" t="s">
        <v>27</v>
      </c>
      <c r="P1269" s="187">
        <v>444171</v>
      </c>
      <c r="Q1269" s="98">
        <f>VLOOKUP(H1269,Devices!$A$2:$C$2077,3,FALSE)</f>
        <v>459142</v>
      </c>
      <c r="R1269" s="94">
        <f t="shared" si="919"/>
        <v>14971</v>
      </c>
      <c r="S1269" s="119"/>
      <c r="T1269" s="94">
        <f t="shared" si="925"/>
        <v>14971</v>
      </c>
      <c r="U1269" s="624">
        <f t="shared" si="926"/>
        <v>298.97087000000005</v>
      </c>
      <c r="V1269" s="99">
        <v>0</v>
      </c>
      <c r="W1269" s="100">
        <v>0</v>
      </c>
      <c r="X1269" s="94">
        <f t="shared" si="920"/>
        <v>0</v>
      </c>
      <c r="Y1269" s="94"/>
      <c r="Z1269" s="94" t="str">
        <f t="shared" si="927"/>
        <v>0</v>
      </c>
      <c r="AA1269" s="624">
        <f t="shared" si="928"/>
        <v>0</v>
      </c>
      <c r="AB1269" s="91">
        <v>298.97087000000005</v>
      </c>
      <c r="AC1269" s="91"/>
    </row>
    <row r="1270" spans="1:34" s="3" customFormat="1" ht="15" customHeight="1">
      <c r="A1270" s="81" t="s">
        <v>5397</v>
      </c>
      <c r="B1270" s="90">
        <v>1058729750</v>
      </c>
      <c r="C1270" s="91">
        <f>SUM(U1270+AA1270)</f>
        <v>312.19101000000001</v>
      </c>
      <c r="D1270" s="294">
        <v>12356445</v>
      </c>
      <c r="E1270" s="90" t="s">
        <v>961</v>
      </c>
      <c r="F1270" s="90" t="s">
        <v>1075</v>
      </c>
      <c r="G1270" s="90" t="s">
        <v>2236</v>
      </c>
      <c r="H1270" s="93" t="s">
        <v>5370</v>
      </c>
      <c r="I1270" s="94">
        <v>0</v>
      </c>
      <c r="J1270" s="94">
        <v>0</v>
      </c>
      <c r="K1270" s="95">
        <v>1.9970000000000002E-2</v>
      </c>
      <c r="L1270" s="96">
        <v>0.08</v>
      </c>
      <c r="M1270" s="96">
        <f>I1270*K1270</f>
        <v>0</v>
      </c>
      <c r="N1270" s="96">
        <f>J1270*L1270</f>
        <v>0</v>
      </c>
      <c r="O1270" s="96" t="s">
        <v>27</v>
      </c>
      <c r="P1270" s="187">
        <v>122310</v>
      </c>
      <c r="Q1270" s="98">
        <f>VLOOKUP(H1270,Devices!$A$2:$C$2077,3,FALSE)</f>
        <v>137943</v>
      </c>
      <c r="R1270" s="94">
        <f>Q1270-P1270</f>
        <v>15633</v>
      </c>
      <c r="S1270" s="119"/>
      <c r="T1270" s="94">
        <f>IF(R1270-I1270&gt;0, R1270-I1270,"0")</f>
        <v>15633</v>
      </c>
      <c r="U1270" s="624">
        <f>IF(T1270&gt;0,T1270*K1270,"0")</f>
        <v>312.19101000000001</v>
      </c>
      <c r="V1270" s="99">
        <v>0</v>
      </c>
      <c r="W1270" s="100">
        <v>0</v>
      </c>
      <c r="X1270" s="94">
        <f>W1270-V1270</f>
        <v>0</v>
      </c>
      <c r="Y1270" s="94"/>
      <c r="Z1270" s="94" t="str">
        <f>IF(X1270-J1270&gt;0,X1270-J1270,"0")</f>
        <v>0</v>
      </c>
      <c r="AA1270" s="624">
        <f>IF(Z1270&gt;0,Z1270*L1270,"0")</f>
        <v>0</v>
      </c>
      <c r="AB1270" s="91">
        <v>312.19101000000001</v>
      </c>
      <c r="AC1270" s="91"/>
    </row>
    <row r="1271" spans="1:34" s="3" customFormat="1" ht="15" customHeight="1">
      <c r="A1271" s="81" t="s">
        <v>5928</v>
      </c>
      <c r="B1271" s="90">
        <v>1058729250</v>
      </c>
      <c r="C1271" s="91">
        <f>SUM(U1271+AA1271)</f>
        <v>106.59631999999999</v>
      </c>
      <c r="D1271" s="294">
        <v>13586877</v>
      </c>
      <c r="E1271" s="90" t="s">
        <v>961</v>
      </c>
      <c r="F1271" s="90" t="s">
        <v>5929</v>
      </c>
      <c r="G1271" s="90" t="s">
        <v>2362</v>
      </c>
      <c r="H1271" s="93" t="s">
        <v>5866</v>
      </c>
      <c r="I1271" s="94">
        <v>0</v>
      </c>
      <c r="J1271" s="94">
        <v>0</v>
      </c>
      <c r="K1271" s="95">
        <v>1.9970000000000002E-2</v>
      </c>
      <c r="L1271" s="96">
        <v>0.08</v>
      </c>
      <c r="M1271" s="96">
        <f>I1271*K1271</f>
        <v>0</v>
      </c>
      <c r="N1271" s="96">
        <f>J1271*L1271</f>
        <v>0</v>
      </c>
      <c r="O1271" s="96" t="s">
        <v>27</v>
      </c>
      <c r="P1271" s="187">
        <v>4599</v>
      </c>
      <c r="Q1271" s="98">
        <f>VLOOKUP(H1271,Devices!$A$2:$C$2077,3,FALSE)</f>
        <v>6055</v>
      </c>
      <c r="R1271" s="94">
        <f>Q1271-P1271</f>
        <v>1456</v>
      </c>
      <c r="S1271" s="94"/>
      <c r="T1271" s="94">
        <f>IF(R1271-I1271&gt;0, R1271-I1271,"0")</f>
        <v>1456</v>
      </c>
      <c r="U1271" s="624">
        <f>IF(T1271&gt;0,T1271*K1271,"0")</f>
        <v>29.076320000000003</v>
      </c>
      <c r="V1271" s="99">
        <v>1465</v>
      </c>
      <c r="W1271" s="100">
        <f>VLOOKUP(H1271,Devices!$A$2:$D$2077,4,FALSE)</f>
        <v>2434</v>
      </c>
      <c r="X1271" s="94">
        <f>W1271-V1271</f>
        <v>969</v>
      </c>
      <c r="Y1271" s="94"/>
      <c r="Z1271" s="94">
        <f>IF(X1271-J1271&gt;0,X1271-J1271,"0")</f>
        <v>969</v>
      </c>
      <c r="AA1271" s="624">
        <f>IF(Z1271&gt;0,Z1271*L1271,"0")</f>
        <v>77.52</v>
      </c>
      <c r="AB1271" s="91">
        <v>106.59631999999999</v>
      </c>
      <c r="AC1271" s="91"/>
      <c r="AF1271" s="4"/>
    </row>
    <row r="1272" spans="1:34" s="3" customFormat="1" ht="15" customHeight="1">
      <c r="A1272" s="81">
        <v>142</v>
      </c>
      <c r="B1272" s="90">
        <v>1012069370</v>
      </c>
      <c r="C1272" s="91">
        <f>SUM(O1272+U1272+AA1272)</f>
        <v>251.875</v>
      </c>
      <c r="D1272" s="294">
        <v>12533318</v>
      </c>
      <c r="E1272" s="90" t="s">
        <v>1076</v>
      </c>
      <c r="F1272" s="90" t="s">
        <v>4227</v>
      </c>
      <c r="G1272" s="90" t="s">
        <v>1174</v>
      </c>
      <c r="H1272" s="93" t="s">
        <v>730</v>
      </c>
      <c r="I1272" s="187">
        <v>2500</v>
      </c>
      <c r="J1272" s="94">
        <v>2500</v>
      </c>
      <c r="K1272" s="95">
        <v>2.0750000000000001E-2</v>
      </c>
      <c r="L1272" s="96">
        <v>0.08</v>
      </c>
      <c r="M1272" s="96">
        <f t="shared" si="917"/>
        <v>51.875</v>
      </c>
      <c r="N1272" s="96">
        <f t="shared" si="918"/>
        <v>200</v>
      </c>
      <c r="O1272" s="96">
        <f>M1272+N1272</f>
        <v>251.875</v>
      </c>
      <c r="P1272" s="443">
        <v>104135</v>
      </c>
      <c r="Q1272" s="98">
        <f>VLOOKUP(H1272,Devices!$A$2:$C$2077,3,FALSE)</f>
        <v>104843</v>
      </c>
      <c r="R1272" s="94">
        <f t="shared" si="919"/>
        <v>708</v>
      </c>
      <c r="S1272" s="94" t="str">
        <f>IF(R1272-I1272&gt;0, R1272-I1272,"0")</f>
        <v>0</v>
      </c>
      <c r="T1272" s="94"/>
      <c r="U1272" s="96">
        <f>IF(S1272&gt;0,S1272*K1272,"0")</f>
        <v>0</v>
      </c>
      <c r="V1272" s="157">
        <v>141269</v>
      </c>
      <c r="W1272" s="100">
        <f>VLOOKUP(H1272,Devices!$A$2:$D$2077,4,FALSE)</f>
        <v>142421</v>
      </c>
      <c r="X1272" s="94">
        <f t="shared" si="920"/>
        <v>1152</v>
      </c>
      <c r="Y1272" s="94" t="str">
        <f>IF(X1272-J1272&gt;0,X1272-J1272,"0")</f>
        <v>0</v>
      </c>
      <c r="Z1272" s="94"/>
      <c r="AA1272" s="96">
        <f>IF(Y1272&gt;0,Y1272*L1272,"0")</f>
        <v>0</v>
      </c>
      <c r="AB1272" s="91">
        <v>251.875</v>
      </c>
      <c r="AC1272" s="91"/>
    </row>
    <row r="1273" spans="1:34" s="4" customFormat="1" ht="15" customHeight="1">
      <c r="A1273" s="81" t="s">
        <v>3695</v>
      </c>
      <c r="B1273" s="90">
        <v>1012004780</v>
      </c>
      <c r="C1273" s="91">
        <f>SUM(O1273+U1273+AA1273)</f>
        <v>926.14</v>
      </c>
      <c r="D1273" s="294">
        <v>13333068</v>
      </c>
      <c r="E1273" s="90" t="s">
        <v>1076</v>
      </c>
      <c r="F1273" s="90" t="s">
        <v>3696</v>
      </c>
      <c r="G1273" s="90" t="s">
        <v>2983</v>
      </c>
      <c r="H1273" s="93" t="s">
        <v>3697</v>
      </c>
      <c r="I1273" s="187">
        <v>18000</v>
      </c>
      <c r="J1273" s="94">
        <v>500</v>
      </c>
      <c r="K1273" s="95">
        <v>2.0750000000000001E-2</v>
      </c>
      <c r="L1273" s="96">
        <v>0.08</v>
      </c>
      <c r="M1273" s="96">
        <f t="shared" si="917"/>
        <v>373.5</v>
      </c>
      <c r="N1273" s="96">
        <f t="shared" si="918"/>
        <v>40</v>
      </c>
      <c r="O1273" s="96">
        <f>M1273+N1273</f>
        <v>413.5</v>
      </c>
      <c r="P1273" s="443">
        <v>354233</v>
      </c>
      <c r="Q1273" s="98">
        <f>VLOOKUP(H1273,Devices!$A$2:$C$2077,3,FALSE)</f>
        <v>363906</v>
      </c>
      <c r="R1273" s="94">
        <f t="shared" si="919"/>
        <v>9673</v>
      </c>
      <c r="S1273" s="94" t="str">
        <f>IF(R1273-I1273&gt;0, R1273-I1273,"0")</f>
        <v>0</v>
      </c>
      <c r="T1273" s="94"/>
      <c r="U1273" s="96">
        <f>IF(S1273&gt;0,S1273*K1273,"0")</f>
        <v>0</v>
      </c>
      <c r="V1273" s="157">
        <v>172989</v>
      </c>
      <c r="W1273" s="100">
        <f>VLOOKUP(H1273,Devices!$A$2:$D$2077,4,FALSE)</f>
        <v>179897</v>
      </c>
      <c r="X1273" s="94">
        <f t="shared" si="920"/>
        <v>6908</v>
      </c>
      <c r="Y1273" s="94">
        <f>IF(X1273-J1273&gt;0,X1273-J1273,"0")</f>
        <v>6408</v>
      </c>
      <c r="Z1273" s="94"/>
      <c r="AA1273" s="96">
        <f>IF(Y1273&gt;0,Y1273*L1273,"0")</f>
        <v>512.64</v>
      </c>
      <c r="AB1273" s="91">
        <v>926.14</v>
      </c>
      <c r="AC1273" s="91"/>
      <c r="AF1273" s="3"/>
      <c r="AG1273" s="3"/>
      <c r="AH1273" s="3"/>
    </row>
    <row r="1274" spans="1:34" s="4" customFormat="1" ht="15" customHeight="1">
      <c r="A1274" s="81" t="s">
        <v>5930</v>
      </c>
      <c r="B1274" s="90">
        <v>1012004880</v>
      </c>
      <c r="C1274" s="91">
        <f>SUM(U1274+AA1274)</f>
        <v>359.35582000000005</v>
      </c>
      <c r="D1274" s="294">
        <v>13715085</v>
      </c>
      <c r="E1274" s="90" t="s">
        <v>1076</v>
      </c>
      <c r="F1274" s="90" t="s">
        <v>3902</v>
      </c>
      <c r="G1274" s="90" t="s">
        <v>5850</v>
      </c>
      <c r="H1274" s="93" t="s">
        <v>5882</v>
      </c>
      <c r="I1274" s="94">
        <v>0</v>
      </c>
      <c r="J1274" s="94">
        <v>0</v>
      </c>
      <c r="K1274" s="95">
        <v>1.9970000000000002E-2</v>
      </c>
      <c r="L1274" s="96">
        <v>0.08</v>
      </c>
      <c r="M1274" s="96">
        <f t="shared" si="917"/>
        <v>0</v>
      </c>
      <c r="N1274" s="96">
        <f t="shared" si="918"/>
        <v>0</v>
      </c>
      <c r="O1274" s="96" t="s">
        <v>27</v>
      </c>
      <c r="P1274" s="187">
        <v>38506</v>
      </c>
      <c r="Q1274" s="98">
        <f>VLOOKUP(H1274,Devices!$A$2:$C$2077,3,FALSE)</f>
        <v>53312</v>
      </c>
      <c r="R1274" s="94">
        <f t="shared" si="919"/>
        <v>14806</v>
      </c>
      <c r="S1274" s="119"/>
      <c r="T1274" s="94">
        <f>IF(R1274-I1274&gt;0, R1274-I1274,"0")</f>
        <v>14806</v>
      </c>
      <c r="U1274" s="624">
        <f>IF(T1274&gt;0,T1274*K1274,"0")</f>
        <v>295.67582000000004</v>
      </c>
      <c r="V1274" s="99">
        <v>2940</v>
      </c>
      <c r="W1274" s="100">
        <f>VLOOKUP(H1274,Devices!$A$2:$D$2077,4,FALSE)</f>
        <v>3736</v>
      </c>
      <c r="X1274" s="94">
        <f t="shared" si="920"/>
        <v>796</v>
      </c>
      <c r="Y1274" s="94"/>
      <c r="Z1274" s="94">
        <f>IF(X1274-J1274&gt;0,X1274-J1274,"0")</f>
        <v>796</v>
      </c>
      <c r="AA1274" s="624">
        <f>IF(Z1274&gt;0,Z1274*L1274,"0")</f>
        <v>63.68</v>
      </c>
      <c r="AB1274" s="91">
        <v>359.35582000000005</v>
      </c>
      <c r="AC1274" s="91"/>
      <c r="AF1274" s="3"/>
    </row>
    <row r="1275" spans="1:34" s="3" customFormat="1" ht="15" customHeight="1">
      <c r="A1275" s="81">
        <v>143</v>
      </c>
      <c r="B1275" s="90">
        <v>1012001200</v>
      </c>
      <c r="C1275" s="91">
        <f>SUM(O1275+U1275+AA1275)</f>
        <v>611.73</v>
      </c>
      <c r="D1275" s="294">
        <v>12510215</v>
      </c>
      <c r="E1275" s="90" t="s">
        <v>731</v>
      </c>
      <c r="F1275" s="90" t="s">
        <v>2544</v>
      </c>
      <c r="G1275" s="90" t="s">
        <v>137</v>
      </c>
      <c r="H1275" s="93" t="s">
        <v>732</v>
      </c>
      <c r="I1275" s="187">
        <v>7000</v>
      </c>
      <c r="J1275" s="94">
        <v>3000</v>
      </c>
      <c r="K1275" s="95">
        <v>2.0750000000000001E-2</v>
      </c>
      <c r="L1275" s="96">
        <v>0.08</v>
      </c>
      <c r="M1275" s="96">
        <f t="shared" si="917"/>
        <v>145.25</v>
      </c>
      <c r="N1275" s="96">
        <f t="shared" si="918"/>
        <v>240</v>
      </c>
      <c r="O1275" s="96">
        <f>M1275+N1275</f>
        <v>385.25</v>
      </c>
      <c r="P1275" s="187">
        <v>326791</v>
      </c>
      <c r="Q1275" s="98">
        <f>VLOOKUP(H1275,Devices!$A$2:$C$2077,3,FALSE)</f>
        <v>331294</v>
      </c>
      <c r="R1275" s="94">
        <f t="shared" si="919"/>
        <v>4503</v>
      </c>
      <c r="S1275" s="94" t="str">
        <f>IF(R1275-I1275&gt;0, R1275-I1275,"0")</f>
        <v>0</v>
      </c>
      <c r="T1275" s="94"/>
      <c r="U1275" s="96">
        <f>IF(S1275&gt;0,S1275*K1275,"0")</f>
        <v>0</v>
      </c>
      <c r="V1275" s="99">
        <v>395165</v>
      </c>
      <c r="W1275" s="100">
        <f>VLOOKUP(H1275,Devices!$A$2:$D$2077,4,FALSE)</f>
        <v>400996</v>
      </c>
      <c r="X1275" s="94">
        <f t="shared" si="920"/>
        <v>5831</v>
      </c>
      <c r="Y1275" s="94">
        <f>IF(X1275-J1275&gt;0,X1275-J1275,"0")</f>
        <v>2831</v>
      </c>
      <c r="Z1275" s="94"/>
      <c r="AA1275" s="96">
        <f>IF(Y1275&gt;0,Y1275*L1275,"0")</f>
        <v>226.48000000000002</v>
      </c>
      <c r="AB1275" s="91">
        <v>611.73</v>
      </c>
      <c r="AC1275" s="91"/>
      <c r="AF1275" s="4"/>
      <c r="AG1275" s="4"/>
      <c r="AH1275" s="4"/>
    </row>
    <row r="1276" spans="1:34" s="4" customFormat="1" ht="15" customHeight="1">
      <c r="A1276" s="81" t="s">
        <v>3469</v>
      </c>
      <c r="B1276" s="90">
        <v>1012001200</v>
      </c>
      <c r="C1276" s="91">
        <f>SUM(O1276+U1276+AA1276)</f>
        <v>862.45</v>
      </c>
      <c r="D1276" s="294">
        <v>13214141</v>
      </c>
      <c r="E1276" s="90" t="s">
        <v>731</v>
      </c>
      <c r="F1276" s="90" t="s">
        <v>3470</v>
      </c>
      <c r="G1276" s="90" t="s">
        <v>3011</v>
      </c>
      <c r="H1276" s="93" t="s">
        <v>3447</v>
      </c>
      <c r="I1276" s="187">
        <v>7000</v>
      </c>
      <c r="J1276" s="94">
        <v>3000</v>
      </c>
      <c r="K1276" s="95">
        <v>2.0750000000000001E-2</v>
      </c>
      <c r="L1276" s="96">
        <v>0.08</v>
      </c>
      <c r="M1276" s="96">
        <f t="shared" si="917"/>
        <v>145.25</v>
      </c>
      <c r="N1276" s="96">
        <f t="shared" si="918"/>
        <v>240</v>
      </c>
      <c r="O1276" s="96">
        <f>M1276+N1276</f>
        <v>385.25</v>
      </c>
      <c r="P1276" s="187">
        <v>152121</v>
      </c>
      <c r="Q1276" s="98">
        <f>VLOOKUP(H1276,Devices!$A$2:$C$2077,3,FALSE)</f>
        <v>155885</v>
      </c>
      <c r="R1276" s="94">
        <f t="shared" si="919"/>
        <v>3764</v>
      </c>
      <c r="S1276" s="94" t="str">
        <f>IF(R1276-I1276&gt;0, R1276-I1276,"0")</f>
        <v>0</v>
      </c>
      <c r="T1276" s="94"/>
      <c r="U1276" s="96">
        <f>IF(S1276&gt;0,S1276*K1276,"0")</f>
        <v>0</v>
      </c>
      <c r="V1276" s="99">
        <v>280986</v>
      </c>
      <c r="W1276" s="100">
        <f>VLOOKUP(H1276,Devices!$A$2:$D$2077,4,FALSE)</f>
        <v>289951</v>
      </c>
      <c r="X1276" s="94">
        <f t="shared" si="920"/>
        <v>8965</v>
      </c>
      <c r="Y1276" s="94">
        <f>IF(X1276-J1276&gt;0,X1276-J1276,"0")</f>
        <v>5965</v>
      </c>
      <c r="Z1276" s="94"/>
      <c r="AA1276" s="96">
        <f>IF(Y1276&gt;0,Y1276*L1276,"0")</f>
        <v>477.2</v>
      </c>
      <c r="AB1276" s="91">
        <v>862.45</v>
      </c>
      <c r="AC1276" s="91"/>
      <c r="AG1276" s="3"/>
      <c r="AH1276" s="3"/>
    </row>
    <row r="1277" spans="1:34" s="3" customFormat="1" ht="15" customHeight="1">
      <c r="A1277" s="81">
        <v>144</v>
      </c>
      <c r="B1277" s="90">
        <v>1013172320</v>
      </c>
      <c r="C1277" s="91">
        <f>SUM(O1277+U1277+AA1277)</f>
        <v>400.78475000000003</v>
      </c>
      <c r="D1277" s="294">
        <v>12183443</v>
      </c>
      <c r="E1277" s="90" t="s">
        <v>733</v>
      </c>
      <c r="F1277" s="90" t="s">
        <v>2545</v>
      </c>
      <c r="G1277" s="90" t="s">
        <v>1174</v>
      </c>
      <c r="H1277" s="93" t="s">
        <v>734</v>
      </c>
      <c r="I1277" s="187">
        <v>3000</v>
      </c>
      <c r="J1277" s="94">
        <v>750</v>
      </c>
      <c r="K1277" s="95">
        <v>2.0750000000000001E-2</v>
      </c>
      <c r="L1277" s="96">
        <v>0.08</v>
      </c>
      <c r="M1277" s="96">
        <f t="shared" si="917"/>
        <v>62.25</v>
      </c>
      <c r="N1277" s="96">
        <f t="shared" si="918"/>
        <v>60</v>
      </c>
      <c r="O1277" s="96">
        <f>M1277+N1277</f>
        <v>122.25</v>
      </c>
      <c r="P1277" s="187">
        <v>359440</v>
      </c>
      <c r="Q1277" s="98">
        <f>VLOOKUP(H1277,Devices!$A$2:$C$2077,3,FALSE)</f>
        <v>368353</v>
      </c>
      <c r="R1277" s="94">
        <f t="shared" si="919"/>
        <v>8913</v>
      </c>
      <c r="S1277" s="94">
        <f>IF(R1277-I1277&gt;0, R1277-I1277,"0")</f>
        <v>5913</v>
      </c>
      <c r="T1277" s="94"/>
      <c r="U1277" s="96">
        <f>IF(S1277&gt;0,S1277*K1277,"0")</f>
        <v>122.69475000000001</v>
      </c>
      <c r="V1277" s="99">
        <v>74613</v>
      </c>
      <c r="W1277" s="100">
        <f>VLOOKUP(H1277,Devices!$A$2:$D$2077,4,FALSE)</f>
        <v>77311</v>
      </c>
      <c r="X1277" s="94">
        <f t="shared" si="920"/>
        <v>2698</v>
      </c>
      <c r="Y1277" s="94">
        <f>IF(X1277-J1277&gt;0,X1277-J1277,"0")</f>
        <v>1948</v>
      </c>
      <c r="Z1277" s="94"/>
      <c r="AA1277" s="96">
        <f>IF(Y1277&gt;0,Y1277*L1277,"0")</f>
        <v>155.84</v>
      </c>
      <c r="AB1277" s="91">
        <v>400.78475000000003</v>
      </c>
      <c r="AC1277" s="91"/>
      <c r="AG1277" s="4"/>
      <c r="AH1277" s="4"/>
    </row>
    <row r="1278" spans="1:34" s="4" customFormat="1" ht="15" customHeight="1">
      <c r="A1278" s="81"/>
      <c r="B1278" s="90">
        <v>1012003900</v>
      </c>
      <c r="C1278" s="91"/>
      <c r="D1278" s="294"/>
      <c r="E1278" s="90" t="s">
        <v>733</v>
      </c>
      <c r="F1278" s="90"/>
      <c r="G1278" s="90"/>
      <c r="H1278" s="93"/>
      <c r="I1278" s="187"/>
      <c r="J1278" s="94"/>
      <c r="K1278" s="95"/>
      <c r="L1278" s="96"/>
      <c r="M1278" s="96"/>
      <c r="N1278" s="96"/>
      <c r="O1278" s="96"/>
      <c r="P1278" s="187"/>
      <c r="Q1278" s="98"/>
      <c r="R1278" s="94"/>
      <c r="S1278" s="94"/>
      <c r="T1278" s="94"/>
      <c r="U1278" s="96"/>
      <c r="V1278" s="99"/>
      <c r="W1278" s="100"/>
      <c r="X1278" s="94"/>
      <c r="Y1278" s="94"/>
      <c r="Z1278" s="94"/>
      <c r="AA1278" s="96"/>
      <c r="AB1278" s="91"/>
      <c r="AC1278" s="91"/>
      <c r="AG1278" s="3"/>
      <c r="AH1278" s="3"/>
    </row>
    <row r="1279" spans="1:34" s="4" customFormat="1" ht="15" customHeight="1">
      <c r="A1279" s="81" t="s">
        <v>3772</v>
      </c>
      <c r="B1279" s="90">
        <v>1071315750</v>
      </c>
      <c r="C1279" s="91">
        <f>SUM(O1279+U1279+AA1279)</f>
        <v>264.98175000000003</v>
      </c>
      <c r="D1279" s="294">
        <v>12356181</v>
      </c>
      <c r="E1279" s="230" t="s">
        <v>5508</v>
      </c>
      <c r="F1279" s="90" t="s">
        <v>3252</v>
      </c>
      <c r="G1279" s="90" t="s">
        <v>2362</v>
      </c>
      <c r="H1279" s="93" t="s">
        <v>3773</v>
      </c>
      <c r="I1279" s="187">
        <v>4000</v>
      </c>
      <c r="J1279" s="94">
        <v>100</v>
      </c>
      <c r="K1279" s="95">
        <v>2.0750000000000001E-2</v>
      </c>
      <c r="L1279" s="96">
        <v>0.08</v>
      </c>
      <c r="M1279" s="96">
        <f t="shared" ref="M1279:M1319" si="929">I1279*K1279</f>
        <v>83</v>
      </c>
      <c r="N1279" s="96">
        <f t="shared" ref="N1279:N1319" si="930">J1279*L1279</f>
        <v>8</v>
      </c>
      <c r="O1279" s="96">
        <f>M1279+N1279</f>
        <v>91</v>
      </c>
      <c r="P1279" s="187">
        <v>139479</v>
      </c>
      <c r="Q1279" s="98">
        <f>VLOOKUP(H1279,Devices!$A$2:$C$2077,3,FALSE)</f>
        <v>143748</v>
      </c>
      <c r="R1279" s="94">
        <f t="shared" ref="R1279:R1319" si="931">Q1279-P1279</f>
        <v>4269</v>
      </c>
      <c r="S1279" s="94">
        <f>IF(R1279-I1279&gt;0, R1279-I1279,"0")</f>
        <v>269</v>
      </c>
      <c r="T1279" s="94"/>
      <c r="U1279" s="96">
        <f>IF(S1279&gt;0,S1279*K1279,"0")</f>
        <v>5.5817500000000004</v>
      </c>
      <c r="V1279" s="99">
        <v>48069</v>
      </c>
      <c r="W1279" s="100">
        <f>VLOOKUP(H1279,Devices!$A$2:$D$2077,4,FALSE)</f>
        <v>50274</v>
      </c>
      <c r="X1279" s="94">
        <f t="shared" ref="X1279:X1319" si="932">W1279-V1279</f>
        <v>2205</v>
      </c>
      <c r="Y1279" s="94">
        <f>IF(X1279-J1279&gt;0,X1279-J1279,"0")</f>
        <v>2105</v>
      </c>
      <c r="Z1279" s="94"/>
      <c r="AA1279" s="96">
        <f>IF(Y1279&gt;0,Y1279*L1279,"0")</f>
        <v>168.4</v>
      </c>
      <c r="AB1279" s="91">
        <v>264.98175000000003</v>
      </c>
      <c r="AC1279" s="91"/>
      <c r="AF1279" s="3"/>
    </row>
    <row r="1280" spans="1:34" s="3" customFormat="1" ht="15" customHeight="1">
      <c r="A1280" s="81">
        <v>147</v>
      </c>
      <c r="B1280" s="90">
        <v>1058729350</v>
      </c>
      <c r="C1280" s="91">
        <f>SUM(U1280+AA1280)</f>
        <v>35.067320000000002</v>
      </c>
      <c r="D1280" s="294">
        <v>12355189</v>
      </c>
      <c r="E1280" s="90" t="s">
        <v>961</v>
      </c>
      <c r="F1280" s="90" t="s">
        <v>737</v>
      </c>
      <c r="G1280" s="90" t="s">
        <v>1248</v>
      </c>
      <c r="H1280" s="93" t="s">
        <v>738</v>
      </c>
      <c r="I1280" s="94">
        <v>0</v>
      </c>
      <c r="J1280" s="94">
        <v>0</v>
      </c>
      <c r="K1280" s="95">
        <v>1.9970000000000002E-2</v>
      </c>
      <c r="L1280" s="96">
        <v>0.08</v>
      </c>
      <c r="M1280" s="96">
        <f t="shared" si="929"/>
        <v>0</v>
      </c>
      <c r="N1280" s="96">
        <f t="shared" si="930"/>
        <v>0</v>
      </c>
      <c r="O1280" s="96" t="s">
        <v>27</v>
      </c>
      <c r="P1280" s="187">
        <v>44924</v>
      </c>
      <c r="Q1280" s="98">
        <f>VLOOKUP(H1280,Devices!$A$2:$C$2077,3,FALSE)</f>
        <v>46680</v>
      </c>
      <c r="R1280" s="94">
        <f t="shared" si="931"/>
        <v>1756</v>
      </c>
      <c r="S1280" s="94"/>
      <c r="T1280" s="94">
        <f t="shared" ref="T1280:T1313" si="933">IF(R1280-I1280&gt;0, R1280-I1280,"0")</f>
        <v>1756</v>
      </c>
      <c r="U1280" s="624">
        <f t="shared" ref="U1280:U1313" si="934">IF(T1280&gt;0,T1280*K1280,"0")</f>
        <v>35.067320000000002</v>
      </c>
      <c r="V1280" s="99">
        <v>0</v>
      </c>
      <c r="W1280" s="100">
        <v>0</v>
      </c>
      <c r="X1280" s="94">
        <f t="shared" si="932"/>
        <v>0</v>
      </c>
      <c r="Y1280" s="94"/>
      <c r="Z1280" s="94" t="str">
        <f t="shared" ref="Z1280:Z1313" si="935">IF(X1280-J1280&gt;0,X1280-J1280,"0")</f>
        <v>0</v>
      </c>
      <c r="AA1280" s="624">
        <f t="shared" ref="AA1280:AA1313" si="936">IF(Z1280&gt;0,Z1280*L1280,"0")</f>
        <v>0</v>
      </c>
      <c r="AB1280" s="91">
        <v>35.067320000000002</v>
      </c>
      <c r="AC1280" s="91"/>
      <c r="AF1280" s="4"/>
      <c r="AG1280" s="4"/>
      <c r="AH1280" s="4"/>
    </row>
    <row r="1281" spans="1:32" s="3" customFormat="1" ht="15" customHeight="1">
      <c r="A1281" s="81">
        <v>147</v>
      </c>
      <c r="B1281" s="90">
        <v>1058729350</v>
      </c>
      <c r="C1281" s="91">
        <f>SUM(U1281+AA1281)</f>
        <v>195.04699000000002</v>
      </c>
      <c r="D1281" s="294">
        <v>12355146</v>
      </c>
      <c r="E1281" s="90" t="s">
        <v>961</v>
      </c>
      <c r="F1281" s="90" t="s">
        <v>739</v>
      </c>
      <c r="G1281" s="90" t="s">
        <v>851</v>
      </c>
      <c r="H1281" s="93" t="s">
        <v>740</v>
      </c>
      <c r="I1281" s="94">
        <v>0</v>
      </c>
      <c r="J1281" s="94">
        <v>0</v>
      </c>
      <c r="K1281" s="95">
        <v>1.9970000000000002E-2</v>
      </c>
      <c r="L1281" s="96">
        <v>0.08</v>
      </c>
      <c r="M1281" s="96">
        <f t="shared" si="929"/>
        <v>0</v>
      </c>
      <c r="N1281" s="96">
        <f t="shared" si="930"/>
        <v>0</v>
      </c>
      <c r="O1281" s="96" t="s">
        <v>27</v>
      </c>
      <c r="P1281" s="187">
        <v>392675</v>
      </c>
      <c r="Q1281" s="98">
        <f>VLOOKUP(H1281,Devices!$A$2:$C$2077,3,FALSE)</f>
        <v>402442</v>
      </c>
      <c r="R1281" s="94">
        <f t="shared" si="931"/>
        <v>9767</v>
      </c>
      <c r="S1281" s="94"/>
      <c r="T1281" s="94">
        <f t="shared" si="933"/>
        <v>9767</v>
      </c>
      <c r="U1281" s="624">
        <f t="shared" si="934"/>
        <v>195.04699000000002</v>
      </c>
      <c r="V1281" s="99">
        <v>0</v>
      </c>
      <c r="W1281" s="100">
        <v>0</v>
      </c>
      <c r="X1281" s="94">
        <f t="shared" si="932"/>
        <v>0</v>
      </c>
      <c r="Y1281" s="94"/>
      <c r="Z1281" s="94" t="str">
        <f t="shared" si="935"/>
        <v>0</v>
      </c>
      <c r="AA1281" s="624">
        <f t="shared" si="936"/>
        <v>0</v>
      </c>
      <c r="AB1281" s="91">
        <v>195.04699000000002</v>
      </c>
      <c r="AC1281" s="91"/>
      <c r="AF1281" s="4"/>
    </row>
    <row r="1282" spans="1:32" s="3" customFormat="1" ht="15" customHeight="1">
      <c r="A1282" s="81">
        <v>147</v>
      </c>
      <c r="B1282" s="90">
        <v>1058729350</v>
      </c>
      <c r="C1282" s="91">
        <f>SUM(U1282+AA1282)</f>
        <v>69.395750000000007</v>
      </c>
      <c r="D1282" s="294">
        <v>12355147</v>
      </c>
      <c r="E1282" s="90" t="s">
        <v>961</v>
      </c>
      <c r="F1282" s="90" t="s">
        <v>741</v>
      </c>
      <c r="G1282" s="90" t="s">
        <v>851</v>
      </c>
      <c r="H1282" s="93" t="s">
        <v>742</v>
      </c>
      <c r="I1282" s="94">
        <v>0</v>
      </c>
      <c r="J1282" s="94">
        <v>0</v>
      </c>
      <c r="K1282" s="95">
        <v>1.9970000000000002E-2</v>
      </c>
      <c r="L1282" s="96">
        <v>0.08</v>
      </c>
      <c r="M1282" s="96">
        <f t="shared" si="929"/>
        <v>0</v>
      </c>
      <c r="N1282" s="96">
        <f t="shared" si="930"/>
        <v>0</v>
      </c>
      <c r="O1282" s="96" t="s">
        <v>27</v>
      </c>
      <c r="P1282" s="187">
        <v>156326</v>
      </c>
      <c r="Q1282" s="98">
        <f>VLOOKUP(H1282,Devices!$A$2:$C$2077,3,FALSE)</f>
        <v>159801</v>
      </c>
      <c r="R1282" s="94">
        <f t="shared" si="931"/>
        <v>3475</v>
      </c>
      <c r="S1282" s="94"/>
      <c r="T1282" s="94">
        <f t="shared" si="933"/>
        <v>3475</v>
      </c>
      <c r="U1282" s="624">
        <f t="shared" si="934"/>
        <v>69.395750000000007</v>
      </c>
      <c r="V1282" s="99">
        <v>0</v>
      </c>
      <c r="W1282" s="100">
        <v>0</v>
      </c>
      <c r="X1282" s="94">
        <f t="shared" si="932"/>
        <v>0</v>
      </c>
      <c r="Y1282" s="94"/>
      <c r="Z1282" s="94" t="str">
        <f t="shared" si="935"/>
        <v>0</v>
      </c>
      <c r="AA1282" s="624">
        <f t="shared" si="936"/>
        <v>0</v>
      </c>
      <c r="AB1282" s="91">
        <v>69.395750000000007</v>
      </c>
      <c r="AC1282" s="91"/>
    </row>
    <row r="1283" spans="1:32" s="3" customFormat="1" ht="15" customHeight="1">
      <c r="A1283" s="81">
        <v>147</v>
      </c>
      <c r="B1283" s="90">
        <v>1058729350</v>
      </c>
      <c r="C1283" s="91">
        <f>SUM(U1283+AA1283)</f>
        <v>56.215550000000007</v>
      </c>
      <c r="D1283" s="294">
        <v>12355143</v>
      </c>
      <c r="E1283" s="90" t="s">
        <v>961</v>
      </c>
      <c r="F1283" s="90" t="s">
        <v>743</v>
      </c>
      <c r="G1283" s="90" t="s">
        <v>851</v>
      </c>
      <c r="H1283" s="93" t="s">
        <v>744</v>
      </c>
      <c r="I1283" s="94">
        <v>0</v>
      </c>
      <c r="J1283" s="94">
        <v>0</v>
      </c>
      <c r="K1283" s="95">
        <v>1.9970000000000002E-2</v>
      </c>
      <c r="L1283" s="96">
        <v>0.08</v>
      </c>
      <c r="M1283" s="96">
        <f t="shared" si="929"/>
        <v>0</v>
      </c>
      <c r="N1283" s="96">
        <f t="shared" si="930"/>
        <v>0</v>
      </c>
      <c r="O1283" s="96" t="s">
        <v>27</v>
      </c>
      <c r="P1283" s="187">
        <v>141523</v>
      </c>
      <c r="Q1283" s="98">
        <f>VLOOKUP(H1283,Devices!$A$2:$C$2077,3,FALSE)</f>
        <v>144338</v>
      </c>
      <c r="R1283" s="94">
        <f t="shared" si="931"/>
        <v>2815</v>
      </c>
      <c r="S1283" s="94"/>
      <c r="T1283" s="94">
        <f t="shared" si="933"/>
        <v>2815</v>
      </c>
      <c r="U1283" s="624">
        <f t="shared" si="934"/>
        <v>56.215550000000007</v>
      </c>
      <c r="V1283" s="99">
        <v>0</v>
      </c>
      <c r="W1283" s="100">
        <v>0</v>
      </c>
      <c r="X1283" s="94">
        <f t="shared" si="932"/>
        <v>0</v>
      </c>
      <c r="Y1283" s="94"/>
      <c r="Z1283" s="94" t="str">
        <f t="shared" si="935"/>
        <v>0</v>
      </c>
      <c r="AA1283" s="624">
        <f t="shared" si="936"/>
        <v>0</v>
      </c>
      <c r="AB1283" s="91">
        <v>56.215550000000007</v>
      </c>
      <c r="AC1283" s="91"/>
    </row>
    <row r="1284" spans="1:32" s="3" customFormat="1" ht="15" customHeight="1">
      <c r="A1284" s="81">
        <v>147</v>
      </c>
      <c r="B1284" s="90">
        <v>1058729350</v>
      </c>
      <c r="C1284" s="91">
        <f>SUM(U1284+AA1284)</f>
        <v>125.85094000000001</v>
      </c>
      <c r="D1284" s="294">
        <v>12355149</v>
      </c>
      <c r="E1284" s="90" t="s">
        <v>961</v>
      </c>
      <c r="F1284" s="90" t="s">
        <v>745</v>
      </c>
      <c r="G1284" s="90" t="s">
        <v>851</v>
      </c>
      <c r="H1284" s="93" t="s">
        <v>746</v>
      </c>
      <c r="I1284" s="94">
        <v>0</v>
      </c>
      <c r="J1284" s="94">
        <v>0</v>
      </c>
      <c r="K1284" s="95">
        <v>1.9970000000000002E-2</v>
      </c>
      <c r="L1284" s="96">
        <v>0.08</v>
      </c>
      <c r="M1284" s="96">
        <f t="shared" si="929"/>
        <v>0</v>
      </c>
      <c r="N1284" s="96">
        <f t="shared" si="930"/>
        <v>0</v>
      </c>
      <c r="O1284" s="96" t="s">
        <v>27</v>
      </c>
      <c r="P1284" s="187">
        <v>287290</v>
      </c>
      <c r="Q1284" s="98">
        <f>VLOOKUP(H1284,Devices!$A$2:$C$2077,3,FALSE)</f>
        <v>293592</v>
      </c>
      <c r="R1284" s="94">
        <f t="shared" si="931"/>
        <v>6302</v>
      </c>
      <c r="S1284" s="94"/>
      <c r="T1284" s="94">
        <f t="shared" si="933"/>
        <v>6302</v>
      </c>
      <c r="U1284" s="624">
        <f t="shared" si="934"/>
        <v>125.85094000000001</v>
      </c>
      <c r="V1284" s="99">
        <v>0</v>
      </c>
      <c r="W1284" s="100">
        <v>0</v>
      </c>
      <c r="X1284" s="94">
        <f t="shared" si="932"/>
        <v>0</v>
      </c>
      <c r="Y1284" s="94"/>
      <c r="Z1284" s="94" t="str">
        <f t="shared" si="935"/>
        <v>0</v>
      </c>
      <c r="AA1284" s="624">
        <f t="shared" si="936"/>
        <v>0</v>
      </c>
      <c r="AB1284" s="91">
        <v>125.85094000000001</v>
      </c>
      <c r="AC1284" s="91"/>
    </row>
    <row r="1285" spans="1:32" s="3" customFormat="1" ht="15" customHeight="1">
      <c r="A1285" s="81">
        <v>147</v>
      </c>
      <c r="B1285" s="90">
        <v>1058729350</v>
      </c>
      <c r="C1285" s="91">
        <f>SUM(U1285+AA1285)</f>
        <v>485.71034000000003</v>
      </c>
      <c r="D1285" s="294">
        <v>12355148</v>
      </c>
      <c r="E1285" s="90" t="s">
        <v>961</v>
      </c>
      <c r="F1285" s="90" t="s">
        <v>747</v>
      </c>
      <c r="G1285" s="90" t="s">
        <v>851</v>
      </c>
      <c r="H1285" s="93" t="s">
        <v>748</v>
      </c>
      <c r="I1285" s="94">
        <v>0</v>
      </c>
      <c r="J1285" s="94">
        <v>0</v>
      </c>
      <c r="K1285" s="95">
        <v>1.9970000000000002E-2</v>
      </c>
      <c r="L1285" s="96">
        <v>0.08</v>
      </c>
      <c r="M1285" s="96">
        <f t="shared" si="929"/>
        <v>0</v>
      </c>
      <c r="N1285" s="96">
        <f t="shared" si="930"/>
        <v>0</v>
      </c>
      <c r="O1285" s="96" t="s">
        <v>27</v>
      </c>
      <c r="P1285" s="187">
        <v>1469748</v>
      </c>
      <c r="Q1285" s="98">
        <v>1494070</v>
      </c>
      <c r="R1285" s="94">
        <f t="shared" si="931"/>
        <v>24322</v>
      </c>
      <c r="S1285" s="94"/>
      <c r="T1285" s="94">
        <f t="shared" si="933"/>
        <v>24322</v>
      </c>
      <c r="U1285" s="624">
        <f t="shared" si="934"/>
        <v>485.71034000000003</v>
      </c>
      <c r="V1285" s="99">
        <v>0</v>
      </c>
      <c r="W1285" s="100">
        <f>VLOOKUP(H1285,[1]Billing!$I$2:$Y$2302,17,FALSE)</f>
        <v>0</v>
      </c>
      <c r="X1285" s="94">
        <f t="shared" si="932"/>
        <v>0</v>
      </c>
      <c r="Y1285" s="94"/>
      <c r="Z1285" s="94" t="str">
        <f t="shared" si="935"/>
        <v>0</v>
      </c>
      <c r="AA1285" s="624">
        <f t="shared" si="936"/>
        <v>0</v>
      </c>
      <c r="AB1285" s="91">
        <v>485.71034000000003</v>
      </c>
      <c r="AC1285" s="91"/>
    </row>
    <row r="1286" spans="1:32" s="3" customFormat="1" ht="15" customHeight="1">
      <c r="A1286" s="81">
        <v>147</v>
      </c>
      <c r="B1286" s="90">
        <v>1058729350</v>
      </c>
      <c r="C1286" s="91">
        <f>SUM(U1286+AA1286)</f>
        <v>10.56413</v>
      </c>
      <c r="D1286" s="294">
        <v>12355156</v>
      </c>
      <c r="E1286" s="90" t="s">
        <v>961</v>
      </c>
      <c r="F1286" s="90" t="s">
        <v>749</v>
      </c>
      <c r="G1286" s="90" t="s">
        <v>1227</v>
      </c>
      <c r="H1286" s="93" t="s">
        <v>750</v>
      </c>
      <c r="I1286" s="94">
        <v>0</v>
      </c>
      <c r="J1286" s="94">
        <v>0</v>
      </c>
      <c r="K1286" s="95">
        <v>1.9970000000000002E-2</v>
      </c>
      <c r="L1286" s="96">
        <v>0.08</v>
      </c>
      <c r="M1286" s="96">
        <f t="shared" si="929"/>
        <v>0</v>
      </c>
      <c r="N1286" s="96">
        <f t="shared" si="930"/>
        <v>0</v>
      </c>
      <c r="O1286" s="96" t="s">
        <v>27</v>
      </c>
      <c r="P1286" s="187">
        <v>41186</v>
      </c>
      <c r="Q1286" s="98">
        <f>VLOOKUP(H1286,Devices!$A$2:$C$2077,3,FALSE)</f>
        <v>41715</v>
      </c>
      <c r="R1286" s="94">
        <f t="shared" si="931"/>
        <v>529</v>
      </c>
      <c r="S1286" s="94"/>
      <c r="T1286" s="94">
        <f t="shared" si="933"/>
        <v>529</v>
      </c>
      <c r="U1286" s="624">
        <f t="shared" si="934"/>
        <v>10.56413</v>
      </c>
      <c r="V1286" s="99">
        <v>0</v>
      </c>
      <c r="W1286" s="100">
        <v>0</v>
      </c>
      <c r="X1286" s="94">
        <f t="shared" si="932"/>
        <v>0</v>
      </c>
      <c r="Y1286" s="94"/>
      <c r="Z1286" s="94" t="str">
        <f t="shared" si="935"/>
        <v>0</v>
      </c>
      <c r="AA1286" s="624">
        <f t="shared" si="936"/>
        <v>0</v>
      </c>
      <c r="AB1286" s="91">
        <v>10.56413</v>
      </c>
      <c r="AC1286" s="91"/>
    </row>
    <row r="1287" spans="1:32" s="3" customFormat="1" ht="15" customHeight="1">
      <c r="A1287" s="81">
        <v>147</v>
      </c>
      <c r="B1287" s="90">
        <v>1058724110</v>
      </c>
      <c r="C1287" s="91">
        <f>SUM(U1287+AA1287)</f>
        <v>7.4887500000000005</v>
      </c>
      <c r="D1287" s="294">
        <v>12355151</v>
      </c>
      <c r="E1287" s="90" t="s">
        <v>961</v>
      </c>
      <c r="F1287" s="90" t="s">
        <v>751</v>
      </c>
      <c r="G1287" s="90" t="s">
        <v>40</v>
      </c>
      <c r="H1287" s="93" t="s">
        <v>5309</v>
      </c>
      <c r="I1287" s="94">
        <v>0</v>
      </c>
      <c r="J1287" s="94">
        <v>0</v>
      </c>
      <c r="K1287" s="95">
        <v>1.9970000000000002E-2</v>
      </c>
      <c r="L1287" s="96">
        <v>0.08</v>
      </c>
      <c r="M1287" s="96">
        <f t="shared" si="929"/>
        <v>0</v>
      </c>
      <c r="N1287" s="96">
        <f t="shared" si="930"/>
        <v>0</v>
      </c>
      <c r="O1287" s="96" t="s">
        <v>27</v>
      </c>
      <c r="P1287" s="187">
        <v>53829</v>
      </c>
      <c r="Q1287" s="98">
        <f>VLOOKUP(H1287,Devices!$A$2:$C$2077,3,FALSE)</f>
        <v>54204</v>
      </c>
      <c r="R1287" s="94">
        <f t="shared" si="931"/>
        <v>375</v>
      </c>
      <c r="S1287" s="94"/>
      <c r="T1287" s="94">
        <f t="shared" si="933"/>
        <v>375</v>
      </c>
      <c r="U1287" s="624">
        <f t="shared" si="934"/>
        <v>7.4887500000000005</v>
      </c>
      <c r="V1287" s="99">
        <v>0</v>
      </c>
      <c r="W1287" s="100">
        <v>0</v>
      </c>
      <c r="X1287" s="94">
        <f t="shared" si="932"/>
        <v>0</v>
      </c>
      <c r="Y1287" s="94"/>
      <c r="Z1287" s="94" t="str">
        <f t="shared" si="935"/>
        <v>0</v>
      </c>
      <c r="AA1287" s="624">
        <f t="shared" si="936"/>
        <v>0</v>
      </c>
      <c r="AB1287" s="91">
        <v>7.4887500000000005</v>
      </c>
      <c r="AC1287" s="91"/>
    </row>
    <row r="1288" spans="1:32" s="3" customFormat="1" ht="15" customHeight="1">
      <c r="A1288" s="81">
        <v>147</v>
      </c>
      <c r="B1288" s="90">
        <v>1058724110</v>
      </c>
      <c r="C1288" s="91">
        <f>SUM(U1288+AA1288)</f>
        <v>34.388339999999999</v>
      </c>
      <c r="D1288" s="294">
        <v>12355150</v>
      </c>
      <c r="E1288" s="90" t="s">
        <v>961</v>
      </c>
      <c r="F1288" s="90" t="s">
        <v>752</v>
      </c>
      <c r="G1288" s="90" t="s">
        <v>851</v>
      </c>
      <c r="H1288" s="93" t="s">
        <v>753</v>
      </c>
      <c r="I1288" s="94">
        <v>0</v>
      </c>
      <c r="J1288" s="94">
        <v>0</v>
      </c>
      <c r="K1288" s="95">
        <v>1.9970000000000002E-2</v>
      </c>
      <c r="L1288" s="96">
        <v>0.08</v>
      </c>
      <c r="M1288" s="96">
        <f t="shared" si="929"/>
        <v>0</v>
      </c>
      <c r="N1288" s="96">
        <f t="shared" si="930"/>
        <v>0</v>
      </c>
      <c r="O1288" s="96" t="s">
        <v>27</v>
      </c>
      <c r="P1288" s="187">
        <v>159846</v>
      </c>
      <c r="Q1288" s="98">
        <f>VLOOKUP(H1288,Devices!$A$2:$C$2077,3,FALSE)</f>
        <v>161568</v>
      </c>
      <c r="R1288" s="94">
        <f t="shared" si="931"/>
        <v>1722</v>
      </c>
      <c r="S1288" s="94"/>
      <c r="T1288" s="94">
        <f t="shared" si="933"/>
        <v>1722</v>
      </c>
      <c r="U1288" s="624">
        <f t="shared" si="934"/>
        <v>34.388339999999999</v>
      </c>
      <c r="V1288" s="99">
        <v>0</v>
      </c>
      <c r="W1288" s="100">
        <v>0</v>
      </c>
      <c r="X1288" s="94">
        <f t="shared" si="932"/>
        <v>0</v>
      </c>
      <c r="Y1288" s="94"/>
      <c r="Z1288" s="94" t="str">
        <f t="shared" si="935"/>
        <v>0</v>
      </c>
      <c r="AA1288" s="624">
        <f t="shared" si="936"/>
        <v>0</v>
      </c>
      <c r="AB1288" s="91">
        <v>34.388339999999999</v>
      </c>
      <c r="AC1288" s="91"/>
    </row>
    <row r="1289" spans="1:32" s="3" customFormat="1" ht="15" customHeight="1">
      <c r="A1289" s="81">
        <v>147</v>
      </c>
      <c r="B1289" s="90">
        <v>1058729250</v>
      </c>
      <c r="C1289" s="91">
        <f>SUM(U1289+AA1289)</f>
        <v>471.53164000000004</v>
      </c>
      <c r="D1289" s="294">
        <v>12355145</v>
      </c>
      <c r="E1289" s="90" t="s">
        <v>961</v>
      </c>
      <c r="F1289" s="90" t="s">
        <v>754</v>
      </c>
      <c r="G1289" s="90" t="s">
        <v>851</v>
      </c>
      <c r="H1289" s="93" t="s">
        <v>755</v>
      </c>
      <c r="I1289" s="94">
        <v>0</v>
      </c>
      <c r="J1289" s="94">
        <v>0</v>
      </c>
      <c r="K1289" s="95">
        <v>1.9970000000000002E-2</v>
      </c>
      <c r="L1289" s="96">
        <v>0.08</v>
      </c>
      <c r="M1289" s="96">
        <f t="shared" si="929"/>
        <v>0</v>
      </c>
      <c r="N1289" s="96">
        <f t="shared" si="930"/>
        <v>0</v>
      </c>
      <c r="O1289" s="96" t="s">
        <v>27</v>
      </c>
      <c r="P1289" s="187">
        <v>1132511</v>
      </c>
      <c r="Q1289" s="98">
        <f>VLOOKUP(H1289,Devices!$A$2:$C$2077,3,FALSE)</f>
        <v>1156123</v>
      </c>
      <c r="R1289" s="94">
        <f t="shared" si="931"/>
        <v>23612</v>
      </c>
      <c r="S1289" s="94"/>
      <c r="T1289" s="94">
        <f t="shared" si="933"/>
        <v>23612</v>
      </c>
      <c r="U1289" s="624">
        <f t="shared" si="934"/>
        <v>471.53164000000004</v>
      </c>
      <c r="V1289" s="99">
        <v>0</v>
      </c>
      <c r="W1289" s="100">
        <v>0</v>
      </c>
      <c r="X1289" s="94">
        <f t="shared" si="932"/>
        <v>0</v>
      </c>
      <c r="Y1289" s="94"/>
      <c r="Z1289" s="94" t="str">
        <f t="shared" si="935"/>
        <v>0</v>
      </c>
      <c r="AA1289" s="624">
        <f t="shared" si="936"/>
        <v>0</v>
      </c>
      <c r="AB1289" s="91">
        <v>471.53164000000004</v>
      </c>
      <c r="AC1289" s="91"/>
    </row>
    <row r="1290" spans="1:32" s="3" customFormat="1" ht="15" customHeight="1">
      <c r="A1290" s="81">
        <v>147</v>
      </c>
      <c r="B1290" s="90">
        <v>1013194060</v>
      </c>
      <c r="C1290" s="91">
        <f>SUM(U1290+AA1290)</f>
        <v>14.697920000000002</v>
      </c>
      <c r="D1290" s="294">
        <v>12355154</v>
      </c>
      <c r="E1290" s="90" t="s">
        <v>2876</v>
      </c>
      <c r="F1290" s="90" t="s">
        <v>756</v>
      </c>
      <c r="G1290" s="90" t="s">
        <v>1227</v>
      </c>
      <c r="H1290" s="93" t="s">
        <v>757</v>
      </c>
      <c r="I1290" s="94">
        <v>0</v>
      </c>
      <c r="J1290" s="94">
        <v>0</v>
      </c>
      <c r="K1290" s="95">
        <v>1.9970000000000002E-2</v>
      </c>
      <c r="L1290" s="96">
        <v>0.08</v>
      </c>
      <c r="M1290" s="96">
        <f t="shared" si="929"/>
        <v>0</v>
      </c>
      <c r="N1290" s="96">
        <f t="shared" si="930"/>
        <v>0</v>
      </c>
      <c r="O1290" s="96" t="s">
        <v>27</v>
      </c>
      <c r="P1290" s="187">
        <v>32496</v>
      </c>
      <c r="Q1290" s="98">
        <f>VLOOKUP(H1290,Devices!$A$2:$C$2077,3,FALSE)</f>
        <v>33232</v>
      </c>
      <c r="R1290" s="94">
        <f t="shared" si="931"/>
        <v>736</v>
      </c>
      <c r="S1290" s="94"/>
      <c r="T1290" s="94">
        <f t="shared" si="933"/>
        <v>736</v>
      </c>
      <c r="U1290" s="624">
        <f t="shared" si="934"/>
        <v>14.697920000000002</v>
      </c>
      <c r="V1290" s="99">
        <v>0</v>
      </c>
      <c r="W1290" s="100">
        <v>0</v>
      </c>
      <c r="X1290" s="94">
        <f t="shared" si="932"/>
        <v>0</v>
      </c>
      <c r="Y1290" s="94"/>
      <c r="Z1290" s="94" t="str">
        <f t="shared" si="935"/>
        <v>0</v>
      </c>
      <c r="AA1290" s="624">
        <f t="shared" si="936"/>
        <v>0</v>
      </c>
      <c r="AB1290" s="91">
        <v>14.697920000000002</v>
      </c>
      <c r="AC1290" s="91"/>
    </row>
    <row r="1291" spans="1:32" s="3" customFormat="1" ht="15" customHeight="1">
      <c r="A1291" s="81">
        <v>147</v>
      </c>
      <c r="B1291" s="90">
        <v>1013194060</v>
      </c>
      <c r="C1291" s="91">
        <f>SUM(U1291+AA1291)</f>
        <v>0</v>
      </c>
      <c r="D1291" s="294">
        <v>12355161</v>
      </c>
      <c r="E1291" s="90" t="s">
        <v>2876</v>
      </c>
      <c r="F1291" s="90" t="s">
        <v>758</v>
      </c>
      <c r="G1291" s="90" t="s">
        <v>1227</v>
      </c>
      <c r="H1291" s="93" t="s">
        <v>5302</v>
      </c>
      <c r="I1291" s="94">
        <v>0</v>
      </c>
      <c r="J1291" s="94">
        <v>0</v>
      </c>
      <c r="K1291" s="95">
        <v>1.9970000000000002E-2</v>
      </c>
      <c r="L1291" s="96">
        <v>0.08</v>
      </c>
      <c r="M1291" s="96">
        <f t="shared" si="929"/>
        <v>0</v>
      </c>
      <c r="N1291" s="96">
        <f t="shared" si="930"/>
        <v>0</v>
      </c>
      <c r="O1291" s="96" t="s">
        <v>27</v>
      </c>
      <c r="P1291" s="187">
        <v>17052</v>
      </c>
      <c r="Q1291" s="98">
        <f>VLOOKUP(H1291,Devices!$A$2:$C$2077,3,FALSE)</f>
        <v>17052</v>
      </c>
      <c r="R1291" s="94">
        <f t="shared" si="931"/>
        <v>0</v>
      </c>
      <c r="S1291" s="94"/>
      <c r="T1291" s="94" t="str">
        <f t="shared" si="933"/>
        <v>0</v>
      </c>
      <c r="U1291" s="624">
        <f t="shared" si="934"/>
        <v>0</v>
      </c>
      <c r="V1291" s="99">
        <v>0</v>
      </c>
      <c r="W1291" s="100">
        <v>0</v>
      </c>
      <c r="X1291" s="94">
        <f t="shared" si="932"/>
        <v>0</v>
      </c>
      <c r="Y1291" s="94"/>
      <c r="Z1291" s="94" t="str">
        <f t="shared" si="935"/>
        <v>0</v>
      </c>
      <c r="AA1291" s="624">
        <f t="shared" si="936"/>
        <v>0</v>
      </c>
      <c r="AB1291" s="91">
        <v>0</v>
      </c>
      <c r="AC1291" s="91"/>
    </row>
    <row r="1292" spans="1:32" s="3" customFormat="1" ht="15" customHeight="1">
      <c r="A1292" s="81">
        <v>147</v>
      </c>
      <c r="B1292" s="90">
        <v>1013194060</v>
      </c>
      <c r="C1292" s="91">
        <f>SUM(U1292+AA1292)</f>
        <v>1.7773300000000001</v>
      </c>
      <c r="D1292" s="294">
        <v>12355164</v>
      </c>
      <c r="E1292" s="90" t="s">
        <v>2876</v>
      </c>
      <c r="F1292" s="90" t="s">
        <v>759</v>
      </c>
      <c r="G1292" s="90" t="s">
        <v>1227</v>
      </c>
      <c r="H1292" s="93" t="s">
        <v>760</v>
      </c>
      <c r="I1292" s="94">
        <v>0</v>
      </c>
      <c r="J1292" s="94">
        <v>0</v>
      </c>
      <c r="K1292" s="95">
        <v>1.9970000000000002E-2</v>
      </c>
      <c r="L1292" s="96">
        <v>0.08</v>
      </c>
      <c r="M1292" s="96">
        <f t="shared" si="929"/>
        <v>0</v>
      </c>
      <c r="N1292" s="96">
        <f t="shared" si="930"/>
        <v>0</v>
      </c>
      <c r="O1292" s="96" t="s">
        <v>27</v>
      </c>
      <c r="P1292" s="187">
        <v>3187</v>
      </c>
      <c r="Q1292" s="98">
        <f>VLOOKUP(H1292,Devices!$A$2:$C$2077,3,FALSE)</f>
        <v>3276</v>
      </c>
      <c r="R1292" s="94">
        <f t="shared" si="931"/>
        <v>89</v>
      </c>
      <c r="S1292" s="94"/>
      <c r="T1292" s="94">
        <f t="shared" si="933"/>
        <v>89</v>
      </c>
      <c r="U1292" s="624">
        <f t="shared" si="934"/>
        <v>1.7773300000000001</v>
      </c>
      <c r="V1292" s="99">
        <v>0</v>
      </c>
      <c r="W1292" s="100">
        <v>0</v>
      </c>
      <c r="X1292" s="94">
        <f t="shared" si="932"/>
        <v>0</v>
      </c>
      <c r="Y1292" s="94"/>
      <c r="Z1292" s="94" t="str">
        <f t="shared" si="935"/>
        <v>0</v>
      </c>
      <c r="AA1292" s="624">
        <f t="shared" si="936"/>
        <v>0</v>
      </c>
      <c r="AB1292" s="91">
        <v>1.7773300000000001</v>
      </c>
      <c r="AC1292" s="91"/>
    </row>
    <row r="1293" spans="1:32" s="3" customFormat="1" ht="15" customHeight="1">
      <c r="A1293" s="81">
        <v>147</v>
      </c>
      <c r="B1293" s="90">
        <v>1013194060</v>
      </c>
      <c r="C1293" s="91">
        <f>SUM(U1293+AA1293)</f>
        <v>1.01847</v>
      </c>
      <c r="D1293" s="294">
        <v>12355160</v>
      </c>
      <c r="E1293" s="90" t="s">
        <v>2876</v>
      </c>
      <c r="F1293" s="90" t="s">
        <v>761</v>
      </c>
      <c r="G1293" s="90" t="s">
        <v>1227</v>
      </c>
      <c r="H1293" s="93" t="s">
        <v>762</v>
      </c>
      <c r="I1293" s="94">
        <v>0</v>
      </c>
      <c r="J1293" s="94">
        <v>0</v>
      </c>
      <c r="K1293" s="95">
        <v>1.9970000000000002E-2</v>
      </c>
      <c r="L1293" s="96">
        <v>0.08</v>
      </c>
      <c r="M1293" s="96">
        <f t="shared" si="929"/>
        <v>0</v>
      </c>
      <c r="N1293" s="96">
        <f t="shared" si="930"/>
        <v>0</v>
      </c>
      <c r="O1293" s="96" t="s">
        <v>27</v>
      </c>
      <c r="P1293" s="187">
        <v>1479</v>
      </c>
      <c r="Q1293" s="98">
        <f>VLOOKUP(H1293,Devices!$A$2:$C$2077,3,FALSE)</f>
        <v>1530</v>
      </c>
      <c r="R1293" s="94">
        <f t="shared" si="931"/>
        <v>51</v>
      </c>
      <c r="S1293" s="94"/>
      <c r="T1293" s="94">
        <f t="shared" si="933"/>
        <v>51</v>
      </c>
      <c r="U1293" s="624">
        <f t="shared" si="934"/>
        <v>1.01847</v>
      </c>
      <c r="V1293" s="99">
        <v>0</v>
      </c>
      <c r="W1293" s="100">
        <v>0</v>
      </c>
      <c r="X1293" s="94">
        <f t="shared" si="932"/>
        <v>0</v>
      </c>
      <c r="Y1293" s="94"/>
      <c r="Z1293" s="94" t="str">
        <f t="shared" si="935"/>
        <v>0</v>
      </c>
      <c r="AA1293" s="624">
        <f t="shared" si="936"/>
        <v>0</v>
      </c>
      <c r="AB1293" s="91">
        <v>1.01847</v>
      </c>
      <c r="AC1293" s="91"/>
    </row>
    <row r="1294" spans="1:32" s="3" customFormat="1" ht="15" customHeight="1">
      <c r="A1294" s="81">
        <v>147</v>
      </c>
      <c r="B1294" s="90">
        <v>1058729250</v>
      </c>
      <c r="C1294" s="91">
        <f>SUM(U1294+AA1294)</f>
        <v>73.469630000000009</v>
      </c>
      <c r="D1294" s="294">
        <v>12355153</v>
      </c>
      <c r="E1294" s="90" t="s">
        <v>961</v>
      </c>
      <c r="F1294" s="90" t="s">
        <v>763</v>
      </c>
      <c r="G1294" s="90" t="s">
        <v>1248</v>
      </c>
      <c r="H1294" s="93" t="s">
        <v>764</v>
      </c>
      <c r="I1294" s="94">
        <v>0</v>
      </c>
      <c r="J1294" s="94">
        <v>0</v>
      </c>
      <c r="K1294" s="95">
        <v>1.9970000000000002E-2</v>
      </c>
      <c r="L1294" s="96">
        <v>0.08</v>
      </c>
      <c r="M1294" s="96">
        <f t="shared" si="929"/>
        <v>0</v>
      </c>
      <c r="N1294" s="96">
        <f t="shared" si="930"/>
        <v>0</v>
      </c>
      <c r="O1294" s="96" t="s">
        <v>27</v>
      </c>
      <c r="P1294" s="187">
        <v>162038</v>
      </c>
      <c r="Q1294" s="98">
        <f>VLOOKUP(H1294,Devices!$A$2:$C$2077,3,FALSE)</f>
        <v>165717</v>
      </c>
      <c r="R1294" s="94">
        <f t="shared" si="931"/>
        <v>3679</v>
      </c>
      <c r="S1294" s="94"/>
      <c r="T1294" s="94">
        <f t="shared" si="933"/>
        <v>3679</v>
      </c>
      <c r="U1294" s="624">
        <f t="shared" si="934"/>
        <v>73.469630000000009</v>
      </c>
      <c r="V1294" s="99">
        <v>0</v>
      </c>
      <c r="W1294" s="100">
        <v>0</v>
      </c>
      <c r="X1294" s="94">
        <f t="shared" si="932"/>
        <v>0</v>
      </c>
      <c r="Y1294" s="94"/>
      <c r="Z1294" s="94" t="str">
        <f t="shared" si="935"/>
        <v>0</v>
      </c>
      <c r="AA1294" s="624">
        <f t="shared" si="936"/>
        <v>0</v>
      </c>
      <c r="AB1294" s="91">
        <v>73.469630000000009</v>
      </c>
      <c r="AC1294" s="91"/>
    </row>
    <row r="1295" spans="1:32" s="3" customFormat="1" ht="15" customHeight="1">
      <c r="A1295" s="81">
        <v>147</v>
      </c>
      <c r="B1295" s="90">
        <v>1058729250</v>
      </c>
      <c r="C1295" s="91">
        <f>SUM(U1295+AA1295)</f>
        <v>2.8357400000000004</v>
      </c>
      <c r="D1295" s="294">
        <v>12355165</v>
      </c>
      <c r="E1295" s="90" t="s">
        <v>961</v>
      </c>
      <c r="F1295" s="90" t="s">
        <v>765</v>
      </c>
      <c r="G1295" s="90" t="s">
        <v>1227</v>
      </c>
      <c r="H1295" s="93" t="s">
        <v>766</v>
      </c>
      <c r="I1295" s="94">
        <v>0</v>
      </c>
      <c r="J1295" s="94">
        <v>0</v>
      </c>
      <c r="K1295" s="95">
        <v>1.9970000000000002E-2</v>
      </c>
      <c r="L1295" s="96">
        <v>0.08</v>
      </c>
      <c r="M1295" s="96">
        <f t="shared" si="929"/>
        <v>0</v>
      </c>
      <c r="N1295" s="96">
        <f t="shared" si="930"/>
        <v>0</v>
      </c>
      <c r="O1295" s="96" t="s">
        <v>27</v>
      </c>
      <c r="P1295" s="187">
        <v>17875</v>
      </c>
      <c r="Q1295" s="98">
        <f>VLOOKUP(H1295,Devices!$A$2:$C$2077,3,FALSE)</f>
        <v>18017</v>
      </c>
      <c r="R1295" s="94">
        <f t="shared" si="931"/>
        <v>142</v>
      </c>
      <c r="S1295" s="94"/>
      <c r="T1295" s="94">
        <f t="shared" si="933"/>
        <v>142</v>
      </c>
      <c r="U1295" s="624">
        <f t="shared" si="934"/>
        <v>2.8357400000000004</v>
      </c>
      <c r="V1295" s="99">
        <v>0</v>
      </c>
      <c r="W1295" s="100">
        <v>0</v>
      </c>
      <c r="X1295" s="94">
        <f t="shared" si="932"/>
        <v>0</v>
      </c>
      <c r="Y1295" s="94"/>
      <c r="Z1295" s="94" t="str">
        <f t="shared" si="935"/>
        <v>0</v>
      </c>
      <c r="AA1295" s="624">
        <f t="shared" si="936"/>
        <v>0</v>
      </c>
      <c r="AB1295" s="91">
        <v>2.8357400000000004</v>
      </c>
      <c r="AC1295" s="91"/>
    </row>
    <row r="1296" spans="1:32" s="3" customFormat="1" ht="15" customHeight="1">
      <c r="A1296" s="81">
        <v>147</v>
      </c>
      <c r="B1296" s="90">
        <v>1058729250</v>
      </c>
      <c r="C1296" s="91">
        <f>SUM(U1296+AA1296)</f>
        <v>12.66098</v>
      </c>
      <c r="D1296" s="294">
        <v>12355152</v>
      </c>
      <c r="E1296" s="90" t="s">
        <v>961</v>
      </c>
      <c r="F1296" s="90" t="s">
        <v>767</v>
      </c>
      <c r="G1296" s="90" t="s">
        <v>40</v>
      </c>
      <c r="H1296" s="93" t="s">
        <v>768</v>
      </c>
      <c r="I1296" s="94">
        <v>0</v>
      </c>
      <c r="J1296" s="94">
        <v>0</v>
      </c>
      <c r="K1296" s="95">
        <v>1.9970000000000002E-2</v>
      </c>
      <c r="L1296" s="96">
        <v>0.08</v>
      </c>
      <c r="M1296" s="96">
        <f t="shared" si="929"/>
        <v>0</v>
      </c>
      <c r="N1296" s="96">
        <f t="shared" si="930"/>
        <v>0</v>
      </c>
      <c r="O1296" s="96" t="s">
        <v>27</v>
      </c>
      <c r="P1296" s="187">
        <v>35228</v>
      </c>
      <c r="Q1296" s="98">
        <f>VLOOKUP(H1296,Devices!$A$2:$C$2077,3,FALSE)</f>
        <v>35862</v>
      </c>
      <c r="R1296" s="94">
        <f t="shared" si="931"/>
        <v>634</v>
      </c>
      <c r="S1296" s="94"/>
      <c r="T1296" s="94">
        <f t="shared" si="933"/>
        <v>634</v>
      </c>
      <c r="U1296" s="624">
        <f t="shared" si="934"/>
        <v>12.66098</v>
      </c>
      <c r="V1296" s="99">
        <v>0</v>
      </c>
      <c r="W1296" s="100">
        <v>0</v>
      </c>
      <c r="X1296" s="94">
        <f t="shared" si="932"/>
        <v>0</v>
      </c>
      <c r="Y1296" s="94"/>
      <c r="Z1296" s="94" t="str">
        <f t="shared" si="935"/>
        <v>0</v>
      </c>
      <c r="AA1296" s="624">
        <f t="shared" si="936"/>
        <v>0</v>
      </c>
      <c r="AB1296" s="91">
        <v>12.66098</v>
      </c>
      <c r="AC1296" s="91"/>
    </row>
    <row r="1297" spans="1:34" s="3" customFormat="1" ht="15" customHeight="1">
      <c r="A1297" s="81">
        <v>147</v>
      </c>
      <c r="B1297" s="90">
        <v>1013194060</v>
      </c>
      <c r="C1297" s="91">
        <f>SUM(U1297+AA1297)</f>
        <v>24.483220000000003</v>
      </c>
      <c r="D1297" s="294">
        <v>12355157</v>
      </c>
      <c r="E1297" s="90" t="s">
        <v>2876</v>
      </c>
      <c r="F1297" s="90" t="s">
        <v>769</v>
      </c>
      <c r="G1297" s="90" t="s">
        <v>1227</v>
      </c>
      <c r="H1297" s="93" t="s">
        <v>770</v>
      </c>
      <c r="I1297" s="94">
        <v>0</v>
      </c>
      <c r="J1297" s="94">
        <v>0</v>
      </c>
      <c r="K1297" s="95">
        <v>1.9970000000000002E-2</v>
      </c>
      <c r="L1297" s="96">
        <v>0.08</v>
      </c>
      <c r="M1297" s="96">
        <f t="shared" si="929"/>
        <v>0</v>
      </c>
      <c r="N1297" s="96">
        <f t="shared" si="930"/>
        <v>0</v>
      </c>
      <c r="O1297" s="96" t="s">
        <v>27</v>
      </c>
      <c r="P1297" s="187">
        <v>27333</v>
      </c>
      <c r="Q1297" s="98">
        <f>VLOOKUP(H1297,Devices!$A$2:$C$2077,3,FALSE)</f>
        <v>28559</v>
      </c>
      <c r="R1297" s="94">
        <f t="shared" si="931"/>
        <v>1226</v>
      </c>
      <c r="S1297" s="94"/>
      <c r="T1297" s="94">
        <f t="shared" si="933"/>
        <v>1226</v>
      </c>
      <c r="U1297" s="624">
        <f t="shared" si="934"/>
        <v>24.483220000000003</v>
      </c>
      <c r="V1297" s="99">
        <v>0</v>
      </c>
      <c r="W1297" s="100">
        <v>0</v>
      </c>
      <c r="X1297" s="94">
        <f t="shared" si="932"/>
        <v>0</v>
      </c>
      <c r="Y1297" s="94"/>
      <c r="Z1297" s="94" t="str">
        <f t="shared" si="935"/>
        <v>0</v>
      </c>
      <c r="AA1297" s="624">
        <f t="shared" si="936"/>
        <v>0</v>
      </c>
      <c r="AB1297" s="91">
        <v>24.483220000000003</v>
      </c>
      <c r="AC1297" s="91"/>
    </row>
    <row r="1298" spans="1:34" s="3" customFormat="1" ht="15" customHeight="1">
      <c r="A1298" s="81">
        <v>147</v>
      </c>
      <c r="B1298" s="90">
        <v>1058729250</v>
      </c>
      <c r="C1298" s="91">
        <f>SUM(U1298+AA1298)</f>
        <v>29.895090000000003</v>
      </c>
      <c r="D1298" s="294">
        <v>12355159</v>
      </c>
      <c r="E1298" s="90" t="s">
        <v>961</v>
      </c>
      <c r="F1298" s="90" t="s">
        <v>771</v>
      </c>
      <c r="G1298" s="90" t="s">
        <v>1227</v>
      </c>
      <c r="H1298" s="93" t="s">
        <v>772</v>
      </c>
      <c r="I1298" s="94">
        <v>0</v>
      </c>
      <c r="J1298" s="94">
        <v>0</v>
      </c>
      <c r="K1298" s="95">
        <v>1.9970000000000002E-2</v>
      </c>
      <c r="L1298" s="96">
        <v>0.08</v>
      </c>
      <c r="M1298" s="96">
        <f t="shared" si="929"/>
        <v>0</v>
      </c>
      <c r="N1298" s="96">
        <f t="shared" si="930"/>
        <v>0</v>
      </c>
      <c r="O1298" s="96" t="s">
        <v>27</v>
      </c>
      <c r="P1298" s="187">
        <v>47630</v>
      </c>
      <c r="Q1298" s="98">
        <f>VLOOKUP(H1298,Devices!$A$2:$C$2077,3,FALSE)</f>
        <v>49127</v>
      </c>
      <c r="R1298" s="94">
        <f t="shared" si="931"/>
        <v>1497</v>
      </c>
      <c r="S1298" s="94"/>
      <c r="T1298" s="94">
        <f t="shared" si="933"/>
        <v>1497</v>
      </c>
      <c r="U1298" s="624">
        <f t="shared" si="934"/>
        <v>29.895090000000003</v>
      </c>
      <c r="V1298" s="99">
        <v>0</v>
      </c>
      <c r="W1298" s="100">
        <v>0</v>
      </c>
      <c r="X1298" s="94">
        <f t="shared" si="932"/>
        <v>0</v>
      </c>
      <c r="Y1298" s="94"/>
      <c r="Z1298" s="94" t="str">
        <f t="shared" si="935"/>
        <v>0</v>
      </c>
      <c r="AA1298" s="624">
        <f t="shared" si="936"/>
        <v>0</v>
      </c>
      <c r="AB1298" s="91">
        <v>29.895090000000003</v>
      </c>
      <c r="AC1298" s="91"/>
    </row>
    <row r="1299" spans="1:34" s="3" customFormat="1" ht="15" customHeight="1">
      <c r="A1299" s="81" t="s">
        <v>773</v>
      </c>
      <c r="B1299" s="90">
        <v>1058729250</v>
      </c>
      <c r="C1299" s="91">
        <f>SUM(U1299+AA1299)</f>
        <v>84.353280000000012</v>
      </c>
      <c r="D1299" s="294">
        <v>12186561</v>
      </c>
      <c r="E1299" s="90" t="s">
        <v>961</v>
      </c>
      <c r="F1299" s="90" t="s">
        <v>774</v>
      </c>
      <c r="G1299" s="90" t="s">
        <v>1749</v>
      </c>
      <c r="H1299" s="93" t="s">
        <v>775</v>
      </c>
      <c r="I1299" s="94">
        <v>0</v>
      </c>
      <c r="J1299" s="94">
        <v>0</v>
      </c>
      <c r="K1299" s="95">
        <v>1.9970000000000002E-2</v>
      </c>
      <c r="L1299" s="96">
        <v>0.08</v>
      </c>
      <c r="M1299" s="96">
        <f t="shared" si="929"/>
        <v>0</v>
      </c>
      <c r="N1299" s="96">
        <f t="shared" si="930"/>
        <v>0</v>
      </c>
      <c r="O1299" s="96" t="s">
        <v>27</v>
      </c>
      <c r="P1299" s="187">
        <v>711386</v>
      </c>
      <c r="Q1299" s="98">
        <f>VLOOKUP(H1299,Devices!$A$2:$C$2077,3,FALSE)</f>
        <v>715610</v>
      </c>
      <c r="R1299" s="94">
        <f t="shared" si="931"/>
        <v>4224</v>
      </c>
      <c r="S1299" s="94"/>
      <c r="T1299" s="94">
        <f t="shared" si="933"/>
        <v>4224</v>
      </c>
      <c r="U1299" s="624">
        <f t="shared" si="934"/>
        <v>84.353280000000012</v>
      </c>
      <c r="V1299" s="99">
        <v>0</v>
      </c>
      <c r="W1299" s="100">
        <f>VLOOKUP(H1299,Devices!$A$2:$D$2077,4,FALSE)</f>
        <v>0</v>
      </c>
      <c r="X1299" s="94">
        <f t="shared" si="932"/>
        <v>0</v>
      </c>
      <c r="Y1299" s="94"/>
      <c r="Z1299" s="94" t="str">
        <f t="shared" si="935"/>
        <v>0</v>
      </c>
      <c r="AA1299" s="624">
        <f t="shared" si="936"/>
        <v>0</v>
      </c>
      <c r="AB1299" s="91">
        <v>84.353280000000012</v>
      </c>
      <c r="AC1299" s="91"/>
    </row>
    <row r="1300" spans="1:34" s="3" customFormat="1" ht="15" customHeight="1">
      <c r="A1300" s="81" t="s">
        <v>3380</v>
      </c>
      <c r="B1300" s="90">
        <v>1058729350</v>
      </c>
      <c r="C1300" s="91">
        <f>SUM(U1300+AA1300)</f>
        <v>59.510600000000004</v>
      </c>
      <c r="D1300" s="294">
        <v>12354789</v>
      </c>
      <c r="E1300" s="90" t="s">
        <v>961</v>
      </c>
      <c r="F1300" s="90" t="s">
        <v>1879</v>
      </c>
      <c r="G1300" s="90" t="s">
        <v>851</v>
      </c>
      <c r="H1300" s="93" t="s">
        <v>1878</v>
      </c>
      <c r="I1300" s="94">
        <v>0</v>
      </c>
      <c r="J1300" s="94">
        <v>0</v>
      </c>
      <c r="K1300" s="95">
        <v>1.9970000000000002E-2</v>
      </c>
      <c r="L1300" s="96">
        <v>0.08</v>
      </c>
      <c r="M1300" s="96">
        <f t="shared" si="929"/>
        <v>0</v>
      </c>
      <c r="N1300" s="96">
        <f t="shared" si="930"/>
        <v>0</v>
      </c>
      <c r="O1300" s="96" t="s">
        <v>27</v>
      </c>
      <c r="P1300" s="187">
        <v>197387</v>
      </c>
      <c r="Q1300" s="98">
        <f>VLOOKUP(H1300,Devices!$A$2:$C$2077,3,FALSE)</f>
        <v>200367</v>
      </c>
      <c r="R1300" s="94">
        <f t="shared" si="931"/>
        <v>2980</v>
      </c>
      <c r="S1300" s="94"/>
      <c r="T1300" s="94">
        <f t="shared" si="933"/>
        <v>2980</v>
      </c>
      <c r="U1300" s="624">
        <f t="shared" si="934"/>
        <v>59.510600000000004</v>
      </c>
      <c r="V1300" s="99">
        <v>0</v>
      </c>
      <c r="W1300" s="100">
        <v>0</v>
      </c>
      <c r="X1300" s="94">
        <f t="shared" si="932"/>
        <v>0</v>
      </c>
      <c r="Y1300" s="94"/>
      <c r="Z1300" s="94" t="str">
        <f t="shared" si="935"/>
        <v>0</v>
      </c>
      <c r="AA1300" s="624">
        <f t="shared" si="936"/>
        <v>0</v>
      </c>
      <c r="AB1300" s="91">
        <v>59.510600000000004</v>
      </c>
      <c r="AC1300" s="91"/>
    </row>
    <row r="1301" spans="1:34" s="3" customFormat="1" ht="15" customHeight="1">
      <c r="A1301" s="81">
        <v>149</v>
      </c>
      <c r="B1301" s="90">
        <v>1012012830</v>
      </c>
      <c r="C1301" s="91">
        <f>SUM(U1301+AA1301)</f>
        <v>320.47792000000004</v>
      </c>
      <c r="D1301" s="294">
        <v>12199928</v>
      </c>
      <c r="E1301" s="90" t="s">
        <v>777</v>
      </c>
      <c r="F1301" s="90" t="s">
        <v>2546</v>
      </c>
      <c r="G1301" s="90" t="s">
        <v>1325</v>
      </c>
      <c r="H1301" s="93" t="s">
        <v>778</v>
      </c>
      <c r="I1301" s="94">
        <v>0</v>
      </c>
      <c r="J1301" s="94">
        <v>0</v>
      </c>
      <c r="K1301" s="95">
        <v>1.9970000000000002E-2</v>
      </c>
      <c r="L1301" s="96">
        <v>0.08</v>
      </c>
      <c r="M1301" s="96">
        <f t="shared" si="929"/>
        <v>0</v>
      </c>
      <c r="N1301" s="96">
        <f t="shared" si="930"/>
        <v>0</v>
      </c>
      <c r="O1301" s="96" t="s">
        <v>27</v>
      </c>
      <c r="P1301" s="187">
        <v>279270</v>
      </c>
      <c r="Q1301" s="98">
        <f>VLOOKUP(H1301,Devices!$A$2:$C$2077,3,FALSE)</f>
        <v>282006</v>
      </c>
      <c r="R1301" s="94">
        <f t="shared" si="931"/>
        <v>2736</v>
      </c>
      <c r="S1301" s="94"/>
      <c r="T1301" s="94">
        <f t="shared" si="933"/>
        <v>2736</v>
      </c>
      <c r="U1301" s="96">
        <f t="shared" si="934"/>
        <v>54.637920000000001</v>
      </c>
      <c r="V1301" s="99">
        <v>259226</v>
      </c>
      <c r="W1301" s="100">
        <f>VLOOKUP(H1301,Devices!$A$2:$D$2077,4,FALSE)</f>
        <v>262549</v>
      </c>
      <c r="X1301" s="94">
        <f t="shared" si="932"/>
        <v>3323</v>
      </c>
      <c r="Y1301" s="94"/>
      <c r="Z1301" s="94">
        <f t="shared" si="935"/>
        <v>3323</v>
      </c>
      <c r="AA1301" s="96">
        <f t="shared" si="936"/>
        <v>265.84000000000003</v>
      </c>
      <c r="AB1301" s="91">
        <v>320.47792000000004</v>
      </c>
      <c r="AC1301" s="91"/>
    </row>
    <row r="1302" spans="1:34" s="4" customFormat="1" ht="15" customHeight="1">
      <c r="A1302" s="81" t="s">
        <v>5646</v>
      </c>
      <c r="B1302" s="90">
        <v>1012012830</v>
      </c>
      <c r="C1302" s="91">
        <f>SUM(O1302+U1302+AA1302)</f>
        <v>95.56</v>
      </c>
      <c r="D1302" s="294">
        <v>12356488</v>
      </c>
      <c r="E1302" s="90" t="s">
        <v>777</v>
      </c>
      <c r="F1302" s="90" t="s">
        <v>5647</v>
      </c>
      <c r="G1302" s="90" t="s">
        <v>2362</v>
      </c>
      <c r="H1302" s="93" t="s">
        <v>5615</v>
      </c>
      <c r="I1302" s="94">
        <v>4000</v>
      </c>
      <c r="J1302" s="94">
        <v>100</v>
      </c>
      <c r="K1302" s="95">
        <v>2.0750000000000001E-2</v>
      </c>
      <c r="L1302" s="96">
        <v>0.08</v>
      </c>
      <c r="M1302" s="96">
        <f t="shared" ref="M1302" si="937">I1302*K1302</f>
        <v>83</v>
      </c>
      <c r="N1302" s="96">
        <f t="shared" ref="N1302" si="938">J1302*L1302</f>
        <v>8</v>
      </c>
      <c r="O1302" s="96">
        <f>M1302+N1302</f>
        <v>91</v>
      </c>
      <c r="P1302" s="187">
        <v>661</v>
      </c>
      <c r="Q1302" s="98">
        <f>VLOOKUP(H1302,Devices!$A$2:$C$2077,3,FALSE)</f>
        <v>760</v>
      </c>
      <c r="R1302" s="94">
        <f t="shared" ref="R1302" si="939">Q1302-P1302</f>
        <v>99</v>
      </c>
      <c r="S1302" s="94" t="str">
        <f>IF(R1302-I1302&gt;0, R1302-I1302,"0")</f>
        <v>0</v>
      </c>
      <c r="T1302" s="94"/>
      <c r="U1302" s="96">
        <f>IF(S1302&gt;0,S1302*K1302,"0")</f>
        <v>0</v>
      </c>
      <c r="V1302" s="99">
        <v>946</v>
      </c>
      <c r="W1302" s="100">
        <f>VLOOKUP(H1302,Devices!$A$2:$D$2077,4,FALSE)</f>
        <v>1103</v>
      </c>
      <c r="X1302" s="94">
        <f t="shared" ref="X1302" si="940">W1302-V1302</f>
        <v>157</v>
      </c>
      <c r="Y1302" s="94">
        <f>IF(X1302-J1302&gt;0,X1302-J1302,"0")</f>
        <v>57</v>
      </c>
      <c r="Z1302" s="94"/>
      <c r="AA1302" s="96">
        <f>IF(Y1302&gt;0,Y1302*L1302,"0")</f>
        <v>4.5600000000000005</v>
      </c>
      <c r="AB1302" s="91">
        <v>95.56</v>
      </c>
      <c r="AC1302" s="91"/>
    </row>
    <row r="1303" spans="1:34" s="3" customFormat="1" ht="15" customHeight="1">
      <c r="A1303" s="81" t="s">
        <v>1664</v>
      </c>
      <c r="B1303" s="90">
        <v>1013192580</v>
      </c>
      <c r="C1303" s="91">
        <f>SUM(U1303+AA1303)</f>
        <v>77.623390000000001</v>
      </c>
      <c r="D1303" s="294">
        <v>12355125</v>
      </c>
      <c r="E1303" s="90" t="s">
        <v>3636</v>
      </c>
      <c r="F1303" s="90" t="s">
        <v>4617</v>
      </c>
      <c r="G1303" s="90" t="s">
        <v>851</v>
      </c>
      <c r="H1303" s="93" t="s">
        <v>779</v>
      </c>
      <c r="I1303" s="94">
        <v>0</v>
      </c>
      <c r="J1303" s="94">
        <v>0</v>
      </c>
      <c r="K1303" s="95">
        <v>1.9970000000000002E-2</v>
      </c>
      <c r="L1303" s="96">
        <v>0.08</v>
      </c>
      <c r="M1303" s="96">
        <f t="shared" si="929"/>
        <v>0</v>
      </c>
      <c r="N1303" s="96">
        <f t="shared" si="930"/>
        <v>0</v>
      </c>
      <c r="O1303" s="96" t="s">
        <v>27</v>
      </c>
      <c r="P1303" s="187">
        <v>287508</v>
      </c>
      <c r="Q1303" s="98">
        <f>VLOOKUP(H1303,Devices!$A$2:$C$2077,3,FALSE)</f>
        <v>291395</v>
      </c>
      <c r="R1303" s="94">
        <f t="shared" si="931"/>
        <v>3887</v>
      </c>
      <c r="S1303" s="94"/>
      <c r="T1303" s="94">
        <f t="shared" si="933"/>
        <v>3887</v>
      </c>
      <c r="U1303" s="624">
        <f t="shared" si="934"/>
        <v>77.623390000000001</v>
      </c>
      <c r="V1303" s="99">
        <v>0</v>
      </c>
      <c r="W1303" s="100">
        <v>0</v>
      </c>
      <c r="X1303" s="94">
        <f t="shared" si="932"/>
        <v>0</v>
      </c>
      <c r="Y1303" s="94"/>
      <c r="Z1303" s="94" t="str">
        <f t="shared" si="935"/>
        <v>0</v>
      </c>
      <c r="AA1303" s="624">
        <f t="shared" si="936"/>
        <v>0</v>
      </c>
      <c r="AB1303" s="91">
        <v>77.623390000000001</v>
      </c>
      <c r="AC1303" s="91"/>
    </row>
    <row r="1304" spans="1:34" s="3" customFormat="1" ht="15" customHeight="1">
      <c r="A1304" s="81" t="s">
        <v>1664</v>
      </c>
      <c r="B1304" s="90">
        <v>1013192580</v>
      </c>
      <c r="C1304" s="91">
        <f>SUM(U1304+AA1304)</f>
        <v>127.52842000000001</v>
      </c>
      <c r="D1304" s="294">
        <v>12355477</v>
      </c>
      <c r="E1304" s="90" t="s">
        <v>3636</v>
      </c>
      <c r="F1304" s="90" t="s">
        <v>4616</v>
      </c>
      <c r="G1304" s="90" t="s">
        <v>851</v>
      </c>
      <c r="H1304" s="93" t="s">
        <v>1666</v>
      </c>
      <c r="I1304" s="94">
        <v>0</v>
      </c>
      <c r="J1304" s="94">
        <v>0</v>
      </c>
      <c r="K1304" s="95">
        <v>1.9970000000000002E-2</v>
      </c>
      <c r="L1304" s="96">
        <v>0.08</v>
      </c>
      <c r="M1304" s="96">
        <f t="shared" si="929"/>
        <v>0</v>
      </c>
      <c r="N1304" s="96">
        <f t="shared" si="930"/>
        <v>0</v>
      </c>
      <c r="O1304" s="96" t="s">
        <v>27</v>
      </c>
      <c r="P1304" s="187">
        <v>320831</v>
      </c>
      <c r="Q1304" s="98">
        <f>VLOOKUP(H1304,Devices!$A$2:$C$2077,3,FALSE)</f>
        <v>327217</v>
      </c>
      <c r="R1304" s="94">
        <f t="shared" si="931"/>
        <v>6386</v>
      </c>
      <c r="S1304" s="94"/>
      <c r="T1304" s="94">
        <f t="shared" si="933"/>
        <v>6386</v>
      </c>
      <c r="U1304" s="624">
        <f t="shared" si="934"/>
        <v>127.52842000000001</v>
      </c>
      <c r="V1304" s="99">
        <v>0</v>
      </c>
      <c r="W1304" s="100">
        <v>0</v>
      </c>
      <c r="X1304" s="94">
        <f t="shared" si="932"/>
        <v>0</v>
      </c>
      <c r="Y1304" s="94"/>
      <c r="Z1304" s="94" t="str">
        <f t="shared" si="935"/>
        <v>0</v>
      </c>
      <c r="AA1304" s="624">
        <f t="shared" si="936"/>
        <v>0</v>
      </c>
      <c r="AB1304" s="91">
        <v>127.52842000000001</v>
      </c>
      <c r="AC1304" s="91"/>
    </row>
    <row r="1305" spans="1:34" s="3" customFormat="1" ht="15" customHeight="1">
      <c r="A1305" s="81" t="s">
        <v>1664</v>
      </c>
      <c r="B1305" s="90">
        <v>1013192580</v>
      </c>
      <c r="C1305" s="91">
        <f>SUM(U1305+AA1305)</f>
        <v>26.819710000000001</v>
      </c>
      <c r="D1305" s="294">
        <v>12355482</v>
      </c>
      <c r="E1305" s="90" t="s">
        <v>3636</v>
      </c>
      <c r="F1305" s="90" t="s">
        <v>4618</v>
      </c>
      <c r="G1305" s="90" t="s">
        <v>113</v>
      </c>
      <c r="H1305" s="93" t="s">
        <v>1667</v>
      </c>
      <c r="I1305" s="94">
        <v>0</v>
      </c>
      <c r="J1305" s="94">
        <v>0</v>
      </c>
      <c r="K1305" s="95">
        <v>1.9970000000000002E-2</v>
      </c>
      <c r="L1305" s="96">
        <v>0.08</v>
      </c>
      <c r="M1305" s="96">
        <f t="shared" si="929"/>
        <v>0</v>
      </c>
      <c r="N1305" s="96">
        <f t="shared" si="930"/>
        <v>0</v>
      </c>
      <c r="O1305" s="96" t="s">
        <v>27</v>
      </c>
      <c r="P1305" s="187">
        <v>453349</v>
      </c>
      <c r="Q1305" s="98">
        <f>VLOOKUP(H1305,Devices!$A$2:$C$2077,3,FALSE)</f>
        <v>454692</v>
      </c>
      <c r="R1305" s="94">
        <f t="shared" si="931"/>
        <v>1343</v>
      </c>
      <c r="S1305" s="94"/>
      <c r="T1305" s="94">
        <f t="shared" si="933"/>
        <v>1343</v>
      </c>
      <c r="U1305" s="624">
        <f t="shared" si="934"/>
        <v>26.819710000000001</v>
      </c>
      <c r="V1305" s="99">
        <v>0</v>
      </c>
      <c r="W1305" s="100">
        <v>0</v>
      </c>
      <c r="X1305" s="94">
        <f t="shared" si="932"/>
        <v>0</v>
      </c>
      <c r="Y1305" s="94"/>
      <c r="Z1305" s="94" t="str">
        <f t="shared" si="935"/>
        <v>0</v>
      </c>
      <c r="AA1305" s="624">
        <f t="shared" si="936"/>
        <v>0</v>
      </c>
      <c r="AB1305" s="91">
        <v>26.819710000000001</v>
      </c>
      <c r="AC1305" s="91"/>
    </row>
    <row r="1306" spans="1:34" s="4" customFormat="1" ht="15" customHeight="1">
      <c r="A1306" s="81" t="s">
        <v>2516</v>
      </c>
      <c r="B1306" s="142">
        <v>1013194860</v>
      </c>
      <c r="C1306" s="91">
        <f>SUM(U1306+AA1306)</f>
        <v>67.568629999999999</v>
      </c>
      <c r="D1306" s="294">
        <v>12917907</v>
      </c>
      <c r="E1306" s="90" t="s">
        <v>1665</v>
      </c>
      <c r="F1306" s="90" t="s">
        <v>2517</v>
      </c>
      <c r="G1306" s="90" t="s">
        <v>1208</v>
      </c>
      <c r="H1306" s="93" t="s">
        <v>2518</v>
      </c>
      <c r="I1306" s="94">
        <v>0</v>
      </c>
      <c r="J1306" s="94">
        <v>0</v>
      </c>
      <c r="K1306" s="95">
        <v>1.9970000000000002E-2</v>
      </c>
      <c r="L1306" s="96">
        <v>0.08</v>
      </c>
      <c r="M1306" s="96">
        <f t="shared" si="929"/>
        <v>0</v>
      </c>
      <c r="N1306" s="96">
        <f t="shared" si="930"/>
        <v>0</v>
      </c>
      <c r="O1306" s="96" t="s">
        <v>27</v>
      </c>
      <c r="P1306" s="187">
        <v>102983</v>
      </c>
      <c r="Q1306" s="98">
        <f>VLOOKUP(H1306,Devices!$A$2:$C$2077,3,FALSE)</f>
        <v>103362</v>
      </c>
      <c r="R1306" s="94">
        <f t="shared" si="931"/>
        <v>379</v>
      </c>
      <c r="S1306" s="94"/>
      <c r="T1306" s="94">
        <f t="shared" si="933"/>
        <v>379</v>
      </c>
      <c r="U1306" s="624">
        <f t="shared" si="934"/>
        <v>7.5686300000000006</v>
      </c>
      <c r="V1306" s="99">
        <v>59622</v>
      </c>
      <c r="W1306" s="100">
        <f>VLOOKUP(H1306,Devices!$A$2:$D$2077,4,FALSE)</f>
        <v>60372</v>
      </c>
      <c r="X1306" s="94">
        <f t="shared" si="932"/>
        <v>750</v>
      </c>
      <c r="Y1306" s="94"/>
      <c r="Z1306" s="94">
        <f t="shared" si="935"/>
        <v>750</v>
      </c>
      <c r="AA1306" s="624">
        <f t="shared" si="936"/>
        <v>60</v>
      </c>
      <c r="AB1306" s="91">
        <v>67.568629999999999</v>
      </c>
      <c r="AC1306" s="91"/>
      <c r="AF1306" s="3"/>
      <c r="AG1306" s="3"/>
      <c r="AH1306" s="3"/>
    </row>
    <row r="1307" spans="1:34" s="4" customFormat="1" ht="15" customHeight="1">
      <c r="A1307" s="81" t="s">
        <v>4497</v>
      </c>
      <c r="B1307" s="142">
        <v>1013194860</v>
      </c>
      <c r="C1307" s="91">
        <f>SUM(U1307+AA1307)</f>
        <v>88.507040000000003</v>
      </c>
      <c r="D1307" s="294">
        <v>12354731</v>
      </c>
      <c r="E1307" s="90" t="s">
        <v>1813</v>
      </c>
      <c r="F1307" s="90" t="s">
        <v>4498</v>
      </c>
      <c r="G1307" s="90" t="s">
        <v>851</v>
      </c>
      <c r="H1307" s="93" t="s">
        <v>4499</v>
      </c>
      <c r="I1307" s="94">
        <v>0</v>
      </c>
      <c r="J1307" s="94">
        <v>0</v>
      </c>
      <c r="K1307" s="95">
        <v>1.9970000000000002E-2</v>
      </c>
      <c r="L1307" s="96">
        <v>0.08</v>
      </c>
      <c r="M1307" s="96">
        <f t="shared" ref="M1307:N1308" si="941">I1307*K1307</f>
        <v>0</v>
      </c>
      <c r="N1307" s="96">
        <f t="shared" si="941"/>
        <v>0</v>
      </c>
      <c r="O1307" s="96" t="s">
        <v>27</v>
      </c>
      <c r="P1307" s="187">
        <v>503684</v>
      </c>
      <c r="Q1307" s="98">
        <f>VLOOKUP(H1307,Devices!$A$2:$C$2077,3,FALSE)</f>
        <v>508116</v>
      </c>
      <c r="R1307" s="94">
        <f>Q1307-P1307</f>
        <v>4432</v>
      </c>
      <c r="S1307" s="94"/>
      <c r="T1307" s="94">
        <f>IF(R1307-I1307&gt;0, R1307-I1307,"0")</f>
        <v>4432</v>
      </c>
      <c r="U1307" s="624">
        <f>IF(T1307&gt;0,T1307*K1307,"0")</f>
        <v>88.507040000000003</v>
      </c>
      <c r="V1307" s="99">
        <v>0</v>
      </c>
      <c r="W1307" s="100">
        <v>0</v>
      </c>
      <c r="X1307" s="94">
        <f>W1307-V1307</f>
        <v>0</v>
      </c>
      <c r="Y1307" s="94"/>
      <c r="Z1307" s="94" t="str">
        <f>IF(X1307-J1307&gt;0,X1307-J1307,"0")</f>
        <v>0</v>
      </c>
      <c r="AA1307" s="624">
        <f>IF(Z1307&gt;0,Z1307*L1307,"0")</f>
        <v>0</v>
      </c>
      <c r="AB1307" s="91">
        <v>88.507040000000003</v>
      </c>
      <c r="AC1307" s="91"/>
      <c r="AF1307" s="3"/>
    </row>
    <row r="1308" spans="1:34" s="4" customFormat="1" ht="15" customHeight="1">
      <c r="A1308" s="81" t="s">
        <v>4557</v>
      </c>
      <c r="B1308" s="90">
        <v>1013194860</v>
      </c>
      <c r="C1308" s="91">
        <f>SUM(U1308+AA1308)</f>
        <v>222.70544000000001</v>
      </c>
      <c r="D1308" s="294">
        <v>12356253</v>
      </c>
      <c r="E1308" s="90" t="s">
        <v>3744</v>
      </c>
      <c r="F1308" s="90" t="s">
        <v>4502</v>
      </c>
      <c r="G1308" s="90" t="s">
        <v>2200</v>
      </c>
      <c r="H1308" s="93" t="s">
        <v>4558</v>
      </c>
      <c r="I1308" s="94">
        <v>0</v>
      </c>
      <c r="J1308" s="94">
        <v>0</v>
      </c>
      <c r="K1308" s="95">
        <v>1.9970000000000002E-2</v>
      </c>
      <c r="L1308" s="96">
        <v>0.08</v>
      </c>
      <c r="M1308" s="96">
        <f t="shared" si="941"/>
        <v>0</v>
      </c>
      <c r="N1308" s="96">
        <f t="shared" si="941"/>
        <v>0</v>
      </c>
      <c r="O1308" s="96" t="s">
        <v>27</v>
      </c>
      <c r="P1308" s="187">
        <v>118224</v>
      </c>
      <c r="Q1308" s="98">
        <f>VLOOKUP(H1308,Devices!$A$2:$C$2077,3,FALSE)</f>
        <v>129376</v>
      </c>
      <c r="R1308" s="94">
        <f>Q1308-P1308</f>
        <v>11152</v>
      </c>
      <c r="S1308" s="94"/>
      <c r="T1308" s="94">
        <f>IF(R1308-I1308&gt;0, R1308-I1308,"0")</f>
        <v>11152</v>
      </c>
      <c r="U1308" s="624">
        <f>IF(T1308&gt;0,T1308*K1308,"0")</f>
        <v>222.70544000000001</v>
      </c>
      <c r="V1308" s="99">
        <v>0</v>
      </c>
      <c r="W1308" s="100">
        <v>0</v>
      </c>
      <c r="X1308" s="94">
        <f>W1308-V1308</f>
        <v>0</v>
      </c>
      <c r="Y1308" s="94"/>
      <c r="Z1308" s="94" t="str">
        <f>IF(X1308-J1308&gt;0,X1308-J1308,"0")</f>
        <v>0</v>
      </c>
      <c r="AA1308" s="624">
        <f>IF(Z1308&gt;0,Z1308*L1308,"0")</f>
        <v>0</v>
      </c>
      <c r="AB1308" s="91">
        <v>222.70544000000001</v>
      </c>
      <c r="AC1308" s="91"/>
      <c r="AG1308" s="3"/>
      <c r="AH1308" s="3"/>
    </row>
    <row r="1309" spans="1:34" s="3" customFormat="1" ht="15" customHeight="1">
      <c r="A1309" s="81" t="s">
        <v>5827</v>
      </c>
      <c r="B1309" s="90">
        <v>1013194860</v>
      </c>
      <c r="C1309" s="91">
        <f>SUM(U1309+AA1309)</f>
        <v>287.48812000000004</v>
      </c>
      <c r="D1309" s="294">
        <v>12354651</v>
      </c>
      <c r="E1309" s="90" t="s">
        <v>4500</v>
      </c>
      <c r="F1309" s="90" t="s">
        <v>4501</v>
      </c>
      <c r="G1309" s="90" t="s">
        <v>851</v>
      </c>
      <c r="H1309" s="93" t="s">
        <v>5796</v>
      </c>
      <c r="I1309" s="94">
        <v>0</v>
      </c>
      <c r="J1309" s="94">
        <v>0</v>
      </c>
      <c r="K1309" s="95">
        <v>1.9970000000000002E-2</v>
      </c>
      <c r="L1309" s="96">
        <v>0.08</v>
      </c>
      <c r="M1309" s="96">
        <f>I1309*K1309</f>
        <v>0</v>
      </c>
      <c r="N1309" s="96">
        <f>J1309*L1309</f>
        <v>0</v>
      </c>
      <c r="O1309" s="96" t="s">
        <v>27</v>
      </c>
      <c r="P1309" s="187">
        <v>181619</v>
      </c>
      <c r="Q1309" s="98">
        <f>VLOOKUP(H1309,Devices!$A$2:$C$2077,3,FALSE)</f>
        <v>196015</v>
      </c>
      <c r="R1309" s="94">
        <f>Q1309-P1309</f>
        <v>14396</v>
      </c>
      <c r="S1309" s="94"/>
      <c r="T1309" s="94">
        <f>IF(R1309-I1309&gt;0, R1309-I1309,"0")</f>
        <v>14396</v>
      </c>
      <c r="U1309" s="624">
        <f>IF(T1309&gt;0,T1309*K1309,"0")</f>
        <v>287.48812000000004</v>
      </c>
      <c r="V1309" s="99">
        <v>0</v>
      </c>
      <c r="W1309" s="100">
        <v>0</v>
      </c>
      <c r="X1309" s="94">
        <f>W1309-V1309</f>
        <v>0</v>
      </c>
      <c r="Y1309" s="94"/>
      <c r="Z1309" s="94" t="str">
        <f>IF(X1309-J1309&gt;0,X1309-J1309,"0")</f>
        <v>0</v>
      </c>
      <c r="AA1309" s="624">
        <f>IF(Z1309&gt;0,Z1309*L1309,"0")</f>
        <v>0</v>
      </c>
      <c r="AB1309" s="91">
        <v>287.48812000000004</v>
      </c>
      <c r="AC1309" s="91"/>
      <c r="AF1309" s="4"/>
      <c r="AG1309" s="4"/>
      <c r="AH1309" s="4"/>
    </row>
    <row r="1310" spans="1:34" s="4" customFormat="1" ht="15" customHeight="1">
      <c r="A1310" s="81" t="s">
        <v>1303</v>
      </c>
      <c r="B1310" s="90">
        <v>1054215300</v>
      </c>
      <c r="C1310" s="91">
        <f>SUM(U1310+AA1310)</f>
        <v>0.81877000000000011</v>
      </c>
      <c r="D1310" s="294">
        <v>12355365</v>
      </c>
      <c r="E1310" s="90" t="s">
        <v>1305</v>
      </c>
      <c r="F1310" s="90" t="s">
        <v>498</v>
      </c>
      <c r="G1310" s="90" t="s">
        <v>1248</v>
      </c>
      <c r="H1310" s="93" t="s">
        <v>1306</v>
      </c>
      <c r="I1310" s="94">
        <v>0</v>
      </c>
      <c r="J1310" s="94">
        <v>0</v>
      </c>
      <c r="K1310" s="95">
        <v>1.9970000000000002E-2</v>
      </c>
      <c r="L1310" s="96">
        <v>0.08</v>
      </c>
      <c r="M1310" s="96">
        <f t="shared" si="929"/>
        <v>0</v>
      </c>
      <c r="N1310" s="96">
        <f t="shared" si="930"/>
        <v>0</v>
      </c>
      <c r="O1310" s="96" t="s">
        <v>27</v>
      </c>
      <c r="P1310" s="187">
        <v>29099</v>
      </c>
      <c r="Q1310" s="98">
        <f>VLOOKUP(H1310,Devices!$A$2:$C$2077,3,FALSE)</f>
        <v>29140</v>
      </c>
      <c r="R1310" s="94">
        <f t="shared" si="931"/>
        <v>41</v>
      </c>
      <c r="S1310" s="94"/>
      <c r="T1310" s="94">
        <f t="shared" si="933"/>
        <v>41</v>
      </c>
      <c r="U1310" s="96">
        <f t="shared" si="934"/>
        <v>0.81877000000000011</v>
      </c>
      <c r="V1310" s="99">
        <v>0</v>
      </c>
      <c r="W1310" s="100">
        <v>0</v>
      </c>
      <c r="X1310" s="94">
        <f t="shared" si="932"/>
        <v>0</v>
      </c>
      <c r="Y1310" s="94"/>
      <c r="Z1310" s="94" t="str">
        <f t="shared" si="935"/>
        <v>0</v>
      </c>
      <c r="AA1310" s="96">
        <f t="shared" si="936"/>
        <v>0</v>
      </c>
      <c r="AB1310" s="91">
        <v>0.81877000000000011</v>
      </c>
      <c r="AC1310" s="91"/>
      <c r="AF1310" s="3"/>
    </row>
    <row r="1311" spans="1:34" s="3" customFormat="1" ht="15" customHeight="1">
      <c r="A1311" s="81" t="s">
        <v>1303</v>
      </c>
      <c r="B1311" s="90">
        <v>1061979000</v>
      </c>
      <c r="C1311" s="91">
        <f>SUM(U1311+AA1311)</f>
        <v>1.9970000000000002E-2</v>
      </c>
      <c r="D1311" s="294">
        <v>12355361</v>
      </c>
      <c r="E1311" s="90" t="s">
        <v>1305</v>
      </c>
      <c r="F1311" s="90" t="s">
        <v>1304</v>
      </c>
      <c r="G1311" s="90" t="s">
        <v>1578</v>
      </c>
      <c r="H1311" s="93" t="s">
        <v>1307</v>
      </c>
      <c r="I1311" s="94">
        <v>0</v>
      </c>
      <c r="J1311" s="94">
        <v>0</v>
      </c>
      <c r="K1311" s="95">
        <v>1.9970000000000002E-2</v>
      </c>
      <c r="L1311" s="96">
        <v>0.08</v>
      </c>
      <c r="M1311" s="96">
        <f t="shared" si="929"/>
        <v>0</v>
      </c>
      <c r="N1311" s="96">
        <f t="shared" si="930"/>
        <v>0</v>
      </c>
      <c r="O1311" s="96" t="s">
        <v>27</v>
      </c>
      <c r="P1311" s="187">
        <v>1550</v>
      </c>
      <c r="Q1311" s="98">
        <f>VLOOKUP(H1311,[1]Billing!$I$2:$S$2302,11,FALSE)</f>
        <v>1551</v>
      </c>
      <c r="R1311" s="94">
        <f t="shared" si="931"/>
        <v>1</v>
      </c>
      <c r="S1311" s="94"/>
      <c r="T1311" s="94">
        <f t="shared" si="933"/>
        <v>1</v>
      </c>
      <c r="U1311" s="96">
        <f t="shared" si="934"/>
        <v>1.9970000000000002E-2</v>
      </c>
      <c r="V1311" s="99">
        <v>8453</v>
      </c>
      <c r="W1311" s="100">
        <f>VLOOKUP(H1311,[1]Billing!$I$2:$Y$2302,17,FALSE)</f>
        <v>8453</v>
      </c>
      <c r="X1311" s="94">
        <f t="shared" si="932"/>
        <v>0</v>
      </c>
      <c r="Y1311" s="94"/>
      <c r="Z1311" s="94" t="str">
        <f t="shared" si="935"/>
        <v>0</v>
      </c>
      <c r="AA1311" s="96">
        <f t="shared" si="936"/>
        <v>0</v>
      </c>
      <c r="AB1311" s="91">
        <v>1.9970000000000002E-2</v>
      </c>
      <c r="AC1311" s="91"/>
      <c r="AF1311" s="4"/>
      <c r="AG1311" s="4"/>
      <c r="AH1311" s="4"/>
    </row>
    <row r="1312" spans="1:34" s="3" customFormat="1" ht="15" customHeight="1">
      <c r="A1312" s="81" t="s">
        <v>1303</v>
      </c>
      <c r="B1312" s="90">
        <v>1061979000</v>
      </c>
      <c r="C1312" s="91">
        <f>SUM(U1312+AA1312)</f>
        <v>41.61748</v>
      </c>
      <c r="D1312" s="294">
        <v>12601539</v>
      </c>
      <c r="E1312" s="90" t="s">
        <v>1305</v>
      </c>
      <c r="F1312" s="90" t="s">
        <v>1304</v>
      </c>
      <c r="G1312" s="90" t="s">
        <v>1157</v>
      </c>
      <c r="H1312" s="93" t="s">
        <v>1308</v>
      </c>
      <c r="I1312" s="94">
        <v>0</v>
      </c>
      <c r="J1312" s="94">
        <v>0</v>
      </c>
      <c r="K1312" s="95">
        <v>1.9970000000000002E-2</v>
      </c>
      <c r="L1312" s="96">
        <v>0.08</v>
      </c>
      <c r="M1312" s="96">
        <f t="shared" si="929"/>
        <v>0</v>
      </c>
      <c r="N1312" s="96">
        <f t="shared" si="930"/>
        <v>0</v>
      </c>
      <c r="O1312" s="96" t="s">
        <v>27</v>
      </c>
      <c r="P1312" s="187">
        <v>307673</v>
      </c>
      <c r="Q1312" s="98">
        <f>VLOOKUP(H1312,Devices!$A$2:$C$2077,3,FALSE)</f>
        <v>309757</v>
      </c>
      <c r="R1312" s="94">
        <f t="shared" si="931"/>
        <v>2084</v>
      </c>
      <c r="S1312" s="94"/>
      <c r="T1312" s="94">
        <f t="shared" si="933"/>
        <v>2084</v>
      </c>
      <c r="U1312" s="96">
        <f t="shared" si="934"/>
        <v>41.61748</v>
      </c>
      <c r="V1312" s="99">
        <v>0</v>
      </c>
      <c r="W1312" s="100">
        <f>VLOOKUP(H1312,Devices!$A$2:$D$2077,4,FALSE)</f>
        <v>0</v>
      </c>
      <c r="X1312" s="94">
        <f t="shared" si="932"/>
        <v>0</v>
      </c>
      <c r="Y1312" s="94"/>
      <c r="Z1312" s="94" t="str">
        <f t="shared" si="935"/>
        <v>0</v>
      </c>
      <c r="AA1312" s="96">
        <f t="shared" si="936"/>
        <v>0</v>
      </c>
      <c r="AB1312" s="91">
        <v>41.61748</v>
      </c>
      <c r="AC1312" s="91"/>
      <c r="AF1312" s="4"/>
    </row>
    <row r="1313" spans="1:34" s="4" customFormat="1" ht="15" customHeight="1">
      <c r="A1313" s="81" t="s">
        <v>1976</v>
      </c>
      <c r="B1313" s="90">
        <v>1061979000</v>
      </c>
      <c r="C1313" s="91">
        <f>SUM(U1313+AA1313)</f>
        <v>201.40138999999999</v>
      </c>
      <c r="D1313" s="294">
        <v>12355025</v>
      </c>
      <c r="E1313" s="90" t="s">
        <v>1977</v>
      </c>
      <c r="F1313" s="90" t="s">
        <v>5582</v>
      </c>
      <c r="G1313" s="90" t="s">
        <v>1170</v>
      </c>
      <c r="H1313" s="93" t="s">
        <v>1978</v>
      </c>
      <c r="I1313" s="94">
        <v>0</v>
      </c>
      <c r="J1313" s="94">
        <v>0</v>
      </c>
      <c r="K1313" s="95">
        <v>1.9970000000000002E-2</v>
      </c>
      <c r="L1313" s="96">
        <v>0.08</v>
      </c>
      <c r="M1313" s="96">
        <f t="shared" si="929"/>
        <v>0</v>
      </c>
      <c r="N1313" s="96">
        <f t="shared" si="930"/>
        <v>0</v>
      </c>
      <c r="O1313" s="96" t="s">
        <v>27</v>
      </c>
      <c r="P1313" s="187">
        <v>86385</v>
      </c>
      <c r="Q1313" s="98">
        <f>VLOOKUP(H1313,Devices!$A$2:$C$2077,3,FALSE)</f>
        <v>89672</v>
      </c>
      <c r="R1313" s="94">
        <f t="shared" si="931"/>
        <v>3287</v>
      </c>
      <c r="S1313" s="94"/>
      <c r="T1313" s="94">
        <f t="shared" si="933"/>
        <v>3287</v>
      </c>
      <c r="U1313" s="96">
        <f t="shared" si="934"/>
        <v>65.641390000000001</v>
      </c>
      <c r="V1313" s="99">
        <v>34211</v>
      </c>
      <c r="W1313" s="100">
        <f>VLOOKUP(H1313,Devices!$A$2:$D$2077,4,FALSE)</f>
        <v>35908</v>
      </c>
      <c r="X1313" s="94">
        <f t="shared" si="932"/>
        <v>1697</v>
      </c>
      <c r="Y1313" s="94"/>
      <c r="Z1313" s="94">
        <f t="shared" si="935"/>
        <v>1697</v>
      </c>
      <c r="AA1313" s="96">
        <f t="shared" si="936"/>
        <v>135.76</v>
      </c>
      <c r="AB1313" s="91">
        <v>201.40138999999999</v>
      </c>
      <c r="AC1313" s="91"/>
      <c r="AF1313" s="3"/>
      <c r="AG1313" s="3"/>
      <c r="AH1313" s="3"/>
    </row>
    <row r="1314" spans="1:34" s="4" customFormat="1" ht="15" customHeight="1">
      <c r="A1314" s="81" t="s">
        <v>3948</v>
      </c>
      <c r="B1314" s="90">
        <v>1061979000</v>
      </c>
      <c r="C1314" s="91">
        <f>SUM(O1314+U1314+AA1314)</f>
        <v>124.5</v>
      </c>
      <c r="D1314" s="294">
        <v>12355891</v>
      </c>
      <c r="E1314" s="90" t="s">
        <v>1977</v>
      </c>
      <c r="F1314" s="90" t="s">
        <v>4055</v>
      </c>
      <c r="G1314" s="90" t="s">
        <v>2200</v>
      </c>
      <c r="H1314" s="93" t="s">
        <v>3949</v>
      </c>
      <c r="I1314" s="94">
        <v>6000</v>
      </c>
      <c r="J1314" s="94">
        <v>0</v>
      </c>
      <c r="K1314" s="95">
        <v>2.0750000000000001E-2</v>
      </c>
      <c r="L1314" s="96">
        <v>0.08</v>
      </c>
      <c r="M1314" s="96">
        <f t="shared" si="929"/>
        <v>124.5</v>
      </c>
      <c r="N1314" s="96">
        <f t="shared" si="930"/>
        <v>0</v>
      </c>
      <c r="O1314" s="96">
        <f>M1314+N1314</f>
        <v>124.5</v>
      </c>
      <c r="P1314" s="187">
        <v>33336</v>
      </c>
      <c r="Q1314" s="98">
        <f>VLOOKUP(H1314,Devices!$A$2:$C$2077,3,FALSE)</f>
        <v>34754</v>
      </c>
      <c r="R1314" s="94">
        <f t="shared" si="931"/>
        <v>1418</v>
      </c>
      <c r="S1314" s="94" t="str">
        <f>IF(R1314-I1314&gt;0, R1314-I1314,"0")</f>
        <v>0</v>
      </c>
      <c r="T1314" s="94"/>
      <c r="U1314" s="96">
        <f>IF(S1314&gt;0,S1314*K1314,"0")</f>
        <v>0</v>
      </c>
      <c r="V1314" s="99">
        <v>0</v>
      </c>
      <c r="W1314" s="100">
        <v>0</v>
      </c>
      <c r="X1314" s="94">
        <f t="shared" si="932"/>
        <v>0</v>
      </c>
      <c r="Y1314" s="94" t="str">
        <f>IF(X1314-J1314&gt;0,X1314-J1314,"0")</f>
        <v>0</v>
      </c>
      <c r="Z1314" s="94"/>
      <c r="AA1314" s="96">
        <f>IF(Y1314&gt;0,Y1314*L1314,"0")</f>
        <v>0</v>
      </c>
      <c r="AB1314" s="91">
        <v>124.5</v>
      </c>
      <c r="AC1314" s="91"/>
      <c r="AF1314" s="3"/>
    </row>
    <row r="1315" spans="1:34" s="3" customFormat="1" ht="15" customHeight="1">
      <c r="A1315" s="81">
        <v>154</v>
      </c>
      <c r="B1315" s="90">
        <v>1013195250</v>
      </c>
      <c r="C1315" s="91">
        <f>SUM(O1315+U1315+AA1315)</f>
        <v>83</v>
      </c>
      <c r="D1315" s="294">
        <v>12355190</v>
      </c>
      <c r="E1315" s="90" t="s">
        <v>1080</v>
      </c>
      <c r="F1315" s="90" t="s">
        <v>1078</v>
      </c>
      <c r="G1315" s="90" t="s">
        <v>1248</v>
      </c>
      <c r="H1315" s="93" t="s">
        <v>781</v>
      </c>
      <c r="I1315" s="94">
        <v>4000</v>
      </c>
      <c r="J1315" s="94">
        <v>0</v>
      </c>
      <c r="K1315" s="95">
        <v>2.0750000000000001E-2</v>
      </c>
      <c r="L1315" s="96">
        <v>0.08</v>
      </c>
      <c r="M1315" s="96">
        <f t="shared" si="929"/>
        <v>83</v>
      </c>
      <c r="N1315" s="96">
        <f t="shared" si="930"/>
        <v>0</v>
      </c>
      <c r="O1315" s="96">
        <f>M1315+N1315</f>
        <v>83</v>
      </c>
      <c r="P1315" s="187">
        <v>112725</v>
      </c>
      <c r="Q1315" s="98">
        <f>VLOOKUP(H1315,Devices!$A$2:$C$2077,3,FALSE)</f>
        <v>113738</v>
      </c>
      <c r="R1315" s="94">
        <f t="shared" si="931"/>
        <v>1013</v>
      </c>
      <c r="S1315" s="94" t="str">
        <f>IF(R1315-I1315&gt;0, R1315-I1315,"0")</f>
        <v>0</v>
      </c>
      <c r="T1315" s="94"/>
      <c r="U1315" s="96">
        <f>IF(S1315&gt;0,S1315*K1315,"0")</f>
        <v>0</v>
      </c>
      <c r="V1315" s="99">
        <v>0</v>
      </c>
      <c r="W1315" s="100">
        <v>0</v>
      </c>
      <c r="X1315" s="94">
        <f t="shared" si="932"/>
        <v>0</v>
      </c>
      <c r="Y1315" s="94" t="str">
        <f>IF(X1315-J1315&gt;0,X1315-J1315,"0")</f>
        <v>0</v>
      </c>
      <c r="Z1315" s="94"/>
      <c r="AA1315" s="96">
        <f>IF(Y1315&gt;0,Y1315*L1315,"0")</f>
        <v>0</v>
      </c>
      <c r="AB1315" s="91">
        <v>83</v>
      </c>
      <c r="AC1315" s="91"/>
      <c r="AF1315" s="4"/>
      <c r="AG1315" s="4"/>
      <c r="AH1315" s="4"/>
    </row>
    <row r="1316" spans="1:34" s="3" customFormat="1" ht="15" customHeight="1">
      <c r="A1316" s="81" t="s">
        <v>4886</v>
      </c>
      <c r="B1316" s="90">
        <v>1013195250</v>
      </c>
      <c r="C1316" s="91">
        <f>SUM(O1316+U1316+AA1316)</f>
        <v>83</v>
      </c>
      <c r="D1316" s="294">
        <v>12356347</v>
      </c>
      <c r="E1316" s="90" t="s">
        <v>1080</v>
      </c>
      <c r="F1316" s="90" t="s">
        <v>4887</v>
      </c>
      <c r="G1316" s="90" t="s">
        <v>2280</v>
      </c>
      <c r="H1316" s="93" t="s">
        <v>4867</v>
      </c>
      <c r="I1316" s="94">
        <v>4000</v>
      </c>
      <c r="J1316" s="94">
        <v>0</v>
      </c>
      <c r="K1316" s="95">
        <v>2.0750000000000001E-2</v>
      </c>
      <c r="L1316" s="96">
        <v>0.08</v>
      </c>
      <c r="M1316" s="96">
        <f>I1316*K1316</f>
        <v>83</v>
      </c>
      <c r="N1316" s="96">
        <f>J1316*L1316</f>
        <v>0</v>
      </c>
      <c r="O1316" s="96">
        <f>M1316+N1316</f>
        <v>83</v>
      </c>
      <c r="P1316" s="187">
        <v>38850</v>
      </c>
      <c r="Q1316" s="98">
        <f>VLOOKUP(H1316,Devices!$A$2:$C$2077,3,FALSE)</f>
        <v>41199</v>
      </c>
      <c r="R1316" s="94">
        <f>Q1316-P1316</f>
        <v>2349</v>
      </c>
      <c r="S1316" s="94" t="str">
        <f>IF(R1316-I1316&gt;0, R1316-I1316,"0")</f>
        <v>0</v>
      </c>
      <c r="T1316" s="119"/>
      <c r="U1316" s="96">
        <f>IF(S1316&gt;0,S1316*K1316,"0")</f>
        <v>0</v>
      </c>
      <c r="V1316" s="99">
        <v>0</v>
      </c>
      <c r="W1316" s="100">
        <v>0</v>
      </c>
      <c r="X1316" s="94">
        <f>W1316-V1316</f>
        <v>0</v>
      </c>
      <c r="Y1316" s="94" t="str">
        <f>IF(X1316-J1316&gt;0,X1316-J1316,"0")</f>
        <v>0</v>
      </c>
      <c r="Z1316" s="119"/>
      <c r="AA1316" s="96">
        <f>IF(Y1316&gt;0,Y1316*L1316,"0")</f>
        <v>0</v>
      </c>
      <c r="AB1316" s="91">
        <v>83</v>
      </c>
      <c r="AC1316" s="119"/>
    </row>
    <row r="1317" spans="1:34" s="3" customFormat="1" ht="15" customHeight="1">
      <c r="A1317" s="81" t="s">
        <v>5471</v>
      </c>
      <c r="B1317" s="90">
        <v>1013195250</v>
      </c>
      <c r="C1317" s="91">
        <f>SUM(O1317+U1317+AA1317)</f>
        <v>174.798</v>
      </c>
      <c r="D1317" s="294">
        <v>12355633</v>
      </c>
      <c r="E1317" s="90" t="s">
        <v>1080</v>
      </c>
      <c r="F1317" s="90" t="s">
        <v>5472</v>
      </c>
      <c r="G1317" s="90" t="s">
        <v>2200</v>
      </c>
      <c r="H1317" s="93" t="s">
        <v>2201</v>
      </c>
      <c r="I1317" s="94">
        <v>6000</v>
      </c>
      <c r="J1317" s="94">
        <v>0</v>
      </c>
      <c r="K1317" s="95">
        <v>2.0750000000000001E-2</v>
      </c>
      <c r="L1317" s="96">
        <v>0.08</v>
      </c>
      <c r="M1317" s="96">
        <f>I1317*K1317</f>
        <v>124.5</v>
      </c>
      <c r="N1317" s="96">
        <f>J1317*L1317</f>
        <v>0</v>
      </c>
      <c r="O1317" s="96">
        <f>M1317+N1317</f>
        <v>124.5</v>
      </c>
      <c r="P1317" s="187">
        <v>444514</v>
      </c>
      <c r="Q1317" s="98">
        <f>VLOOKUP(H1317,Devices!$A$2:$C$2077,3,FALSE)</f>
        <v>452938</v>
      </c>
      <c r="R1317" s="94">
        <f>Q1317-P1317</f>
        <v>8424</v>
      </c>
      <c r="S1317" s="94">
        <f>IF(R1317-I1317&gt;0, R1317-I1317,"0")</f>
        <v>2424</v>
      </c>
      <c r="T1317" s="119"/>
      <c r="U1317" s="96">
        <f>IF(S1317&gt;0,S1317*K1317,"0")</f>
        <v>50.298000000000002</v>
      </c>
      <c r="V1317" s="99">
        <v>0</v>
      </c>
      <c r="W1317" s="100">
        <v>0</v>
      </c>
      <c r="X1317" s="94">
        <f>W1317-V1317</f>
        <v>0</v>
      </c>
      <c r="Y1317" s="94" t="str">
        <f>IF(X1317-J1317&gt;0,X1317-J1317,"0")</f>
        <v>0</v>
      </c>
      <c r="Z1317" s="119"/>
      <c r="AA1317" s="96">
        <f>IF(Y1317&gt;0,Y1317*L1317,"0")</f>
        <v>0</v>
      </c>
      <c r="AB1317" s="91">
        <v>174.798</v>
      </c>
      <c r="AC1317" s="119"/>
      <c r="AF1317" s="4"/>
    </row>
    <row r="1318" spans="1:34" s="4" customFormat="1" ht="15" customHeight="1">
      <c r="A1318" s="81" t="s">
        <v>5584</v>
      </c>
      <c r="B1318" s="90">
        <v>1013195250</v>
      </c>
      <c r="C1318" s="91">
        <f>SUM(U1318+AA1318)</f>
        <v>60.795200000000001</v>
      </c>
      <c r="D1318" s="294">
        <v>12354936</v>
      </c>
      <c r="E1318" s="90" t="s">
        <v>1080</v>
      </c>
      <c r="F1318" s="90" t="s">
        <v>5585</v>
      </c>
      <c r="G1318" s="90" t="s">
        <v>1249</v>
      </c>
      <c r="H1318" s="93" t="s">
        <v>5586</v>
      </c>
      <c r="I1318" s="94">
        <v>0</v>
      </c>
      <c r="J1318" s="94">
        <v>0</v>
      </c>
      <c r="K1318" s="95">
        <v>1.9970000000000002E-2</v>
      </c>
      <c r="L1318" s="96">
        <v>0.08</v>
      </c>
      <c r="M1318" s="96">
        <f t="shared" ref="M1318" si="942">I1318*K1318</f>
        <v>0</v>
      </c>
      <c r="N1318" s="96">
        <f t="shared" ref="N1318" si="943">J1318*L1318</f>
        <v>0</v>
      </c>
      <c r="O1318" s="96" t="s">
        <v>27</v>
      </c>
      <c r="P1318" s="187">
        <v>5553</v>
      </c>
      <c r="Q1318" s="98">
        <f>VLOOKUP(H1318,[1]Billing!$I$2:$S$2302,11,FALSE)</f>
        <v>5713</v>
      </c>
      <c r="R1318" s="94">
        <f t="shared" ref="R1318" si="944">Q1318-P1318</f>
        <v>160</v>
      </c>
      <c r="S1318" s="94"/>
      <c r="T1318" s="94">
        <f t="shared" ref="T1318" si="945">IF(R1318-I1318&gt;0, R1318-I1318,"0")</f>
        <v>160</v>
      </c>
      <c r="U1318" s="96">
        <f t="shared" ref="U1318" si="946">IF(T1318&gt;0,T1318*K1318,"0")</f>
        <v>3.1952000000000003</v>
      </c>
      <c r="V1318" s="99">
        <v>2554</v>
      </c>
      <c r="W1318" s="100">
        <f>VLOOKUP(H1318,[1]Billing!$I$2:$Y$2302,17,FALSE)</f>
        <v>3274</v>
      </c>
      <c r="X1318" s="94">
        <f t="shared" ref="X1318" si="947">W1318-V1318</f>
        <v>720</v>
      </c>
      <c r="Y1318" s="94"/>
      <c r="Z1318" s="94">
        <f t="shared" ref="Z1318" si="948">IF(X1318-J1318&gt;0,X1318-J1318,"0")</f>
        <v>720</v>
      </c>
      <c r="AA1318" s="96">
        <f t="shared" ref="AA1318" si="949">IF(Z1318&gt;0,Z1318*L1318,"0")</f>
        <v>57.6</v>
      </c>
      <c r="AB1318" s="91">
        <v>60.795200000000001</v>
      </c>
      <c r="AC1318" s="91"/>
    </row>
    <row r="1319" spans="1:34" s="3" customFormat="1" ht="15" customHeight="1">
      <c r="A1319" s="81">
        <v>155</v>
      </c>
      <c r="B1319" s="90">
        <v>1013194670</v>
      </c>
      <c r="C1319" s="91">
        <f>SUM(O1319+U1319+AA1319)</f>
        <v>140.80950000000001</v>
      </c>
      <c r="D1319" s="294">
        <v>12355203</v>
      </c>
      <c r="E1319" s="90" t="s">
        <v>1081</v>
      </c>
      <c r="F1319" s="90" t="s">
        <v>1079</v>
      </c>
      <c r="G1319" s="90" t="s">
        <v>40</v>
      </c>
      <c r="H1319" s="93" t="s">
        <v>782</v>
      </c>
      <c r="I1319" s="94">
        <v>4000</v>
      </c>
      <c r="J1319" s="94">
        <v>0</v>
      </c>
      <c r="K1319" s="95">
        <v>2.0750000000000001E-2</v>
      </c>
      <c r="L1319" s="96">
        <v>0.08</v>
      </c>
      <c r="M1319" s="96">
        <f t="shared" si="929"/>
        <v>83</v>
      </c>
      <c r="N1319" s="96">
        <f t="shared" si="930"/>
        <v>0</v>
      </c>
      <c r="O1319" s="96">
        <f>M1319+N1319</f>
        <v>83</v>
      </c>
      <c r="P1319" s="187">
        <v>280688</v>
      </c>
      <c r="Q1319" s="98">
        <f>VLOOKUP(H1319,Devices!$A$2:$C$2077,3,FALSE)</f>
        <v>287474</v>
      </c>
      <c r="R1319" s="94">
        <f t="shared" si="931"/>
        <v>6786</v>
      </c>
      <c r="S1319" s="94">
        <f>IF(R1319-I1319&gt;0, R1319-I1319,"0")</f>
        <v>2786</v>
      </c>
      <c r="T1319" s="119"/>
      <c r="U1319" s="96">
        <f>IF(S1319&gt;0,S1319*K1319,"0")</f>
        <v>57.8095</v>
      </c>
      <c r="V1319" s="99">
        <v>0</v>
      </c>
      <c r="W1319" s="100">
        <v>0</v>
      </c>
      <c r="X1319" s="94">
        <f t="shared" si="932"/>
        <v>0</v>
      </c>
      <c r="Y1319" s="94" t="str">
        <f>IF(X1319-J1319&gt;0,X1319-J1319,"0")</f>
        <v>0</v>
      </c>
      <c r="Z1319" s="119"/>
      <c r="AA1319" s="96">
        <f>IF(Y1319&gt;0,Y1319*L1319,"0")</f>
        <v>0</v>
      </c>
      <c r="AB1319" s="91">
        <v>140.80950000000001</v>
      </c>
      <c r="AC1319" s="119"/>
    </row>
    <row r="1320" spans="1:34" s="3" customFormat="1" ht="15" customHeight="1">
      <c r="A1320" s="81"/>
      <c r="B1320" s="90">
        <v>1013197240</v>
      </c>
      <c r="C1320" s="91"/>
      <c r="D1320" s="294"/>
      <c r="E1320" s="90" t="s">
        <v>1081</v>
      </c>
      <c r="F1320" s="90"/>
      <c r="G1320" s="639"/>
      <c r="H1320" s="93"/>
      <c r="I1320" s="94"/>
      <c r="J1320" s="94"/>
      <c r="K1320" s="95"/>
      <c r="L1320" s="96"/>
      <c r="M1320" s="96"/>
      <c r="N1320" s="96"/>
      <c r="O1320" s="96"/>
      <c r="P1320" s="187"/>
      <c r="Q1320" s="98"/>
      <c r="R1320" s="94"/>
      <c r="S1320" s="94"/>
      <c r="T1320" s="119"/>
      <c r="U1320" s="96"/>
      <c r="V1320" s="99"/>
      <c r="W1320" s="100"/>
      <c r="X1320" s="94"/>
      <c r="Y1320" s="94"/>
      <c r="Z1320" s="119"/>
      <c r="AA1320" s="96"/>
      <c r="AB1320" s="91"/>
      <c r="AC1320" s="119"/>
    </row>
    <row r="1321" spans="1:34" s="3" customFormat="1" ht="15" customHeight="1">
      <c r="A1321" s="81">
        <v>156</v>
      </c>
      <c r="B1321" s="90">
        <v>1058314980</v>
      </c>
      <c r="C1321" s="91">
        <f>SUM(O1321+U1321+AA1321)</f>
        <v>198.99499999999998</v>
      </c>
      <c r="D1321" s="294">
        <v>12355211</v>
      </c>
      <c r="E1321" s="90" t="s">
        <v>783</v>
      </c>
      <c r="F1321" s="90" t="s">
        <v>2547</v>
      </c>
      <c r="G1321" s="90" t="s">
        <v>1170</v>
      </c>
      <c r="H1321" s="93" t="s">
        <v>784</v>
      </c>
      <c r="I1321" s="94">
        <v>2000</v>
      </c>
      <c r="J1321" s="94">
        <v>1140</v>
      </c>
      <c r="K1321" s="95">
        <v>2.0750000000000001E-2</v>
      </c>
      <c r="L1321" s="96">
        <v>0.08</v>
      </c>
      <c r="M1321" s="96">
        <f t="shared" ref="M1321:M1368" si="950">I1321*K1321</f>
        <v>41.5</v>
      </c>
      <c r="N1321" s="96">
        <f t="shared" ref="N1321:N1368" si="951">J1321*L1321</f>
        <v>91.2</v>
      </c>
      <c r="O1321" s="96">
        <f>M1321+N1321</f>
        <v>132.69999999999999</v>
      </c>
      <c r="P1321" s="187">
        <v>112405</v>
      </c>
      <c r="Q1321" s="98">
        <f>VLOOKUP(H1321,Devices!$A$2:$C$2077,3,FALSE)</f>
        <v>115225</v>
      </c>
      <c r="R1321" s="94">
        <f t="shared" ref="R1321:R1368" si="952">Q1321-P1321</f>
        <v>2820</v>
      </c>
      <c r="S1321" s="94">
        <f>IF(R1321-I1321&gt;0, R1321-I1321,"0")</f>
        <v>820</v>
      </c>
      <c r="T1321" s="119"/>
      <c r="U1321" s="96">
        <f>IF(S1321&gt;0,S1321*K1321,"0")</f>
        <v>17.015000000000001</v>
      </c>
      <c r="V1321" s="99">
        <v>41285</v>
      </c>
      <c r="W1321" s="100">
        <f>VLOOKUP(H1321,Devices!$A$2:$D$2077,4,FALSE)</f>
        <v>43041</v>
      </c>
      <c r="X1321" s="94">
        <f t="shared" ref="X1321:X1368" si="953">W1321-V1321</f>
        <v>1756</v>
      </c>
      <c r="Y1321" s="94">
        <f>IF(X1321-J1321&gt;0,X1321-J1321,"0")</f>
        <v>616</v>
      </c>
      <c r="Z1321" s="119"/>
      <c r="AA1321" s="96">
        <f>IF(Y1321&gt;0,Y1321*L1321,"0")</f>
        <v>49.28</v>
      </c>
      <c r="AB1321" s="91">
        <v>198.99499999999998</v>
      </c>
      <c r="AC1321" s="119"/>
    </row>
    <row r="1322" spans="1:34" s="4" customFormat="1" ht="15" customHeight="1">
      <c r="A1322" s="81" t="s">
        <v>2093</v>
      </c>
      <c r="B1322" s="90">
        <v>1058314980</v>
      </c>
      <c r="C1322" s="91">
        <f>SUM(O1322+U1322+AA1322)</f>
        <v>132.69999999999999</v>
      </c>
      <c r="D1322" s="294">
        <v>12355604</v>
      </c>
      <c r="E1322" s="90" t="s">
        <v>783</v>
      </c>
      <c r="F1322" s="90" t="s">
        <v>2094</v>
      </c>
      <c r="G1322" s="90" t="s">
        <v>1971</v>
      </c>
      <c r="H1322" s="93" t="s">
        <v>2095</v>
      </c>
      <c r="I1322" s="94">
        <v>2000</v>
      </c>
      <c r="J1322" s="94">
        <v>1140</v>
      </c>
      <c r="K1322" s="95">
        <v>2.0750000000000001E-2</v>
      </c>
      <c r="L1322" s="96">
        <v>0.08</v>
      </c>
      <c r="M1322" s="96">
        <f t="shared" si="950"/>
        <v>41.5</v>
      </c>
      <c r="N1322" s="96">
        <f t="shared" si="951"/>
        <v>91.2</v>
      </c>
      <c r="O1322" s="96">
        <f>M1322+N1322</f>
        <v>132.69999999999999</v>
      </c>
      <c r="P1322" s="187">
        <v>81309</v>
      </c>
      <c r="Q1322" s="98">
        <f>VLOOKUP(H1322,Devices!$A$2:$C$2077,3,FALSE)</f>
        <v>82648</v>
      </c>
      <c r="R1322" s="94">
        <f t="shared" si="952"/>
        <v>1339</v>
      </c>
      <c r="S1322" s="94" t="str">
        <f>IF(R1322-I1322&gt;0, R1322-I1322,"0")</f>
        <v>0</v>
      </c>
      <c r="T1322" s="119"/>
      <c r="U1322" s="96">
        <f>IF(S1322&gt;0,S1322*K1322,"0")</f>
        <v>0</v>
      </c>
      <c r="V1322" s="99">
        <v>6942</v>
      </c>
      <c r="W1322" s="100">
        <f>VLOOKUP(H1322,Devices!$A$2:$D$2077,4,FALSE)</f>
        <v>6989</v>
      </c>
      <c r="X1322" s="94">
        <f t="shared" si="953"/>
        <v>47</v>
      </c>
      <c r="Y1322" s="94" t="str">
        <f>IF(X1322-J1322&gt;0,X1322-J1322,"0")</f>
        <v>0</v>
      </c>
      <c r="Z1322" s="119"/>
      <c r="AA1322" s="96">
        <f>IF(Y1322&gt;0,Y1322*L1322,"0")</f>
        <v>0</v>
      </c>
      <c r="AB1322" s="91">
        <v>132.69999999999999</v>
      </c>
      <c r="AC1322" s="119"/>
      <c r="AF1322" s="3"/>
      <c r="AG1322" s="3"/>
      <c r="AH1322" s="3"/>
    </row>
    <row r="1323" spans="1:34" s="3" customFormat="1" ht="15" customHeight="1">
      <c r="A1323" s="81">
        <v>157</v>
      </c>
      <c r="B1323" s="90">
        <v>1043142350</v>
      </c>
      <c r="C1323" s="91">
        <f>SUM(U1323+AA1323)</f>
        <v>6.3704300000000007</v>
      </c>
      <c r="D1323" s="294">
        <v>12319318</v>
      </c>
      <c r="E1323" s="90" t="s">
        <v>785</v>
      </c>
      <c r="F1323" s="90"/>
      <c r="G1323" s="90" t="s">
        <v>1290</v>
      </c>
      <c r="H1323" s="93" t="s">
        <v>786</v>
      </c>
      <c r="I1323" s="94">
        <v>0</v>
      </c>
      <c r="J1323" s="94">
        <v>0</v>
      </c>
      <c r="K1323" s="95">
        <v>1.9970000000000002E-2</v>
      </c>
      <c r="L1323" s="96">
        <v>0.08</v>
      </c>
      <c r="M1323" s="96">
        <f t="shared" si="950"/>
        <v>0</v>
      </c>
      <c r="N1323" s="96">
        <f t="shared" si="951"/>
        <v>0</v>
      </c>
      <c r="O1323" s="96" t="s">
        <v>27</v>
      </c>
      <c r="P1323" s="187">
        <v>36334</v>
      </c>
      <c r="Q1323" s="98">
        <f>VLOOKUP(H1323,Devices!$A$2:$C$2077,3,FALSE)</f>
        <v>36653</v>
      </c>
      <c r="R1323" s="94">
        <f t="shared" si="952"/>
        <v>319</v>
      </c>
      <c r="S1323" s="94"/>
      <c r="T1323" s="94">
        <f t="shared" ref="T1323:T1336" si="954">IF(R1323-I1323&gt;0, R1323-I1323,"0")</f>
        <v>319</v>
      </c>
      <c r="U1323" s="96">
        <f t="shared" ref="U1323:U1336" si="955">IF(T1323&gt;0,T1323*K1323,"0")</f>
        <v>6.3704300000000007</v>
      </c>
      <c r="V1323" s="99">
        <v>0</v>
      </c>
      <c r="W1323" s="100">
        <f>VLOOKUP(H1323,Devices!$A$2:$D$2077,4,FALSE)</f>
        <v>0</v>
      </c>
      <c r="X1323" s="94">
        <f t="shared" si="953"/>
        <v>0</v>
      </c>
      <c r="Y1323" s="94"/>
      <c r="Z1323" s="94" t="str">
        <f t="shared" ref="Z1323:Z1336" si="956">IF(X1323-J1323&gt;0,X1323-J1323,"0")</f>
        <v>0</v>
      </c>
      <c r="AA1323" s="96">
        <f t="shared" ref="AA1323:AA1336" si="957">IF(Z1323&gt;0,Z1323*L1323,"0")</f>
        <v>0</v>
      </c>
      <c r="AB1323" s="91">
        <v>6.3704300000000007</v>
      </c>
      <c r="AC1323" s="119"/>
      <c r="AG1323" s="4"/>
      <c r="AH1323" s="4"/>
    </row>
    <row r="1324" spans="1:34" s="3" customFormat="1" ht="15" customHeight="1">
      <c r="A1324" s="81">
        <v>157</v>
      </c>
      <c r="B1324" s="90">
        <v>1043142340</v>
      </c>
      <c r="C1324" s="91">
        <f>SUM(U1324+AA1324)</f>
        <v>16.29552</v>
      </c>
      <c r="D1324" s="294">
        <v>12355179</v>
      </c>
      <c r="E1324" s="90" t="s">
        <v>789</v>
      </c>
      <c r="F1324" s="90"/>
      <c r="G1324" s="90" t="s">
        <v>1290</v>
      </c>
      <c r="H1324" s="93" t="s">
        <v>790</v>
      </c>
      <c r="I1324" s="94">
        <v>0</v>
      </c>
      <c r="J1324" s="94">
        <v>0</v>
      </c>
      <c r="K1324" s="95">
        <v>1.9970000000000002E-2</v>
      </c>
      <c r="L1324" s="96">
        <v>0.08</v>
      </c>
      <c r="M1324" s="96">
        <f t="shared" si="950"/>
        <v>0</v>
      </c>
      <c r="N1324" s="96">
        <f t="shared" si="951"/>
        <v>0</v>
      </c>
      <c r="O1324" s="96" t="s">
        <v>27</v>
      </c>
      <c r="P1324" s="187">
        <v>63364</v>
      </c>
      <c r="Q1324" s="98">
        <f>VLOOKUP(H1324,Devices!$A$2:$C$2077,3,FALSE)</f>
        <v>64180</v>
      </c>
      <c r="R1324" s="94">
        <f t="shared" si="952"/>
        <v>816</v>
      </c>
      <c r="S1324" s="94"/>
      <c r="T1324" s="94">
        <f t="shared" si="954"/>
        <v>816</v>
      </c>
      <c r="U1324" s="96">
        <f t="shared" si="955"/>
        <v>16.29552</v>
      </c>
      <c r="V1324" s="99">
        <v>0</v>
      </c>
      <c r="W1324" s="100">
        <f>VLOOKUP(H1324,Devices!$A$2:$D$2077,4,FALSE)</f>
        <v>0</v>
      </c>
      <c r="X1324" s="94">
        <f t="shared" si="953"/>
        <v>0</v>
      </c>
      <c r="Y1324" s="94"/>
      <c r="Z1324" s="94" t="str">
        <f t="shared" si="956"/>
        <v>0</v>
      </c>
      <c r="AA1324" s="96">
        <f t="shared" si="957"/>
        <v>0</v>
      </c>
      <c r="AB1324" s="91">
        <v>16.29552</v>
      </c>
      <c r="AC1324" s="640"/>
    </row>
    <row r="1325" spans="1:34" s="3" customFormat="1" ht="15" customHeight="1">
      <c r="A1325" s="456" t="s">
        <v>813</v>
      </c>
      <c r="B1325" s="457">
        <v>1043142340</v>
      </c>
      <c r="C1325" s="458">
        <f>SUM(U1325+AA1325)</f>
        <v>0.89865000000000006</v>
      </c>
      <c r="D1325" s="641">
        <v>12354886</v>
      </c>
      <c r="E1325" s="457" t="s">
        <v>788</v>
      </c>
      <c r="F1325" s="457"/>
      <c r="G1325" s="457" t="s">
        <v>1758</v>
      </c>
      <c r="H1325" s="370" t="s">
        <v>814</v>
      </c>
      <c r="I1325" s="461">
        <v>0</v>
      </c>
      <c r="J1325" s="461">
        <v>0</v>
      </c>
      <c r="K1325" s="642">
        <v>1.9970000000000002E-2</v>
      </c>
      <c r="L1325" s="462">
        <v>0.08</v>
      </c>
      <c r="M1325" s="462">
        <f t="shared" si="950"/>
        <v>0</v>
      </c>
      <c r="N1325" s="462">
        <f t="shared" si="951"/>
        <v>0</v>
      </c>
      <c r="O1325" s="462" t="s">
        <v>27</v>
      </c>
      <c r="P1325" s="638">
        <v>25800</v>
      </c>
      <c r="Q1325" s="98">
        <f>VLOOKUP(H1325,[1]Billing!$I$2:$S$2302,11,FALSE)</f>
        <v>25845</v>
      </c>
      <c r="R1325" s="461">
        <f t="shared" si="952"/>
        <v>45</v>
      </c>
      <c r="S1325" s="459"/>
      <c r="T1325" s="461">
        <f t="shared" si="954"/>
        <v>45</v>
      </c>
      <c r="U1325" s="462">
        <f t="shared" si="955"/>
        <v>0.89865000000000006</v>
      </c>
      <c r="V1325" s="464">
        <v>0</v>
      </c>
      <c r="W1325" s="100">
        <f>VLOOKUP(H1325,[1]Billing!$I$2:$Y$2302,17,FALSE)</f>
        <v>0</v>
      </c>
      <c r="X1325" s="461">
        <f t="shared" si="953"/>
        <v>0</v>
      </c>
      <c r="Y1325" s="459"/>
      <c r="Z1325" s="461" t="str">
        <f t="shared" si="956"/>
        <v>0</v>
      </c>
      <c r="AA1325" s="462">
        <f t="shared" si="957"/>
        <v>0</v>
      </c>
      <c r="AB1325" s="458">
        <v>0.89865000000000006</v>
      </c>
      <c r="AC1325" s="643"/>
    </row>
    <row r="1326" spans="1:34" s="3" customFormat="1" ht="15" customHeight="1">
      <c r="A1326" s="456" t="s">
        <v>1668</v>
      </c>
      <c r="B1326" s="457">
        <v>1043142340</v>
      </c>
      <c r="C1326" s="458">
        <f>SUM(U1326+AA1326)</f>
        <v>0.87868000000000013</v>
      </c>
      <c r="D1326" s="641">
        <v>12355478</v>
      </c>
      <c r="E1326" s="457" t="s">
        <v>1669</v>
      </c>
      <c r="F1326" s="457" t="s">
        <v>1670</v>
      </c>
      <c r="G1326" s="457" t="s">
        <v>1758</v>
      </c>
      <c r="H1326" s="370" t="s">
        <v>1671</v>
      </c>
      <c r="I1326" s="461">
        <v>0</v>
      </c>
      <c r="J1326" s="461">
        <v>0</v>
      </c>
      <c r="K1326" s="642">
        <v>1.9970000000000002E-2</v>
      </c>
      <c r="L1326" s="462">
        <v>0.08</v>
      </c>
      <c r="M1326" s="462">
        <f t="shared" si="950"/>
        <v>0</v>
      </c>
      <c r="N1326" s="462">
        <f t="shared" si="951"/>
        <v>0</v>
      </c>
      <c r="O1326" s="462" t="s">
        <v>27</v>
      </c>
      <c r="P1326" s="638">
        <v>25801</v>
      </c>
      <c r="Q1326" s="98">
        <f>VLOOKUP(H1326,Devices!$A$2:$C$2077,3,FALSE)</f>
        <v>25845</v>
      </c>
      <c r="R1326" s="461">
        <f t="shared" si="952"/>
        <v>44</v>
      </c>
      <c r="S1326" s="461"/>
      <c r="T1326" s="461">
        <f t="shared" si="954"/>
        <v>44</v>
      </c>
      <c r="U1326" s="462">
        <f t="shared" si="955"/>
        <v>0.87868000000000013</v>
      </c>
      <c r="V1326" s="464">
        <v>0</v>
      </c>
      <c r="W1326" s="100">
        <v>0</v>
      </c>
      <c r="X1326" s="461">
        <f t="shared" si="953"/>
        <v>0</v>
      </c>
      <c r="Y1326" s="461"/>
      <c r="Z1326" s="461" t="str">
        <f t="shared" si="956"/>
        <v>0</v>
      </c>
      <c r="AA1326" s="462">
        <f t="shared" si="957"/>
        <v>0</v>
      </c>
      <c r="AB1326" s="458">
        <v>0.87868000000000013</v>
      </c>
      <c r="AC1326" s="643"/>
    </row>
    <row r="1327" spans="1:34" s="4" customFormat="1" ht="15" customHeight="1">
      <c r="A1327" s="81" t="s">
        <v>3328</v>
      </c>
      <c r="B1327" s="90">
        <v>1043142340</v>
      </c>
      <c r="C1327" s="91">
        <f>SUM(U1327+AA1327)</f>
        <v>249.71964</v>
      </c>
      <c r="D1327" s="294">
        <v>12319373</v>
      </c>
      <c r="E1327" s="90" t="s">
        <v>788</v>
      </c>
      <c r="F1327" s="90"/>
      <c r="G1327" s="90" t="s">
        <v>1174</v>
      </c>
      <c r="H1327" s="93" t="s">
        <v>3329</v>
      </c>
      <c r="I1327" s="94">
        <v>0</v>
      </c>
      <c r="J1327" s="94">
        <v>0</v>
      </c>
      <c r="K1327" s="95">
        <v>1.9970000000000002E-2</v>
      </c>
      <c r="L1327" s="96">
        <v>0.08</v>
      </c>
      <c r="M1327" s="96">
        <f t="shared" si="950"/>
        <v>0</v>
      </c>
      <c r="N1327" s="96">
        <f t="shared" si="951"/>
        <v>0</v>
      </c>
      <c r="O1327" s="96" t="s">
        <v>27</v>
      </c>
      <c r="P1327" s="187">
        <v>187083</v>
      </c>
      <c r="Q1327" s="98">
        <f>VLOOKUP(H1327,[1]Billing!$I$2:$S$2302,11,FALSE)</f>
        <v>191095</v>
      </c>
      <c r="R1327" s="94">
        <f t="shared" si="952"/>
        <v>4012</v>
      </c>
      <c r="S1327" s="94"/>
      <c r="T1327" s="94">
        <f t="shared" si="954"/>
        <v>4012</v>
      </c>
      <c r="U1327" s="96">
        <f t="shared" si="955"/>
        <v>80.119640000000004</v>
      </c>
      <c r="V1327" s="99">
        <v>41961</v>
      </c>
      <c r="W1327" s="100">
        <f>VLOOKUP(H1327,[1]Billing!$I$2:$Y$2302,17,FALSE)</f>
        <v>44081</v>
      </c>
      <c r="X1327" s="94">
        <f t="shared" si="953"/>
        <v>2120</v>
      </c>
      <c r="Y1327" s="94"/>
      <c r="Z1327" s="94">
        <f t="shared" si="956"/>
        <v>2120</v>
      </c>
      <c r="AA1327" s="96">
        <f t="shared" si="957"/>
        <v>169.6</v>
      </c>
      <c r="AB1327" s="91">
        <v>249.71964</v>
      </c>
      <c r="AC1327" s="640"/>
      <c r="AF1327" s="3"/>
      <c r="AG1327" s="3"/>
      <c r="AH1327" s="3"/>
    </row>
    <row r="1328" spans="1:34" s="3" customFormat="1" ht="15" customHeight="1">
      <c r="A1328" s="81" t="s">
        <v>5398</v>
      </c>
      <c r="B1328" s="90">
        <v>1043142340</v>
      </c>
      <c r="C1328" s="91">
        <f>SUM(U1328+AA1328)</f>
        <v>31.39987</v>
      </c>
      <c r="D1328" s="294">
        <v>12603436</v>
      </c>
      <c r="E1328" s="90" t="s">
        <v>787</v>
      </c>
      <c r="F1328" s="90"/>
      <c r="G1328" s="90" t="s">
        <v>1518</v>
      </c>
      <c r="H1328" s="93" t="s">
        <v>5373</v>
      </c>
      <c r="I1328" s="94">
        <v>0</v>
      </c>
      <c r="J1328" s="94">
        <v>0</v>
      </c>
      <c r="K1328" s="95">
        <v>1.9970000000000002E-2</v>
      </c>
      <c r="L1328" s="96">
        <v>0.08</v>
      </c>
      <c r="M1328" s="96">
        <f>I1328*K1328</f>
        <v>0</v>
      </c>
      <c r="N1328" s="96">
        <f>J1328*L1328</f>
        <v>0</v>
      </c>
      <c r="O1328" s="96" t="s">
        <v>27</v>
      </c>
      <c r="P1328" s="187">
        <v>13797</v>
      </c>
      <c r="Q1328" s="98">
        <f>VLOOKUP(H1328,Devices!$A$2:$C$2077,3,FALSE)</f>
        <v>14468</v>
      </c>
      <c r="R1328" s="94">
        <f>Q1328-P1328</f>
        <v>671</v>
      </c>
      <c r="S1328" s="94"/>
      <c r="T1328" s="94">
        <f>IF(R1328-I1328&gt;0, R1328-I1328,"0")</f>
        <v>671</v>
      </c>
      <c r="U1328" s="96">
        <f>IF(T1328&gt;0,T1328*K1328,"0")</f>
        <v>13.399870000000002</v>
      </c>
      <c r="V1328" s="99">
        <v>17127</v>
      </c>
      <c r="W1328" s="100">
        <f>VLOOKUP(H1328,Devices!$A$2:$D$2077,4,FALSE)</f>
        <v>17352</v>
      </c>
      <c r="X1328" s="94">
        <f>W1328-V1328</f>
        <v>225</v>
      </c>
      <c r="Y1328" s="94"/>
      <c r="Z1328" s="94">
        <f>IF(X1328-J1328&gt;0,X1328-J1328,"0")</f>
        <v>225</v>
      </c>
      <c r="AA1328" s="96">
        <f>IF(Z1328&gt;0,Z1328*L1328,"0")</f>
        <v>18</v>
      </c>
      <c r="AB1328" s="91">
        <v>31.39987</v>
      </c>
      <c r="AC1328" s="644"/>
      <c r="AF1328" s="4"/>
    </row>
    <row r="1329" spans="1:34" s="4" customFormat="1" ht="15" customHeight="1">
      <c r="A1329" s="81" t="s">
        <v>5758</v>
      </c>
      <c r="B1329" s="90">
        <v>1043142340</v>
      </c>
      <c r="C1329" s="91">
        <f>SUM(U1329+AA1329)</f>
        <v>161.01560000000001</v>
      </c>
      <c r="D1329" s="294">
        <v>12355217</v>
      </c>
      <c r="E1329" s="90" t="s">
        <v>5757</v>
      </c>
      <c r="F1329" s="90" t="s">
        <v>5861</v>
      </c>
      <c r="G1329" s="90" t="s">
        <v>1139</v>
      </c>
      <c r="H1329" s="93" t="s">
        <v>5427</v>
      </c>
      <c r="I1329" s="94">
        <v>0</v>
      </c>
      <c r="J1329" s="94">
        <v>0</v>
      </c>
      <c r="K1329" s="95">
        <v>1.9970000000000002E-2</v>
      </c>
      <c r="L1329" s="96">
        <v>0.08</v>
      </c>
      <c r="M1329" s="96">
        <f t="shared" ref="M1329:N1329" si="958">I1329*K1329</f>
        <v>0</v>
      </c>
      <c r="N1329" s="96">
        <f t="shared" si="958"/>
        <v>0</v>
      </c>
      <c r="O1329" s="96" t="s">
        <v>27</v>
      </c>
      <c r="P1329" s="187">
        <v>101438</v>
      </c>
      <c r="Q1329" s="98">
        <f>VLOOKUP(H1329,Devices!$A$2:$C$2077,3,FALSE)</f>
        <v>104918</v>
      </c>
      <c r="R1329" s="94">
        <f t="shared" ref="R1329" si="959">Q1329-P1329</f>
        <v>3480</v>
      </c>
      <c r="S1329" s="94"/>
      <c r="T1329" s="94">
        <f t="shared" ref="T1329" si="960">IF(R1329-I1329&gt;0, R1329-I1329,"0")</f>
        <v>3480</v>
      </c>
      <c r="U1329" s="96">
        <f t="shared" ref="U1329" si="961">IF(T1329&gt;0,T1329*K1329,"0")</f>
        <v>69.49560000000001</v>
      </c>
      <c r="V1329" s="99">
        <v>20851</v>
      </c>
      <c r="W1329" s="100">
        <f>VLOOKUP(H1329,Devices!$A$2:$D$2077,4,FALSE)</f>
        <v>21995</v>
      </c>
      <c r="X1329" s="94">
        <f t="shared" ref="X1329" si="962">W1329-V1329</f>
        <v>1144</v>
      </c>
      <c r="Y1329" s="94"/>
      <c r="Z1329" s="94">
        <f t="shared" ref="Z1329" si="963">IF(X1329-J1329&gt;0,X1329-J1329,"0")</f>
        <v>1144</v>
      </c>
      <c r="AA1329" s="96">
        <f t="shared" ref="AA1329" si="964">IF(Z1329&gt;0,Z1329*L1329,"0")</f>
        <v>91.52</v>
      </c>
      <c r="AB1329" s="91">
        <v>161.01560000000001</v>
      </c>
      <c r="AC1329" s="640"/>
    </row>
    <row r="1330" spans="1:34" s="3" customFormat="1" ht="15" customHeight="1">
      <c r="A1330" s="81">
        <v>158</v>
      </c>
      <c r="B1330" s="93">
        <v>1013196890</v>
      </c>
      <c r="C1330" s="91">
        <f>SUM(U1330+AA1330)</f>
        <v>408.85993000000002</v>
      </c>
      <c r="D1330" s="294">
        <v>12355124</v>
      </c>
      <c r="E1330" s="90" t="s">
        <v>791</v>
      </c>
      <c r="F1330" s="90" t="s">
        <v>6684</v>
      </c>
      <c r="G1330" s="90" t="s">
        <v>1139</v>
      </c>
      <c r="H1330" s="93" t="s">
        <v>792</v>
      </c>
      <c r="I1330" s="94">
        <v>0</v>
      </c>
      <c r="J1330" s="94">
        <v>0</v>
      </c>
      <c r="K1330" s="95">
        <v>1.9970000000000002E-2</v>
      </c>
      <c r="L1330" s="96">
        <v>0.08</v>
      </c>
      <c r="M1330" s="96">
        <f t="shared" si="950"/>
        <v>0</v>
      </c>
      <c r="N1330" s="96">
        <f t="shared" si="951"/>
        <v>0</v>
      </c>
      <c r="O1330" s="96" t="s">
        <v>27</v>
      </c>
      <c r="P1330" s="187">
        <v>134750</v>
      </c>
      <c r="Q1330" s="98">
        <f>VLOOKUP(H1330,Devices!$A$2:$C$2077,3,FALSE)</f>
        <v>141419</v>
      </c>
      <c r="R1330" s="94">
        <f t="shared" si="952"/>
        <v>6669</v>
      </c>
      <c r="S1330" s="119"/>
      <c r="T1330" s="94">
        <f t="shared" si="954"/>
        <v>6669</v>
      </c>
      <c r="U1330" s="96">
        <f t="shared" si="955"/>
        <v>133.17993000000001</v>
      </c>
      <c r="V1330" s="99">
        <v>61448</v>
      </c>
      <c r="W1330" s="100">
        <f>VLOOKUP(H1330,Devices!$A$2:$D$2077,4,FALSE)</f>
        <v>64894</v>
      </c>
      <c r="X1330" s="94">
        <f t="shared" si="953"/>
        <v>3446</v>
      </c>
      <c r="Y1330" s="119"/>
      <c r="Z1330" s="94">
        <f t="shared" si="956"/>
        <v>3446</v>
      </c>
      <c r="AA1330" s="96">
        <f t="shared" si="957"/>
        <v>275.68</v>
      </c>
      <c r="AB1330" s="91">
        <v>408.85993000000002</v>
      </c>
      <c r="AC1330" s="225"/>
      <c r="AF1330" s="4"/>
    </row>
    <row r="1331" spans="1:34" s="3" customFormat="1" ht="15" customHeight="1">
      <c r="A1331" s="81">
        <v>158</v>
      </c>
      <c r="B1331" s="93">
        <v>1013196890</v>
      </c>
      <c r="C1331" s="91">
        <f>SUM(U1331+AA1331)</f>
        <v>87.768150000000006</v>
      </c>
      <c r="D1331" s="294">
        <v>12355129</v>
      </c>
      <c r="E1331" s="90" t="s">
        <v>791</v>
      </c>
      <c r="F1331" s="90" t="s">
        <v>3338</v>
      </c>
      <c r="G1331" s="90" t="s">
        <v>851</v>
      </c>
      <c r="H1331" s="93" t="s">
        <v>793</v>
      </c>
      <c r="I1331" s="94">
        <v>0</v>
      </c>
      <c r="J1331" s="94">
        <v>0</v>
      </c>
      <c r="K1331" s="95">
        <v>1.9970000000000002E-2</v>
      </c>
      <c r="L1331" s="96">
        <v>0.08</v>
      </c>
      <c r="M1331" s="96">
        <f t="shared" si="950"/>
        <v>0</v>
      </c>
      <c r="N1331" s="96">
        <f t="shared" si="951"/>
        <v>0</v>
      </c>
      <c r="O1331" s="96" t="s">
        <v>27</v>
      </c>
      <c r="P1331" s="187">
        <v>84854</v>
      </c>
      <c r="Q1331" s="98">
        <f>VLOOKUP(H1331,Devices!$A$2:$C$2077,3,FALSE)</f>
        <v>89249</v>
      </c>
      <c r="R1331" s="94">
        <f t="shared" si="952"/>
        <v>4395</v>
      </c>
      <c r="S1331" s="119"/>
      <c r="T1331" s="94">
        <f t="shared" si="954"/>
        <v>4395</v>
      </c>
      <c r="U1331" s="96">
        <f t="shared" si="955"/>
        <v>87.768150000000006</v>
      </c>
      <c r="V1331" s="99">
        <v>0</v>
      </c>
      <c r="W1331" s="100">
        <v>0</v>
      </c>
      <c r="X1331" s="94">
        <f t="shared" si="953"/>
        <v>0</v>
      </c>
      <c r="Y1331" s="119"/>
      <c r="Z1331" s="94" t="str">
        <f t="shared" si="956"/>
        <v>0</v>
      </c>
      <c r="AA1331" s="96">
        <f t="shared" si="957"/>
        <v>0</v>
      </c>
      <c r="AB1331" s="91">
        <v>87.768150000000006</v>
      </c>
      <c r="AC1331" s="225"/>
    </row>
    <row r="1332" spans="1:34" s="3" customFormat="1" ht="15" customHeight="1">
      <c r="A1332" s="81">
        <v>158</v>
      </c>
      <c r="B1332" s="93">
        <v>1013196890</v>
      </c>
      <c r="C1332" s="91">
        <f>SUM(U1332+AA1332)</f>
        <v>3.8342400000000003</v>
      </c>
      <c r="D1332" s="294">
        <v>12355185</v>
      </c>
      <c r="E1332" s="90" t="s">
        <v>791</v>
      </c>
      <c r="F1332" s="90" t="s">
        <v>3339</v>
      </c>
      <c r="G1332" s="90" t="s">
        <v>113</v>
      </c>
      <c r="H1332" s="93" t="s">
        <v>794</v>
      </c>
      <c r="I1332" s="94">
        <v>0</v>
      </c>
      <c r="J1332" s="94">
        <v>0</v>
      </c>
      <c r="K1332" s="95">
        <v>1.9970000000000002E-2</v>
      </c>
      <c r="L1332" s="96">
        <v>0.08</v>
      </c>
      <c r="M1332" s="96">
        <f t="shared" si="950"/>
        <v>0</v>
      </c>
      <c r="N1332" s="96">
        <f t="shared" si="951"/>
        <v>0</v>
      </c>
      <c r="O1332" s="96" t="s">
        <v>27</v>
      </c>
      <c r="P1332" s="187">
        <v>51120</v>
      </c>
      <c r="Q1332" s="98">
        <f>VLOOKUP(H1332,Devices!$A$2:$C$2077,3,FALSE)</f>
        <v>51312</v>
      </c>
      <c r="R1332" s="94">
        <f t="shared" si="952"/>
        <v>192</v>
      </c>
      <c r="S1332" s="119"/>
      <c r="T1332" s="94">
        <f t="shared" si="954"/>
        <v>192</v>
      </c>
      <c r="U1332" s="96">
        <f t="shared" si="955"/>
        <v>3.8342400000000003</v>
      </c>
      <c r="V1332" s="99">
        <v>0</v>
      </c>
      <c r="W1332" s="100">
        <v>0</v>
      </c>
      <c r="X1332" s="94">
        <f t="shared" si="953"/>
        <v>0</v>
      </c>
      <c r="Y1332" s="119"/>
      <c r="Z1332" s="94" t="str">
        <f t="shared" si="956"/>
        <v>0</v>
      </c>
      <c r="AA1332" s="96">
        <f t="shared" si="957"/>
        <v>0</v>
      </c>
      <c r="AB1332" s="91">
        <v>3.8342400000000003</v>
      </c>
      <c r="AC1332" s="225"/>
    </row>
    <row r="1333" spans="1:34" s="4" customFormat="1" ht="15" customHeight="1">
      <c r="A1333" s="81" t="s">
        <v>3829</v>
      </c>
      <c r="B1333" s="93">
        <v>1013196890</v>
      </c>
      <c r="C1333" s="91">
        <f>SUM(U1333+AA1333)</f>
        <v>358.30972000000003</v>
      </c>
      <c r="D1333" s="294">
        <v>13335490</v>
      </c>
      <c r="E1333" s="90" t="s">
        <v>791</v>
      </c>
      <c r="F1333" s="90" t="s">
        <v>3830</v>
      </c>
      <c r="G1333" s="90" t="s">
        <v>2983</v>
      </c>
      <c r="H1333" s="93" t="s">
        <v>3814</v>
      </c>
      <c r="I1333" s="94">
        <v>0</v>
      </c>
      <c r="J1333" s="94">
        <v>0</v>
      </c>
      <c r="K1333" s="95">
        <v>1.9970000000000002E-2</v>
      </c>
      <c r="L1333" s="96">
        <v>0.08</v>
      </c>
      <c r="M1333" s="96">
        <f t="shared" si="950"/>
        <v>0</v>
      </c>
      <c r="N1333" s="96">
        <f t="shared" si="951"/>
        <v>0</v>
      </c>
      <c r="O1333" s="96" t="s">
        <v>27</v>
      </c>
      <c r="P1333" s="187">
        <v>241817</v>
      </c>
      <c r="Q1333" s="98">
        <f>VLOOKUP(H1333,Devices!$A$2:$C$2077,3,FALSE)</f>
        <v>247493</v>
      </c>
      <c r="R1333" s="94">
        <f t="shared" si="952"/>
        <v>5676</v>
      </c>
      <c r="S1333" s="119"/>
      <c r="T1333" s="94">
        <f t="shared" si="954"/>
        <v>5676</v>
      </c>
      <c r="U1333" s="96">
        <f t="shared" si="955"/>
        <v>113.34972</v>
      </c>
      <c r="V1333" s="99">
        <v>140265</v>
      </c>
      <c r="W1333" s="100">
        <f>VLOOKUP(H1333,Devices!$A$2:$D$2077,4,FALSE)</f>
        <v>143327</v>
      </c>
      <c r="X1333" s="94">
        <f t="shared" si="953"/>
        <v>3062</v>
      </c>
      <c r="Y1333" s="119"/>
      <c r="Z1333" s="94">
        <f t="shared" si="956"/>
        <v>3062</v>
      </c>
      <c r="AA1333" s="96">
        <f t="shared" si="957"/>
        <v>244.96</v>
      </c>
      <c r="AB1333" s="91">
        <v>358.30972000000003</v>
      </c>
      <c r="AC1333" s="225"/>
      <c r="AF1333" s="3"/>
      <c r="AG1333" s="3"/>
      <c r="AH1333" s="3"/>
    </row>
    <row r="1334" spans="1:34" s="4" customFormat="1" ht="15" customHeight="1">
      <c r="A1334" s="81" t="s">
        <v>4069</v>
      </c>
      <c r="B1334" s="93">
        <v>1013196890</v>
      </c>
      <c r="C1334" s="91">
        <f>SUM(U1334+AA1334)</f>
        <v>1.5376900000000002</v>
      </c>
      <c r="D1334" s="294">
        <v>12602779</v>
      </c>
      <c r="E1334" s="90" t="s">
        <v>791</v>
      </c>
      <c r="F1334" s="90" t="s">
        <v>4070</v>
      </c>
      <c r="G1334" s="90" t="s">
        <v>1157</v>
      </c>
      <c r="H1334" s="93" t="s">
        <v>4071</v>
      </c>
      <c r="I1334" s="94">
        <v>0</v>
      </c>
      <c r="J1334" s="94">
        <v>0</v>
      </c>
      <c r="K1334" s="95">
        <v>1.9970000000000002E-2</v>
      </c>
      <c r="L1334" s="96">
        <v>0.08</v>
      </c>
      <c r="M1334" s="96">
        <f t="shared" si="950"/>
        <v>0</v>
      </c>
      <c r="N1334" s="96">
        <f t="shared" si="951"/>
        <v>0</v>
      </c>
      <c r="O1334" s="96" t="s">
        <v>27</v>
      </c>
      <c r="P1334" s="187">
        <v>56175</v>
      </c>
      <c r="Q1334" s="98">
        <f>VLOOKUP(H1334,Devices!$A$2:$C$2077,3,FALSE)</f>
        <v>56252</v>
      </c>
      <c r="R1334" s="94">
        <f t="shared" si="952"/>
        <v>77</v>
      </c>
      <c r="S1334" s="119"/>
      <c r="T1334" s="94">
        <f t="shared" si="954"/>
        <v>77</v>
      </c>
      <c r="U1334" s="96">
        <f t="shared" si="955"/>
        <v>1.5376900000000002</v>
      </c>
      <c r="V1334" s="99">
        <v>0</v>
      </c>
      <c r="W1334" s="100">
        <f>VLOOKUP(H1334,Devices!$A$2:$D$2077,4,FALSE)</f>
        <v>0</v>
      </c>
      <c r="X1334" s="94">
        <f t="shared" si="953"/>
        <v>0</v>
      </c>
      <c r="Y1334" s="119"/>
      <c r="Z1334" s="94" t="str">
        <f t="shared" si="956"/>
        <v>0</v>
      </c>
      <c r="AA1334" s="96">
        <f t="shared" si="957"/>
        <v>0</v>
      </c>
      <c r="AB1334" s="91">
        <v>1.5376900000000002</v>
      </c>
      <c r="AC1334" s="225"/>
      <c r="AF1334" s="3"/>
    </row>
    <row r="1335" spans="1:34" s="4" customFormat="1" ht="15" customHeight="1">
      <c r="A1335" s="81" t="s">
        <v>4069</v>
      </c>
      <c r="B1335" s="93">
        <v>1013196890</v>
      </c>
      <c r="C1335" s="91">
        <f>SUM(U1335+AA1335)</f>
        <v>28.597040000000003</v>
      </c>
      <c r="D1335" s="294">
        <v>12355976</v>
      </c>
      <c r="E1335" s="90" t="s">
        <v>791</v>
      </c>
      <c r="F1335" s="90" t="s">
        <v>4072</v>
      </c>
      <c r="G1335" s="90" t="s">
        <v>2498</v>
      </c>
      <c r="H1335" s="93" t="s">
        <v>4134</v>
      </c>
      <c r="I1335" s="94">
        <v>0</v>
      </c>
      <c r="J1335" s="94">
        <v>0</v>
      </c>
      <c r="K1335" s="95">
        <v>1.9970000000000002E-2</v>
      </c>
      <c r="L1335" s="96">
        <v>0.08</v>
      </c>
      <c r="M1335" s="96">
        <f t="shared" si="950"/>
        <v>0</v>
      </c>
      <c r="N1335" s="96">
        <f t="shared" si="951"/>
        <v>0</v>
      </c>
      <c r="O1335" s="96" t="s">
        <v>27</v>
      </c>
      <c r="P1335" s="187">
        <v>64509</v>
      </c>
      <c r="Q1335" s="98">
        <v>65941</v>
      </c>
      <c r="R1335" s="94">
        <f t="shared" si="952"/>
        <v>1432</v>
      </c>
      <c r="S1335" s="119"/>
      <c r="T1335" s="94">
        <f t="shared" si="954"/>
        <v>1432</v>
      </c>
      <c r="U1335" s="96">
        <f t="shared" si="955"/>
        <v>28.597040000000003</v>
      </c>
      <c r="V1335" s="99">
        <v>0</v>
      </c>
      <c r="W1335" s="100">
        <v>0</v>
      </c>
      <c r="X1335" s="94">
        <f t="shared" si="953"/>
        <v>0</v>
      </c>
      <c r="Y1335" s="119"/>
      <c r="Z1335" s="94" t="str">
        <f t="shared" si="956"/>
        <v>0</v>
      </c>
      <c r="AA1335" s="96">
        <f t="shared" si="957"/>
        <v>0</v>
      </c>
      <c r="AB1335" s="91">
        <v>28.597040000000003</v>
      </c>
      <c r="AC1335" s="225"/>
    </row>
    <row r="1336" spans="1:34" s="4" customFormat="1" ht="15" customHeight="1">
      <c r="A1336" s="81" t="s">
        <v>4069</v>
      </c>
      <c r="B1336" s="93">
        <v>1013196890</v>
      </c>
      <c r="C1336" s="91">
        <f>SUM(U1336+AA1336)</f>
        <v>14.098820000000002</v>
      </c>
      <c r="D1336" s="294">
        <v>12355975</v>
      </c>
      <c r="E1336" s="90" t="s">
        <v>791</v>
      </c>
      <c r="F1336" s="90" t="s">
        <v>4073</v>
      </c>
      <c r="G1336" s="90" t="s">
        <v>2498</v>
      </c>
      <c r="H1336" s="93" t="s">
        <v>6553</v>
      </c>
      <c r="I1336" s="94">
        <v>0</v>
      </c>
      <c r="J1336" s="94">
        <v>0</v>
      </c>
      <c r="K1336" s="95">
        <v>1.9970000000000002E-2</v>
      </c>
      <c r="L1336" s="96">
        <v>0.08</v>
      </c>
      <c r="M1336" s="96">
        <f t="shared" si="950"/>
        <v>0</v>
      </c>
      <c r="N1336" s="96">
        <f t="shared" si="951"/>
        <v>0</v>
      </c>
      <c r="O1336" s="96" t="s">
        <v>27</v>
      </c>
      <c r="P1336" s="187">
        <v>14636</v>
      </c>
      <c r="Q1336" s="98">
        <v>15342</v>
      </c>
      <c r="R1336" s="94">
        <f t="shared" si="952"/>
        <v>706</v>
      </c>
      <c r="S1336" s="119"/>
      <c r="T1336" s="94">
        <f t="shared" si="954"/>
        <v>706</v>
      </c>
      <c r="U1336" s="96">
        <f t="shared" si="955"/>
        <v>14.098820000000002</v>
      </c>
      <c r="V1336" s="99">
        <v>0</v>
      </c>
      <c r="W1336" s="100">
        <v>0</v>
      </c>
      <c r="X1336" s="94">
        <f t="shared" si="953"/>
        <v>0</v>
      </c>
      <c r="Y1336" s="119"/>
      <c r="Z1336" s="94" t="str">
        <f t="shared" si="956"/>
        <v>0</v>
      </c>
      <c r="AA1336" s="96">
        <f t="shared" si="957"/>
        <v>0</v>
      </c>
      <c r="AB1336" s="91">
        <v>14.098820000000002</v>
      </c>
      <c r="AC1336" s="225"/>
    </row>
    <row r="1337" spans="1:34" s="3" customFormat="1" ht="15" customHeight="1">
      <c r="A1337" s="81">
        <v>159</v>
      </c>
      <c r="B1337" s="93">
        <v>1013196330</v>
      </c>
      <c r="C1337" s="91">
        <f>SUM(O1337+U1337+AA1337)</f>
        <v>249</v>
      </c>
      <c r="D1337" s="294">
        <v>12658285</v>
      </c>
      <c r="E1337" s="90" t="s">
        <v>608</v>
      </c>
      <c r="F1337" s="90" t="s">
        <v>5069</v>
      </c>
      <c r="G1337" s="90" t="s">
        <v>1191</v>
      </c>
      <c r="H1337" s="93" t="s">
        <v>795</v>
      </c>
      <c r="I1337" s="94">
        <v>12000</v>
      </c>
      <c r="J1337" s="94">
        <v>0</v>
      </c>
      <c r="K1337" s="95">
        <v>2.0750000000000001E-2</v>
      </c>
      <c r="L1337" s="96">
        <v>0.08</v>
      </c>
      <c r="M1337" s="96">
        <f t="shared" si="950"/>
        <v>249</v>
      </c>
      <c r="N1337" s="96">
        <f t="shared" si="951"/>
        <v>0</v>
      </c>
      <c r="O1337" s="96">
        <f>M1337+N1337</f>
        <v>249</v>
      </c>
      <c r="P1337" s="187">
        <v>994970</v>
      </c>
      <c r="Q1337" s="98">
        <f>VLOOKUP(H1337,Devices!$A$2:$C$2077,3,FALSE)</f>
        <v>996474</v>
      </c>
      <c r="R1337" s="94">
        <f t="shared" si="952"/>
        <v>1504</v>
      </c>
      <c r="S1337" s="94" t="str">
        <f>IF(R1337-I1337&gt;0, R1337-I1337,"0")</f>
        <v>0</v>
      </c>
      <c r="T1337" s="94"/>
      <c r="U1337" s="96">
        <f>IF(S1337&gt;0,S1337*K1337,"0")</f>
        <v>0</v>
      </c>
      <c r="V1337" s="99">
        <v>0</v>
      </c>
      <c r="W1337" s="100">
        <f>VLOOKUP(H1337,Devices!$A$2:$D$2077,4,FALSE)</f>
        <v>0</v>
      </c>
      <c r="X1337" s="94">
        <f t="shared" si="953"/>
        <v>0</v>
      </c>
      <c r="Y1337" s="94" t="str">
        <f>IF(X1337-J1337&gt;0,X1337-J1337,"0")</f>
        <v>0</v>
      </c>
      <c r="Z1337" s="94"/>
      <c r="AA1337" s="96">
        <f>IF(Y1337&gt;0,Y1337*L1337,"0")</f>
        <v>0</v>
      </c>
      <c r="AB1337" s="91">
        <v>249</v>
      </c>
      <c r="AC1337" s="119"/>
      <c r="AF1337" s="4"/>
      <c r="AG1337" s="4"/>
      <c r="AH1337" s="4"/>
    </row>
    <row r="1338" spans="1:34" s="3" customFormat="1" ht="15" customHeight="1">
      <c r="A1338" s="81">
        <v>159</v>
      </c>
      <c r="B1338" s="93">
        <v>1013193780</v>
      </c>
      <c r="C1338" s="91">
        <f>SUM(O1338+U1338+AA1338)</f>
        <v>275.892</v>
      </c>
      <c r="D1338" s="294">
        <v>12658610</v>
      </c>
      <c r="E1338" s="90" t="s">
        <v>608</v>
      </c>
      <c r="F1338" s="90" t="s">
        <v>6773</v>
      </c>
      <c r="G1338" s="90" t="s">
        <v>1191</v>
      </c>
      <c r="H1338" s="93" t="s">
        <v>796</v>
      </c>
      <c r="I1338" s="94">
        <v>12000</v>
      </c>
      <c r="J1338" s="94">
        <v>0</v>
      </c>
      <c r="K1338" s="95">
        <v>2.0750000000000001E-2</v>
      </c>
      <c r="L1338" s="96">
        <v>0.08</v>
      </c>
      <c r="M1338" s="96">
        <f t="shared" si="950"/>
        <v>249</v>
      </c>
      <c r="N1338" s="96">
        <f t="shared" si="951"/>
        <v>0</v>
      </c>
      <c r="O1338" s="96">
        <f>M1338+N1338</f>
        <v>249</v>
      </c>
      <c r="P1338" s="187">
        <v>798463</v>
      </c>
      <c r="Q1338" s="98">
        <f>VLOOKUP(H1338,Devices!$A$2:$C$2077,3,FALSE)</f>
        <v>811759</v>
      </c>
      <c r="R1338" s="94">
        <f t="shared" si="952"/>
        <v>13296</v>
      </c>
      <c r="S1338" s="94">
        <f>IF(R1338-I1338&gt;0, R1338-I1338,"0")</f>
        <v>1296</v>
      </c>
      <c r="T1338" s="94"/>
      <c r="U1338" s="96">
        <f>IF(S1338&gt;0,S1338*K1338,"0")</f>
        <v>26.892000000000003</v>
      </c>
      <c r="V1338" s="99">
        <v>0</v>
      </c>
      <c r="W1338" s="100">
        <f>VLOOKUP(H1338,Devices!$A$2:$D$2077,4,FALSE)</f>
        <v>0</v>
      </c>
      <c r="X1338" s="94">
        <f t="shared" si="953"/>
        <v>0</v>
      </c>
      <c r="Y1338" s="94" t="str">
        <f>IF(X1338-J1338&gt;0,X1338-J1338,"0")</f>
        <v>0</v>
      </c>
      <c r="Z1338" s="94"/>
      <c r="AA1338" s="96">
        <f>IF(Y1338&gt;0,Y1338*L1338,"0")</f>
        <v>0</v>
      </c>
      <c r="AB1338" s="91">
        <v>275.892</v>
      </c>
      <c r="AC1338" s="119"/>
      <c r="AF1338" s="4"/>
    </row>
    <row r="1339" spans="1:34" s="3" customFormat="1" ht="15" customHeight="1">
      <c r="A1339" s="81" t="s">
        <v>1521</v>
      </c>
      <c r="B1339" s="93">
        <v>1013196330</v>
      </c>
      <c r="C1339" s="91">
        <f>SUM(U1339+AA1339)</f>
        <v>81.557480000000012</v>
      </c>
      <c r="D1339" s="294">
        <v>12355417</v>
      </c>
      <c r="E1339" s="90" t="s">
        <v>1522</v>
      </c>
      <c r="F1339" s="90" t="s">
        <v>4906</v>
      </c>
      <c r="G1339" s="90" t="s">
        <v>40</v>
      </c>
      <c r="H1339" s="93" t="s">
        <v>1523</v>
      </c>
      <c r="I1339" s="94">
        <v>0</v>
      </c>
      <c r="J1339" s="94">
        <v>0</v>
      </c>
      <c r="K1339" s="95">
        <v>1.9970000000000002E-2</v>
      </c>
      <c r="L1339" s="96">
        <v>0.08</v>
      </c>
      <c r="M1339" s="96">
        <f t="shared" si="950"/>
        <v>0</v>
      </c>
      <c r="N1339" s="96">
        <f t="shared" si="951"/>
        <v>0</v>
      </c>
      <c r="O1339" s="96" t="s">
        <v>27</v>
      </c>
      <c r="P1339" s="187">
        <v>219353</v>
      </c>
      <c r="Q1339" s="98">
        <f>VLOOKUP(H1339,Devices!$A$2:$C$2077,3,FALSE)</f>
        <v>223437</v>
      </c>
      <c r="R1339" s="94">
        <f t="shared" si="952"/>
        <v>4084</v>
      </c>
      <c r="S1339" s="119"/>
      <c r="T1339" s="94">
        <f>IF(R1339-I1339&gt;0, R1339-I1339,"0")</f>
        <v>4084</v>
      </c>
      <c r="U1339" s="96">
        <f>IF(T1339&gt;0,T1339*K1339,"0")</f>
        <v>81.557480000000012</v>
      </c>
      <c r="V1339" s="99">
        <v>0</v>
      </c>
      <c r="W1339" s="100">
        <v>0</v>
      </c>
      <c r="X1339" s="94">
        <f t="shared" si="953"/>
        <v>0</v>
      </c>
      <c r="Y1339" s="119"/>
      <c r="Z1339" s="94" t="str">
        <f>IF(X1339-J1339&gt;0,X1339-J1339,"0")</f>
        <v>0</v>
      </c>
      <c r="AA1339" s="96">
        <f>IF(Z1339&gt;0,Z1339*L1339,"0")</f>
        <v>0</v>
      </c>
      <c r="AB1339" s="91">
        <v>81.557480000000012</v>
      </c>
      <c r="AC1339" s="119"/>
    </row>
    <row r="1340" spans="1:34" s="3" customFormat="1" ht="15" customHeight="1">
      <c r="A1340" s="81" t="s">
        <v>1908</v>
      </c>
      <c r="B1340" s="93">
        <v>1013196330</v>
      </c>
      <c r="C1340" s="91">
        <f>SUM(O1340+U1340+AA1340)</f>
        <v>41.5</v>
      </c>
      <c r="D1340" s="294">
        <v>12355534</v>
      </c>
      <c r="E1340" s="90" t="s">
        <v>1909</v>
      </c>
      <c r="F1340" s="90" t="s">
        <v>1910</v>
      </c>
      <c r="G1340" s="90" t="s">
        <v>1227</v>
      </c>
      <c r="H1340" s="93" t="s">
        <v>1911</v>
      </c>
      <c r="I1340" s="94">
        <v>2000</v>
      </c>
      <c r="J1340" s="94">
        <v>0</v>
      </c>
      <c r="K1340" s="95">
        <v>2.0750000000000001E-2</v>
      </c>
      <c r="L1340" s="96">
        <v>0.08</v>
      </c>
      <c r="M1340" s="96">
        <f t="shared" si="950"/>
        <v>41.5</v>
      </c>
      <c r="N1340" s="96">
        <f t="shared" si="951"/>
        <v>0</v>
      </c>
      <c r="O1340" s="96">
        <f>M1340+N1340</f>
        <v>41.5</v>
      </c>
      <c r="P1340" s="187">
        <v>8421</v>
      </c>
      <c r="Q1340" s="98">
        <v>8421</v>
      </c>
      <c r="R1340" s="94">
        <f t="shared" si="952"/>
        <v>0</v>
      </c>
      <c r="S1340" s="94" t="str">
        <f>IF(R1340-I1340&gt;0, R1340-I1340,"0")</f>
        <v>0</v>
      </c>
      <c r="T1340" s="94"/>
      <c r="U1340" s="96">
        <f>IF(S1340&gt;0,S1340*K1340,"0")</f>
        <v>0</v>
      </c>
      <c r="V1340" s="99">
        <v>0</v>
      </c>
      <c r="W1340" s="100">
        <v>0</v>
      </c>
      <c r="X1340" s="94">
        <f t="shared" si="953"/>
        <v>0</v>
      </c>
      <c r="Y1340" s="94" t="str">
        <f>IF(X1340-J1340&gt;0,X1340-J1340,"0")</f>
        <v>0</v>
      </c>
      <c r="Z1340" s="94"/>
      <c r="AA1340" s="96">
        <f>IF(Y1340&gt;0,Y1340*L1340,"0")</f>
        <v>0</v>
      </c>
      <c r="AB1340" s="91">
        <v>41.5</v>
      </c>
      <c r="AC1340" s="119"/>
    </row>
    <row r="1341" spans="1:34" s="4" customFormat="1" ht="15" customHeight="1">
      <c r="A1341" s="81" t="s">
        <v>2096</v>
      </c>
      <c r="B1341" s="93">
        <v>1013193780</v>
      </c>
      <c r="C1341" s="91">
        <f>SUM(O1341+U1341+AA1341)</f>
        <v>100.75</v>
      </c>
      <c r="D1341" s="294">
        <v>12355600</v>
      </c>
      <c r="E1341" s="90" t="s">
        <v>1909</v>
      </c>
      <c r="F1341" s="90" t="s">
        <v>6772</v>
      </c>
      <c r="G1341" s="90" t="s">
        <v>1249</v>
      </c>
      <c r="H1341" s="93" t="s">
        <v>2069</v>
      </c>
      <c r="I1341" s="94">
        <v>1000</v>
      </c>
      <c r="J1341" s="94">
        <v>1000</v>
      </c>
      <c r="K1341" s="95">
        <v>2.0750000000000001E-2</v>
      </c>
      <c r="L1341" s="96">
        <v>0.08</v>
      </c>
      <c r="M1341" s="96">
        <f t="shared" si="950"/>
        <v>20.75</v>
      </c>
      <c r="N1341" s="96">
        <f t="shared" si="951"/>
        <v>80</v>
      </c>
      <c r="O1341" s="96">
        <f>M1341+N1341</f>
        <v>100.75</v>
      </c>
      <c r="P1341" s="187">
        <v>6348</v>
      </c>
      <c r="Q1341" s="98">
        <f>VLOOKUP(H1341,Devices!$A$2:$C$2077,3,FALSE)</f>
        <v>6594</v>
      </c>
      <c r="R1341" s="94">
        <f t="shared" si="952"/>
        <v>246</v>
      </c>
      <c r="S1341" s="94" t="str">
        <f>IF(R1341-I1341&gt;0, R1341-I1341,"0")</f>
        <v>0</v>
      </c>
      <c r="T1341" s="94"/>
      <c r="U1341" s="96">
        <f>IF(S1341&gt;0,S1341*K1341,"0")</f>
        <v>0</v>
      </c>
      <c r="V1341" s="99">
        <v>20362</v>
      </c>
      <c r="W1341" s="100">
        <f>VLOOKUP(H1341,Devices!$A$2:$D$2077,4,FALSE)</f>
        <v>21053</v>
      </c>
      <c r="X1341" s="94">
        <f t="shared" si="953"/>
        <v>691</v>
      </c>
      <c r="Y1341" s="94" t="str">
        <f>IF(X1341-J1341&gt;0,X1341-J1341,"0")</f>
        <v>0</v>
      </c>
      <c r="Z1341" s="94"/>
      <c r="AA1341" s="96">
        <f>IF(Y1341&gt;0,Y1341*L1341,"0")</f>
        <v>0</v>
      </c>
      <c r="AB1341" s="91">
        <v>100.75</v>
      </c>
      <c r="AC1341" s="119"/>
      <c r="AF1341" s="3"/>
      <c r="AG1341" s="3"/>
      <c r="AH1341" s="3"/>
    </row>
    <row r="1342" spans="1:34" s="4" customFormat="1" ht="15" customHeight="1">
      <c r="A1342" s="81" t="s">
        <v>2115</v>
      </c>
      <c r="B1342" s="93">
        <v>1013196330</v>
      </c>
      <c r="C1342" s="91">
        <f>SUM(O1342+U1342+AA1342)</f>
        <v>83</v>
      </c>
      <c r="D1342" s="294">
        <v>12355605</v>
      </c>
      <c r="E1342" s="90" t="s">
        <v>1909</v>
      </c>
      <c r="F1342" s="90" t="s">
        <v>6771</v>
      </c>
      <c r="G1342" s="90" t="s">
        <v>1248</v>
      </c>
      <c r="H1342" s="93" t="s">
        <v>2068</v>
      </c>
      <c r="I1342" s="94">
        <v>4000</v>
      </c>
      <c r="J1342" s="94">
        <v>0</v>
      </c>
      <c r="K1342" s="95">
        <v>2.0750000000000001E-2</v>
      </c>
      <c r="L1342" s="96">
        <v>0.08</v>
      </c>
      <c r="M1342" s="96">
        <f t="shared" si="950"/>
        <v>83</v>
      </c>
      <c r="N1342" s="96">
        <f t="shared" si="951"/>
        <v>0</v>
      </c>
      <c r="O1342" s="96">
        <f>M1342+N1342</f>
        <v>83</v>
      </c>
      <c r="P1342" s="187">
        <v>137217</v>
      </c>
      <c r="Q1342" s="98">
        <f>VLOOKUP(H1342,[1]Billing!$I$2:$S$2302,11,FALSE)</f>
        <v>137217</v>
      </c>
      <c r="R1342" s="94">
        <f t="shared" si="952"/>
        <v>0</v>
      </c>
      <c r="S1342" s="94" t="str">
        <f>IF(R1342-I1342&gt;0, R1342-I1342,"0")</f>
        <v>0</v>
      </c>
      <c r="T1342" s="94"/>
      <c r="U1342" s="96">
        <f>IF(S1342&gt;0,S1342*K1342,"0")</f>
        <v>0</v>
      </c>
      <c r="V1342" s="99">
        <v>0</v>
      </c>
      <c r="W1342" s="100">
        <f>VLOOKUP(H1342,[1]Billing!$I$2:$Y$2302,17,FALSE)</f>
        <v>0</v>
      </c>
      <c r="X1342" s="94">
        <f t="shared" si="953"/>
        <v>0</v>
      </c>
      <c r="Y1342" s="94" t="str">
        <f>IF(X1342-J1342&gt;0,X1342-J1342,"0")</f>
        <v>0</v>
      </c>
      <c r="Z1342" s="94"/>
      <c r="AA1342" s="96">
        <f>IF(Y1342&gt;0,Y1342*L1342,"0")</f>
        <v>0</v>
      </c>
      <c r="AB1342" s="91">
        <v>83</v>
      </c>
      <c r="AC1342" s="119"/>
      <c r="AF1342" s="3"/>
    </row>
    <row r="1343" spans="1:34" s="4" customFormat="1" ht="15" customHeight="1">
      <c r="A1343" s="81" t="s">
        <v>2261</v>
      </c>
      <c r="B1343" s="93">
        <v>1013190480</v>
      </c>
      <c r="C1343" s="91">
        <f>SUM(O1343+U1343+AA1343)</f>
        <v>166</v>
      </c>
      <c r="D1343" s="294">
        <v>12882962</v>
      </c>
      <c r="E1343" s="90" t="s">
        <v>1909</v>
      </c>
      <c r="F1343" s="90" t="s">
        <v>2262</v>
      </c>
      <c r="G1343" s="90" t="s">
        <v>1157</v>
      </c>
      <c r="H1343" s="93" t="s">
        <v>2263</v>
      </c>
      <c r="I1343" s="94">
        <v>8000</v>
      </c>
      <c r="J1343" s="94">
        <v>0</v>
      </c>
      <c r="K1343" s="95">
        <v>2.0750000000000001E-2</v>
      </c>
      <c r="L1343" s="96">
        <v>0.08</v>
      </c>
      <c r="M1343" s="96">
        <f t="shared" si="950"/>
        <v>166</v>
      </c>
      <c r="N1343" s="96">
        <f t="shared" si="951"/>
        <v>0</v>
      </c>
      <c r="O1343" s="96">
        <f>M1343+N1343</f>
        <v>166</v>
      </c>
      <c r="P1343" s="187">
        <v>258591</v>
      </c>
      <c r="Q1343" s="98">
        <f>VLOOKUP(H1343,Devices!$A$2:$C$2077,3,FALSE)</f>
        <v>263343</v>
      </c>
      <c r="R1343" s="94">
        <f t="shared" si="952"/>
        <v>4752</v>
      </c>
      <c r="S1343" s="94" t="str">
        <f>IF(R1343-I1343&gt;0, R1343-I1343,"0")</f>
        <v>0</v>
      </c>
      <c r="T1343" s="94"/>
      <c r="U1343" s="96">
        <f>IF(S1343&gt;0,S1343*K1343,"0")</f>
        <v>0</v>
      </c>
      <c r="V1343" s="99">
        <v>0</v>
      </c>
      <c r="W1343" s="100">
        <f>VLOOKUP(H1343,Devices!$A$2:$D$2077,4,FALSE)</f>
        <v>0</v>
      </c>
      <c r="X1343" s="94">
        <f t="shared" si="953"/>
        <v>0</v>
      </c>
      <c r="Y1343" s="94" t="str">
        <f>IF(X1343-J1343&gt;0,X1343-J1343,"0")</f>
        <v>0</v>
      </c>
      <c r="Z1343" s="94"/>
      <c r="AA1343" s="96">
        <f>IF(Y1343&gt;0,Y1343*L1343,"0")</f>
        <v>0</v>
      </c>
      <c r="AB1343" s="91">
        <v>166</v>
      </c>
      <c r="AC1343" s="119"/>
    </row>
    <row r="1344" spans="1:34" s="4" customFormat="1" ht="15" customHeight="1">
      <c r="A1344" s="81" t="s">
        <v>2743</v>
      </c>
      <c r="B1344" s="93">
        <v>1013196330</v>
      </c>
      <c r="C1344" s="91">
        <f>SUM(O1344+U1344+AA1344)</f>
        <v>112.19</v>
      </c>
      <c r="D1344" s="294">
        <v>12355496</v>
      </c>
      <c r="E1344" s="90" t="s">
        <v>1909</v>
      </c>
      <c r="F1344" s="90" t="s">
        <v>6729</v>
      </c>
      <c r="G1344" s="90" t="s">
        <v>1249</v>
      </c>
      <c r="H1344" s="93" t="s">
        <v>2744</v>
      </c>
      <c r="I1344" s="94">
        <v>1000</v>
      </c>
      <c r="J1344" s="94">
        <v>1000</v>
      </c>
      <c r="K1344" s="95">
        <v>2.0750000000000001E-2</v>
      </c>
      <c r="L1344" s="96">
        <v>0.08</v>
      </c>
      <c r="M1344" s="96">
        <f t="shared" si="950"/>
        <v>20.75</v>
      </c>
      <c r="N1344" s="96">
        <f t="shared" si="951"/>
        <v>80</v>
      </c>
      <c r="O1344" s="96">
        <f>M1344+N1344</f>
        <v>100.75</v>
      </c>
      <c r="P1344" s="187">
        <v>6166</v>
      </c>
      <c r="Q1344" s="98">
        <f>VLOOKUP(H1344,Devices!$A$2:$C$2077,3,FALSE)</f>
        <v>6230</v>
      </c>
      <c r="R1344" s="94">
        <f t="shared" si="952"/>
        <v>64</v>
      </c>
      <c r="S1344" s="94" t="str">
        <f>IF(R1344-I1344&gt;0, R1344-I1344,"0")</f>
        <v>0</v>
      </c>
      <c r="T1344" s="94"/>
      <c r="U1344" s="96">
        <f>IF(S1344&gt;0,S1344*K1344,"0")</f>
        <v>0</v>
      </c>
      <c r="V1344" s="99">
        <v>51217</v>
      </c>
      <c r="W1344" s="100">
        <f>VLOOKUP(H1344,Devices!$A$2:$D$2077,4,FALSE)</f>
        <v>52360</v>
      </c>
      <c r="X1344" s="94">
        <f t="shared" si="953"/>
        <v>1143</v>
      </c>
      <c r="Y1344" s="94">
        <f>IF(X1344-J1344&gt;0,X1344-J1344,"0")</f>
        <v>143</v>
      </c>
      <c r="Z1344" s="94"/>
      <c r="AA1344" s="96">
        <f>IF(Y1344&gt;0,Y1344*L1344,"0")</f>
        <v>11.44</v>
      </c>
      <c r="AB1344" s="91">
        <v>112.19</v>
      </c>
      <c r="AC1344" s="119"/>
    </row>
    <row r="1345" spans="1:29" s="4" customFormat="1" ht="15" customHeight="1">
      <c r="A1345" s="81" t="s">
        <v>3471</v>
      </c>
      <c r="B1345" s="93">
        <v>1013196330</v>
      </c>
      <c r="C1345" s="91">
        <f>SUM(U1345+AA1345)</f>
        <v>86.669800000000009</v>
      </c>
      <c r="D1345" s="294">
        <v>12356062</v>
      </c>
      <c r="E1345" s="90" t="s">
        <v>1522</v>
      </c>
      <c r="F1345" s="90" t="s">
        <v>6730</v>
      </c>
      <c r="G1345" s="90" t="s">
        <v>2184</v>
      </c>
      <c r="H1345" s="93" t="s">
        <v>3449</v>
      </c>
      <c r="I1345" s="94">
        <v>0</v>
      </c>
      <c r="J1345" s="94">
        <v>0</v>
      </c>
      <c r="K1345" s="95">
        <v>1.9970000000000002E-2</v>
      </c>
      <c r="L1345" s="96">
        <v>0.08</v>
      </c>
      <c r="M1345" s="96">
        <f t="shared" si="950"/>
        <v>0</v>
      </c>
      <c r="N1345" s="96">
        <f t="shared" si="951"/>
        <v>0</v>
      </c>
      <c r="O1345" s="96" t="s">
        <v>27</v>
      </c>
      <c r="P1345" s="187">
        <v>229135</v>
      </c>
      <c r="Q1345" s="98">
        <f>VLOOKUP(H1345,Devices!$A$2:$C$2077,3,FALSE)</f>
        <v>233475</v>
      </c>
      <c r="R1345" s="94">
        <f t="shared" si="952"/>
        <v>4340</v>
      </c>
      <c r="S1345" s="119"/>
      <c r="T1345" s="94">
        <f>IF(R1345-I1345&gt;0, R1345-I1345,"0")</f>
        <v>4340</v>
      </c>
      <c r="U1345" s="96">
        <f>IF(T1345&gt;0,T1345*K1345,"0")</f>
        <v>86.669800000000009</v>
      </c>
      <c r="V1345" s="99">
        <v>0</v>
      </c>
      <c r="W1345" s="100">
        <v>0</v>
      </c>
      <c r="X1345" s="94">
        <f t="shared" si="953"/>
        <v>0</v>
      </c>
      <c r="Y1345" s="119"/>
      <c r="Z1345" s="94" t="str">
        <f>IF(X1345-J1345&gt;0,X1345-J1345,"0")</f>
        <v>0</v>
      </c>
      <c r="AA1345" s="96">
        <f>IF(Z1345&gt;0,Z1345*L1345,"0")</f>
        <v>0</v>
      </c>
      <c r="AB1345" s="91">
        <v>86.669800000000009</v>
      </c>
      <c r="AC1345" s="119"/>
    </row>
    <row r="1346" spans="1:29" s="4" customFormat="1" ht="15" customHeight="1">
      <c r="A1346" s="81" t="s">
        <v>3576</v>
      </c>
      <c r="B1346" s="93">
        <v>1013196330</v>
      </c>
      <c r="C1346" s="91">
        <f>SUM(O1346+U1346+AA1346)</f>
        <v>207.5</v>
      </c>
      <c r="D1346" s="294">
        <v>13325849</v>
      </c>
      <c r="E1346" s="90" t="s">
        <v>1909</v>
      </c>
      <c r="F1346" s="90" t="s">
        <v>6731</v>
      </c>
      <c r="G1346" s="90" t="s">
        <v>1254</v>
      </c>
      <c r="H1346" s="93" t="s">
        <v>3577</v>
      </c>
      <c r="I1346" s="94">
        <v>10000</v>
      </c>
      <c r="J1346" s="94">
        <v>0</v>
      </c>
      <c r="K1346" s="95">
        <v>2.0750000000000001E-2</v>
      </c>
      <c r="L1346" s="96">
        <v>0.08</v>
      </c>
      <c r="M1346" s="96">
        <f t="shared" si="950"/>
        <v>207.5</v>
      </c>
      <c r="N1346" s="96">
        <f t="shared" si="951"/>
        <v>0</v>
      </c>
      <c r="O1346" s="96">
        <f t="shared" ref="O1346:O1368" si="965">M1346+N1346</f>
        <v>207.5</v>
      </c>
      <c r="P1346" s="187">
        <v>283682</v>
      </c>
      <c r="Q1346" s="98">
        <f>VLOOKUP(H1346,Devices!$A$2:$C$2077,3,FALSE)</f>
        <v>293313</v>
      </c>
      <c r="R1346" s="94">
        <f t="shared" si="952"/>
        <v>9631</v>
      </c>
      <c r="S1346" s="94" t="str">
        <f t="shared" ref="S1346:S1368" si="966">IF(R1346-I1346&gt;0, R1346-I1346,"0")</f>
        <v>0</v>
      </c>
      <c r="T1346" s="94"/>
      <c r="U1346" s="96">
        <f t="shared" ref="U1346:U1368" si="967">IF(S1346&gt;0,S1346*K1346,"0")</f>
        <v>0</v>
      </c>
      <c r="V1346" s="99">
        <v>0</v>
      </c>
      <c r="W1346" s="100">
        <f>VLOOKUP(H1346,Devices!$A$2:$D$2077,4,FALSE)</f>
        <v>0</v>
      </c>
      <c r="X1346" s="94">
        <f t="shared" si="953"/>
        <v>0</v>
      </c>
      <c r="Y1346" s="94" t="str">
        <f t="shared" ref="Y1346:Y1368" si="968">IF(X1346-J1346&gt;0,X1346-J1346,"0")</f>
        <v>0</v>
      </c>
      <c r="Z1346" s="94"/>
      <c r="AA1346" s="96">
        <f t="shared" ref="AA1346:AA1368" si="969">IF(Y1346&gt;0,Y1346*L1346,"0")</f>
        <v>0</v>
      </c>
      <c r="AB1346" s="91">
        <v>207.5</v>
      </c>
      <c r="AC1346" s="119"/>
    </row>
    <row r="1347" spans="1:29" s="4" customFormat="1" ht="15" customHeight="1">
      <c r="A1347" s="81" t="s">
        <v>3661</v>
      </c>
      <c r="B1347" s="93">
        <v>1013193780</v>
      </c>
      <c r="C1347" s="91">
        <f>SUM(O1347+U1347+AA1347)</f>
        <v>41.5</v>
      </c>
      <c r="D1347" s="294">
        <v>12356136</v>
      </c>
      <c r="E1347" s="90" t="s">
        <v>1909</v>
      </c>
      <c r="F1347" s="90" t="s">
        <v>6732</v>
      </c>
      <c r="G1347" s="90" t="s">
        <v>2302</v>
      </c>
      <c r="H1347" s="93" t="s">
        <v>3641</v>
      </c>
      <c r="I1347" s="94">
        <v>2000</v>
      </c>
      <c r="J1347" s="94">
        <v>0</v>
      </c>
      <c r="K1347" s="95">
        <v>2.0750000000000001E-2</v>
      </c>
      <c r="L1347" s="96">
        <v>0.08</v>
      </c>
      <c r="M1347" s="96">
        <f t="shared" si="950"/>
        <v>41.5</v>
      </c>
      <c r="N1347" s="96">
        <f t="shared" si="951"/>
        <v>0</v>
      </c>
      <c r="O1347" s="96">
        <f t="shared" si="965"/>
        <v>41.5</v>
      </c>
      <c r="P1347" s="187">
        <v>16216</v>
      </c>
      <c r="Q1347" s="98">
        <f>VLOOKUP(H1347,Devices!$A$2:$C$2077,3,FALSE)</f>
        <v>17779</v>
      </c>
      <c r="R1347" s="94">
        <f t="shared" si="952"/>
        <v>1563</v>
      </c>
      <c r="S1347" s="94" t="str">
        <f t="shared" si="966"/>
        <v>0</v>
      </c>
      <c r="T1347" s="94"/>
      <c r="U1347" s="96">
        <f t="shared" si="967"/>
        <v>0</v>
      </c>
      <c r="V1347" s="99">
        <v>0</v>
      </c>
      <c r="W1347" s="100">
        <v>0</v>
      </c>
      <c r="X1347" s="94">
        <f t="shared" si="953"/>
        <v>0</v>
      </c>
      <c r="Y1347" s="94" t="str">
        <f t="shared" si="968"/>
        <v>0</v>
      </c>
      <c r="Z1347" s="94"/>
      <c r="AA1347" s="96">
        <f t="shared" si="969"/>
        <v>0</v>
      </c>
      <c r="AB1347" s="91">
        <v>41.5</v>
      </c>
      <c r="AC1347" s="119"/>
    </row>
    <row r="1348" spans="1:29" s="4" customFormat="1" ht="15" customHeight="1">
      <c r="A1348" s="81" t="s">
        <v>4681</v>
      </c>
      <c r="B1348" s="93">
        <v>1013198550</v>
      </c>
      <c r="C1348" s="91">
        <f>SUM(O1348+U1348+AA1348)</f>
        <v>83</v>
      </c>
      <c r="D1348" s="294">
        <v>12356270</v>
      </c>
      <c r="E1348" s="90" t="s">
        <v>1909</v>
      </c>
      <c r="F1348" s="90" t="s">
        <v>4682</v>
      </c>
      <c r="G1348" s="90" t="s">
        <v>2236</v>
      </c>
      <c r="H1348" s="93" t="s">
        <v>4631</v>
      </c>
      <c r="I1348" s="94">
        <v>4000</v>
      </c>
      <c r="J1348" s="94">
        <v>0</v>
      </c>
      <c r="K1348" s="95">
        <v>2.0750000000000001E-2</v>
      </c>
      <c r="L1348" s="96">
        <v>0.08</v>
      </c>
      <c r="M1348" s="96">
        <f t="shared" ref="M1348:M1357" si="970">I1348*K1348</f>
        <v>83</v>
      </c>
      <c r="N1348" s="96">
        <f t="shared" si="951"/>
        <v>0</v>
      </c>
      <c r="O1348" s="96">
        <f t="shared" si="965"/>
        <v>83</v>
      </c>
      <c r="P1348" s="187">
        <v>2314</v>
      </c>
      <c r="Q1348" s="98">
        <f>VLOOKUP(H1348,Devices!$A$2:$C$2077,3,FALSE)</f>
        <v>2562</v>
      </c>
      <c r="R1348" s="94">
        <f t="shared" ref="R1348:R1357" si="971">Q1348-P1348</f>
        <v>248</v>
      </c>
      <c r="S1348" s="94" t="str">
        <f t="shared" si="966"/>
        <v>0</v>
      </c>
      <c r="T1348" s="94"/>
      <c r="U1348" s="96">
        <f t="shared" si="967"/>
        <v>0</v>
      </c>
      <c r="V1348" s="99">
        <v>0</v>
      </c>
      <c r="W1348" s="100">
        <v>0</v>
      </c>
      <c r="X1348" s="94">
        <f t="shared" ref="X1348:X1357" si="972">W1348-V1348</f>
        <v>0</v>
      </c>
      <c r="Y1348" s="94" t="str">
        <f t="shared" si="968"/>
        <v>0</v>
      </c>
      <c r="Z1348" s="94"/>
      <c r="AA1348" s="96">
        <f t="shared" si="969"/>
        <v>0</v>
      </c>
      <c r="AB1348" s="91">
        <v>83</v>
      </c>
      <c r="AC1348" s="119"/>
    </row>
    <row r="1349" spans="1:29" s="4" customFormat="1" ht="15" customHeight="1">
      <c r="A1349" s="81" t="s">
        <v>4681</v>
      </c>
      <c r="B1349" s="93">
        <v>1013193380</v>
      </c>
      <c r="C1349" s="91">
        <f>SUM(O1349+U1349+AA1349)</f>
        <v>124.5</v>
      </c>
      <c r="D1349" s="294">
        <v>12356277</v>
      </c>
      <c r="E1349" s="90" t="s">
        <v>1909</v>
      </c>
      <c r="F1349" s="90" t="s">
        <v>4683</v>
      </c>
      <c r="G1349" s="90" t="s">
        <v>2200</v>
      </c>
      <c r="H1349" s="93" t="s">
        <v>4684</v>
      </c>
      <c r="I1349" s="94">
        <v>6000</v>
      </c>
      <c r="J1349" s="94">
        <v>0</v>
      </c>
      <c r="K1349" s="95">
        <v>2.0750000000000001E-2</v>
      </c>
      <c r="L1349" s="96">
        <v>0.08</v>
      </c>
      <c r="M1349" s="96">
        <f t="shared" si="970"/>
        <v>124.5</v>
      </c>
      <c r="N1349" s="96">
        <f t="shared" si="951"/>
        <v>0</v>
      </c>
      <c r="O1349" s="96">
        <f t="shared" si="965"/>
        <v>124.5</v>
      </c>
      <c r="P1349" s="187">
        <v>26617</v>
      </c>
      <c r="Q1349" s="98">
        <f>VLOOKUP(H1349,Devices!$A$2:$C$2077,3,FALSE)</f>
        <v>27987</v>
      </c>
      <c r="R1349" s="94">
        <f t="shared" si="971"/>
        <v>1370</v>
      </c>
      <c r="S1349" s="94" t="str">
        <f t="shared" si="966"/>
        <v>0</v>
      </c>
      <c r="T1349" s="94"/>
      <c r="U1349" s="96">
        <f t="shared" si="967"/>
        <v>0</v>
      </c>
      <c r="V1349" s="99">
        <v>0</v>
      </c>
      <c r="W1349" s="100">
        <v>0</v>
      </c>
      <c r="X1349" s="94">
        <f t="shared" si="972"/>
        <v>0</v>
      </c>
      <c r="Y1349" s="94" t="str">
        <f t="shared" si="968"/>
        <v>0</v>
      </c>
      <c r="Z1349" s="94"/>
      <c r="AA1349" s="96">
        <f t="shared" si="969"/>
        <v>0</v>
      </c>
      <c r="AB1349" s="91">
        <v>124.5</v>
      </c>
      <c r="AC1349" s="119"/>
    </row>
    <row r="1350" spans="1:29" s="4" customFormat="1" ht="15" customHeight="1">
      <c r="A1350" s="81" t="s">
        <v>4681</v>
      </c>
      <c r="B1350" s="93">
        <v>1013196330</v>
      </c>
      <c r="C1350" s="91">
        <f>SUM(O1350+U1350+AA1350)</f>
        <v>83</v>
      </c>
      <c r="D1350" s="294">
        <v>12356276</v>
      </c>
      <c r="E1350" s="90" t="s">
        <v>1909</v>
      </c>
      <c r="F1350" s="90" t="s">
        <v>6733</v>
      </c>
      <c r="G1350" s="90" t="s">
        <v>2236</v>
      </c>
      <c r="H1350" s="93" t="s">
        <v>4630</v>
      </c>
      <c r="I1350" s="94">
        <v>4000</v>
      </c>
      <c r="J1350" s="94">
        <v>0</v>
      </c>
      <c r="K1350" s="95">
        <v>2.0750000000000001E-2</v>
      </c>
      <c r="L1350" s="96">
        <v>0.08</v>
      </c>
      <c r="M1350" s="96">
        <f t="shared" si="970"/>
        <v>83</v>
      </c>
      <c r="N1350" s="96">
        <f t="shared" si="951"/>
        <v>0</v>
      </c>
      <c r="O1350" s="96">
        <f t="shared" si="965"/>
        <v>83</v>
      </c>
      <c r="P1350" s="187">
        <v>28570</v>
      </c>
      <c r="Q1350" s="98">
        <f>VLOOKUP(H1350,Devices!$A$2:$C$2077,3,FALSE)</f>
        <v>28853</v>
      </c>
      <c r="R1350" s="94">
        <f t="shared" si="971"/>
        <v>283</v>
      </c>
      <c r="S1350" s="94" t="str">
        <f t="shared" si="966"/>
        <v>0</v>
      </c>
      <c r="T1350" s="94"/>
      <c r="U1350" s="96">
        <f t="shared" si="967"/>
        <v>0</v>
      </c>
      <c r="V1350" s="99">
        <v>0</v>
      </c>
      <c r="W1350" s="100">
        <v>0</v>
      </c>
      <c r="X1350" s="94">
        <f t="shared" si="972"/>
        <v>0</v>
      </c>
      <c r="Y1350" s="94" t="str">
        <f t="shared" si="968"/>
        <v>0</v>
      </c>
      <c r="Z1350" s="94"/>
      <c r="AA1350" s="96">
        <f t="shared" si="969"/>
        <v>0</v>
      </c>
      <c r="AB1350" s="91">
        <v>83</v>
      </c>
      <c r="AC1350" s="119"/>
    </row>
    <row r="1351" spans="1:29" s="4" customFormat="1" ht="15" customHeight="1">
      <c r="A1351" s="81" t="s">
        <v>4681</v>
      </c>
      <c r="B1351" s="93">
        <v>1013196330</v>
      </c>
      <c r="C1351" s="91">
        <f>SUM(O1351+U1351+AA1351)</f>
        <v>41.5</v>
      </c>
      <c r="D1351" s="294">
        <v>12355682</v>
      </c>
      <c r="E1351" s="90" t="s">
        <v>1909</v>
      </c>
      <c r="F1351" s="90" t="s">
        <v>6762</v>
      </c>
      <c r="G1351" s="90" t="s">
        <v>2302</v>
      </c>
      <c r="H1351" s="93" t="s">
        <v>4627</v>
      </c>
      <c r="I1351" s="94">
        <v>2000</v>
      </c>
      <c r="J1351" s="94">
        <v>0</v>
      </c>
      <c r="K1351" s="95">
        <v>2.0750000000000001E-2</v>
      </c>
      <c r="L1351" s="96">
        <v>0.08</v>
      </c>
      <c r="M1351" s="96">
        <f t="shared" si="970"/>
        <v>41.5</v>
      </c>
      <c r="N1351" s="96">
        <f t="shared" si="951"/>
        <v>0</v>
      </c>
      <c r="O1351" s="96">
        <f t="shared" si="965"/>
        <v>41.5</v>
      </c>
      <c r="P1351" s="187">
        <v>68661</v>
      </c>
      <c r="Q1351" s="98">
        <f>VLOOKUP(H1351,Devices!$A$2:$C$2077,3,FALSE)</f>
        <v>68661</v>
      </c>
      <c r="R1351" s="94">
        <f t="shared" si="971"/>
        <v>0</v>
      </c>
      <c r="S1351" s="94" t="str">
        <f t="shared" si="966"/>
        <v>0</v>
      </c>
      <c r="T1351" s="94"/>
      <c r="U1351" s="96">
        <f t="shared" si="967"/>
        <v>0</v>
      </c>
      <c r="V1351" s="99">
        <v>0</v>
      </c>
      <c r="W1351" s="100">
        <v>0</v>
      </c>
      <c r="X1351" s="94">
        <f t="shared" si="972"/>
        <v>0</v>
      </c>
      <c r="Y1351" s="94" t="str">
        <f t="shared" si="968"/>
        <v>0</v>
      </c>
      <c r="Z1351" s="94"/>
      <c r="AA1351" s="96">
        <f t="shared" si="969"/>
        <v>0</v>
      </c>
      <c r="AB1351" s="91">
        <v>41.5</v>
      </c>
      <c r="AC1351" s="119"/>
    </row>
    <row r="1352" spans="1:29" s="4" customFormat="1" ht="15" customHeight="1">
      <c r="A1352" s="81" t="s">
        <v>4681</v>
      </c>
      <c r="B1352" s="93">
        <v>1013196330</v>
      </c>
      <c r="C1352" s="91">
        <f>SUM(O1352+U1352+AA1352)</f>
        <v>128.94049999999999</v>
      </c>
      <c r="D1352" s="294">
        <v>12356280</v>
      </c>
      <c r="E1352" s="90" t="s">
        <v>1909</v>
      </c>
      <c r="F1352" s="90" t="s">
        <v>6763</v>
      </c>
      <c r="G1352" s="90" t="s">
        <v>2200</v>
      </c>
      <c r="H1352" s="93" t="s">
        <v>4635</v>
      </c>
      <c r="I1352" s="94">
        <v>6000</v>
      </c>
      <c r="J1352" s="94">
        <v>0</v>
      </c>
      <c r="K1352" s="95">
        <v>2.0750000000000001E-2</v>
      </c>
      <c r="L1352" s="96">
        <v>0.08</v>
      </c>
      <c r="M1352" s="96">
        <f t="shared" si="970"/>
        <v>124.5</v>
      </c>
      <c r="N1352" s="96">
        <f t="shared" si="951"/>
        <v>0</v>
      </c>
      <c r="O1352" s="96">
        <f t="shared" si="965"/>
        <v>124.5</v>
      </c>
      <c r="P1352" s="187">
        <v>16663</v>
      </c>
      <c r="Q1352" s="98">
        <f>VLOOKUP(H1352,Devices!$A$2:$C$2077,3,FALSE)</f>
        <v>22877</v>
      </c>
      <c r="R1352" s="94">
        <f t="shared" si="971"/>
        <v>6214</v>
      </c>
      <c r="S1352" s="94">
        <f t="shared" si="966"/>
        <v>214</v>
      </c>
      <c r="T1352" s="94"/>
      <c r="U1352" s="96">
        <f t="shared" si="967"/>
        <v>4.4405000000000001</v>
      </c>
      <c r="V1352" s="99">
        <v>0</v>
      </c>
      <c r="W1352" s="100">
        <v>0</v>
      </c>
      <c r="X1352" s="94">
        <f t="shared" si="972"/>
        <v>0</v>
      </c>
      <c r="Y1352" s="94" t="str">
        <f t="shared" si="968"/>
        <v>0</v>
      </c>
      <c r="Z1352" s="94"/>
      <c r="AA1352" s="96">
        <f t="shared" si="969"/>
        <v>0</v>
      </c>
      <c r="AB1352" s="91">
        <v>128.94049999999999</v>
      </c>
      <c r="AC1352" s="119"/>
    </row>
    <row r="1353" spans="1:29" s="4" customFormat="1" ht="15" customHeight="1">
      <c r="A1353" s="81" t="s">
        <v>4681</v>
      </c>
      <c r="B1353" s="93">
        <v>1013196330</v>
      </c>
      <c r="C1353" s="91">
        <f>SUM(O1353+U1353+AA1353)</f>
        <v>41.5</v>
      </c>
      <c r="D1353" s="294">
        <v>12356073</v>
      </c>
      <c r="E1353" s="90" t="s">
        <v>1909</v>
      </c>
      <c r="F1353" s="90" t="s">
        <v>6764</v>
      </c>
      <c r="G1353" s="90" t="s">
        <v>2302</v>
      </c>
      <c r="H1353" s="93" t="s">
        <v>4628</v>
      </c>
      <c r="I1353" s="94">
        <v>2000</v>
      </c>
      <c r="J1353" s="94">
        <v>0</v>
      </c>
      <c r="K1353" s="95">
        <v>2.0750000000000001E-2</v>
      </c>
      <c r="L1353" s="96">
        <v>0.08</v>
      </c>
      <c r="M1353" s="96">
        <f t="shared" si="970"/>
        <v>41.5</v>
      </c>
      <c r="N1353" s="96">
        <f t="shared" si="951"/>
        <v>0</v>
      </c>
      <c r="O1353" s="96">
        <f t="shared" si="965"/>
        <v>41.5</v>
      </c>
      <c r="P1353" s="187">
        <v>1668</v>
      </c>
      <c r="Q1353" s="98">
        <f>VLOOKUP(H1353,Devices!$A$2:$C$2077,3,FALSE)</f>
        <v>1862</v>
      </c>
      <c r="R1353" s="94">
        <f t="shared" si="971"/>
        <v>194</v>
      </c>
      <c r="S1353" s="94" t="str">
        <f t="shared" si="966"/>
        <v>0</v>
      </c>
      <c r="T1353" s="94"/>
      <c r="U1353" s="96">
        <f t="shared" si="967"/>
        <v>0</v>
      </c>
      <c r="V1353" s="99">
        <v>0</v>
      </c>
      <c r="W1353" s="100">
        <v>0</v>
      </c>
      <c r="X1353" s="94">
        <f t="shared" si="972"/>
        <v>0</v>
      </c>
      <c r="Y1353" s="94" t="str">
        <f t="shared" si="968"/>
        <v>0</v>
      </c>
      <c r="Z1353" s="94"/>
      <c r="AA1353" s="96">
        <f t="shared" si="969"/>
        <v>0</v>
      </c>
      <c r="AB1353" s="91">
        <v>41.5</v>
      </c>
      <c r="AC1353" s="119"/>
    </row>
    <row r="1354" spans="1:29" s="4" customFormat="1" ht="15" customHeight="1">
      <c r="A1354" s="81" t="s">
        <v>4681</v>
      </c>
      <c r="B1354" s="93">
        <v>1013196330</v>
      </c>
      <c r="C1354" s="91">
        <f>SUM(O1354+U1354+AA1354)</f>
        <v>124.5</v>
      </c>
      <c r="D1354" s="294">
        <v>12356282</v>
      </c>
      <c r="E1354" s="90" t="s">
        <v>1909</v>
      </c>
      <c r="F1354" s="90" t="s">
        <v>6765</v>
      </c>
      <c r="G1354" s="90" t="s">
        <v>2200</v>
      </c>
      <c r="H1354" s="93" t="s">
        <v>4636</v>
      </c>
      <c r="I1354" s="94">
        <v>6000</v>
      </c>
      <c r="J1354" s="94">
        <v>0</v>
      </c>
      <c r="K1354" s="95">
        <v>2.0750000000000001E-2</v>
      </c>
      <c r="L1354" s="96">
        <v>0.08</v>
      </c>
      <c r="M1354" s="96">
        <f t="shared" si="970"/>
        <v>124.5</v>
      </c>
      <c r="N1354" s="96">
        <f t="shared" si="951"/>
        <v>0</v>
      </c>
      <c r="O1354" s="96">
        <f t="shared" si="965"/>
        <v>124.5</v>
      </c>
      <c r="P1354" s="187">
        <v>2351</v>
      </c>
      <c r="Q1354" s="98">
        <f>VLOOKUP(H1354,Devices!$A$2:$C$2077,3,FALSE)</f>
        <v>3756</v>
      </c>
      <c r="R1354" s="94">
        <f t="shared" si="971"/>
        <v>1405</v>
      </c>
      <c r="S1354" s="94" t="str">
        <f t="shared" si="966"/>
        <v>0</v>
      </c>
      <c r="T1354" s="94"/>
      <c r="U1354" s="96">
        <f t="shared" si="967"/>
        <v>0</v>
      </c>
      <c r="V1354" s="99">
        <v>0</v>
      </c>
      <c r="W1354" s="100">
        <v>0</v>
      </c>
      <c r="X1354" s="94">
        <f t="shared" si="972"/>
        <v>0</v>
      </c>
      <c r="Y1354" s="94" t="str">
        <f t="shared" si="968"/>
        <v>0</v>
      </c>
      <c r="Z1354" s="94"/>
      <c r="AA1354" s="96">
        <f t="shared" si="969"/>
        <v>0</v>
      </c>
      <c r="AB1354" s="91">
        <v>124.5</v>
      </c>
      <c r="AC1354" s="119"/>
    </row>
    <row r="1355" spans="1:29" s="4" customFormat="1" ht="15" customHeight="1">
      <c r="A1355" s="81" t="s">
        <v>4681</v>
      </c>
      <c r="B1355" s="93">
        <v>1013196330</v>
      </c>
      <c r="C1355" s="91">
        <f>SUM(O1355+U1355+AA1355)</f>
        <v>124.5</v>
      </c>
      <c r="D1355" s="294">
        <v>12356287</v>
      </c>
      <c r="E1355" s="90" t="s">
        <v>1909</v>
      </c>
      <c r="F1355" s="90" t="s">
        <v>6766</v>
      </c>
      <c r="G1355" s="90" t="s">
        <v>2200</v>
      </c>
      <c r="H1355" s="93" t="s">
        <v>4637</v>
      </c>
      <c r="I1355" s="94">
        <v>6000</v>
      </c>
      <c r="J1355" s="94">
        <v>0</v>
      </c>
      <c r="K1355" s="95">
        <v>2.0750000000000001E-2</v>
      </c>
      <c r="L1355" s="96">
        <v>0.08</v>
      </c>
      <c r="M1355" s="96">
        <f t="shared" si="970"/>
        <v>124.5</v>
      </c>
      <c r="N1355" s="96">
        <f t="shared" si="951"/>
        <v>0</v>
      </c>
      <c r="O1355" s="96">
        <f t="shared" si="965"/>
        <v>124.5</v>
      </c>
      <c r="P1355" s="187">
        <v>4233</v>
      </c>
      <c r="Q1355" s="98">
        <f>VLOOKUP(H1355,Devices!$A$2:$C$2077,3,FALSE)</f>
        <v>5030</v>
      </c>
      <c r="R1355" s="94">
        <f t="shared" si="971"/>
        <v>797</v>
      </c>
      <c r="S1355" s="94" t="str">
        <f t="shared" si="966"/>
        <v>0</v>
      </c>
      <c r="T1355" s="94"/>
      <c r="U1355" s="96">
        <f t="shared" si="967"/>
        <v>0</v>
      </c>
      <c r="V1355" s="99">
        <v>0</v>
      </c>
      <c r="W1355" s="100">
        <v>0</v>
      </c>
      <c r="X1355" s="94">
        <f t="shared" si="972"/>
        <v>0</v>
      </c>
      <c r="Y1355" s="94" t="str">
        <f t="shared" si="968"/>
        <v>0</v>
      </c>
      <c r="Z1355" s="94"/>
      <c r="AA1355" s="96">
        <f t="shared" si="969"/>
        <v>0</v>
      </c>
      <c r="AB1355" s="91">
        <v>124.5</v>
      </c>
      <c r="AC1355" s="119"/>
    </row>
    <row r="1356" spans="1:29" s="4" customFormat="1" ht="15" customHeight="1">
      <c r="A1356" s="81" t="s">
        <v>4681</v>
      </c>
      <c r="B1356" s="93">
        <v>1013196330</v>
      </c>
      <c r="C1356" s="91">
        <f>SUM(O1356+U1356+AA1356)</f>
        <v>124.5</v>
      </c>
      <c r="D1356" s="294">
        <v>12356283</v>
      </c>
      <c r="E1356" s="90" t="s">
        <v>1909</v>
      </c>
      <c r="F1356" s="90" t="s">
        <v>6767</v>
      </c>
      <c r="G1356" s="90" t="s">
        <v>2200</v>
      </c>
      <c r="H1356" s="93" t="s">
        <v>4634</v>
      </c>
      <c r="I1356" s="94">
        <v>6000</v>
      </c>
      <c r="J1356" s="94">
        <v>0</v>
      </c>
      <c r="K1356" s="95">
        <v>2.0750000000000001E-2</v>
      </c>
      <c r="L1356" s="96">
        <v>0.08</v>
      </c>
      <c r="M1356" s="96">
        <f t="shared" si="970"/>
        <v>124.5</v>
      </c>
      <c r="N1356" s="96">
        <f t="shared" si="951"/>
        <v>0</v>
      </c>
      <c r="O1356" s="96">
        <f t="shared" si="965"/>
        <v>124.5</v>
      </c>
      <c r="P1356" s="187">
        <v>18151</v>
      </c>
      <c r="Q1356" s="98">
        <f>VLOOKUP(H1356,Devices!$A$2:$C$2077,3,FALSE)</f>
        <v>18810</v>
      </c>
      <c r="R1356" s="94">
        <f t="shared" si="971"/>
        <v>659</v>
      </c>
      <c r="S1356" s="94" t="str">
        <f t="shared" si="966"/>
        <v>0</v>
      </c>
      <c r="T1356" s="94"/>
      <c r="U1356" s="96">
        <f t="shared" si="967"/>
        <v>0</v>
      </c>
      <c r="V1356" s="99">
        <v>0</v>
      </c>
      <c r="W1356" s="100">
        <v>0</v>
      </c>
      <c r="X1356" s="94">
        <f t="shared" si="972"/>
        <v>0</v>
      </c>
      <c r="Y1356" s="94" t="str">
        <f t="shared" si="968"/>
        <v>0</v>
      </c>
      <c r="Z1356" s="94"/>
      <c r="AA1356" s="96">
        <f t="shared" si="969"/>
        <v>0</v>
      </c>
      <c r="AB1356" s="91">
        <v>124.5</v>
      </c>
      <c r="AC1356" s="119"/>
    </row>
    <row r="1357" spans="1:29" s="4" customFormat="1" ht="15" customHeight="1">
      <c r="A1357" s="81" t="s">
        <v>4681</v>
      </c>
      <c r="B1357" s="93">
        <v>1013196330</v>
      </c>
      <c r="C1357" s="91">
        <f>SUM(O1357+U1357+AA1357)</f>
        <v>124.5</v>
      </c>
      <c r="D1357" s="294">
        <v>12356288</v>
      </c>
      <c r="E1357" s="90" t="s">
        <v>1909</v>
      </c>
      <c r="F1357" s="90" t="s">
        <v>6768</v>
      </c>
      <c r="G1357" s="90" t="s">
        <v>2200</v>
      </c>
      <c r="H1357" s="93" t="s">
        <v>4638</v>
      </c>
      <c r="I1357" s="94">
        <v>6000</v>
      </c>
      <c r="J1357" s="94">
        <v>0</v>
      </c>
      <c r="K1357" s="95">
        <v>2.0750000000000001E-2</v>
      </c>
      <c r="L1357" s="96">
        <v>0.08</v>
      </c>
      <c r="M1357" s="96">
        <f t="shared" si="970"/>
        <v>124.5</v>
      </c>
      <c r="N1357" s="96">
        <f t="shared" si="951"/>
        <v>0</v>
      </c>
      <c r="O1357" s="96">
        <f t="shared" si="965"/>
        <v>124.5</v>
      </c>
      <c r="P1357" s="187">
        <v>34993</v>
      </c>
      <c r="Q1357" s="98">
        <f>VLOOKUP(H1357,Devices!$A$2:$C$2077,3,FALSE)</f>
        <v>35551</v>
      </c>
      <c r="R1357" s="94">
        <f t="shared" si="971"/>
        <v>558</v>
      </c>
      <c r="S1357" s="94" t="str">
        <f t="shared" si="966"/>
        <v>0</v>
      </c>
      <c r="T1357" s="94"/>
      <c r="U1357" s="96">
        <f t="shared" si="967"/>
        <v>0</v>
      </c>
      <c r="V1357" s="99">
        <v>0</v>
      </c>
      <c r="W1357" s="100">
        <v>0</v>
      </c>
      <c r="X1357" s="94">
        <f t="shared" si="972"/>
        <v>0</v>
      </c>
      <c r="Y1357" s="94" t="str">
        <f t="shared" si="968"/>
        <v>0</v>
      </c>
      <c r="Z1357" s="94"/>
      <c r="AA1357" s="96">
        <f t="shared" si="969"/>
        <v>0</v>
      </c>
      <c r="AB1357" s="91">
        <v>124.5</v>
      </c>
      <c r="AC1357" s="119"/>
    </row>
    <row r="1358" spans="1:29" s="4" customFormat="1" ht="15" customHeight="1">
      <c r="A1358" s="81" t="s">
        <v>5096</v>
      </c>
      <c r="B1358" s="93">
        <v>1013190480</v>
      </c>
      <c r="C1358" s="91">
        <f>SUM(O1358+U1358+AA1358)</f>
        <v>83</v>
      </c>
      <c r="D1358" s="294" t="s">
        <v>5098</v>
      </c>
      <c r="E1358" s="90" t="s">
        <v>1909</v>
      </c>
      <c r="F1358" s="90" t="s">
        <v>2262</v>
      </c>
      <c r="G1358" s="90" t="s">
        <v>2236</v>
      </c>
      <c r="H1358" s="93" t="s">
        <v>5097</v>
      </c>
      <c r="I1358" s="94">
        <v>4000</v>
      </c>
      <c r="J1358" s="94">
        <v>0</v>
      </c>
      <c r="K1358" s="95">
        <v>2.0750000000000001E-2</v>
      </c>
      <c r="L1358" s="96">
        <v>0.08</v>
      </c>
      <c r="M1358" s="96">
        <f t="shared" ref="M1358:M1359" si="973">I1358*K1358</f>
        <v>83</v>
      </c>
      <c r="N1358" s="96">
        <f t="shared" ref="N1358:N1359" si="974">J1358*L1358</f>
        <v>0</v>
      </c>
      <c r="O1358" s="96">
        <f t="shared" ref="O1358:O1359" si="975">M1358+N1358</f>
        <v>83</v>
      </c>
      <c r="P1358" s="187">
        <v>1135</v>
      </c>
      <c r="Q1358" s="98">
        <f>VLOOKUP(H1358,Devices!$A$2:$C$2077,3,FALSE)</f>
        <v>1190</v>
      </c>
      <c r="R1358" s="94">
        <f t="shared" ref="R1358:R1359" si="976">Q1358-P1358</f>
        <v>55</v>
      </c>
      <c r="S1358" s="94" t="str">
        <f t="shared" ref="S1358:S1359" si="977">IF(R1358-I1358&gt;0, R1358-I1358,"0")</f>
        <v>0</v>
      </c>
      <c r="T1358" s="94"/>
      <c r="U1358" s="96">
        <f t="shared" ref="U1358:U1359" si="978">IF(S1358&gt;0,S1358*K1358,"0")</f>
        <v>0</v>
      </c>
      <c r="V1358" s="99">
        <v>0</v>
      </c>
      <c r="W1358" s="100">
        <v>0</v>
      </c>
      <c r="X1358" s="94">
        <f t="shared" ref="X1358:X1359" si="979">W1358-V1358</f>
        <v>0</v>
      </c>
      <c r="Y1358" s="94" t="str">
        <f t="shared" ref="Y1358:Y1359" si="980">IF(X1358-J1358&gt;0,X1358-J1358,"0")</f>
        <v>0</v>
      </c>
      <c r="Z1358" s="94"/>
      <c r="AA1358" s="96">
        <f t="shared" ref="AA1358:AA1359" si="981">IF(Y1358&gt;0,Y1358*L1358,"0")</f>
        <v>0</v>
      </c>
      <c r="AB1358" s="91">
        <v>83</v>
      </c>
      <c r="AC1358" s="119"/>
    </row>
    <row r="1359" spans="1:29" s="4" customFormat="1" ht="15" customHeight="1">
      <c r="A1359" s="81" t="s">
        <v>6734</v>
      </c>
      <c r="B1359" s="93"/>
      <c r="C1359" s="91">
        <f>SUM(O1359+U1359+AA1359)</f>
        <v>124.5</v>
      </c>
      <c r="D1359" s="294">
        <v>13586802</v>
      </c>
      <c r="E1359" s="90" t="s">
        <v>1909</v>
      </c>
      <c r="F1359" s="90" t="s">
        <v>6735</v>
      </c>
      <c r="G1359" s="90" t="s">
        <v>2200</v>
      </c>
      <c r="H1359" s="93" t="s">
        <v>6736</v>
      </c>
      <c r="I1359" s="94">
        <v>6000</v>
      </c>
      <c r="J1359" s="94">
        <v>0</v>
      </c>
      <c r="K1359" s="95">
        <v>2.0750000000000001E-2</v>
      </c>
      <c r="L1359" s="96">
        <v>0.08</v>
      </c>
      <c r="M1359" s="96">
        <f t="shared" si="973"/>
        <v>124.5</v>
      </c>
      <c r="N1359" s="96">
        <f t="shared" si="974"/>
        <v>0</v>
      </c>
      <c r="O1359" s="96">
        <f t="shared" si="975"/>
        <v>124.5</v>
      </c>
      <c r="P1359" s="187">
        <v>2</v>
      </c>
      <c r="Q1359" s="98">
        <f>VLOOKUP(H1359,Devices!$A$2:$C$2077,3,FALSE)</f>
        <v>1332</v>
      </c>
      <c r="R1359" s="94">
        <f t="shared" si="976"/>
        <v>1330</v>
      </c>
      <c r="S1359" s="94" t="str">
        <f t="shared" si="977"/>
        <v>0</v>
      </c>
      <c r="T1359" s="94"/>
      <c r="U1359" s="96">
        <f t="shared" si="978"/>
        <v>0</v>
      </c>
      <c r="V1359" s="99">
        <v>0</v>
      </c>
      <c r="W1359" s="100">
        <v>0</v>
      </c>
      <c r="X1359" s="94">
        <f t="shared" si="979"/>
        <v>0</v>
      </c>
      <c r="Y1359" s="94" t="str">
        <f t="shared" si="980"/>
        <v>0</v>
      </c>
      <c r="Z1359" s="94"/>
      <c r="AA1359" s="96">
        <f t="shared" si="981"/>
        <v>0</v>
      </c>
      <c r="AB1359" s="91">
        <v>124.5</v>
      </c>
      <c r="AC1359" s="119"/>
    </row>
    <row r="1360" spans="1:29" s="4" customFormat="1" ht="15" customHeight="1">
      <c r="A1360" s="81" t="s">
        <v>6734</v>
      </c>
      <c r="B1360" s="93"/>
      <c r="C1360" s="91">
        <f>SUM(O1360+U1360+AA1360)</f>
        <v>83</v>
      </c>
      <c r="D1360" s="294">
        <v>13586803</v>
      </c>
      <c r="E1360" s="90" t="s">
        <v>1909</v>
      </c>
      <c r="F1360" s="90" t="s">
        <v>6737</v>
      </c>
      <c r="G1360" s="90" t="s">
        <v>2280</v>
      </c>
      <c r="H1360" s="93" t="s">
        <v>6738</v>
      </c>
      <c r="I1360" s="94">
        <v>4000</v>
      </c>
      <c r="J1360" s="94">
        <v>0</v>
      </c>
      <c r="K1360" s="95">
        <v>2.0750000000000001E-2</v>
      </c>
      <c r="L1360" s="96">
        <v>0.08</v>
      </c>
      <c r="M1360" s="96">
        <f t="shared" ref="M1360" si="982">I1360*K1360</f>
        <v>83</v>
      </c>
      <c r="N1360" s="96">
        <f t="shared" ref="N1360" si="983">J1360*L1360</f>
        <v>0</v>
      </c>
      <c r="O1360" s="96">
        <f t="shared" ref="O1360" si="984">M1360+N1360</f>
        <v>83</v>
      </c>
      <c r="P1360" s="187">
        <v>2</v>
      </c>
      <c r="Q1360" s="98">
        <f>VLOOKUP(H1360,Devices!$A$2:$C$2077,3,FALSE)</f>
        <v>2172</v>
      </c>
      <c r="R1360" s="94">
        <f t="shared" ref="R1360" si="985">Q1360-P1360</f>
        <v>2170</v>
      </c>
      <c r="S1360" s="94" t="str">
        <f t="shared" ref="S1360" si="986">IF(R1360-I1360&gt;0, R1360-I1360,"0")</f>
        <v>0</v>
      </c>
      <c r="T1360" s="94"/>
      <c r="U1360" s="96">
        <f t="shared" ref="U1360" si="987">IF(S1360&gt;0,S1360*K1360,"0")</f>
        <v>0</v>
      </c>
      <c r="V1360" s="99">
        <v>0</v>
      </c>
      <c r="W1360" s="100">
        <v>0</v>
      </c>
      <c r="X1360" s="94">
        <f t="shared" ref="X1360" si="988">W1360-V1360</f>
        <v>0</v>
      </c>
      <c r="Y1360" s="94" t="str">
        <f t="shared" ref="Y1360" si="989">IF(X1360-J1360&gt;0,X1360-J1360,"0")</f>
        <v>0</v>
      </c>
      <c r="Z1360" s="94"/>
      <c r="AA1360" s="96">
        <f t="shared" ref="AA1360" si="990">IF(Y1360&gt;0,Y1360*L1360,"0")</f>
        <v>0</v>
      </c>
      <c r="AB1360" s="91">
        <v>83</v>
      </c>
      <c r="AC1360" s="119"/>
    </row>
    <row r="1361" spans="1:34" s="4" customFormat="1" ht="15" customHeight="1">
      <c r="A1361" s="81" t="s">
        <v>6734</v>
      </c>
      <c r="B1361" s="93"/>
      <c r="C1361" s="91">
        <f>SUM(O1361+U1361+AA1361)</f>
        <v>94.806749999999994</v>
      </c>
      <c r="D1361" s="294">
        <v>13586804</v>
      </c>
      <c r="E1361" s="90" t="s">
        <v>1909</v>
      </c>
      <c r="F1361" s="90" t="s">
        <v>6739</v>
      </c>
      <c r="G1361" s="90" t="s">
        <v>2280</v>
      </c>
      <c r="H1361" s="93" t="s">
        <v>6740</v>
      </c>
      <c r="I1361" s="94">
        <v>4000</v>
      </c>
      <c r="J1361" s="94">
        <v>0</v>
      </c>
      <c r="K1361" s="95">
        <v>2.0750000000000001E-2</v>
      </c>
      <c r="L1361" s="96">
        <v>0.08</v>
      </c>
      <c r="M1361" s="96">
        <f t="shared" ref="M1361" si="991">I1361*K1361</f>
        <v>83</v>
      </c>
      <c r="N1361" s="96">
        <f t="shared" ref="N1361" si="992">J1361*L1361</f>
        <v>0</v>
      </c>
      <c r="O1361" s="96">
        <f t="shared" ref="O1361" si="993">M1361+N1361</f>
        <v>83</v>
      </c>
      <c r="P1361" s="187">
        <v>0</v>
      </c>
      <c r="Q1361" s="98">
        <f>VLOOKUP(H1361,Devices!$A$2:$C$2077,3,FALSE)</f>
        <v>4569</v>
      </c>
      <c r="R1361" s="94">
        <f t="shared" ref="R1361" si="994">Q1361-P1361</f>
        <v>4569</v>
      </c>
      <c r="S1361" s="94">
        <f t="shared" ref="S1361" si="995">IF(R1361-I1361&gt;0, R1361-I1361,"0")</f>
        <v>569</v>
      </c>
      <c r="T1361" s="94"/>
      <c r="U1361" s="96">
        <f t="shared" ref="U1361" si="996">IF(S1361&gt;0,S1361*K1361,"0")</f>
        <v>11.806750000000001</v>
      </c>
      <c r="V1361" s="99">
        <v>0</v>
      </c>
      <c r="W1361" s="100">
        <v>0</v>
      </c>
      <c r="X1361" s="94">
        <f t="shared" ref="X1361" si="997">W1361-V1361</f>
        <v>0</v>
      </c>
      <c r="Y1361" s="94" t="str">
        <f t="shared" ref="Y1361" si="998">IF(X1361-J1361&gt;0,X1361-J1361,"0")</f>
        <v>0</v>
      </c>
      <c r="Z1361" s="94"/>
      <c r="AA1361" s="96">
        <f t="shared" ref="AA1361" si="999">IF(Y1361&gt;0,Y1361*L1361,"0")</f>
        <v>0</v>
      </c>
      <c r="AB1361" s="91">
        <v>94.806749999999994</v>
      </c>
      <c r="AC1361" s="119"/>
    </row>
    <row r="1362" spans="1:34" s="4" customFormat="1" ht="15" customHeight="1">
      <c r="A1362" s="81" t="s">
        <v>6734</v>
      </c>
      <c r="B1362" s="93"/>
      <c r="C1362" s="91">
        <f>SUM(O1362+U1362+AA1362)</f>
        <v>124.5</v>
      </c>
      <c r="D1362" s="294">
        <v>13586849</v>
      </c>
      <c r="E1362" s="90" t="s">
        <v>1909</v>
      </c>
      <c r="F1362" s="90" t="s">
        <v>6741</v>
      </c>
      <c r="G1362" s="90" t="s">
        <v>2200</v>
      </c>
      <c r="H1362" s="93" t="s">
        <v>6742</v>
      </c>
      <c r="I1362" s="94">
        <v>6000</v>
      </c>
      <c r="J1362" s="94">
        <v>0</v>
      </c>
      <c r="K1362" s="95">
        <v>2.0750000000000001E-2</v>
      </c>
      <c r="L1362" s="96">
        <v>0.08</v>
      </c>
      <c r="M1362" s="96">
        <f t="shared" ref="M1362" si="1000">I1362*K1362</f>
        <v>124.5</v>
      </c>
      <c r="N1362" s="96">
        <f t="shared" ref="N1362" si="1001">J1362*L1362</f>
        <v>0</v>
      </c>
      <c r="O1362" s="96">
        <f t="shared" ref="O1362" si="1002">M1362+N1362</f>
        <v>124.5</v>
      </c>
      <c r="P1362" s="187">
        <v>4</v>
      </c>
      <c r="Q1362" s="98">
        <f>VLOOKUP(H1362,Devices!$A$2:$C$2077,3,FALSE)</f>
        <v>5293</v>
      </c>
      <c r="R1362" s="94">
        <f t="shared" ref="R1362" si="1003">Q1362-P1362</f>
        <v>5289</v>
      </c>
      <c r="S1362" s="94" t="str">
        <f t="shared" ref="S1362" si="1004">IF(R1362-I1362&gt;0, R1362-I1362,"0")</f>
        <v>0</v>
      </c>
      <c r="T1362" s="94"/>
      <c r="U1362" s="96">
        <f t="shared" ref="U1362" si="1005">IF(S1362&gt;0,S1362*K1362,"0")</f>
        <v>0</v>
      </c>
      <c r="V1362" s="99">
        <v>0</v>
      </c>
      <c r="W1362" s="100">
        <v>0</v>
      </c>
      <c r="X1362" s="94">
        <f t="shared" ref="X1362" si="1006">W1362-V1362</f>
        <v>0</v>
      </c>
      <c r="Y1362" s="94" t="str">
        <f t="shared" ref="Y1362" si="1007">IF(X1362-J1362&gt;0,X1362-J1362,"0")</f>
        <v>0</v>
      </c>
      <c r="Z1362" s="94"/>
      <c r="AA1362" s="96">
        <f t="shared" ref="AA1362" si="1008">IF(Y1362&gt;0,Y1362*L1362,"0")</f>
        <v>0</v>
      </c>
      <c r="AB1362" s="91">
        <v>124.5</v>
      </c>
      <c r="AC1362" s="119"/>
    </row>
    <row r="1363" spans="1:34" s="4" customFormat="1" ht="15" customHeight="1">
      <c r="A1363" s="81" t="s">
        <v>6734</v>
      </c>
      <c r="B1363" s="93"/>
      <c r="C1363" s="91">
        <f>SUM(O1363+U1363+AA1363)</f>
        <v>83</v>
      </c>
      <c r="D1363" s="294">
        <v>13586850</v>
      </c>
      <c r="E1363" s="90" t="s">
        <v>1909</v>
      </c>
      <c r="F1363" s="90" t="s">
        <v>6743</v>
      </c>
      <c r="G1363" s="90" t="s">
        <v>2236</v>
      </c>
      <c r="H1363" s="93" t="s">
        <v>6744</v>
      </c>
      <c r="I1363" s="94">
        <v>4000</v>
      </c>
      <c r="J1363" s="94">
        <v>0</v>
      </c>
      <c r="K1363" s="95">
        <v>2.0750000000000001E-2</v>
      </c>
      <c r="L1363" s="96">
        <v>0.08</v>
      </c>
      <c r="M1363" s="96">
        <f t="shared" ref="M1363" si="1009">I1363*K1363</f>
        <v>83</v>
      </c>
      <c r="N1363" s="96">
        <f t="shared" ref="N1363" si="1010">J1363*L1363</f>
        <v>0</v>
      </c>
      <c r="O1363" s="96">
        <f t="shared" ref="O1363" si="1011">M1363+N1363</f>
        <v>83</v>
      </c>
      <c r="P1363" s="187">
        <v>0</v>
      </c>
      <c r="Q1363" s="98">
        <f>VLOOKUP(H1363,Devices!$A$2:$C$2077,3,FALSE)</f>
        <v>369</v>
      </c>
      <c r="R1363" s="94">
        <f t="shared" ref="R1363" si="1012">Q1363-P1363</f>
        <v>369</v>
      </c>
      <c r="S1363" s="94" t="str">
        <f t="shared" ref="S1363" si="1013">IF(R1363-I1363&gt;0, R1363-I1363,"0")</f>
        <v>0</v>
      </c>
      <c r="T1363" s="94"/>
      <c r="U1363" s="96">
        <f t="shared" ref="U1363" si="1014">IF(S1363&gt;0,S1363*K1363,"0")</f>
        <v>0</v>
      </c>
      <c r="V1363" s="99">
        <v>0</v>
      </c>
      <c r="W1363" s="100">
        <v>0</v>
      </c>
      <c r="X1363" s="94">
        <f t="shared" ref="X1363" si="1015">W1363-V1363</f>
        <v>0</v>
      </c>
      <c r="Y1363" s="94" t="str">
        <f t="shared" ref="Y1363" si="1016">IF(X1363-J1363&gt;0,X1363-J1363,"0")</f>
        <v>0</v>
      </c>
      <c r="Z1363" s="94"/>
      <c r="AA1363" s="96">
        <f t="shared" ref="AA1363" si="1017">IF(Y1363&gt;0,Y1363*L1363,"0")</f>
        <v>0</v>
      </c>
      <c r="AB1363" s="91">
        <v>83</v>
      </c>
      <c r="AC1363" s="119"/>
    </row>
    <row r="1364" spans="1:34" s="4" customFormat="1" ht="15" customHeight="1">
      <c r="A1364" s="81" t="s">
        <v>6734</v>
      </c>
      <c r="B1364" s="93"/>
      <c r="C1364" s="91">
        <f>SUM(O1364+U1364+AA1364)</f>
        <v>173.62</v>
      </c>
      <c r="D1364" s="294" t="s">
        <v>5098</v>
      </c>
      <c r="E1364" s="90" t="s">
        <v>1909</v>
      </c>
      <c r="F1364" s="90" t="s">
        <v>6745</v>
      </c>
      <c r="G1364" s="90" t="s">
        <v>5638</v>
      </c>
      <c r="H1364" s="93" t="s">
        <v>6746</v>
      </c>
      <c r="I1364" s="94">
        <v>6000</v>
      </c>
      <c r="J1364" s="94">
        <v>100</v>
      </c>
      <c r="K1364" s="95">
        <v>2.0750000000000001E-2</v>
      </c>
      <c r="L1364" s="96">
        <v>0.08</v>
      </c>
      <c r="M1364" s="96">
        <f t="shared" ref="M1364:M1365" si="1018">I1364*K1364</f>
        <v>124.5</v>
      </c>
      <c r="N1364" s="96">
        <f t="shared" ref="N1364:N1365" si="1019">J1364*L1364</f>
        <v>8</v>
      </c>
      <c r="O1364" s="96">
        <f t="shared" ref="O1364:O1365" si="1020">M1364+N1364</f>
        <v>132.5</v>
      </c>
      <c r="P1364" s="187">
        <v>3</v>
      </c>
      <c r="Q1364" s="98">
        <f>VLOOKUP(H1364,Devices!$A$2:$C$2077,3,FALSE)</f>
        <v>3</v>
      </c>
      <c r="R1364" s="94">
        <f t="shared" ref="R1364:R1365" si="1021">Q1364-P1364</f>
        <v>0</v>
      </c>
      <c r="S1364" s="94" t="str">
        <f t="shared" ref="S1364:S1365" si="1022">IF(R1364-I1364&gt;0, R1364-I1364,"0")</f>
        <v>0</v>
      </c>
      <c r="T1364" s="94"/>
      <c r="U1364" s="96">
        <f t="shared" ref="U1364:U1365" si="1023">IF(S1364&gt;0,S1364*K1364,"0")</f>
        <v>0</v>
      </c>
      <c r="V1364" s="99">
        <v>2</v>
      </c>
      <c r="W1364" s="100">
        <f>VLOOKUP(H1364,Devices!$A$2:$D$2077,4,FALSE)</f>
        <v>616</v>
      </c>
      <c r="X1364" s="94">
        <f t="shared" ref="X1364:X1365" si="1024">W1364-V1364</f>
        <v>614</v>
      </c>
      <c r="Y1364" s="94">
        <f t="shared" ref="Y1364:Y1365" si="1025">IF(X1364-J1364&gt;0,X1364-J1364,"0")</f>
        <v>514</v>
      </c>
      <c r="Z1364" s="94"/>
      <c r="AA1364" s="96">
        <f t="shared" ref="AA1364:AA1365" si="1026">IF(Y1364&gt;0,Y1364*L1364,"0")</f>
        <v>41.12</v>
      </c>
      <c r="AB1364" s="91">
        <v>173.62</v>
      </c>
      <c r="AC1364" s="119"/>
    </row>
    <row r="1365" spans="1:34" s="4" customFormat="1" ht="15" customHeight="1">
      <c r="A1365" s="81" t="s">
        <v>6734</v>
      </c>
      <c r="B1365" s="93"/>
      <c r="C1365" s="91">
        <f>SUM(O1365+U1365+AA1365)</f>
        <v>100.75</v>
      </c>
      <c r="D1365" s="294">
        <v>13586848</v>
      </c>
      <c r="E1365" s="90" t="s">
        <v>1909</v>
      </c>
      <c r="F1365" s="90" t="s">
        <v>6747</v>
      </c>
      <c r="G1365" s="90" t="s">
        <v>5671</v>
      </c>
      <c r="H1365" s="93" t="s">
        <v>6748</v>
      </c>
      <c r="I1365" s="94">
        <v>1000</v>
      </c>
      <c r="J1365" s="94">
        <v>1000</v>
      </c>
      <c r="K1365" s="95">
        <v>2.0750000000000001E-2</v>
      </c>
      <c r="L1365" s="96">
        <v>0.08</v>
      </c>
      <c r="M1365" s="96">
        <f t="shared" si="1018"/>
        <v>20.75</v>
      </c>
      <c r="N1365" s="96">
        <f t="shared" si="1019"/>
        <v>80</v>
      </c>
      <c r="O1365" s="96">
        <f t="shared" si="1020"/>
        <v>100.75</v>
      </c>
      <c r="P1365" s="187">
        <v>4</v>
      </c>
      <c r="Q1365" s="98">
        <f>VLOOKUP(H1365,Devices!$A$2:$C$2077,3,FALSE)</f>
        <v>65</v>
      </c>
      <c r="R1365" s="94">
        <f t="shared" si="1021"/>
        <v>61</v>
      </c>
      <c r="S1365" s="94" t="str">
        <f t="shared" si="1022"/>
        <v>0</v>
      </c>
      <c r="T1365" s="94"/>
      <c r="U1365" s="96">
        <f t="shared" si="1023"/>
        <v>0</v>
      </c>
      <c r="V1365" s="99">
        <v>19</v>
      </c>
      <c r="W1365" s="100">
        <f>VLOOKUP(H1365,Devices!$A$2:$D$2077,4,FALSE)</f>
        <v>166</v>
      </c>
      <c r="X1365" s="94">
        <f t="shared" si="1024"/>
        <v>147</v>
      </c>
      <c r="Y1365" s="94" t="str">
        <f t="shared" si="1025"/>
        <v>0</v>
      </c>
      <c r="Z1365" s="94"/>
      <c r="AA1365" s="96">
        <f t="shared" si="1026"/>
        <v>0</v>
      </c>
      <c r="AB1365" s="91">
        <v>100.75</v>
      </c>
      <c r="AC1365" s="119"/>
    </row>
    <row r="1366" spans="1:34" s="4" customFormat="1" ht="15" customHeight="1">
      <c r="A1366" s="81" t="s">
        <v>6734</v>
      </c>
      <c r="B1366" s="93"/>
      <c r="C1366" s="91">
        <f>SUM(O1366+U1366+AA1366)</f>
        <v>47.330750000000002</v>
      </c>
      <c r="D1366" s="294">
        <v>13586847</v>
      </c>
      <c r="E1366" s="90" t="s">
        <v>1909</v>
      </c>
      <c r="F1366" s="90" t="s">
        <v>6749</v>
      </c>
      <c r="G1366" s="90" t="s">
        <v>4009</v>
      </c>
      <c r="H1366" s="93" t="s">
        <v>6750</v>
      </c>
      <c r="I1366" s="94">
        <v>2000</v>
      </c>
      <c r="J1366" s="94">
        <v>0</v>
      </c>
      <c r="K1366" s="95">
        <v>2.0750000000000001E-2</v>
      </c>
      <c r="L1366" s="96">
        <v>0.08</v>
      </c>
      <c r="M1366" s="96">
        <f t="shared" ref="M1366" si="1027">I1366*K1366</f>
        <v>41.5</v>
      </c>
      <c r="N1366" s="96">
        <f t="shared" ref="N1366" si="1028">J1366*L1366</f>
        <v>0</v>
      </c>
      <c r="O1366" s="96">
        <f t="shared" ref="O1366" si="1029">M1366+N1366</f>
        <v>41.5</v>
      </c>
      <c r="P1366" s="187">
        <v>1</v>
      </c>
      <c r="Q1366" s="98">
        <f>VLOOKUP(H1366,Devices!$A$2:$C$2077,3,FALSE)</f>
        <v>2282</v>
      </c>
      <c r="R1366" s="94">
        <f t="shared" ref="R1366" si="1030">Q1366-P1366</f>
        <v>2281</v>
      </c>
      <c r="S1366" s="94">
        <f t="shared" ref="S1366" si="1031">IF(R1366-I1366&gt;0, R1366-I1366,"0")</f>
        <v>281</v>
      </c>
      <c r="T1366" s="94"/>
      <c r="U1366" s="96">
        <f t="shared" ref="U1366" si="1032">IF(S1366&gt;0,S1366*K1366,"0")</f>
        <v>5.8307500000000001</v>
      </c>
      <c r="V1366" s="99">
        <v>0</v>
      </c>
      <c r="W1366" s="100">
        <v>0</v>
      </c>
      <c r="X1366" s="94">
        <f t="shared" ref="X1366" si="1033">W1366-V1366</f>
        <v>0</v>
      </c>
      <c r="Y1366" s="94" t="str">
        <f t="shared" ref="Y1366" si="1034">IF(X1366-J1366&gt;0,X1366-J1366,"0")</f>
        <v>0</v>
      </c>
      <c r="Z1366" s="94"/>
      <c r="AA1366" s="96">
        <f t="shared" ref="AA1366" si="1035">IF(Y1366&gt;0,Y1366*L1366,"0")</f>
        <v>0</v>
      </c>
      <c r="AB1366" s="91">
        <v>47.330750000000002</v>
      </c>
      <c r="AC1366" s="119"/>
    </row>
    <row r="1367" spans="1:34" s="4" customFormat="1" ht="15" customHeight="1">
      <c r="A1367" s="81" t="s">
        <v>4888</v>
      </c>
      <c r="B1367" s="93">
        <v>1012012260</v>
      </c>
      <c r="C1367" s="91">
        <f>SUM(U1367+AA1367)</f>
        <v>350.93756999999999</v>
      </c>
      <c r="D1367" s="294">
        <v>13670534</v>
      </c>
      <c r="E1367" s="90" t="s">
        <v>1082</v>
      </c>
      <c r="F1367" s="90" t="s">
        <v>1561</v>
      </c>
      <c r="G1367" s="90" t="s">
        <v>2983</v>
      </c>
      <c r="H1367" s="93" t="s">
        <v>4863</v>
      </c>
      <c r="I1367" s="94">
        <v>0</v>
      </c>
      <c r="J1367" s="94">
        <v>0</v>
      </c>
      <c r="K1367" s="95">
        <v>1.9970000000000002E-2</v>
      </c>
      <c r="L1367" s="96">
        <v>0.08</v>
      </c>
      <c r="M1367" s="96">
        <f t="shared" si="950"/>
        <v>0</v>
      </c>
      <c r="N1367" s="96">
        <f t="shared" si="951"/>
        <v>0</v>
      </c>
      <c r="O1367" s="96" t="s">
        <v>27</v>
      </c>
      <c r="P1367" s="187">
        <v>89480</v>
      </c>
      <c r="Q1367" s="98">
        <f>VLOOKUP(H1367,Devices!$A$2:$C$2077,3,FALSE)</f>
        <v>93561</v>
      </c>
      <c r="R1367" s="94">
        <f t="shared" si="952"/>
        <v>4081</v>
      </c>
      <c r="S1367" s="119"/>
      <c r="T1367" s="94">
        <f t="shared" ref="T1367" si="1036">IF(R1367-I1367&gt;0, R1367-I1367,"0")</f>
        <v>4081</v>
      </c>
      <c r="U1367" s="96">
        <f t="shared" ref="U1367" si="1037">IF(T1367&gt;0,T1367*K1367,"0")</f>
        <v>81.49757000000001</v>
      </c>
      <c r="V1367" s="99">
        <v>122395</v>
      </c>
      <c r="W1367" s="100">
        <f>VLOOKUP(H1367,Devices!$A$2:$D$2077,4,FALSE)</f>
        <v>125763</v>
      </c>
      <c r="X1367" s="94">
        <f t="shared" si="953"/>
        <v>3368</v>
      </c>
      <c r="Y1367" s="94"/>
      <c r="Z1367" s="94">
        <f t="shared" ref="Z1367" si="1038">IF(X1367-J1367&gt;0,X1367-J1367,"0")</f>
        <v>3368</v>
      </c>
      <c r="AA1367" s="96">
        <f t="shared" ref="AA1367" si="1039">IF(Z1367&gt;0,Z1367*L1367,"0")</f>
        <v>269.44</v>
      </c>
      <c r="AB1367" s="91">
        <v>350.93756999999999</v>
      </c>
      <c r="AC1367" s="91"/>
    </row>
    <row r="1368" spans="1:34" s="3" customFormat="1" ht="15" customHeight="1">
      <c r="A1368" s="81">
        <v>161</v>
      </c>
      <c r="B1368" s="93">
        <v>1043801330</v>
      </c>
      <c r="C1368" s="91">
        <f>SUM(O1368+U1368+AA1368)</f>
        <v>62.25</v>
      </c>
      <c r="D1368" s="294">
        <v>12355259</v>
      </c>
      <c r="E1368" s="90" t="s">
        <v>797</v>
      </c>
      <c r="F1368" s="90" t="s">
        <v>2548</v>
      </c>
      <c r="G1368" s="90" t="s">
        <v>1248</v>
      </c>
      <c r="H1368" s="93" t="s">
        <v>798</v>
      </c>
      <c r="I1368" s="94">
        <v>3000</v>
      </c>
      <c r="J1368" s="94">
        <v>0</v>
      </c>
      <c r="K1368" s="95">
        <v>2.0750000000000001E-2</v>
      </c>
      <c r="L1368" s="96">
        <v>0.08</v>
      </c>
      <c r="M1368" s="96">
        <f t="shared" si="950"/>
        <v>62.25</v>
      </c>
      <c r="N1368" s="96">
        <f t="shared" si="951"/>
        <v>0</v>
      </c>
      <c r="O1368" s="96">
        <f t="shared" si="965"/>
        <v>62.25</v>
      </c>
      <c r="P1368" s="187">
        <v>127318</v>
      </c>
      <c r="Q1368" s="98">
        <f>VLOOKUP(H1368,Devices!$A$2:$C$2077,3,FALSE)</f>
        <v>129630</v>
      </c>
      <c r="R1368" s="94">
        <f t="shared" si="952"/>
        <v>2312</v>
      </c>
      <c r="S1368" s="94" t="str">
        <f t="shared" si="966"/>
        <v>0</v>
      </c>
      <c r="T1368" s="94"/>
      <c r="U1368" s="96">
        <f t="shared" si="967"/>
        <v>0</v>
      </c>
      <c r="V1368" s="99">
        <v>0</v>
      </c>
      <c r="W1368" s="100">
        <v>0</v>
      </c>
      <c r="X1368" s="94">
        <f t="shared" si="953"/>
        <v>0</v>
      </c>
      <c r="Y1368" s="94" t="str">
        <f t="shared" si="968"/>
        <v>0</v>
      </c>
      <c r="Z1368" s="94"/>
      <c r="AA1368" s="96">
        <f t="shared" si="969"/>
        <v>0</v>
      </c>
      <c r="AB1368" s="91">
        <v>62.25</v>
      </c>
      <c r="AC1368" s="119"/>
      <c r="AF1368" s="4"/>
      <c r="AH1368" s="4"/>
    </row>
    <row r="1369" spans="1:34" s="3" customFormat="1" ht="15" customHeight="1">
      <c r="A1369" s="81">
        <v>161</v>
      </c>
      <c r="B1369" s="93">
        <v>1043801320</v>
      </c>
      <c r="C1369" s="91"/>
      <c r="D1369" s="294"/>
      <c r="E1369" s="90" t="s">
        <v>797</v>
      </c>
      <c r="F1369" s="90"/>
      <c r="G1369" s="90"/>
      <c r="H1369" s="93"/>
      <c r="I1369" s="94"/>
      <c r="J1369" s="94"/>
      <c r="K1369" s="95"/>
      <c r="L1369" s="96"/>
      <c r="M1369" s="96"/>
      <c r="N1369" s="96"/>
      <c r="O1369" s="96"/>
      <c r="P1369" s="187"/>
      <c r="Q1369" s="98"/>
      <c r="R1369" s="94"/>
      <c r="S1369" s="94"/>
      <c r="T1369" s="94"/>
      <c r="U1369" s="96"/>
      <c r="V1369" s="99"/>
      <c r="W1369" s="100"/>
      <c r="X1369" s="94"/>
      <c r="Y1369" s="94"/>
      <c r="Z1369" s="94"/>
      <c r="AA1369" s="96"/>
      <c r="AB1369" s="91"/>
      <c r="AC1369" s="119"/>
    </row>
    <row r="1370" spans="1:34" s="3" customFormat="1" ht="15" customHeight="1">
      <c r="A1370" s="81" t="s">
        <v>4685</v>
      </c>
      <c r="B1370" s="93">
        <v>1054222000</v>
      </c>
      <c r="C1370" s="91">
        <f>SUM(O1370+U1370+AA1370)</f>
        <v>136.6</v>
      </c>
      <c r="D1370" s="294">
        <v>12356299</v>
      </c>
      <c r="E1370" s="90" t="s">
        <v>799</v>
      </c>
      <c r="F1370" s="90" t="s">
        <v>2549</v>
      </c>
      <c r="G1370" s="90" t="s">
        <v>2362</v>
      </c>
      <c r="H1370" s="93" t="s">
        <v>4626</v>
      </c>
      <c r="I1370" s="94">
        <v>4000</v>
      </c>
      <c r="J1370" s="94">
        <v>100</v>
      </c>
      <c r="K1370" s="95">
        <v>2.0750000000000001E-2</v>
      </c>
      <c r="L1370" s="96">
        <v>0.08</v>
      </c>
      <c r="M1370" s="96">
        <f t="shared" ref="M1370:M1402" si="1040">I1370*K1370</f>
        <v>83</v>
      </c>
      <c r="N1370" s="96">
        <f t="shared" ref="N1370:N1402" si="1041">J1370*L1370</f>
        <v>8</v>
      </c>
      <c r="O1370" s="96">
        <f>M1370+N1370</f>
        <v>91</v>
      </c>
      <c r="P1370" s="187">
        <v>6197</v>
      </c>
      <c r="Q1370" s="98">
        <f>VLOOKUP(H1370,Devices!$A$2:$C$2077,3,FALSE)</f>
        <v>6860</v>
      </c>
      <c r="R1370" s="94">
        <f t="shared" ref="R1370:R1402" si="1042">Q1370-P1370</f>
        <v>663</v>
      </c>
      <c r="S1370" s="94" t="str">
        <f>IF(R1370-I1370&gt;0, R1370-I1370,"0")</f>
        <v>0</v>
      </c>
      <c r="T1370" s="94"/>
      <c r="U1370" s="96">
        <f>IF(S1370&gt;0,S1370*K1370,"0")</f>
        <v>0</v>
      </c>
      <c r="V1370" s="99">
        <v>10175</v>
      </c>
      <c r="W1370" s="100">
        <f>VLOOKUP(H1370,Devices!$A$2:$D$2077,4,FALSE)</f>
        <v>10845</v>
      </c>
      <c r="X1370" s="94">
        <f t="shared" ref="X1370:X1402" si="1043">W1370-V1370</f>
        <v>670</v>
      </c>
      <c r="Y1370" s="94">
        <f>IF(X1370-J1370&gt;0,X1370-J1370,"0")</f>
        <v>570</v>
      </c>
      <c r="Z1370" s="119"/>
      <c r="AA1370" s="96">
        <f>IF(Y1370&gt;0,Y1370*L1370,"0")</f>
        <v>45.6</v>
      </c>
      <c r="AB1370" s="91">
        <v>136.6</v>
      </c>
      <c r="AC1370" s="119"/>
    </row>
    <row r="1371" spans="1:34" s="3" customFormat="1" ht="15" customHeight="1">
      <c r="A1371" s="81" t="s">
        <v>6707</v>
      </c>
      <c r="B1371" s="93">
        <v>1012005170</v>
      </c>
      <c r="C1371" s="91">
        <f>SUM(O1371+U1371+AA1371)</f>
        <v>556.38400000000001</v>
      </c>
      <c r="D1371" s="294">
        <v>12984593</v>
      </c>
      <c r="E1371" s="90" t="s">
        <v>800</v>
      </c>
      <c r="F1371" s="90" t="s">
        <v>2966</v>
      </c>
      <c r="G1371" s="90" t="s">
        <v>2983</v>
      </c>
      <c r="H1371" s="93" t="s">
        <v>6692</v>
      </c>
      <c r="I1371" s="94">
        <v>8000</v>
      </c>
      <c r="J1371" s="94">
        <v>4000</v>
      </c>
      <c r="K1371" s="95">
        <v>2.0750000000000001E-2</v>
      </c>
      <c r="L1371" s="96">
        <v>0.08</v>
      </c>
      <c r="M1371" s="96">
        <f t="shared" si="1040"/>
        <v>166</v>
      </c>
      <c r="N1371" s="96">
        <f t="shared" si="1041"/>
        <v>320</v>
      </c>
      <c r="O1371" s="96">
        <f>M1371+N1371</f>
        <v>486</v>
      </c>
      <c r="P1371" s="187">
        <v>188809</v>
      </c>
      <c r="Q1371" s="98">
        <f>VLOOKUP(H1371,Devices!$A$2:$C$2077,3,FALSE)</f>
        <v>200201</v>
      </c>
      <c r="R1371" s="94">
        <f t="shared" si="1042"/>
        <v>11392</v>
      </c>
      <c r="S1371" s="94">
        <f>IF(R1371-I1371&gt;0, R1371-I1371,"0")</f>
        <v>3392</v>
      </c>
      <c r="T1371" s="94"/>
      <c r="U1371" s="96">
        <f>IF(S1371&gt;0,S1371*K1371,"0")</f>
        <v>70.384</v>
      </c>
      <c r="V1371" s="99">
        <v>155691</v>
      </c>
      <c r="W1371" s="100">
        <f>VLOOKUP(H1371,Devices!$A$2:$D$2077,4,FALSE)</f>
        <v>159113</v>
      </c>
      <c r="X1371" s="94">
        <f t="shared" si="1043"/>
        <v>3422</v>
      </c>
      <c r="Y1371" s="94" t="str">
        <f>IF(X1371-J1371&gt;0,X1371-J1371,"0")</f>
        <v>0</v>
      </c>
      <c r="Z1371" s="119"/>
      <c r="AA1371" s="96">
        <f>IF(Y1371&gt;0,Y1371*L1371,"0")</f>
        <v>0</v>
      </c>
      <c r="AB1371" s="91">
        <v>556.38400000000001</v>
      </c>
      <c r="AC1371" s="119"/>
    </row>
    <row r="1372" spans="1:34" s="3" customFormat="1" ht="15" customHeight="1">
      <c r="A1372" s="81" t="s">
        <v>2470</v>
      </c>
      <c r="B1372" s="93">
        <v>1012500660</v>
      </c>
      <c r="C1372" s="91">
        <f>SUM(O1372+U1372+AA1372)</f>
        <v>251.875</v>
      </c>
      <c r="D1372" s="294">
        <v>12658531</v>
      </c>
      <c r="E1372" s="90" t="s">
        <v>2471</v>
      </c>
      <c r="F1372" s="90" t="s">
        <v>2472</v>
      </c>
      <c r="G1372" s="90" t="s">
        <v>1174</v>
      </c>
      <c r="H1372" s="93" t="s">
        <v>801</v>
      </c>
      <c r="I1372" s="94">
        <v>2500</v>
      </c>
      <c r="J1372" s="94">
        <v>2500</v>
      </c>
      <c r="K1372" s="95">
        <v>2.0750000000000001E-2</v>
      </c>
      <c r="L1372" s="96">
        <v>0.08</v>
      </c>
      <c r="M1372" s="96">
        <f t="shared" si="1040"/>
        <v>51.875</v>
      </c>
      <c r="N1372" s="96">
        <f t="shared" si="1041"/>
        <v>200</v>
      </c>
      <c r="O1372" s="96">
        <f>M1372+N1372</f>
        <v>251.875</v>
      </c>
      <c r="P1372" s="187">
        <v>93806</v>
      </c>
      <c r="Q1372" s="98">
        <f>VLOOKUP(H1372,Devices!$A$2:$C$2077,3,FALSE)</f>
        <v>96177</v>
      </c>
      <c r="R1372" s="94">
        <f t="shared" si="1042"/>
        <v>2371</v>
      </c>
      <c r="S1372" s="94" t="str">
        <f>IF(R1372-I1372&gt;0, R1372-I1372,"0")</f>
        <v>0</v>
      </c>
      <c r="T1372" s="94"/>
      <c r="U1372" s="96">
        <f>IF(S1372&gt;0,S1372*K1372,"0")</f>
        <v>0</v>
      </c>
      <c r="V1372" s="99">
        <v>72912</v>
      </c>
      <c r="W1372" s="100">
        <f>VLOOKUP(H1372,Devices!$A$2:$D$2077,4,FALSE)</f>
        <v>74037</v>
      </c>
      <c r="X1372" s="94">
        <f t="shared" si="1043"/>
        <v>1125</v>
      </c>
      <c r="Y1372" s="94" t="str">
        <f>IF(X1372-J1372&gt;0,X1372-J1372,"0")</f>
        <v>0</v>
      </c>
      <c r="Z1372" s="119"/>
      <c r="AA1372" s="96">
        <f>IF(Y1372&gt;0,Y1372*L1372,"0")</f>
        <v>0</v>
      </c>
      <c r="AB1372" s="91">
        <v>251.875</v>
      </c>
      <c r="AC1372" s="119"/>
    </row>
    <row r="1373" spans="1:34" s="3" customFormat="1" ht="15" customHeight="1">
      <c r="A1373" s="81">
        <v>165</v>
      </c>
      <c r="B1373" s="93">
        <v>1012012320</v>
      </c>
      <c r="C1373" s="91">
        <f>SUM(O1373+U1373+AA1373)</f>
        <v>166</v>
      </c>
      <c r="D1373" s="294">
        <v>12662537</v>
      </c>
      <c r="E1373" s="90" t="s">
        <v>802</v>
      </c>
      <c r="F1373" s="90" t="s">
        <v>2550</v>
      </c>
      <c r="G1373" s="90" t="s">
        <v>1157</v>
      </c>
      <c r="H1373" s="93" t="s">
        <v>803</v>
      </c>
      <c r="I1373" s="94">
        <v>8000</v>
      </c>
      <c r="J1373" s="94">
        <v>0</v>
      </c>
      <c r="K1373" s="95">
        <v>2.0750000000000001E-2</v>
      </c>
      <c r="L1373" s="96">
        <v>0.08</v>
      </c>
      <c r="M1373" s="96">
        <f t="shared" si="1040"/>
        <v>166</v>
      </c>
      <c r="N1373" s="96">
        <f t="shared" si="1041"/>
        <v>0</v>
      </c>
      <c r="O1373" s="96">
        <f>M1373+N1373</f>
        <v>166</v>
      </c>
      <c r="P1373" s="187">
        <v>82381</v>
      </c>
      <c r="Q1373" s="98">
        <f>VLOOKUP(H1373,Devices!$A$2:$C$2077,3,FALSE)</f>
        <v>84822</v>
      </c>
      <c r="R1373" s="94">
        <f t="shared" si="1042"/>
        <v>2441</v>
      </c>
      <c r="S1373" s="94" t="str">
        <f>IF(R1373-I1373&gt;0, R1373-I1373,"0")</f>
        <v>0</v>
      </c>
      <c r="T1373" s="94"/>
      <c r="U1373" s="96">
        <f>IF(S1373&gt;0,S1373*K1373,"0")</f>
        <v>0</v>
      </c>
      <c r="V1373" s="99">
        <v>0</v>
      </c>
      <c r="W1373" s="100">
        <f>VLOOKUP(H1373,Devices!$A$2:$D$2077,4,FALSE)</f>
        <v>0</v>
      </c>
      <c r="X1373" s="94">
        <f t="shared" si="1043"/>
        <v>0</v>
      </c>
      <c r="Y1373" s="94" t="str">
        <f>IF(X1373-J1373&gt;0,X1373-J1373,"0")</f>
        <v>0</v>
      </c>
      <c r="Z1373" s="119"/>
      <c r="AA1373" s="96">
        <f>IF(Y1373&gt;0,Y1373*L1373,"0")</f>
        <v>0</v>
      </c>
      <c r="AB1373" s="91">
        <v>166</v>
      </c>
      <c r="AC1373" s="119"/>
    </row>
    <row r="1374" spans="1:34" s="3" customFormat="1" ht="15" customHeight="1">
      <c r="A1374" s="81">
        <v>166</v>
      </c>
      <c r="B1374" s="93">
        <v>1071511270</v>
      </c>
      <c r="C1374" s="91">
        <f>SUM(U1374+AA1374)</f>
        <v>465.36091000000005</v>
      </c>
      <c r="D1374" s="294">
        <v>12355226</v>
      </c>
      <c r="E1374" s="90" t="s">
        <v>1464</v>
      </c>
      <c r="F1374" s="90" t="s">
        <v>2712</v>
      </c>
      <c r="G1374" s="90" t="s">
        <v>113</v>
      </c>
      <c r="H1374" s="93">
        <v>7935509</v>
      </c>
      <c r="I1374" s="94">
        <v>0</v>
      </c>
      <c r="J1374" s="94">
        <v>0</v>
      </c>
      <c r="K1374" s="95">
        <v>1.9970000000000002E-2</v>
      </c>
      <c r="L1374" s="96">
        <v>0.08</v>
      </c>
      <c r="M1374" s="96">
        <f t="shared" si="1040"/>
        <v>0</v>
      </c>
      <c r="N1374" s="96">
        <f t="shared" si="1041"/>
        <v>0</v>
      </c>
      <c r="O1374" s="96" t="s">
        <v>27</v>
      </c>
      <c r="P1374" s="187">
        <v>686196</v>
      </c>
      <c r="Q1374" s="98">
        <f>VLOOKUP(H1374,[1]Billing!$I$2:$S$2302,11,FALSE)</f>
        <v>709499</v>
      </c>
      <c r="R1374" s="94">
        <f t="shared" si="1042"/>
        <v>23303</v>
      </c>
      <c r="S1374" s="119"/>
      <c r="T1374" s="94">
        <f t="shared" ref="T1374:T1385" si="1044">IF(R1374-I1374&gt;0, R1374-I1374,"0")</f>
        <v>23303</v>
      </c>
      <c r="U1374" s="96">
        <f t="shared" ref="U1374:U1385" si="1045">IF(T1374&gt;0,T1374*K1374,"0")</f>
        <v>465.36091000000005</v>
      </c>
      <c r="V1374" s="99">
        <v>0</v>
      </c>
      <c r="W1374" s="100">
        <f>VLOOKUP(H1374,[1]Billing!$I$2:$Y$2302,17,FALSE)</f>
        <v>0</v>
      </c>
      <c r="X1374" s="94">
        <f t="shared" si="1043"/>
        <v>0</v>
      </c>
      <c r="Y1374" s="94"/>
      <c r="Z1374" s="94" t="str">
        <f t="shared" ref="Z1374:Z1385" si="1046">IF(X1374-J1374&gt;0,X1374-J1374,"0")</f>
        <v>0</v>
      </c>
      <c r="AA1374" s="96">
        <f t="shared" ref="AA1374:AA1385" si="1047">IF(Z1374&gt;0,Z1374*L1374,"0")</f>
        <v>0</v>
      </c>
      <c r="AB1374" s="91">
        <v>465.36091000000005</v>
      </c>
      <c r="AC1374" s="91"/>
    </row>
    <row r="1375" spans="1:34" s="3" customFormat="1" ht="15" customHeight="1">
      <c r="A1375" s="81">
        <v>166</v>
      </c>
      <c r="B1375" s="93">
        <v>1071511270</v>
      </c>
      <c r="C1375" s="91">
        <f>SUM(U1375+AA1375)</f>
        <v>256.05534</v>
      </c>
      <c r="D1375" s="294">
        <v>12355255</v>
      </c>
      <c r="E1375" s="90" t="s">
        <v>1464</v>
      </c>
      <c r="F1375" s="90" t="s">
        <v>2551</v>
      </c>
      <c r="G1375" s="90" t="s">
        <v>851</v>
      </c>
      <c r="H1375" s="93" t="s">
        <v>804</v>
      </c>
      <c r="I1375" s="94">
        <v>0</v>
      </c>
      <c r="J1375" s="94">
        <v>0</v>
      </c>
      <c r="K1375" s="95">
        <v>1.9970000000000002E-2</v>
      </c>
      <c r="L1375" s="96">
        <v>0.08</v>
      </c>
      <c r="M1375" s="96">
        <f t="shared" si="1040"/>
        <v>0</v>
      </c>
      <c r="N1375" s="96">
        <f t="shared" si="1041"/>
        <v>0</v>
      </c>
      <c r="O1375" s="96" t="s">
        <v>27</v>
      </c>
      <c r="P1375" s="187">
        <v>497516</v>
      </c>
      <c r="Q1375" s="98">
        <f>VLOOKUP(H1375,Devices!$A$2:$C$2077,3,FALSE)</f>
        <v>510338</v>
      </c>
      <c r="R1375" s="94">
        <f t="shared" si="1042"/>
        <v>12822</v>
      </c>
      <c r="S1375" s="119"/>
      <c r="T1375" s="94">
        <f t="shared" si="1044"/>
        <v>12822</v>
      </c>
      <c r="U1375" s="96">
        <f t="shared" si="1045"/>
        <v>256.05534</v>
      </c>
      <c r="V1375" s="99">
        <v>0</v>
      </c>
      <c r="W1375" s="100">
        <v>0</v>
      </c>
      <c r="X1375" s="94">
        <f t="shared" si="1043"/>
        <v>0</v>
      </c>
      <c r="Y1375" s="94"/>
      <c r="Z1375" s="94" t="str">
        <f t="shared" si="1046"/>
        <v>0</v>
      </c>
      <c r="AA1375" s="96">
        <f t="shared" si="1047"/>
        <v>0</v>
      </c>
      <c r="AB1375" s="91">
        <v>256.05534</v>
      </c>
      <c r="AC1375" s="91"/>
    </row>
    <row r="1376" spans="1:34" s="3" customFormat="1" ht="15" customHeight="1">
      <c r="A1376" s="81">
        <v>166</v>
      </c>
      <c r="B1376" s="93">
        <v>1071511270</v>
      </c>
      <c r="C1376" s="91">
        <f>SUM(U1376+AA1376)</f>
        <v>162.01661000000001</v>
      </c>
      <c r="D1376" s="294">
        <v>12355254</v>
      </c>
      <c r="E1376" s="90" t="s">
        <v>1464</v>
      </c>
      <c r="F1376" s="90" t="s">
        <v>3299</v>
      </c>
      <c r="G1376" s="90" t="s">
        <v>851</v>
      </c>
      <c r="H1376" s="93" t="s">
        <v>805</v>
      </c>
      <c r="I1376" s="94">
        <v>0</v>
      </c>
      <c r="J1376" s="94">
        <v>0</v>
      </c>
      <c r="K1376" s="95">
        <v>1.9970000000000002E-2</v>
      </c>
      <c r="L1376" s="96">
        <v>0.08</v>
      </c>
      <c r="M1376" s="96">
        <f t="shared" si="1040"/>
        <v>0</v>
      </c>
      <c r="N1376" s="96">
        <f t="shared" si="1041"/>
        <v>0</v>
      </c>
      <c r="O1376" s="96" t="s">
        <v>27</v>
      </c>
      <c r="P1376" s="187">
        <v>366659</v>
      </c>
      <c r="Q1376" s="98">
        <f>VLOOKUP(H1376,Devices!$A$2:$C$2077,3,FALSE)</f>
        <v>374772</v>
      </c>
      <c r="R1376" s="94">
        <f t="shared" si="1042"/>
        <v>8113</v>
      </c>
      <c r="S1376" s="119"/>
      <c r="T1376" s="94">
        <f t="shared" si="1044"/>
        <v>8113</v>
      </c>
      <c r="U1376" s="96">
        <f t="shared" si="1045"/>
        <v>162.01661000000001</v>
      </c>
      <c r="V1376" s="99">
        <v>0</v>
      </c>
      <c r="W1376" s="100">
        <v>0</v>
      </c>
      <c r="X1376" s="94">
        <f t="shared" si="1043"/>
        <v>0</v>
      </c>
      <c r="Y1376" s="94"/>
      <c r="Z1376" s="94" t="str">
        <f t="shared" si="1046"/>
        <v>0</v>
      </c>
      <c r="AA1376" s="96">
        <f t="shared" si="1047"/>
        <v>0</v>
      </c>
      <c r="AB1376" s="91">
        <v>162.01661000000001</v>
      </c>
      <c r="AC1376" s="91"/>
    </row>
    <row r="1377" spans="1:34" s="3" customFormat="1" ht="15" customHeight="1">
      <c r="A1377" s="81" t="s">
        <v>1463</v>
      </c>
      <c r="B1377" s="93">
        <v>1071511270</v>
      </c>
      <c r="C1377" s="91">
        <f>SUM(U1377+AA1377)</f>
        <v>0.59910000000000008</v>
      </c>
      <c r="D1377" s="294">
        <v>12355500</v>
      </c>
      <c r="E1377" s="90" t="s">
        <v>1464</v>
      </c>
      <c r="F1377" s="90" t="s">
        <v>2064</v>
      </c>
      <c r="G1377" s="90" t="s">
        <v>115</v>
      </c>
      <c r="H1377" s="93" t="s">
        <v>1465</v>
      </c>
      <c r="I1377" s="94">
        <v>0</v>
      </c>
      <c r="J1377" s="94">
        <v>0</v>
      </c>
      <c r="K1377" s="95">
        <v>1.9970000000000002E-2</v>
      </c>
      <c r="L1377" s="96">
        <v>0.08</v>
      </c>
      <c r="M1377" s="96">
        <f t="shared" si="1040"/>
        <v>0</v>
      </c>
      <c r="N1377" s="96">
        <f t="shared" si="1041"/>
        <v>0</v>
      </c>
      <c r="O1377" s="96" t="s">
        <v>27</v>
      </c>
      <c r="P1377" s="187">
        <v>47054</v>
      </c>
      <c r="Q1377" s="98">
        <f>VLOOKUP(H1377,Devices!$A$2:$C$2077,3,FALSE)</f>
        <v>47084</v>
      </c>
      <c r="R1377" s="94">
        <f t="shared" si="1042"/>
        <v>30</v>
      </c>
      <c r="S1377" s="119"/>
      <c r="T1377" s="94">
        <f t="shared" si="1044"/>
        <v>30</v>
      </c>
      <c r="U1377" s="96">
        <f t="shared" si="1045"/>
        <v>0.59910000000000008</v>
      </c>
      <c r="V1377" s="99">
        <v>0</v>
      </c>
      <c r="W1377" s="100">
        <v>0</v>
      </c>
      <c r="X1377" s="94">
        <f t="shared" si="1043"/>
        <v>0</v>
      </c>
      <c r="Y1377" s="94"/>
      <c r="Z1377" s="94" t="str">
        <f t="shared" si="1046"/>
        <v>0</v>
      </c>
      <c r="AA1377" s="96">
        <f t="shared" si="1047"/>
        <v>0</v>
      </c>
      <c r="AB1377" s="91">
        <v>0.59910000000000008</v>
      </c>
      <c r="AC1377" s="91"/>
    </row>
    <row r="1378" spans="1:34" s="3" customFormat="1" ht="15" customHeight="1">
      <c r="A1378" s="81" t="s">
        <v>1463</v>
      </c>
      <c r="B1378" s="90">
        <v>1013196530</v>
      </c>
      <c r="C1378" s="91">
        <f>SUM(U1378+AA1378)</f>
        <v>56.015850000000007</v>
      </c>
      <c r="D1378" s="294">
        <v>12355432</v>
      </c>
      <c r="E1378" s="90" t="s">
        <v>1464</v>
      </c>
      <c r="F1378" s="90" t="s">
        <v>1466</v>
      </c>
      <c r="G1378" s="90" t="s">
        <v>40</v>
      </c>
      <c r="H1378" s="93" t="s">
        <v>1467</v>
      </c>
      <c r="I1378" s="94">
        <v>0</v>
      </c>
      <c r="J1378" s="94">
        <v>0</v>
      </c>
      <c r="K1378" s="95">
        <v>1.9970000000000002E-2</v>
      </c>
      <c r="L1378" s="96">
        <v>0.08</v>
      </c>
      <c r="M1378" s="96">
        <f t="shared" si="1040"/>
        <v>0</v>
      </c>
      <c r="N1378" s="96">
        <f t="shared" si="1041"/>
        <v>0</v>
      </c>
      <c r="O1378" s="96" t="s">
        <v>27</v>
      </c>
      <c r="P1378" s="187">
        <v>209522</v>
      </c>
      <c r="Q1378" s="98">
        <f>VLOOKUP(H1378,Devices!$A$2:$C$2077,3,FALSE)</f>
        <v>212327</v>
      </c>
      <c r="R1378" s="94">
        <f t="shared" si="1042"/>
        <v>2805</v>
      </c>
      <c r="S1378" s="119"/>
      <c r="T1378" s="94">
        <f t="shared" si="1044"/>
        <v>2805</v>
      </c>
      <c r="U1378" s="96">
        <f t="shared" si="1045"/>
        <v>56.015850000000007</v>
      </c>
      <c r="V1378" s="99">
        <v>0</v>
      </c>
      <c r="W1378" s="100">
        <v>0</v>
      </c>
      <c r="X1378" s="94">
        <f t="shared" si="1043"/>
        <v>0</v>
      </c>
      <c r="Y1378" s="94"/>
      <c r="Z1378" s="94" t="str">
        <f t="shared" si="1046"/>
        <v>0</v>
      </c>
      <c r="AA1378" s="96">
        <f t="shared" si="1047"/>
        <v>0</v>
      </c>
      <c r="AB1378" s="91">
        <v>56.015850000000007</v>
      </c>
      <c r="AC1378" s="91"/>
    </row>
    <row r="1379" spans="1:34" s="3" customFormat="1" ht="15" customHeight="1">
      <c r="A1379" s="81" t="s">
        <v>1463</v>
      </c>
      <c r="B1379" s="90">
        <v>1013196530</v>
      </c>
      <c r="C1379" s="91">
        <f>SUM(U1379+AA1379)</f>
        <v>67.159110000000013</v>
      </c>
      <c r="D1379" s="294">
        <v>12355431</v>
      </c>
      <c r="E1379" s="90" t="s">
        <v>1464</v>
      </c>
      <c r="F1379" s="90" t="s">
        <v>1468</v>
      </c>
      <c r="G1379" s="90" t="s">
        <v>1248</v>
      </c>
      <c r="H1379" s="93" t="s">
        <v>1469</v>
      </c>
      <c r="I1379" s="94">
        <v>0</v>
      </c>
      <c r="J1379" s="94">
        <v>0</v>
      </c>
      <c r="K1379" s="95">
        <v>1.9970000000000002E-2</v>
      </c>
      <c r="L1379" s="96">
        <v>0.08</v>
      </c>
      <c r="M1379" s="96">
        <f t="shared" si="1040"/>
        <v>0</v>
      </c>
      <c r="N1379" s="96">
        <f t="shared" si="1041"/>
        <v>0</v>
      </c>
      <c r="O1379" s="96" t="s">
        <v>27</v>
      </c>
      <c r="P1379" s="187">
        <v>196980</v>
      </c>
      <c r="Q1379" s="98">
        <f>VLOOKUP(H1379,Devices!$A$2:$C$2077,3,FALSE)</f>
        <v>200343</v>
      </c>
      <c r="R1379" s="94">
        <f t="shared" si="1042"/>
        <v>3363</v>
      </c>
      <c r="S1379" s="119"/>
      <c r="T1379" s="94">
        <f t="shared" si="1044"/>
        <v>3363</v>
      </c>
      <c r="U1379" s="96">
        <f t="shared" si="1045"/>
        <v>67.159110000000013</v>
      </c>
      <c r="V1379" s="99">
        <v>0</v>
      </c>
      <c r="W1379" s="100">
        <v>0</v>
      </c>
      <c r="X1379" s="94">
        <f t="shared" si="1043"/>
        <v>0</v>
      </c>
      <c r="Y1379" s="94"/>
      <c r="Z1379" s="94" t="str">
        <f t="shared" si="1046"/>
        <v>0</v>
      </c>
      <c r="AA1379" s="96">
        <f t="shared" si="1047"/>
        <v>0</v>
      </c>
      <c r="AB1379" s="91">
        <v>67.159110000000013</v>
      </c>
      <c r="AC1379" s="91"/>
    </row>
    <row r="1380" spans="1:34" s="3" customFormat="1" ht="15" customHeight="1">
      <c r="A1380" s="81" t="s">
        <v>1463</v>
      </c>
      <c r="B1380" s="93">
        <v>1071511270</v>
      </c>
      <c r="C1380" s="91">
        <f>SUM(U1380+AA1380)</f>
        <v>41.178140000000006</v>
      </c>
      <c r="D1380" s="294">
        <v>12355430</v>
      </c>
      <c r="E1380" s="90" t="s">
        <v>1464</v>
      </c>
      <c r="F1380" s="90" t="s">
        <v>1505</v>
      </c>
      <c r="G1380" s="90" t="s">
        <v>1248</v>
      </c>
      <c r="H1380" s="93" t="s">
        <v>1506</v>
      </c>
      <c r="I1380" s="94">
        <v>0</v>
      </c>
      <c r="J1380" s="94">
        <v>0</v>
      </c>
      <c r="K1380" s="95">
        <v>1.9970000000000002E-2</v>
      </c>
      <c r="L1380" s="96">
        <v>0.08</v>
      </c>
      <c r="M1380" s="96">
        <f t="shared" si="1040"/>
        <v>0</v>
      </c>
      <c r="N1380" s="96">
        <f t="shared" si="1041"/>
        <v>0</v>
      </c>
      <c r="O1380" s="96" t="s">
        <v>27</v>
      </c>
      <c r="P1380" s="187">
        <v>98108</v>
      </c>
      <c r="Q1380" s="98">
        <f>VLOOKUP(H1380,Devices!$A$2:$C$2077,3,FALSE)</f>
        <v>100170</v>
      </c>
      <c r="R1380" s="94">
        <f t="shared" si="1042"/>
        <v>2062</v>
      </c>
      <c r="S1380" s="119"/>
      <c r="T1380" s="94">
        <f t="shared" si="1044"/>
        <v>2062</v>
      </c>
      <c r="U1380" s="96">
        <f t="shared" si="1045"/>
        <v>41.178140000000006</v>
      </c>
      <c r="V1380" s="99">
        <v>0</v>
      </c>
      <c r="W1380" s="100">
        <v>0</v>
      </c>
      <c r="X1380" s="94">
        <f t="shared" si="1043"/>
        <v>0</v>
      </c>
      <c r="Y1380" s="94"/>
      <c r="Z1380" s="94" t="str">
        <f t="shared" si="1046"/>
        <v>0</v>
      </c>
      <c r="AA1380" s="96">
        <f t="shared" si="1047"/>
        <v>0</v>
      </c>
      <c r="AB1380" s="91">
        <v>41.178140000000006</v>
      </c>
      <c r="AC1380" s="91"/>
    </row>
    <row r="1381" spans="1:34" s="3" customFormat="1" ht="15" customHeight="1">
      <c r="A1381" s="81" t="s">
        <v>1463</v>
      </c>
      <c r="B1381" s="93">
        <v>1071511270</v>
      </c>
      <c r="C1381" s="91">
        <f>SUM(U1381+AA1381)</f>
        <v>57.373810000000006</v>
      </c>
      <c r="D1381" s="294">
        <v>12602565</v>
      </c>
      <c r="E1381" s="90" t="s">
        <v>1464</v>
      </c>
      <c r="F1381" s="90" t="s">
        <v>2777</v>
      </c>
      <c r="G1381" s="90" t="s">
        <v>1254</v>
      </c>
      <c r="H1381" s="93" t="s">
        <v>1507</v>
      </c>
      <c r="I1381" s="94">
        <v>0</v>
      </c>
      <c r="J1381" s="94">
        <v>0</v>
      </c>
      <c r="K1381" s="95">
        <v>1.9970000000000002E-2</v>
      </c>
      <c r="L1381" s="96">
        <v>0.08</v>
      </c>
      <c r="M1381" s="96">
        <f t="shared" si="1040"/>
        <v>0</v>
      </c>
      <c r="N1381" s="96">
        <f t="shared" si="1041"/>
        <v>0</v>
      </c>
      <c r="O1381" s="96" t="s">
        <v>27</v>
      </c>
      <c r="P1381" s="187">
        <v>298780</v>
      </c>
      <c r="Q1381" s="98">
        <f>VLOOKUP(H1381,Devices!$A$2:$C$2077,3,FALSE)</f>
        <v>301653</v>
      </c>
      <c r="R1381" s="94">
        <f t="shared" si="1042"/>
        <v>2873</v>
      </c>
      <c r="S1381" s="119"/>
      <c r="T1381" s="94">
        <f t="shared" si="1044"/>
        <v>2873</v>
      </c>
      <c r="U1381" s="96">
        <f t="shared" si="1045"/>
        <v>57.373810000000006</v>
      </c>
      <c r="V1381" s="99">
        <v>0</v>
      </c>
      <c r="W1381" s="100">
        <f>VLOOKUP(H1381,Devices!$A$2:$D$2077,4,FALSE)</f>
        <v>0</v>
      </c>
      <c r="X1381" s="94">
        <f t="shared" si="1043"/>
        <v>0</v>
      </c>
      <c r="Y1381" s="94"/>
      <c r="Z1381" s="94" t="str">
        <f t="shared" si="1046"/>
        <v>0</v>
      </c>
      <c r="AA1381" s="96">
        <f t="shared" si="1047"/>
        <v>0</v>
      </c>
      <c r="AB1381" s="91">
        <v>57.373810000000006</v>
      </c>
      <c r="AC1381" s="91"/>
    </row>
    <row r="1382" spans="1:34" s="3" customFormat="1" ht="15" customHeight="1">
      <c r="A1382" s="81" t="s">
        <v>1463</v>
      </c>
      <c r="B1382" s="93">
        <v>1071511270</v>
      </c>
      <c r="C1382" s="91">
        <f>SUM(U1382+AA1382)</f>
        <v>160.39904000000001</v>
      </c>
      <c r="D1382" s="294">
        <v>12355429</v>
      </c>
      <c r="E1382" s="90" t="s">
        <v>1464</v>
      </c>
      <c r="F1382" s="90" t="s">
        <v>5610</v>
      </c>
      <c r="G1382" s="90" t="s">
        <v>1248</v>
      </c>
      <c r="H1382" s="93" t="s">
        <v>1509</v>
      </c>
      <c r="I1382" s="94">
        <v>0</v>
      </c>
      <c r="J1382" s="94">
        <v>0</v>
      </c>
      <c r="K1382" s="95">
        <v>1.9970000000000002E-2</v>
      </c>
      <c r="L1382" s="96">
        <v>0.08</v>
      </c>
      <c r="M1382" s="96">
        <f t="shared" si="1040"/>
        <v>0</v>
      </c>
      <c r="N1382" s="96">
        <f t="shared" si="1041"/>
        <v>0</v>
      </c>
      <c r="O1382" s="96" t="s">
        <v>27</v>
      </c>
      <c r="P1382" s="187">
        <v>244402</v>
      </c>
      <c r="Q1382" s="98">
        <f>VLOOKUP(H1382,Devices!$A$2:$C$2077,3,FALSE)</f>
        <v>252434</v>
      </c>
      <c r="R1382" s="94">
        <f t="shared" si="1042"/>
        <v>8032</v>
      </c>
      <c r="S1382" s="119"/>
      <c r="T1382" s="94">
        <f t="shared" si="1044"/>
        <v>8032</v>
      </c>
      <c r="U1382" s="96">
        <f t="shared" si="1045"/>
        <v>160.39904000000001</v>
      </c>
      <c r="V1382" s="99">
        <v>0</v>
      </c>
      <c r="W1382" s="100">
        <v>0</v>
      </c>
      <c r="X1382" s="94">
        <f t="shared" si="1043"/>
        <v>0</v>
      </c>
      <c r="Y1382" s="94"/>
      <c r="Z1382" s="94" t="str">
        <f t="shared" si="1046"/>
        <v>0</v>
      </c>
      <c r="AA1382" s="96">
        <f t="shared" si="1047"/>
        <v>0</v>
      </c>
      <c r="AB1382" s="91">
        <v>160.39904000000001</v>
      </c>
      <c r="AC1382" s="91"/>
    </row>
    <row r="1383" spans="1:34" s="3" customFormat="1" ht="15" customHeight="1">
      <c r="A1383" s="81" t="s">
        <v>1463</v>
      </c>
      <c r="B1383" s="93">
        <v>1071511270</v>
      </c>
      <c r="C1383" s="91">
        <f>SUM(U1383+AA1383)</f>
        <v>41.837150000000001</v>
      </c>
      <c r="D1383" s="294">
        <v>12355437</v>
      </c>
      <c r="E1383" s="90" t="s">
        <v>1464</v>
      </c>
      <c r="F1383" s="90" t="s">
        <v>1510</v>
      </c>
      <c r="G1383" s="90" t="s">
        <v>851</v>
      </c>
      <c r="H1383" s="93" t="s">
        <v>1511</v>
      </c>
      <c r="I1383" s="94">
        <v>0</v>
      </c>
      <c r="J1383" s="94">
        <v>0</v>
      </c>
      <c r="K1383" s="95">
        <v>1.9970000000000002E-2</v>
      </c>
      <c r="L1383" s="96">
        <v>0.08</v>
      </c>
      <c r="M1383" s="96">
        <f t="shared" si="1040"/>
        <v>0</v>
      </c>
      <c r="N1383" s="96">
        <f t="shared" si="1041"/>
        <v>0</v>
      </c>
      <c r="O1383" s="96" t="s">
        <v>27</v>
      </c>
      <c r="P1383" s="187">
        <v>164811</v>
      </c>
      <c r="Q1383" s="98">
        <f>VLOOKUP(H1383,Devices!$A$2:$C$2077,3,FALSE)</f>
        <v>166906</v>
      </c>
      <c r="R1383" s="94">
        <f t="shared" si="1042"/>
        <v>2095</v>
      </c>
      <c r="S1383" s="119"/>
      <c r="T1383" s="94">
        <f t="shared" si="1044"/>
        <v>2095</v>
      </c>
      <c r="U1383" s="96">
        <f t="shared" si="1045"/>
        <v>41.837150000000001</v>
      </c>
      <c r="V1383" s="99">
        <v>0</v>
      </c>
      <c r="W1383" s="100">
        <v>0</v>
      </c>
      <c r="X1383" s="94">
        <f t="shared" si="1043"/>
        <v>0</v>
      </c>
      <c r="Y1383" s="94"/>
      <c r="Z1383" s="94" t="str">
        <f t="shared" si="1046"/>
        <v>0</v>
      </c>
      <c r="AA1383" s="96">
        <f t="shared" si="1047"/>
        <v>0</v>
      </c>
      <c r="AB1383" s="91">
        <v>41.837150000000001</v>
      </c>
      <c r="AC1383" s="91"/>
    </row>
    <row r="1384" spans="1:34" s="3" customFormat="1" ht="15" customHeight="1">
      <c r="A1384" s="81" t="s">
        <v>1463</v>
      </c>
      <c r="B1384" s="93">
        <v>1071511270</v>
      </c>
      <c r="C1384" s="91">
        <f>SUM(U1384+AA1384)</f>
        <v>79.660330000000002</v>
      </c>
      <c r="D1384" s="294">
        <v>12355415</v>
      </c>
      <c r="E1384" s="90" t="s">
        <v>1464</v>
      </c>
      <c r="F1384" s="90" t="s">
        <v>1508</v>
      </c>
      <c r="G1384" s="90" t="s">
        <v>1248</v>
      </c>
      <c r="H1384" s="93" t="s">
        <v>1512</v>
      </c>
      <c r="I1384" s="94">
        <v>0</v>
      </c>
      <c r="J1384" s="94">
        <v>0</v>
      </c>
      <c r="K1384" s="95">
        <v>1.9970000000000002E-2</v>
      </c>
      <c r="L1384" s="96">
        <v>0.08</v>
      </c>
      <c r="M1384" s="96">
        <f t="shared" si="1040"/>
        <v>0</v>
      </c>
      <c r="N1384" s="96">
        <f t="shared" si="1041"/>
        <v>0</v>
      </c>
      <c r="O1384" s="96" t="s">
        <v>27</v>
      </c>
      <c r="P1384" s="187">
        <v>101113</v>
      </c>
      <c r="Q1384" s="98">
        <f>VLOOKUP(H1384,Devices!$A$2:$C$2077,3,FALSE)</f>
        <v>105102</v>
      </c>
      <c r="R1384" s="94">
        <f t="shared" si="1042"/>
        <v>3989</v>
      </c>
      <c r="S1384" s="119"/>
      <c r="T1384" s="94">
        <f t="shared" si="1044"/>
        <v>3989</v>
      </c>
      <c r="U1384" s="96">
        <f t="shared" si="1045"/>
        <v>79.660330000000002</v>
      </c>
      <c r="V1384" s="99">
        <v>0</v>
      </c>
      <c r="W1384" s="100">
        <v>0</v>
      </c>
      <c r="X1384" s="94">
        <f t="shared" si="1043"/>
        <v>0</v>
      </c>
      <c r="Y1384" s="94"/>
      <c r="Z1384" s="94" t="str">
        <f t="shared" si="1046"/>
        <v>0</v>
      </c>
      <c r="AA1384" s="96">
        <f t="shared" si="1047"/>
        <v>0</v>
      </c>
      <c r="AB1384" s="91">
        <v>79.660330000000002</v>
      </c>
      <c r="AC1384" s="91"/>
    </row>
    <row r="1385" spans="1:34" s="4" customFormat="1" ht="15" customHeight="1">
      <c r="A1385" s="81" t="s">
        <v>2212</v>
      </c>
      <c r="B1385" s="93">
        <v>1071511270</v>
      </c>
      <c r="C1385" s="91">
        <f>SUM(U1385+AA1385)</f>
        <v>51.422750000000008</v>
      </c>
      <c r="D1385" s="294">
        <v>12355638</v>
      </c>
      <c r="E1385" s="90" t="s">
        <v>2213</v>
      </c>
      <c r="F1385" s="90" t="s">
        <v>6579</v>
      </c>
      <c r="G1385" s="90" t="s">
        <v>2200</v>
      </c>
      <c r="H1385" s="93" t="s">
        <v>2214</v>
      </c>
      <c r="I1385" s="94">
        <v>0</v>
      </c>
      <c r="J1385" s="94">
        <v>0</v>
      </c>
      <c r="K1385" s="95">
        <v>1.9970000000000002E-2</v>
      </c>
      <c r="L1385" s="96">
        <v>0.08</v>
      </c>
      <c r="M1385" s="96">
        <f t="shared" si="1040"/>
        <v>0</v>
      </c>
      <c r="N1385" s="96">
        <f t="shared" si="1041"/>
        <v>0</v>
      </c>
      <c r="O1385" s="96" t="s">
        <v>27</v>
      </c>
      <c r="P1385" s="187">
        <v>135129</v>
      </c>
      <c r="Q1385" s="98">
        <f>VLOOKUP(H1385,Devices!$A$2:$C$2077,3,FALSE)</f>
        <v>137704</v>
      </c>
      <c r="R1385" s="94">
        <f t="shared" si="1042"/>
        <v>2575</v>
      </c>
      <c r="S1385" s="119"/>
      <c r="T1385" s="94">
        <f t="shared" si="1044"/>
        <v>2575</v>
      </c>
      <c r="U1385" s="96">
        <f t="shared" si="1045"/>
        <v>51.422750000000008</v>
      </c>
      <c r="V1385" s="99">
        <v>0</v>
      </c>
      <c r="W1385" s="100">
        <v>0</v>
      </c>
      <c r="X1385" s="94">
        <f t="shared" si="1043"/>
        <v>0</v>
      </c>
      <c r="Y1385" s="94"/>
      <c r="Z1385" s="94" t="str">
        <f t="shared" si="1046"/>
        <v>0</v>
      </c>
      <c r="AA1385" s="96">
        <f t="shared" si="1047"/>
        <v>0</v>
      </c>
      <c r="AB1385" s="91">
        <v>51.422750000000008</v>
      </c>
      <c r="AC1385" s="91"/>
      <c r="AF1385" s="3"/>
      <c r="AG1385" s="3"/>
      <c r="AH1385" s="3"/>
    </row>
    <row r="1386" spans="1:34" s="4" customFormat="1" ht="15" customHeight="1">
      <c r="A1386" s="81" t="s">
        <v>2766</v>
      </c>
      <c r="B1386" s="93">
        <v>1071511270</v>
      </c>
      <c r="C1386" s="91">
        <f>SUM(O1386+U1386+AA1386)</f>
        <v>124.5</v>
      </c>
      <c r="D1386" s="294">
        <v>12355821</v>
      </c>
      <c r="E1386" s="90" t="s">
        <v>1464</v>
      </c>
      <c r="F1386" s="90" t="s">
        <v>3334</v>
      </c>
      <c r="G1386" s="90" t="s">
        <v>2200</v>
      </c>
      <c r="H1386" s="93" t="s">
        <v>2767</v>
      </c>
      <c r="I1386" s="94">
        <v>6000</v>
      </c>
      <c r="J1386" s="94">
        <v>0</v>
      </c>
      <c r="K1386" s="95">
        <v>2.0750000000000001E-2</v>
      </c>
      <c r="L1386" s="96">
        <v>0.08</v>
      </c>
      <c r="M1386" s="96">
        <f t="shared" si="1040"/>
        <v>124.5</v>
      </c>
      <c r="N1386" s="96">
        <f t="shared" si="1041"/>
        <v>0</v>
      </c>
      <c r="O1386" s="96">
        <f>M1386+N1386</f>
        <v>124.5</v>
      </c>
      <c r="P1386" s="187">
        <v>131046</v>
      </c>
      <c r="Q1386" s="98">
        <f>VLOOKUP(H1386,Devices!$A$2:$C$2077,3,FALSE)</f>
        <v>135005</v>
      </c>
      <c r="R1386" s="94">
        <f t="shared" si="1042"/>
        <v>3959</v>
      </c>
      <c r="S1386" s="94" t="str">
        <f>IF(R1386-I1386&gt;0, R1386-I1386,"0")</f>
        <v>0</v>
      </c>
      <c r="T1386" s="94"/>
      <c r="U1386" s="96">
        <f>IF(S1386&gt;0,S1386*K1386,"0")</f>
        <v>0</v>
      </c>
      <c r="V1386" s="99">
        <v>0</v>
      </c>
      <c r="W1386" s="100">
        <v>0</v>
      </c>
      <c r="X1386" s="94">
        <f t="shared" si="1043"/>
        <v>0</v>
      </c>
      <c r="Y1386" s="94" t="str">
        <f>IF(X1386-J1386&gt;0,X1386-J1386,"0")</f>
        <v>0</v>
      </c>
      <c r="Z1386" s="119"/>
      <c r="AA1386" s="96">
        <f>IF(Y1386&gt;0,Y1386*L1386,"0")</f>
        <v>0</v>
      </c>
      <c r="AB1386" s="91">
        <v>124.5</v>
      </c>
      <c r="AC1386" s="119"/>
      <c r="AF1386" s="3"/>
    </row>
    <row r="1387" spans="1:34" s="4" customFormat="1" ht="15" customHeight="1">
      <c r="A1387" s="81" t="s">
        <v>2950</v>
      </c>
      <c r="B1387" s="90">
        <v>1013196530</v>
      </c>
      <c r="C1387" s="91">
        <f>SUM(U1387+AA1387)</f>
        <v>387.23827000000006</v>
      </c>
      <c r="D1387" s="294">
        <v>12955009</v>
      </c>
      <c r="E1387" s="90" t="s">
        <v>1464</v>
      </c>
      <c r="F1387" s="90" t="s">
        <v>4230</v>
      </c>
      <c r="G1387" s="90" t="s">
        <v>1850</v>
      </c>
      <c r="H1387" s="93" t="s">
        <v>2904</v>
      </c>
      <c r="I1387" s="94">
        <v>0</v>
      </c>
      <c r="J1387" s="94">
        <v>0</v>
      </c>
      <c r="K1387" s="95">
        <v>1.9970000000000002E-2</v>
      </c>
      <c r="L1387" s="96">
        <v>0.08</v>
      </c>
      <c r="M1387" s="96">
        <f t="shared" si="1040"/>
        <v>0</v>
      </c>
      <c r="N1387" s="96">
        <f t="shared" si="1041"/>
        <v>0</v>
      </c>
      <c r="O1387" s="96" t="s">
        <v>27</v>
      </c>
      <c r="P1387" s="187">
        <v>686696</v>
      </c>
      <c r="Q1387" s="98">
        <f>VLOOKUP(H1387,Devices!$A$2:$C$2077,3,FALSE)</f>
        <v>706087</v>
      </c>
      <c r="R1387" s="94">
        <f t="shared" si="1042"/>
        <v>19391</v>
      </c>
      <c r="S1387" s="119"/>
      <c r="T1387" s="94">
        <f>IF(R1387-I1387&gt;0, R1387-I1387,"0")</f>
        <v>19391</v>
      </c>
      <c r="U1387" s="96">
        <f>IF(T1387&gt;0,T1387*K1387,"0")</f>
        <v>387.23827000000006</v>
      </c>
      <c r="V1387" s="99">
        <v>0</v>
      </c>
      <c r="W1387" s="100">
        <f>VLOOKUP(H1387,Devices!$A$2:$D$2077,4,FALSE)</f>
        <v>0</v>
      </c>
      <c r="X1387" s="94">
        <f t="shared" si="1043"/>
        <v>0</v>
      </c>
      <c r="Y1387" s="94"/>
      <c r="Z1387" s="94" t="str">
        <f>IF(X1387-J1387&gt;0,X1387-J1387,"0")</f>
        <v>0</v>
      </c>
      <c r="AA1387" s="96">
        <f>IF(Z1387&gt;0,Z1387*L1387,"0")</f>
        <v>0</v>
      </c>
      <c r="AB1387" s="91">
        <v>387.23827000000006</v>
      </c>
      <c r="AC1387" s="91"/>
    </row>
    <row r="1388" spans="1:34" s="3" customFormat="1" ht="15" customHeight="1">
      <c r="A1388" s="81" t="s">
        <v>3175</v>
      </c>
      <c r="B1388" s="93">
        <v>1071511270</v>
      </c>
      <c r="C1388" s="91">
        <f>SUM(U1388+AA1388)</f>
        <v>258.91757000000001</v>
      </c>
      <c r="D1388" s="294">
        <v>12355318</v>
      </c>
      <c r="E1388" s="90" t="s">
        <v>1464</v>
      </c>
      <c r="F1388" s="90" t="s">
        <v>3176</v>
      </c>
      <c r="G1388" s="90" t="s">
        <v>1170</v>
      </c>
      <c r="H1388" s="93" t="s">
        <v>1183</v>
      </c>
      <c r="I1388" s="94">
        <v>0</v>
      </c>
      <c r="J1388" s="94">
        <v>0</v>
      </c>
      <c r="K1388" s="95">
        <v>1.9970000000000002E-2</v>
      </c>
      <c r="L1388" s="96">
        <v>0.08</v>
      </c>
      <c r="M1388" s="96">
        <f t="shared" si="1040"/>
        <v>0</v>
      </c>
      <c r="N1388" s="96">
        <f t="shared" si="1041"/>
        <v>0</v>
      </c>
      <c r="O1388" s="96" t="s">
        <v>27</v>
      </c>
      <c r="P1388" s="162">
        <v>48221</v>
      </c>
      <c r="Q1388" s="98">
        <f>VLOOKUP(H1388,Devices!$A$2:$C$2077,3,FALSE)</f>
        <v>50302</v>
      </c>
      <c r="R1388" s="94">
        <f t="shared" si="1042"/>
        <v>2081</v>
      </c>
      <c r="S1388" s="90"/>
      <c r="T1388" s="94">
        <f>IF(R1388-I1388&gt;0, R1388-I1388,"0")</f>
        <v>2081</v>
      </c>
      <c r="U1388" s="96">
        <f>IF(T1388&gt;0,T1388*K1388,"0")</f>
        <v>41.557570000000005</v>
      </c>
      <c r="V1388" s="99">
        <v>53140</v>
      </c>
      <c r="W1388" s="100">
        <f>VLOOKUP(H1388,Devices!$A$2:$D$2077,4,FALSE)</f>
        <v>55857</v>
      </c>
      <c r="X1388" s="94">
        <f t="shared" si="1043"/>
        <v>2717</v>
      </c>
      <c r="Y1388" s="94"/>
      <c r="Z1388" s="94">
        <f>IF(X1388-J1388&gt;0,X1388-J1388,"0")</f>
        <v>2717</v>
      </c>
      <c r="AA1388" s="96">
        <f>IF(Z1388&gt;0,Z1388*L1388,"0")</f>
        <v>217.36</v>
      </c>
      <c r="AB1388" s="91">
        <v>258.91757000000001</v>
      </c>
      <c r="AC1388" s="91"/>
      <c r="AF1388" s="4"/>
      <c r="AG1388" s="4"/>
      <c r="AH1388" s="4"/>
    </row>
    <row r="1389" spans="1:34" s="4" customFormat="1" ht="15" customHeight="1">
      <c r="A1389" s="81" t="s">
        <v>3286</v>
      </c>
      <c r="B1389" s="645">
        <v>1013196530</v>
      </c>
      <c r="C1389" s="91">
        <f>SUM(O1389+U1389+AA1389)</f>
        <v>41.5</v>
      </c>
      <c r="D1389" s="294">
        <v>12356072</v>
      </c>
      <c r="E1389" s="90" t="s">
        <v>1464</v>
      </c>
      <c r="F1389" s="90" t="s">
        <v>3287</v>
      </c>
      <c r="G1389" s="90" t="s">
        <v>2302</v>
      </c>
      <c r="H1389" s="93" t="s">
        <v>3267</v>
      </c>
      <c r="I1389" s="94">
        <v>2000</v>
      </c>
      <c r="J1389" s="94">
        <v>0</v>
      </c>
      <c r="K1389" s="95">
        <v>2.0750000000000001E-2</v>
      </c>
      <c r="L1389" s="96">
        <v>0.08</v>
      </c>
      <c r="M1389" s="96">
        <f t="shared" si="1040"/>
        <v>41.5</v>
      </c>
      <c r="N1389" s="96">
        <f t="shared" si="1041"/>
        <v>0</v>
      </c>
      <c r="O1389" s="96">
        <f>M1389+N1389</f>
        <v>41.5</v>
      </c>
      <c r="P1389" s="187">
        <v>50977</v>
      </c>
      <c r="Q1389" s="98">
        <f>VLOOKUP(H1389,Devices!$A$2:$C$2077,3,FALSE)</f>
        <v>51635</v>
      </c>
      <c r="R1389" s="94">
        <f t="shared" si="1042"/>
        <v>658</v>
      </c>
      <c r="S1389" s="94" t="str">
        <f>IF(R1389-I1389&gt;0, R1389-I1389,"0")</f>
        <v>0</v>
      </c>
      <c r="T1389" s="94"/>
      <c r="U1389" s="96">
        <f>IF(S1389&gt;0,S1389*K1389,"0")</f>
        <v>0</v>
      </c>
      <c r="V1389" s="99">
        <v>0</v>
      </c>
      <c r="W1389" s="100">
        <v>0</v>
      </c>
      <c r="X1389" s="94">
        <f t="shared" si="1043"/>
        <v>0</v>
      </c>
      <c r="Y1389" s="94" t="str">
        <f>IF(X1389-J1389&gt;0,X1389-J1389,"0")</f>
        <v>0</v>
      </c>
      <c r="Z1389" s="119"/>
      <c r="AA1389" s="96">
        <f>IF(Y1389&gt;0,Y1389*L1389,"0")</f>
        <v>0</v>
      </c>
      <c r="AB1389" s="91">
        <v>41.5</v>
      </c>
      <c r="AC1389" s="119"/>
      <c r="AG1389" s="3"/>
      <c r="AH1389" s="3"/>
    </row>
    <row r="1390" spans="1:34" s="4" customFormat="1" ht="15" customHeight="1">
      <c r="A1390" s="81" t="s">
        <v>3472</v>
      </c>
      <c r="B1390" s="645">
        <v>1013196530</v>
      </c>
      <c r="C1390" s="91">
        <f>SUM(O1390+U1390+AA1390)</f>
        <v>86.403000000000006</v>
      </c>
      <c r="D1390" s="294">
        <v>12356107</v>
      </c>
      <c r="E1390" s="90" t="s">
        <v>3473</v>
      </c>
      <c r="F1390" s="90" t="s">
        <v>4233</v>
      </c>
      <c r="G1390" s="90" t="s">
        <v>2236</v>
      </c>
      <c r="H1390" s="93" t="s">
        <v>3450</v>
      </c>
      <c r="I1390" s="94">
        <v>4000</v>
      </c>
      <c r="J1390" s="94">
        <v>0</v>
      </c>
      <c r="K1390" s="95">
        <v>2.0750000000000001E-2</v>
      </c>
      <c r="L1390" s="96">
        <v>0.08</v>
      </c>
      <c r="M1390" s="96">
        <f t="shared" si="1040"/>
        <v>83</v>
      </c>
      <c r="N1390" s="96">
        <f t="shared" si="1041"/>
        <v>0</v>
      </c>
      <c r="O1390" s="96">
        <f>M1390+N1390</f>
        <v>83</v>
      </c>
      <c r="P1390" s="187">
        <v>161281</v>
      </c>
      <c r="Q1390" s="98">
        <f>VLOOKUP(H1390,Devices!$A$2:$C$2077,3,FALSE)</f>
        <v>165445</v>
      </c>
      <c r="R1390" s="94">
        <f t="shared" si="1042"/>
        <v>4164</v>
      </c>
      <c r="S1390" s="94">
        <f>IF(R1390-I1390&gt;0, R1390-I1390,"0")</f>
        <v>164</v>
      </c>
      <c r="T1390" s="94"/>
      <c r="U1390" s="96">
        <f>IF(S1390&gt;0,S1390*K1390,"0")</f>
        <v>3.403</v>
      </c>
      <c r="V1390" s="99">
        <v>0</v>
      </c>
      <c r="W1390" s="100">
        <v>0</v>
      </c>
      <c r="X1390" s="94">
        <f t="shared" si="1043"/>
        <v>0</v>
      </c>
      <c r="Y1390" s="94" t="str">
        <f>IF(X1390-J1390&gt;0,X1390-J1390,"0")</f>
        <v>0</v>
      </c>
      <c r="Z1390" s="119"/>
      <c r="AA1390" s="96">
        <f>IF(Y1390&gt;0,Y1390*L1390,"0")</f>
        <v>0</v>
      </c>
      <c r="AB1390" s="91">
        <v>86.403000000000006</v>
      </c>
      <c r="AC1390" s="119"/>
      <c r="AF1390" s="3"/>
    </row>
    <row r="1391" spans="1:34" s="3" customFormat="1" ht="15" customHeight="1">
      <c r="A1391" s="81" t="s">
        <v>3746</v>
      </c>
      <c r="B1391" s="90">
        <v>1013196530</v>
      </c>
      <c r="C1391" s="91">
        <f>SUM(U1391+AA1391)</f>
        <v>78.929349999999999</v>
      </c>
      <c r="D1391" s="294">
        <v>12356183</v>
      </c>
      <c r="E1391" s="90" t="s">
        <v>1464</v>
      </c>
      <c r="F1391" s="90" t="s">
        <v>3747</v>
      </c>
      <c r="G1391" s="90" t="s">
        <v>2296</v>
      </c>
      <c r="H1391" s="93" t="s">
        <v>3722</v>
      </c>
      <c r="I1391" s="94">
        <v>0</v>
      </c>
      <c r="J1391" s="94">
        <v>0</v>
      </c>
      <c r="K1391" s="95">
        <v>1.9970000000000002E-2</v>
      </c>
      <c r="L1391" s="96">
        <v>0.08</v>
      </c>
      <c r="M1391" s="96">
        <f t="shared" si="1040"/>
        <v>0</v>
      </c>
      <c r="N1391" s="96">
        <f t="shared" si="1041"/>
        <v>0</v>
      </c>
      <c r="O1391" s="96" t="s">
        <v>27</v>
      </c>
      <c r="P1391" s="187">
        <v>24052</v>
      </c>
      <c r="Q1391" s="98">
        <f>VLOOKUP(H1391,Devices!$A$2:$C$2077,3,FALSE)</f>
        <v>24407</v>
      </c>
      <c r="R1391" s="94">
        <f t="shared" si="1042"/>
        <v>355</v>
      </c>
      <c r="S1391" s="119"/>
      <c r="T1391" s="94">
        <f>IF(R1391-I1391&gt;0, R1391-I1391,"0")</f>
        <v>355</v>
      </c>
      <c r="U1391" s="96">
        <f>IF(T1391&gt;0,T1391*K1391,"0")</f>
        <v>7.0893500000000005</v>
      </c>
      <c r="V1391" s="99">
        <v>36610</v>
      </c>
      <c r="W1391" s="100">
        <f>VLOOKUP(H1391,Devices!$A$2:$D$2077,4,FALSE)</f>
        <v>37508</v>
      </c>
      <c r="X1391" s="94">
        <f t="shared" si="1043"/>
        <v>898</v>
      </c>
      <c r="Y1391" s="94"/>
      <c r="Z1391" s="94">
        <f>IF(X1391-J1391&gt;0,X1391-J1391,"0")</f>
        <v>898</v>
      </c>
      <c r="AA1391" s="96">
        <f>IF(Z1391&gt;0,Z1391*L1391,"0")</f>
        <v>71.84</v>
      </c>
      <c r="AB1391" s="91">
        <v>78.929349999999999</v>
      </c>
      <c r="AC1391" s="91"/>
      <c r="AF1391" s="4"/>
      <c r="AG1391" s="4"/>
      <c r="AH1391" s="4"/>
    </row>
    <row r="1392" spans="1:34" s="4" customFormat="1" ht="15" customHeight="1">
      <c r="A1392" s="81" t="s">
        <v>4074</v>
      </c>
      <c r="B1392" s="93">
        <v>1071511270</v>
      </c>
      <c r="C1392" s="91">
        <f>SUM(O1392+U1392+AA1392)</f>
        <v>124.5</v>
      </c>
      <c r="D1392" s="294">
        <v>12355959</v>
      </c>
      <c r="E1392" s="90" t="s">
        <v>3745</v>
      </c>
      <c r="F1392" s="90" t="s">
        <v>4075</v>
      </c>
      <c r="G1392" s="90" t="s">
        <v>2200</v>
      </c>
      <c r="H1392" s="93" t="s">
        <v>4047</v>
      </c>
      <c r="I1392" s="94">
        <v>6000</v>
      </c>
      <c r="J1392" s="94">
        <v>0</v>
      </c>
      <c r="K1392" s="95">
        <v>2.0750000000000001E-2</v>
      </c>
      <c r="L1392" s="96">
        <v>0.08</v>
      </c>
      <c r="M1392" s="96">
        <f t="shared" si="1040"/>
        <v>124.5</v>
      </c>
      <c r="N1392" s="96">
        <f t="shared" si="1041"/>
        <v>0</v>
      </c>
      <c r="O1392" s="96">
        <f>M1392+N1392</f>
        <v>124.5</v>
      </c>
      <c r="P1392" s="187">
        <v>60144</v>
      </c>
      <c r="Q1392" s="98">
        <f>VLOOKUP(H1392,Devices!$A$2:$C$2077,3,FALSE)</f>
        <v>63974</v>
      </c>
      <c r="R1392" s="94">
        <f t="shared" si="1042"/>
        <v>3830</v>
      </c>
      <c r="S1392" s="94" t="str">
        <f>IF(R1392-I1392&gt;0, R1392-I1392,"0")</f>
        <v>0</v>
      </c>
      <c r="T1392" s="94"/>
      <c r="U1392" s="96">
        <f>IF(S1392&gt;0,S1392*K1392,"0")</f>
        <v>0</v>
      </c>
      <c r="V1392" s="99">
        <v>0</v>
      </c>
      <c r="W1392" s="100">
        <v>0</v>
      </c>
      <c r="X1392" s="94">
        <f t="shared" si="1043"/>
        <v>0</v>
      </c>
      <c r="Y1392" s="94" t="str">
        <f>IF(X1392-J1392&gt;0,X1392-J1392,"0")</f>
        <v>0</v>
      </c>
      <c r="Z1392" s="119"/>
      <c r="AA1392" s="96">
        <f>IF(Y1392&gt;0,Y1392*L1392,"0")</f>
        <v>0</v>
      </c>
      <c r="AB1392" s="91">
        <v>124.5</v>
      </c>
      <c r="AC1392" s="119"/>
      <c r="AG1392" s="3"/>
      <c r="AH1392" s="3"/>
    </row>
    <row r="1393" spans="1:34" s="4" customFormat="1" ht="15" customHeight="1">
      <c r="A1393" s="81" t="s">
        <v>4074</v>
      </c>
      <c r="B1393" s="93">
        <v>1071511270</v>
      </c>
      <c r="C1393" s="91">
        <f>SUM(O1393+U1393+AA1393)</f>
        <v>124.5</v>
      </c>
      <c r="D1393" s="294">
        <v>12355958</v>
      </c>
      <c r="E1393" s="90" t="s">
        <v>3745</v>
      </c>
      <c r="F1393" s="90" t="s">
        <v>4076</v>
      </c>
      <c r="G1393" s="90" t="s">
        <v>2200</v>
      </c>
      <c r="H1393" s="93" t="s">
        <v>4044</v>
      </c>
      <c r="I1393" s="94">
        <v>6000</v>
      </c>
      <c r="J1393" s="94">
        <v>0</v>
      </c>
      <c r="K1393" s="95">
        <v>2.0750000000000001E-2</v>
      </c>
      <c r="L1393" s="96">
        <v>0.08</v>
      </c>
      <c r="M1393" s="96">
        <f t="shared" si="1040"/>
        <v>124.5</v>
      </c>
      <c r="N1393" s="96">
        <f t="shared" si="1041"/>
        <v>0</v>
      </c>
      <c r="O1393" s="96">
        <f>M1393+N1393</f>
        <v>124.5</v>
      </c>
      <c r="P1393" s="187">
        <v>34467</v>
      </c>
      <c r="Q1393" s="98">
        <f>VLOOKUP(H1393,Devices!$A$2:$C$2077,3,FALSE)</f>
        <v>38073</v>
      </c>
      <c r="R1393" s="94">
        <f t="shared" si="1042"/>
        <v>3606</v>
      </c>
      <c r="S1393" s="94" t="str">
        <f>IF(R1393-I1393&gt;0, R1393-I1393,"0")</f>
        <v>0</v>
      </c>
      <c r="T1393" s="94"/>
      <c r="U1393" s="96">
        <f>IF(S1393&gt;0,S1393*K1393,"0")</f>
        <v>0</v>
      </c>
      <c r="V1393" s="99">
        <v>0</v>
      </c>
      <c r="W1393" s="100">
        <v>0</v>
      </c>
      <c r="X1393" s="94">
        <f t="shared" si="1043"/>
        <v>0</v>
      </c>
      <c r="Y1393" s="94" t="str">
        <f>IF(X1393-J1393&gt;0,X1393-J1393,"0")</f>
        <v>0</v>
      </c>
      <c r="Z1393" s="119"/>
      <c r="AA1393" s="96">
        <f>IF(Y1393&gt;0,Y1393*L1393,"0")</f>
        <v>0</v>
      </c>
      <c r="AB1393" s="91">
        <v>124.5</v>
      </c>
      <c r="AC1393" s="119"/>
      <c r="AF1393" s="3"/>
    </row>
    <row r="1394" spans="1:34" s="3" customFormat="1" ht="15" customHeight="1">
      <c r="A1394" s="81" t="s">
        <v>4146</v>
      </c>
      <c r="B1394" s="90">
        <v>1013196530</v>
      </c>
      <c r="C1394" s="91">
        <f>SUM(U1394+AA1394)</f>
        <v>97.374209999999991</v>
      </c>
      <c r="D1394" s="294">
        <v>12355978</v>
      </c>
      <c r="E1394" s="90" t="s">
        <v>1464</v>
      </c>
      <c r="F1394" s="90" t="s">
        <v>4232</v>
      </c>
      <c r="G1394" s="90" t="s">
        <v>2296</v>
      </c>
      <c r="H1394" s="93" t="s">
        <v>4131</v>
      </c>
      <c r="I1394" s="94">
        <v>0</v>
      </c>
      <c r="J1394" s="94">
        <v>0</v>
      </c>
      <c r="K1394" s="95">
        <v>1.9970000000000002E-2</v>
      </c>
      <c r="L1394" s="96">
        <v>0.08</v>
      </c>
      <c r="M1394" s="96">
        <f t="shared" si="1040"/>
        <v>0</v>
      </c>
      <c r="N1394" s="96">
        <f t="shared" si="1041"/>
        <v>0</v>
      </c>
      <c r="O1394" s="96" t="s">
        <v>27</v>
      </c>
      <c r="P1394" s="162">
        <v>4139</v>
      </c>
      <c r="Q1394" s="98">
        <f>VLOOKUP(H1394,Devices!$A$2:$C$2077,3,FALSE)</f>
        <v>4332</v>
      </c>
      <c r="R1394" s="94">
        <f t="shared" si="1042"/>
        <v>193</v>
      </c>
      <c r="S1394" s="90"/>
      <c r="T1394" s="94">
        <f t="shared" ref="T1394:T1402" si="1048">IF(R1394-I1394&gt;0, R1394-I1394,"0")</f>
        <v>193</v>
      </c>
      <c r="U1394" s="96">
        <f t="shared" ref="U1394:U1402" si="1049">IF(T1394&gt;0,T1394*K1394,"0")</f>
        <v>3.8542100000000001</v>
      </c>
      <c r="V1394" s="99">
        <v>9465</v>
      </c>
      <c r="W1394" s="100">
        <f>VLOOKUP(H1394,Devices!$A$2:$D$2077,4,FALSE)</f>
        <v>10634</v>
      </c>
      <c r="X1394" s="94">
        <f t="shared" si="1043"/>
        <v>1169</v>
      </c>
      <c r="Y1394" s="94"/>
      <c r="Z1394" s="94">
        <f t="shared" ref="Z1394:Z1402" si="1050">IF(X1394-J1394&gt;0,X1394-J1394,"0")</f>
        <v>1169</v>
      </c>
      <c r="AA1394" s="96">
        <f t="shared" ref="AA1394:AA1402" si="1051">IF(Z1394&gt;0,Z1394*L1394,"0")</f>
        <v>93.52</v>
      </c>
      <c r="AB1394" s="91">
        <v>97.374209999999991</v>
      </c>
      <c r="AC1394" s="91"/>
      <c r="AF1394" s="4"/>
      <c r="AG1394" s="4"/>
      <c r="AH1394" s="4"/>
    </row>
    <row r="1395" spans="1:34" s="4" customFormat="1" ht="15" customHeight="1">
      <c r="A1395" s="81" t="s">
        <v>4193</v>
      </c>
      <c r="B1395" s="90">
        <v>1013196530</v>
      </c>
      <c r="C1395" s="91">
        <f>SUM(U1395+AA1395)</f>
        <v>347.46645000000001</v>
      </c>
      <c r="D1395" s="294">
        <v>13314810</v>
      </c>
      <c r="E1395" s="90" t="s">
        <v>1464</v>
      </c>
      <c r="F1395" s="90" t="s">
        <v>4807</v>
      </c>
      <c r="G1395" s="90" t="s">
        <v>3466</v>
      </c>
      <c r="H1395" s="93" t="s">
        <v>4167</v>
      </c>
      <c r="I1395" s="94">
        <v>0</v>
      </c>
      <c r="J1395" s="94">
        <v>0</v>
      </c>
      <c r="K1395" s="95">
        <v>1.9970000000000002E-2</v>
      </c>
      <c r="L1395" s="96">
        <v>0.08</v>
      </c>
      <c r="M1395" s="96">
        <f t="shared" si="1040"/>
        <v>0</v>
      </c>
      <c r="N1395" s="96">
        <f t="shared" si="1041"/>
        <v>0</v>
      </c>
      <c r="O1395" s="96" t="s">
        <v>27</v>
      </c>
      <c r="P1395" s="187">
        <v>125746</v>
      </c>
      <c r="Q1395" s="98">
        <f>VLOOKUP(H1395,Devices!$A$2:$C$2077,3,FALSE)</f>
        <v>133531</v>
      </c>
      <c r="R1395" s="94">
        <f t="shared" si="1042"/>
        <v>7785</v>
      </c>
      <c r="S1395" s="119"/>
      <c r="T1395" s="94">
        <f t="shared" si="1048"/>
        <v>7785</v>
      </c>
      <c r="U1395" s="96">
        <f t="shared" si="1049"/>
        <v>155.46645000000001</v>
      </c>
      <c r="V1395" s="99">
        <v>42786</v>
      </c>
      <c r="W1395" s="100">
        <f>VLOOKUP(H1395,Devices!$A$2:$D$2077,4,FALSE)</f>
        <v>45186</v>
      </c>
      <c r="X1395" s="94">
        <f t="shared" si="1043"/>
        <v>2400</v>
      </c>
      <c r="Y1395" s="94"/>
      <c r="Z1395" s="94">
        <f t="shared" si="1050"/>
        <v>2400</v>
      </c>
      <c r="AA1395" s="96">
        <f t="shared" si="1051"/>
        <v>192</v>
      </c>
      <c r="AB1395" s="91">
        <v>347.46645000000001</v>
      </c>
      <c r="AC1395" s="91"/>
      <c r="AG1395" s="3"/>
      <c r="AH1395" s="3"/>
    </row>
    <row r="1396" spans="1:34" s="4" customFormat="1" ht="15" customHeight="1">
      <c r="A1396" s="81" t="s">
        <v>4194</v>
      </c>
      <c r="B1396" s="90">
        <v>1013196530</v>
      </c>
      <c r="C1396" s="91">
        <f>SUM(U1396+AA1396)</f>
        <v>90.963350000000005</v>
      </c>
      <c r="D1396" s="294">
        <v>12355996</v>
      </c>
      <c r="E1396" s="90" t="s">
        <v>4195</v>
      </c>
      <c r="F1396" s="90" t="s">
        <v>4196</v>
      </c>
      <c r="G1396" s="90" t="s">
        <v>40</v>
      </c>
      <c r="H1396" s="93" t="s">
        <v>4197</v>
      </c>
      <c r="I1396" s="94">
        <v>0</v>
      </c>
      <c r="J1396" s="94">
        <v>0</v>
      </c>
      <c r="K1396" s="95">
        <v>1.9970000000000002E-2</v>
      </c>
      <c r="L1396" s="96">
        <v>0.08</v>
      </c>
      <c r="M1396" s="96">
        <f t="shared" si="1040"/>
        <v>0</v>
      </c>
      <c r="N1396" s="96">
        <f t="shared" si="1041"/>
        <v>0</v>
      </c>
      <c r="O1396" s="96" t="s">
        <v>27</v>
      </c>
      <c r="P1396" s="162">
        <v>200091</v>
      </c>
      <c r="Q1396" s="98">
        <f>VLOOKUP(H1396,Devices!$A$2:$C$2077,3,FALSE)</f>
        <v>204646</v>
      </c>
      <c r="R1396" s="94">
        <f t="shared" si="1042"/>
        <v>4555</v>
      </c>
      <c r="S1396" s="90"/>
      <c r="T1396" s="94">
        <f t="shared" si="1048"/>
        <v>4555</v>
      </c>
      <c r="U1396" s="96">
        <f t="shared" si="1049"/>
        <v>90.963350000000005</v>
      </c>
      <c r="V1396" s="99">
        <v>0</v>
      </c>
      <c r="W1396" s="100">
        <v>0</v>
      </c>
      <c r="X1396" s="94">
        <f t="shared" si="1043"/>
        <v>0</v>
      </c>
      <c r="Y1396" s="94"/>
      <c r="Z1396" s="94" t="str">
        <f t="shared" si="1050"/>
        <v>0</v>
      </c>
      <c r="AA1396" s="96">
        <f t="shared" si="1051"/>
        <v>0</v>
      </c>
      <c r="AB1396" s="91">
        <v>90.963350000000005</v>
      </c>
      <c r="AC1396" s="91"/>
      <c r="AF1396" s="3"/>
    </row>
    <row r="1397" spans="1:34" s="4" customFormat="1" ht="15" customHeight="1">
      <c r="A1397" s="81" t="s">
        <v>4889</v>
      </c>
      <c r="B1397" s="90">
        <v>1071511180</v>
      </c>
      <c r="C1397" s="91">
        <f>SUM(U1397+AA1397)</f>
        <v>354.52741000000003</v>
      </c>
      <c r="D1397" s="294">
        <v>12356337</v>
      </c>
      <c r="E1397" s="90" t="s">
        <v>4890</v>
      </c>
      <c r="F1397" s="90" t="s">
        <v>4891</v>
      </c>
      <c r="G1397" s="90" t="s">
        <v>851</v>
      </c>
      <c r="H1397" s="93" t="s">
        <v>4892</v>
      </c>
      <c r="I1397" s="94">
        <v>0</v>
      </c>
      <c r="J1397" s="94">
        <v>0</v>
      </c>
      <c r="K1397" s="95">
        <v>1.9970000000000002E-2</v>
      </c>
      <c r="L1397" s="96">
        <v>0.08</v>
      </c>
      <c r="M1397" s="96">
        <f t="shared" ref="M1397" si="1052">I1397*K1397</f>
        <v>0</v>
      </c>
      <c r="N1397" s="96">
        <f t="shared" ref="N1397" si="1053">J1397*L1397</f>
        <v>0</v>
      </c>
      <c r="O1397" s="96" t="s">
        <v>27</v>
      </c>
      <c r="P1397" s="162">
        <v>407027</v>
      </c>
      <c r="Q1397" s="98">
        <f>VLOOKUP(H1397,Devices!$A$2:$C$2077,3,FALSE)</f>
        <v>424780</v>
      </c>
      <c r="R1397" s="94">
        <f t="shared" ref="R1397" si="1054">Q1397-P1397</f>
        <v>17753</v>
      </c>
      <c r="S1397" s="90"/>
      <c r="T1397" s="94">
        <f t="shared" ref="T1397" si="1055">IF(R1397-I1397&gt;0, R1397-I1397,"0")</f>
        <v>17753</v>
      </c>
      <c r="U1397" s="96">
        <f t="shared" ref="U1397" si="1056">IF(T1397&gt;0,T1397*K1397,"0")</f>
        <v>354.52741000000003</v>
      </c>
      <c r="V1397" s="99">
        <v>0</v>
      </c>
      <c r="W1397" s="100">
        <v>0</v>
      </c>
      <c r="X1397" s="94">
        <f t="shared" ref="X1397" si="1057">W1397-V1397</f>
        <v>0</v>
      </c>
      <c r="Y1397" s="94"/>
      <c r="Z1397" s="94" t="str">
        <f t="shared" ref="Z1397" si="1058">IF(X1397-J1397&gt;0,X1397-J1397,"0")</f>
        <v>0</v>
      </c>
      <c r="AA1397" s="96">
        <f t="shared" ref="AA1397" si="1059">IF(Z1397&gt;0,Z1397*L1397,"0")</f>
        <v>0</v>
      </c>
      <c r="AB1397" s="91">
        <v>354.52741000000003</v>
      </c>
      <c r="AC1397" s="91"/>
    </row>
    <row r="1398" spans="1:34" s="3" customFormat="1" ht="15" customHeight="1">
      <c r="A1398" s="81" t="s">
        <v>6708</v>
      </c>
      <c r="B1398" s="93">
        <v>1071511270</v>
      </c>
      <c r="C1398" s="91">
        <f>SUM(U1398+AA1398)</f>
        <v>217.53321000000003</v>
      </c>
      <c r="D1398" s="137">
        <v>12601604</v>
      </c>
      <c r="E1398" s="90" t="s">
        <v>3745</v>
      </c>
      <c r="F1398" s="90" t="s">
        <v>4441</v>
      </c>
      <c r="G1398" s="90" t="s">
        <v>1254</v>
      </c>
      <c r="H1398" s="93" t="s">
        <v>6698</v>
      </c>
      <c r="I1398" s="94">
        <v>0</v>
      </c>
      <c r="J1398" s="94">
        <v>0</v>
      </c>
      <c r="K1398" s="95">
        <v>1.9970000000000002E-2</v>
      </c>
      <c r="L1398" s="96">
        <v>0.08</v>
      </c>
      <c r="M1398" s="96">
        <f>I1398*K1398</f>
        <v>0</v>
      </c>
      <c r="N1398" s="96">
        <f>J1398*L1398</f>
        <v>0</v>
      </c>
      <c r="O1398" s="96" t="s">
        <v>27</v>
      </c>
      <c r="P1398" s="598">
        <v>180675</v>
      </c>
      <c r="Q1398" s="98">
        <f>VLOOKUP(H1398,Devices!$A$2:$C$2077,3,FALSE)</f>
        <v>191568</v>
      </c>
      <c r="R1398" s="94">
        <f>Q1398-P1398</f>
        <v>10893</v>
      </c>
      <c r="S1398" s="90"/>
      <c r="T1398" s="94">
        <f>IF(R1398-I1398&gt;0, R1398-I1398,"0")</f>
        <v>10893</v>
      </c>
      <c r="U1398" s="96">
        <f>IF(T1398&gt;0,T1398*K1398,"0")</f>
        <v>217.53321000000003</v>
      </c>
      <c r="V1398" s="99">
        <v>0</v>
      </c>
      <c r="W1398" s="100">
        <f>VLOOKUP(H1398,Devices!$A$2:$D$2077,4,FALSE)</f>
        <v>0</v>
      </c>
      <c r="X1398" s="94">
        <f>W1398-V1398</f>
        <v>0</v>
      </c>
      <c r="Y1398" s="94"/>
      <c r="Z1398" s="94" t="str">
        <f>IF(X1398-J1398&gt;0,X1398-J1398,"0")</f>
        <v>0</v>
      </c>
      <c r="AA1398" s="96">
        <f>IF(Z1398&gt;0,Z1398*L1398,"0")</f>
        <v>0</v>
      </c>
      <c r="AB1398" s="91">
        <v>217.53321000000003</v>
      </c>
      <c r="AC1398" s="91"/>
    </row>
    <row r="1399" spans="1:34" s="4" customFormat="1" ht="15" customHeight="1">
      <c r="A1399" s="81" t="s">
        <v>2338</v>
      </c>
      <c r="B1399" s="93">
        <v>1013194530</v>
      </c>
      <c r="C1399" s="91">
        <f>SUM(U1399+AA1399)</f>
        <v>269.05581000000001</v>
      </c>
      <c r="D1399" s="294">
        <v>12355249</v>
      </c>
      <c r="E1399" s="90" t="s">
        <v>808</v>
      </c>
      <c r="F1399" s="90" t="s">
        <v>5059</v>
      </c>
      <c r="G1399" s="90" t="s">
        <v>851</v>
      </c>
      <c r="H1399" s="93" t="s">
        <v>809</v>
      </c>
      <c r="I1399" s="94">
        <v>0</v>
      </c>
      <c r="J1399" s="94">
        <v>0</v>
      </c>
      <c r="K1399" s="95">
        <v>1.9970000000000002E-2</v>
      </c>
      <c r="L1399" s="96">
        <v>0.08</v>
      </c>
      <c r="M1399" s="96">
        <f t="shared" si="1040"/>
        <v>0</v>
      </c>
      <c r="N1399" s="96">
        <f t="shared" si="1041"/>
        <v>0</v>
      </c>
      <c r="O1399" s="96" t="s">
        <v>27</v>
      </c>
      <c r="P1399" s="187">
        <v>526708</v>
      </c>
      <c r="Q1399" s="98">
        <f>VLOOKUP(H1399,Devices!$A$2:$C$2077,3,FALSE)</f>
        <v>540181</v>
      </c>
      <c r="R1399" s="94">
        <f t="shared" si="1042"/>
        <v>13473</v>
      </c>
      <c r="S1399" s="94"/>
      <c r="T1399" s="94">
        <f t="shared" si="1048"/>
        <v>13473</v>
      </c>
      <c r="U1399" s="96">
        <f t="shared" si="1049"/>
        <v>269.05581000000001</v>
      </c>
      <c r="V1399" s="99">
        <v>0</v>
      </c>
      <c r="W1399" s="100">
        <v>0</v>
      </c>
      <c r="X1399" s="94">
        <f t="shared" si="1043"/>
        <v>0</v>
      </c>
      <c r="Y1399" s="94"/>
      <c r="Z1399" s="94" t="str">
        <f t="shared" si="1050"/>
        <v>0</v>
      </c>
      <c r="AA1399" s="96">
        <f t="shared" si="1051"/>
        <v>0</v>
      </c>
      <c r="AB1399" s="91">
        <v>269.05581000000001</v>
      </c>
      <c r="AC1399" s="119"/>
    </row>
    <row r="1400" spans="1:34" s="4" customFormat="1" ht="15" customHeight="1">
      <c r="A1400" s="81" t="s">
        <v>2338</v>
      </c>
      <c r="B1400" s="93">
        <v>1013194530</v>
      </c>
      <c r="C1400" s="91">
        <f>SUM(U1400+AA1400)</f>
        <v>51.143170000000005</v>
      </c>
      <c r="D1400" s="294">
        <v>12355250</v>
      </c>
      <c r="E1400" s="90" t="s">
        <v>808</v>
      </c>
      <c r="F1400" s="90" t="s">
        <v>2334</v>
      </c>
      <c r="G1400" s="90" t="s">
        <v>851</v>
      </c>
      <c r="H1400" s="93" t="s">
        <v>810</v>
      </c>
      <c r="I1400" s="94">
        <v>0</v>
      </c>
      <c r="J1400" s="94">
        <v>0</v>
      </c>
      <c r="K1400" s="95">
        <v>1.9970000000000002E-2</v>
      </c>
      <c r="L1400" s="96">
        <v>0.08</v>
      </c>
      <c r="M1400" s="96">
        <f t="shared" si="1040"/>
        <v>0</v>
      </c>
      <c r="N1400" s="96">
        <f t="shared" si="1041"/>
        <v>0</v>
      </c>
      <c r="O1400" s="96" t="s">
        <v>27</v>
      </c>
      <c r="P1400" s="187">
        <v>169289</v>
      </c>
      <c r="Q1400" s="98">
        <f>VLOOKUP(H1400,Devices!$A$2:$C$2077,3,FALSE)</f>
        <v>171850</v>
      </c>
      <c r="R1400" s="94">
        <f t="shared" si="1042"/>
        <v>2561</v>
      </c>
      <c r="S1400" s="94"/>
      <c r="T1400" s="94">
        <f t="shared" si="1048"/>
        <v>2561</v>
      </c>
      <c r="U1400" s="96">
        <f t="shared" si="1049"/>
        <v>51.143170000000005</v>
      </c>
      <c r="V1400" s="99">
        <v>0</v>
      </c>
      <c r="W1400" s="100">
        <v>0</v>
      </c>
      <c r="X1400" s="94">
        <f t="shared" si="1043"/>
        <v>0</v>
      </c>
      <c r="Y1400" s="94"/>
      <c r="Z1400" s="94" t="str">
        <f t="shared" si="1050"/>
        <v>0</v>
      </c>
      <c r="AA1400" s="96">
        <f t="shared" si="1051"/>
        <v>0</v>
      </c>
      <c r="AB1400" s="91">
        <v>51.143170000000005</v>
      </c>
      <c r="AC1400" s="119"/>
    </row>
    <row r="1401" spans="1:34" s="4" customFormat="1" ht="15" customHeight="1">
      <c r="A1401" s="81" t="s">
        <v>2338</v>
      </c>
      <c r="B1401" s="93">
        <v>1013194530</v>
      </c>
      <c r="C1401" s="91">
        <f>SUM(U1401+AA1401)</f>
        <v>157.16390000000001</v>
      </c>
      <c r="D1401" s="294">
        <v>12355248</v>
      </c>
      <c r="E1401" s="90" t="s">
        <v>808</v>
      </c>
      <c r="F1401" s="90" t="s">
        <v>4057</v>
      </c>
      <c r="G1401" s="90" t="s">
        <v>851</v>
      </c>
      <c r="H1401" s="93" t="s">
        <v>811</v>
      </c>
      <c r="I1401" s="94">
        <v>0</v>
      </c>
      <c r="J1401" s="94">
        <v>0</v>
      </c>
      <c r="K1401" s="95">
        <v>1.9970000000000002E-2</v>
      </c>
      <c r="L1401" s="96">
        <v>0.08</v>
      </c>
      <c r="M1401" s="96">
        <f t="shared" si="1040"/>
        <v>0</v>
      </c>
      <c r="N1401" s="96">
        <f t="shared" si="1041"/>
        <v>0</v>
      </c>
      <c r="O1401" s="96" t="s">
        <v>27</v>
      </c>
      <c r="P1401" s="187">
        <v>424661</v>
      </c>
      <c r="Q1401" s="98">
        <f>VLOOKUP(H1401,Devices!$A$2:$C$2077,3,FALSE)</f>
        <v>432531</v>
      </c>
      <c r="R1401" s="94">
        <f t="shared" si="1042"/>
        <v>7870</v>
      </c>
      <c r="S1401" s="94"/>
      <c r="T1401" s="94">
        <f t="shared" si="1048"/>
        <v>7870</v>
      </c>
      <c r="U1401" s="96">
        <f t="shared" si="1049"/>
        <v>157.16390000000001</v>
      </c>
      <c r="V1401" s="99">
        <v>0</v>
      </c>
      <c r="W1401" s="100">
        <v>0</v>
      </c>
      <c r="X1401" s="94">
        <f t="shared" si="1043"/>
        <v>0</v>
      </c>
      <c r="Y1401" s="94"/>
      <c r="Z1401" s="94" t="str">
        <f t="shared" si="1050"/>
        <v>0</v>
      </c>
      <c r="AA1401" s="96">
        <f t="shared" si="1051"/>
        <v>0</v>
      </c>
      <c r="AB1401" s="91">
        <v>157.16390000000001</v>
      </c>
      <c r="AC1401" s="119"/>
    </row>
    <row r="1402" spans="1:34" s="4" customFormat="1" ht="15" customHeight="1">
      <c r="A1402" s="81" t="s">
        <v>2338</v>
      </c>
      <c r="B1402" s="93">
        <v>1013194530</v>
      </c>
      <c r="C1402" s="91">
        <f>SUM(U1402+AA1402)</f>
        <v>88.267400000000009</v>
      </c>
      <c r="D1402" s="294">
        <v>12355323</v>
      </c>
      <c r="E1402" s="90" t="s">
        <v>808</v>
      </c>
      <c r="F1402" s="90" t="s">
        <v>5070</v>
      </c>
      <c r="G1402" s="90" t="s">
        <v>851</v>
      </c>
      <c r="H1402" s="93" t="s">
        <v>1163</v>
      </c>
      <c r="I1402" s="94">
        <v>0</v>
      </c>
      <c r="J1402" s="94">
        <v>0</v>
      </c>
      <c r="K1402" s="95">
        <v>1.9970000000000002E-2</v>
      </c>
      <c r="L1402" s="96">
        <v>0.08</v>
      </c>
      <c r="M1402" s="96">
        <f t="shared" si="1040"/>
        <v>0</v>
      </c>
      <c r="N1402" s="96">
        <f t="shared" si="1041"/>
        <v>0</v>
      </c>
      <c r="O1402" s="96" t="s">
        <v>27</v>
      </c>
      <c r="P1402" s="187">
        <v>384727</v>
      </c>
      <c r="Q1402" s="98">
        <v>389147</v>
      </c>
      <c r="R1402" s="94">
        <f t="shared" si="1042"/>
        <v>4420</v>
      </c>
      <c r="S1402" s="94"/>
      <c r="T1402" s="94">
        <f t="shared" si="1048"/>
        <v>4420</v>
      </c>
      <c r="U1402" s="96">
        <f t="shared" si="1049"/>
        <v>88.267400000000009</v>
      </c>
      <c r="V1402" s="99">
        <v>0</v>
      </c>
      <c r="W1402" s="100">
        <v>0</v>
      </c>
      <c r="X1402" s="94">
        <f t="shared" si="1043"/>
        <v>0</v>
      </c>
      <c r="Y1402" s="94"/>
      <c r="Z1402" s="94" t="str">
        <f t="shared" si="1050"/>
        <v>0</v>
      </c>
      <c r="AA1402" s="96">
        <f t="shared" si="1051"/>
        <v>0</v>
      </c>
      <c r="AB1402" s="91">
        <v>88.267400000000009</v>
      </c>
      <c r="AC1402" s="119"/>
    </row>
    <row r="1403" spans="1:34" s="3" customFormat="1" ht="15" customHeight="1">
      <c r="A1403" s="81" t="s">
        <v>5187</v>
      </c>
      <c r="B1403" s="93">
        <v>1012002060</v>
      </c>
      <c r="C1403" s="91">
        <f>SUM(O1403+U1403+AA1403)</f>
        <v>486</v>
      </c>
      <c r="D1403" s="294">
        <v>13801955</v>
      </c>
      <c r="E1403" s="90" t="s">
        <v>812</v>
      </c>
      <c r="F1403" s="90" t="s">
        <v>5188</v>
      </c>
      <c r="G1403" s="90" t="s">
        <v>2983</v>
      </c>
      <c r="H1403" s="93" t="s">
        <v>5151</v>
      </c>
      <c r="I1403" s="94">
        <v>8000</v>
      </c>
      <c r="J1403" s="94">
        <v>4000</v>
      </c>
      <c r="K1403" s="95">
        <v>2.0750000000000001E-2</v>
      </c>
      <c r="L1403" s="96">
        <v>0.08</v>
      </c>
      <c r="M1403" s="96">
        <f t="shared" ref="M1403:M1432" si="1060">I1403*K1403</f>
        <v>166</v>
      </c>
      <c r="N1403" s="96">
        <f t="shared" ref="N1403:N1432" si="1061">J1403*L1403</f>
        <v>320</v>
      </c>
      <c r="O1403" s="96">
        <f>M1403+N1403</f>
        <v>486</v>
      </c>
      <c r="P1403" s="184">
        <v>60624</v>
      </c>
      <c r="Q1403" s="98">
        <f>VLOOKUP(H1403,Devices!$A$2:$C$2077,3,FALSE)</f>
        <v>63462</v>
      </c>
      <c r="R1403" s="94">
        <f t="shared" ref="R1403:R1432" si="1062">Q1403-P1403</f>
        <v>2838</v>
      </c>
      <c r="S1403" s="94" t="str">
        <f>IF(R1403-I1403&gt;0, R1403-I1403,"0")</f>
        <v>0</v>
      </c>
      <c r="T1403" s="119"/>
      <c r="U1403" s="96">
        <f>IF(S1403&gt;0,S1403*K1403,"0")</f>
        <v>0</v>
      </c>
      <c r="V1403" s="99">
        <v>29937</v>
      </c>
      <c r="W1403" s="100">
        <f>VLOOKUP(H1403,Devices!$A$2:$D$2077,4,FALSE)</f>
        <v>31142</v>
      </c>
      <c r="X1403" s="94">
        <f t="shared" ref="X1403:X1432" si="1063">W1403-V1403</f>
        <v>1205</v>
      </c>
      <c r="Y1403" s="94" t="str">
        <f>IF(X1403-J1403&gt;0,X1403-J1403,"0")</f>
        <v>0</v>
      </c>
      <c r="Z1403" s="119"/>
      <c r="AA1403" s="96">
        <f>IF(Y1403&gt;0,Y1403*L1403,"0")</f>
        <v>0</v>
      </c>
      <c r="AB1403" s="91">
        <v>486</v>
      </c>
      <c r="AC1403" s="119"/>
      <c r="AF1403" s="4"/>
      <c r="AG1403" s="4"/>
      <c r="AH1403" s="4"/>
    </row>
    <row r="1404" spans="1:34" s="3" customFormat="1" ht="15" customHeight="1">
      <c r="A1404" s="81">
        <v>169</v>
      </c>
      <c r="B1404" s="93">
        <v>1012589560</v>
      </c>
      <c r="C1404" s="91">
        <f>SUM(U1404+AA1404)</f>
        <v>0.16</v>
      </c>
      <c r="D1404" s="294">
        <v>12662544</v>
      </c>
      <c r="E1404" s="90" t="s">
        <v>1106</v>
      </c>
      <c r="F1404" s="90" t="s">
        <v>1107</v>
      </c>
      <c r="G1404" s="90" t="s">
        <v>1174</v>
      </c>
      <c r="H1404" s="93" t="s">
        <v>821</v>
      </c>
      <c r="I1404" s="94">
        <v>0</v>
      </c>
      <c r="J1404" s="94">
        <v>0</v>
      </c>
      <c r="K1404" s="95">
        <v>1.9970000000000002E-2</v>
      </c>
      <c r="L1404" s="96">
        <v>0.08</v>
      </c>
      <c r="M1404" s="96">
        <f t="shared" si="1060"/>
        <v>0</v>
      </c>
      <c r="N1404" s="96">
        <f t="shared" si="1061"/>
        <v>0</v>
      </c>
      <c r="O1404" s="96" t="s">
        <v>27</v>
      </c>
      <c r="P1404" s="187">
        <v>84093</v>
      </c>
      <c r="Q1404" s="98">
        <f>VLOOKUP(H1404,Devices!$A$2:$C$2077,3,FALSE)</f>
        <v>84093</v>
      </c>
      <c r="R1404" s="94">
        <f t="shared" si="1062"/>
        <v>0</v>
      </c>
      <c r="S1404" s="94"/>
      <c r="T1404" s="94" t="str">
        <f t="shared" ref="T1404:T1411" si="1064">IF(R1404-I1404&gt;0, R1404-I1404,"0")</f>
        <v>0</v>
      </c>
      <c r="U1404" s="96">
        <f t="shared" ref="U1404:U1411" si="1065">IF(T1404&gt;0,T1404*K1404,"0")</f>
        <v>0</v>
      </c>
      <c r="V1404" s="99">
        <v>74767</v>
      </c>
      <c r="W1404" s="100">
        <f>VLOOKUP(H1404,Devices!$A$2:$D$2077,4,FALSE)</f>
        <v>74769</v>
      </c>
      <c r="X1404" s="94">
        <f t="shared" si="1063"/>
        <v>2</v>
      </c>
      <c r="Y1404" s="94"/>
      <c r="Z1404" s="94">
        <f t="shared" ref="Z1404:Z1411" si="1066">IF(X1404-J1404&gt;0,X1404-J1404,"0")</f>
        <v>2</v>
      </c>
      <c r="AA1404" s="96">
        <f t="shared" ref="AA1404:AA1411" si="1067">IF(Z1404&gt;0,Z1404*L1404,"0")</f>
        <v>0.16</v>
      </c>
      <c r="AB1404" s="91">
        <v>0.16</v>
      </c>
      <c r="AC1404" s="119"/>
      <c r="AF1404" s="4"/>
    </row>
    <row r="1405" spans="1:34" s="3" customFormat="1" ht="15" customHeight="1">
      <c r="A1405" s="81">
        <v>169</v>
      </c>
      <c r="B1405" s="93">
        <v>1012589560</v>
      </c>
      <c r="C1405" s="91">
        <f>SUM(U1405+AA1405)</f>
        <v>108.92472000000001</v>
      </c>
      <c r="D1405" s="294">
        <v>12355261</v>
      </c>
      <c r="E1405" s="90" t="s">
        <v>1106</v>
      </c>
      <c r="F1405" s="90" t="s">
        <v>4037</v>
      </c>
      <c r="G1405" s="90" t="s">
        <v>1170</v>
      </c>
      <c r="H1405" s="93" t="s">
        <v>823</v>
      </c>
      <c r="I1405" s="94">
        <v>0</v>
      </c>
      <c r="J1405" s="94">
        <v>0</v>
      </c>
      <c r="K1405" s="95">
        <v>1.9970000000000002E-2</v>
      </c>
      <c r="L1405" s="96">
        <v>0.08</v>
      </c>
      <c r="M1405" s="96">
        <f t="shared" si="1060"/>
        <v>0</v>
      </c>
      <c r="N1405" s="96">
        <f t="shared" si="1061"/>
        <v>0</v>
      </c>
      <c r="O1405" s="96" t="s">
        <v>27</v>
      </c>
      <c r="P1405" s="187">
        <v>116273</v>
      </c>
      <c r="Q1405" s="98">
        <f>VLOOKUP(H1405,Devices!$A$2:$C$2077,3,FALSE)</f>
        <v>117449</v>
      </c>
      <c r="R1405" s="94">
        <f t="shared" si="1062"/>
        <v>1176</v>
      </c>
      <c r="S1405" s="94"/>
      <c r="T1405" s="94">
        <f t="shared" si="1064"/>
        <v>1176</v>
      </c>
      <c r="U1405" s="96">
        <f t="shared" si="1065"/>
        <v>23.484720000000003</v>
      </c>
      <c r="V1405" s="99">
        <v>35399</v>
      </c>
      <c r="W1405" s="100">
        <f>VLOOKUP(H1405,Devices!$A$2:$D$2077,4,FALSE)</f>
        <v>36467</v>
      </c>
      <c r="X1405" s="94">
        <f t="shared" si="1063"/>
        <v>1068</v>
      </c>
      <c r="Y1405" s="94"/>
      <c r="Z1405" s="94">
        <f t="shared" si="1066"/>
        <v>1068</v>
      </c>
      <c r="AA1405" s="96">
        <f t="shared" si="1067"/>
        <v>85.44</v>
      </c>
      <c r="AB1405" s="91">
        <v>108.92472000000001</v>
      </c>
      <c r="AC1405" s="119"/>
    </row>
    <row r="1406" spans="1:34" s="3" customFormat="1" ht="15" customHeight="1">
      <c r="A1406" s="81">
        <v>169</v>
      </c>
      <c r="B1406" s="93">
        <v>1012503050</v>
      </c>
      <c r="C1406" s="91">
        <f>SUM(U1406+AA1406)</f>
        <v>97.394450000000006</v>
      </c>
      <c r="D1406" s="294">
        <v>12355262</v>
      </c>
      <c r="E1406" s="90" t="s">
        <v>1106</v>
      </c>
      <c r="F1406" s="90" t="s">
        <v>1108</v>
      </c>
      <c r="G1406" s="90" t="s">
        <v>1170</v>
      </c>
      <c r="H1406" s="93" t="s">
        <v>824</v>
      </c>
      <c r="I1406" s="94">
        <v>0</v>
      </c>
      <c r="J1406" s="94">
        <v>0</v>
      </c>
      <c r="K1406" s="95">
        <v>1.9970000000000002E-2</v>
      </c>
      <c r="L1406" s="96">
        <v>0.08</v>
      </c>
      <c r="M1406" s="96">
        <f t="shared" si="1060"/>
        <v>0</v>
      </c>
      <c r="N1406" s="96">
        <f t="shared" si="1061"/>
        <v>0</v>
      </c>
      <c r="O1406" s="96" t="s">
        <v>27</v>
      </c>
      <c r="P1406" s="187">
        <v>96591</v>
      </c>
      <c r="Q1406" s="98">
        <f>VLOOKUP(H1406,Devices!$A$2:$C$2077,3,FALSE)</f>
        <v>98776</v>
      </c>
      <c r="R1406" s="94">
        <f t="shared" si="1062"/>
        <v>2185</v>
      </c>
      <c r="S1406" s="94"/>
      <c r="T1406" s="94">
        <f t="shared" si="1064"/>
        <v>2185</v>
      </c>
      <c r="U1406" s="96">
        <f t="shared" si="1065"/>
        <v>43.634450000000001</v>
      </c>
      <c r="V1406" s="99">
        <v>41114</v>
      </c>
      <c r="W1406" s="100">
        <f>VLOOKUP(H1406,Devices!$A$2:$D$2077,4,FALSE)</f>
        <v>41786</v>
      </c>
      <c r="X1406" s="94">
        <f t="shared" si="1063"/>
        <v>672</v>
      </c>
      <c r="Y1406" s="94"/>
      <c r="Z1406" s="94">
        <f t="shared" si="1066"/>
        <v>672</v>
      </c>
      <c r="AA1406" s="96">
        <f t="shared" si="1067"/>
        <v>53.76</v>
      </c>
      <c r="AB1406" s="91">
        <v>97.394450000000006</v>
      </c>
      <c r="AC1406" s="119"/>
    </row>
    <row r="1407" spans="1:34" s="3" customFormat="1" ht="15" customHeight="1">
      <c r="A1407" s="81">
        <v>169</v>
      </c>
      <c r="B1407" s="93">
        <v>1012500160</v>
      </c>
      <c r="C1407" s="91">
        <f>SUM(U1407+AA1407)</f>
        <v>59.313820000000007</v>
      </c>
      <c r="D1407" s="294">
        <v>12355263</v>
      </c>
      <c r="E1407" s="90" t="s">
        <v>1106</v>
      </c>
      <c r="F1407" s="90" t="s">
        <v>1109</v>
      </c>
      <c r="G1407" s="90" t="s">
        <v>1170</v>
      </c>
      <c r="H1407" s="93" t="s">
        <v>825</v>
      </c>
      <c r="I1407" s="94">
        <v>0</v>
      </c>
      <c r="J1407" s="94">
        <v>0</v>
      </c>
      <c r="K1407" s="95">
        <v>1.9970000000000002E-2</v>
      </c>
      <c r="L1407" s="96">
        <v>0.08</v>
      </c>
      <c r="M1407" s="96">
        <f t="shared" si="1060"/>
        <v>0</v>
      </c>
      <c r="N1407" s="96">
        <f t="shared" si="1061"/>
        <v>0</v>
      </c>
      <c r="O1407" s="96" t="s">
        <v>27</v>
      </c>
      <c r="P1407" s="187">
        <v>48349</v>
      </c>
      <c r="Q1407" s="98">
        <f>VLOOKUP(H1407,Devices!$A$2:$C$2077,3,FALSE)</f>
        <v>48555</v>
      </c>
      <c r="R1407" s="94">
        <f t="shared" si="1062"/>
        <v>206</v>
      </c>
      <c r="S1407" s="94"/>
      <c r="T1407" s="94">
        <f t="shared" si="1064"/>
        <v>206</v>
      </c>
      <c r="U1407" s="96">
        <f t="shared" si="1065"/>
        <v>4.1138200000000005</v>
      </c>
      <c r="V1407" s="99">
        <v>50004</v>
      </c>
      <c r="W1407" s="100">
        <f>VLOOKUP(H1407,Devices!$A$2:$D$2077,4,FALSE)</f>
        <v>50694</v>
      </c>
      <c r="X1407" s="94">
        <f t="shared" si="1063"/>
        <v>690</v>
      </c>
      <c r="Y1407" s="94"/>
      <c r="Z1407" s="94">
        <f t="shared" si="1066"/>
        <v>690</v>
      </c>
      <c r="AA1407" s="96">
        <f t="shared" si="1067"/>
        <v>55.2</v>
      </c>
      <c r="AB1407" s="91">
        <v>59.313820000000007</v>
      </c>
      <c r="AC1407" s="119"/>
    </row>
    <row r="1408" spans="1:34" s="3" customFormat="1" ht="15" customHeight="1">
      <c r="A1408" s="81">
        <v>169</v>
      </c>
      <c r="B1408" s="93">
        <v>1012003540</v>
      </c>
      <c r="C1408" s="91">
        <f>SUM(U1408+AA1408)</f>
        <v>9.2061700000000002</v>
      </c>
      <c r="D1408" s="294">
        <v>12355260</v>
      </c>
      <c r="E1408" s="90" t="s">
        <v>1106</v>
      </c>
      <c r="F1408" s="90" t="s">
        <v>1110</v>
      </c>
      <c r="G1408" s="90" t="s">
        <v>851</v>
      </c>
      <c r="H1408" s="93" t="s">
        <v>826</v>
      </c>
      <c r="I1408" s="94">
        <v>0</v>
      </c>
      <c r="J1408" s="94">
        <v>0</v>
      </c>
      <c r="K1408" s="95">
        <v>1.9970000000000002E-2</v>
      </c>
      <c r="L1408" s="96">
        <v>0.08</v>
      </c>
      <c r="M1408" s="96">
        <f t="shared" si="1060"/>
        <v>0</v>
      </c>
      <c r="N1408" s="96">
        <f t="shared" si="1061"/>
        <v>0</v>
      </c>
      <c r="O1408" s="96" t="s">
        <v>27</v>
      </c>
      <c r="P1408" s="187">
        <v>128052</v>
      </c>
      <c r="Q1408" s="98">
        <f>VLOOKUP(H1408,Devices!$A$2:$C$2077,3,FALSE)</f>
        <v>128513</v>
      </c>
      <c r="R1408" s="94">
        <f t="shared" si="1062"/>
        <v>461</v>
      </c>
      <c r="S1408" s="94"/>
      <c r="T1408" s="94">
        <f t="shared" si="1064"/>
        <v>461</v>
      </c>
      <c r="U1408" s="96">
        <f t="shared" si="1065"/>
        <v>9.2061700000000002</v>
      </c>
      <c r="V1408" s="99">
        <v>0</v>
      </c>
      <c r="W1408" s="100">
        <v>0</v>
      </c>
      <c r="X1408" s="94">
        <f t="shared" si="1063"/>
        <v>0</v>
      </c>
      <c r="Y1408" s="94"/>
      <c r="Z1408" s="94" t="str">
        <f t="shared" si="1066"/>
        <v>0</v>
      </c>
      <c r="AA1408" s="96">
        <f t="shared" si="1067"/>
        <v>0</v>
      </c>
      <c r="AB1408" s="91">
        <v>9.2061700000000002</v>
      </c>
      <c r="AC1408" s="119"/>
    </row>
    <row r="1409" spans="1:34" s="3" customFormat="1" ht="15" customHeight="1">
      <c r="A1409" s="81" t="s">
        <v>1497</v>
      </c>
      <c r="B1409" s="93">
        <v>1012003540</v>
      </c>
      <c r="C1409" s="91">
        <f>SUM(U1409+AA1409)</f>
        <v>114.58355</v>
      </c>
      <c r="D1409" s="294">
        <v>12602187</v>
      </c>
      <c r="E1409" s="90" t="s">
        <v>1498</v>
      </c>
      <c r="F1409" s="90" t="s">
        <v>1499</v>
      </c>
      <c r="G1409" s="90" t="s">
        <v>1481</v>
      </c>
      <c r="H1409" s="93" t="s">
        <v>1504</v>
      </c>
      <c r="I1409" s="94">
        <v>0</v>
      </c>
      <c r="J1409" s="94">
        <v>0</v>
      </c>
      <c r="K1409" s="95">
        <v>1.9970000000000002E-2</v>
      </c>
      <c r="L1409" s="96">
        <v>0.08</v>
      </c>
      <c r="M1409" s="96">
        <f t="shared" si="1060"/>
        <v>0</v>
      </c>
      <c r="N1409" s="96">
        <f t="shared" si="1061"/>
        <v>0</v>
      </c>
      <c r="O1409" s="96" t="s">
        <v>27</v>
      </c>
      <c r="P1409" s="187">
        <v>102800</v>
      </c>
      <c r="Q1409" s="98">
        <f>VLOOKUP(H1409,Devices!$A$2:$C$2077,3,FALSE)</f>
        <v>104015</v>
      </c>
      <c r="R1409" s="94">
        <f t="shared" si="1062"/>
        <v>1215</v>
      </c>
      <c r="S1409" s="94"/>
      <c r="T1409" s="94">
        <f t="shared" si="1064"/>
        <v>1215</v>
      </c>
      <c r="U1409" s="96">
        <f t="shared" si="1065"/>
        <v>24.263550000000002</v>
      </c>
      <c r="V1409" s="99">
        <v>52184</v>
      </c>
      <c r="W1409" s="100">
        <f>VLOOKUP(H1409,Devices!$A$2:$D$2077,4,FALSE)</f>
        <v>53313</v>
      </c>
      <c r="X1409" s="94">
        <f t="shared" si="1063"/>
        <v>1129</v>
      </c>
      <c r="Y1409" s="94"/>
      <c r="Z1409" s="94">
        <f t="shared" si="1066"/>
        <v>1129</v>
      </c>
      <c r="AA1409" s="96">
        <f t="shared" si="1067"/>
        <v>90.320000000000007</v>
      </c>
      <c r="AB1409" s="91">
        <v>114.58355</v>
      </c>
      <c r="AC1409" s="119"/>
    </row>
    <row r="1410" spans="1:34" s="4" customFormat="1" ht="15" customHeight="1">
      <c r="A1410" s="81" t="s">
        <v>2148</v>
      </c>
      <c r="B1410" s="93">
        <v>1012500160</v>
      </c>
      <c r="C1410" s="91">
        <f>SUM(U1410+AA1410)</f>
        <v>38.342400000000005</v>
      </c>
      <c r="D1410" s="294">
        <v>12355328</v>
      </c>
      <c r="E1410" s="90" t="s">
        <v>2149</v>
      </c>
      <c r="F1410" s="90" t="s">
        <v>2150</v>
      </c>
      <c r="G1410" s="90" t="s">
        <v>1248</v>
      </c>
      <c r="H1410" s="93" t="s">
        <v>1198</v>
      </c>
      <c r="I1410" s="94">
        <v>0</v>
      </c>
      <c r="J1410" s="94">
        <v>0</v>
      </c>
      <c r="K1410" s="95">
        <v>1.9970000000000002E-2</v>
      </c>
      <c r="L1410" s="96">
        <v>0.08</v>
      </c>
      <c r="M1410" s="96">
        <f t="shared" si="1060"/>
        <v>0</v>
      </c>
      <c r="N1410" s="96">
        <f t="shared" si="1061"/>
        <v>0</v>
      </c>
      <c r="O1410" s="96" t="s">
        <v>27</v>
      </c>
      <c r="P1410" s="187">
        <v>111144</v>
      </c>
      <c r="Q1410" s="98">
        <f>VLOOKUP(H1410,Devices!$A$2:$C$2077,3,FALSE)</f>
        <v>113064</v>
      </c>
      <c r="R1410" s="94">
        <f t="shared" si="1062"/>
        <v>1920</v>
      </c>
      <c r="S1410" s="94"/>
      <c r="T1410" s="94">
        <f t="shared" si="1064"/>
        <v>1920</v>
      </c>
      <c r="U1410" s="96">
        <f t="shared" si="1065"/>
        <v>38.342400000000005</v>
      </c>
      <c r="V1410" s="99">
        <v>0</v>
      </c>
      <c r="W1410" s="100">
        <v>0</v>
      </c>
      <c r="X1410" s="94">
        <f t="shared" si="1063"/>
        <v>0</v>
      </c>
      <c r="Y1410" s="94"/>
      <c r="Z1410" s="94" t="str">
        <f t="shared" si="1066"/>
        <v>0</v>
      </c>
      <c r="AA1410" s="96">
        <f t="shared" si="1067"/>
        <v>0</v>
      </c>
      <c r="AB1410" s="91">
        <v>38.342400000000005</v>
      </c>
      <c r="AC1410" s="119"/>
      <c r="AF1410" s="3"/>
      <c r="AG1410" s="3"/>
      <c r="AH1410" s="3"/>
    </row>
    <row r="1411" spans="1:34" s="4" customFormat="1" ht="15" customHeight="1">
      <c r="A1411" s="81" t="s">
        <v>2370</v>
      </c>
      <c r="B1411" s="93">
        <v>1012589560</v>
      </c>
      <c r="C1411" s="91">
        <f>SUM(U1411+AA1411)</f>
        <v>1083.80944</v>
      </c>
      <c r="D1411" s="294">
        <v>12884357</v>
      </c>
      <c r="E1411" s="90" t="s">
        <v>1106</v>
      </c>
      <c r="F1411" s="90" t="s">
        <v>2371</v>
      </c>
      <c r="G1411" s="90" t="s">
        <v>1181</v>
      </c>
      <c r="H1411" s="93" t="s">
        <v>2372</v>
      </c>
      <c r="I1411" s="94">
        <v>0</v>
      </c>
      <c r="J1411" s="94">
        <v>0</v>
      </c>
      <c r="K1411" s="95">
        <v>1.9970000000000002E-2</v>
      </c>
      <c r="L1411" s="96">
        <v>0.08</v>
      </c>
      <c r="M1411" s="96">
        <f t="shared" si="1060"/>
        <v>0</v>
      </c>
      <c r="N1411" s="96">
        <f t="shared" si="1061"/>
        <v>0</v>
      </c>
      <c r="O1411" s="96" t="s">
        <v>27</v>
      </c>
      <c r="P1411" s="187">
        <v>208158</v>
      </c>
      <c r="Q1411" s="98">
        <f>VLOOKUP(H1411,Devices!$A$2:$C$2077,3,FALSE)</f>
        <v>214510</v>
      </c>
      <c r="R1411" s="94">
        <f t="shared" si="1062"/>
        <v>6352</v>
      </c>
      <c r="S1411" s="94"/>
      <c r="T1411" s="94">
        <f t="shared" si="1064"/>
        <v>6352</v>
      </c>
      <c r="U1411" s="96">
        <f t="shared" si="1065"/>
        <v>126.84944000000002</v>
      </c>
      <c r="V1411" s="99">
        <v>225387</v>
      </c>
      <c r="W1411" s="100">
        <f>VLOOKUP(H1411,Devices!$A$2:$D$2077,4,FALSE)</f>
        <v>237349</v>
      </c>
      <c r="X1411" s="94">
        <f t="shared" si="1063"/>
        <v>11962</v>
      </c>
      <c r="Y1411" s="94"/>
      <c r="Z1411" s="94">
        <f t="shared" si="1066"/>
        <v>11962</v>
      </c>
      <c r="AA1411" s="96">
        <f t="shared" si="1067"/>
        <v>956.96</v>
      </c>
      <c r="AB1411" s="91">
        <v>1083.80944</v>
      </c>
      <c r="AC1411" s="119"/>
      <c r="AF1411" s="3"/>
    </row>
    <row r="1412" spans="1:34" s="4" customFormat="1" ht="15" customHeight="1">
      <c r="A1412" s="81" t="s">
        <v>3288</v>
      </c>
      <c r="B1412" s="93">
        <v>1012500160</v>
      </c>
      <c r="C1412" s="91">
        <f>SUM(O1412+U1412+AA1412)</f>
        <v>207.5</v>
      </c>
      <c r="D1412" s="294">
        <v>12988641</v>
      </c>
      <c r="E1412" s="90" t="s">
        <v>3289</v>
      </c>
      <c r="F1412" s="90" t="s">
        <v>3290</v>
      </c>
      <c r="G1412" s="90" t="s">
        <v>1254</v>
      </c>
      <c r="H1412" s="93" t="s">
        <v>3258</v>
      </c>
      <c r="I1412" s="94">
        <v>10000</v>
      </c>
      <c r="J1412" s="94">
        <v>0</v>
      </c>
      <c r="K1412" s="95">
        <v>2.0750000000000001E-2</v>
      </c>
      <c r="L1412" s="96">
        <v>0.08</v>
      </c>
      <c r="M1412" s="96">
        <f t="shared" si="1060"/>
        <v>207.5</v>
      </c>
      <c r="N1412" s="96">
        <f t="shared" si="1061"/>
        <v>0</v>
      </c>
      <c r="O1412" s="96">
        <f>M1412+N1412</f>
        <v>207.5</v>
      </c>
      <c r="P1412" s="184">
        <v>81709</v>
      </c>
      <c r="Q1412" s="98">
        <f>VLOOKUP(H1412,Devices!$A$2:$C$2077,3,FALSE)</f>
        <v>82756</v>
      </c>
      <c r="R1412" s="94">
        <f t="shared" si="1062"/>
        <v>1047</v>
      </c>
      <c r="S1412" s="94" t="str">
        <f>IF(R1412-I1412&gt;0, R1412-I1412,"0")</f>
        <v>0</v>
      </c>
      <c r="T1412" s="119"/>
      <c r="U1412" s="96">
        <f>IF(S1412&gt;0,S1412*K1412,"0")</f>
        <v>0</v>
      </c>
      <c r="V1412" s="99">
        <v>0</v>
      </c>
      <c r="W1412" s="100">
        <f>VLOOKUP(H1412,Devices!$A$2:$D$2077,4,FALSE)</f>
        <v>0</v>
      </c>
      <c r="X1412" s="94">
        <f t="shared" si="1063"/>
        <v>0</v>
      </c>
      <c r="Y1412" s="94" t="str">
        <f>IF(X1412-J1412&gt;0,X1412-J1412,"0")</f>
        <v>0</v>
      </c>
      <c r="Z1412" s="119"/>
      <c r="AA1412" s="96">
        <f>IF(Y1412&gt;0,Y1412*L1412,"0")</f>
        <v>0</v>
      </c>
      <c r="AB1412" s="91">
        <v>207.5</v>
      </c>
      <c r="AC1412" s="119"/>
    </row>
    <row r="1413" spans="1:34" s="3" customFormat="1" ht="15" customHeight="1">
      <c r="A1413" s="81" t="s">
        <v>3903</v>
      </c>
      <c r="B1413" s="93">
        <v>1012580960</v>
      </c>
      <c r="C1413" s="91">
        <f>SUM(U1413+AA1413)</f>
        <v>187.89002000000002</v>
      </c>
      <c r="D1413" s="294">
        <v>13307281</v>
      </c>
      <c r="E1413" s="90" t="s">
        <v>1106</v>
      </c>
      <c r="F1413" s="90" t="s">
        <v>1555</v>
      </c>
      <c r="G1413" s="90" t="s">
        <v>3466</v>
      </c>
      <c r="H1413" s="93" t="s">
        <v>3904</v>
      </c>
      <c r="I1413" s="94">
        <v>0</v>
      </c>
      <c r="J1413" s="94">
        <v>0</v>
      </c>
      <c r="K1413" s="95">
        <v>1.9970000000000002E-2</v>
      </c>
      <c r="L1413" s="96">
        <v>0.08</v>
      </c>
      <c r="M1413" s="96">
        <f t="shared" si="1060"/>
        <v>0</v>
      </c>
      <c r="N1413" s="96">
        <f t="shared" si="1061"/>
        <v>0</v>
      </c>
      <c r="O1413" s="96" t="s">
        <v>27</v>
      </c>
      <c r="P1413" s="187">
        <v>176477</v>
      </c>
      <c r="Q1413" s="98">
        <f>VLOOKUP(H1413,Devices!$A$2:$C$2077,3,FALSE)</f>
        <v>184143</v>
      </c>
      <c r="R1413" s="94">
        <f t="shared" si="1062"/>
        <v>7666</v>
      </c>
      <c r="S1413" s="94"/>
      <c r="T1413" s="94">
        <f>IF(R1413-I1413&gt;0, R1413-I1413,"0")</f>
        <v>7666</v>
      </c>
      <c r="U1413" s="96">
        <f>IF(T1413&gt;0,T1413*K1413,"0")</f>
        <v>153.09002000000001</v>
      </c>
      <c r="V1413" s="99">
        <v>33075</v>
      </c>
      <c r="W1413" s="100">
        <f>VLOOKUP(H1413,Devices!$A$2:$D$2077,4,FALSE)</f>
        <v>33510</v>
      </c>
      <c r="X1413" s="94">
        <f t="shared" si="1063"/>
        <v>435</v>
      </c>
      <c r="Y1413" s="94"/>
      <c r="Z1413" s="94">
        <f>IF(X1413-J1413&gt;0,X1413-J1413,"0")</f>
        <v>435</v>
      </c>
      <c r="AA1413" s="96">
        <f>IF(Z1413&gt;0,Z1413*L1413,"0")</f>
        <v>34.800000000000004</v>
      </c>
      <c r="AB1413" s="91">
        <v>187.89002000000002</v>
      </c>
      <c r="AC1413" s="119"/>
      <c r="AF1413" s="4"/>
      <c r="AG1413" s="4"/>
      <c r="AH1413" s="4"/>
    </row>
    <row r="1414" spans="1:34" s="4" customFormat="1" ht="15" customHeight="1">
      <c r="A1414" s="81" t="s">
        <v>4951</v>
      </c>
      <c r="B1414" s="93">
        <v>1012503050</v>
      </c>
      <c r="C1414" s="91">
        <f>SUM(U1414+AA1414)</f>
        <v>27.129170000000002</v>
      </c>
      <c r="D1414" s="294">
        <v>12356338</v>
      </c>
      <c r="E1414" s="90" t="s">
        <v>1106</v>
      </c>
      <c r="F1414" s="90" t="s">
        <v>4952</v>
      </c>
      <c r="G1414" s="90" t="s">
        <v>2362</v>
      </c>
      <c r="H1414" s="93" t="s">
        <v>4911</v>
      </c>
      <c r="I1414" s="94">
        <v>0</v>
      </c>
      <c r="J1414" s="94">
        <v>0</v>
      </c>
      <c r="K1414" s="95">
        <v>1.9970000000000002E-2</v>
      </c>
      <c r="L1414" s="96">
        <v>0.08</v>
      </c>
      <c r="M1414" s="96">
        <f t="shared" ref="M1414" si="1068">I1414*K1414</f>
        <v>0</v>
      </c>
      <c r="N1414" s="96">
        <f t="shared" ref="N1414" si="1069">J1414*L1414</f>
        <v>0</v>
      </c>
      <c r="O1414" s="96" t="s">
        <v>27</v>
      </c>
      <c r="P1414" s="187">
        <v>20237</v>
      </c>
      <c r="Q1414" s="98">
        <f>VLOOKUP(H1414,Devices!$A$2:$C$2077,3,FALSE)</f>
        <v>20598</v>
      </c>
      <c r="R1414" s="94">
        <f t="shared" ref="R1414" si="1070">Q1414-P1414</f>
        <v>361</v>
      </c>
      <c r="S1414" s="94"/>
      <c r="T1414" s="94">
        <f t="shared" ref="T1414" si="1071">IF(R1414-I1414&gt;0, R1414-I1414,"0")</f>
        <v>361</v>
      </c>
      <c r="U1414" s="96">
        <f t="shared" ref="U1414" si="1072">IF(T1414&gt;0,T1414*K1414,"0")</f>
        <v>7.2091700000000003</v>
      </c>
      <c r="V1414" s="99">
        <v>2842</v>
      </c>
      <c r="W1414" s="100">
        <f>VLOOKUP(H1414,Devices!$A$2:$D$2077,4,FALSE)</f>
        <v>3091</v>
      </c>
      <c r="X1414" s="94">
        <f t="shared" ref="X1414" si="1073">W1414-V1414</f>
        <v>249</v>
      </c>
      <c r="Y1414" s="94"/>
      <c r="Z1414" s="94">
        <f t="shared" ref="Z1414" si="1074">IF(X1414-J1414&gt;0,X1414-J1414,"0")</f>
        <v>249</v>
      </c>
      <c r="AA1414" s="96">
        <f t="shared" ref="AA1414" si="1075">IF(Z1414&gt;0,Z1414*L1414,"0")</f>
        <v>19.920000000000002</v>
      </c>
      <c r="AB1414" s="91">
        <v>27.129170000000002</v>
      </c>
      <c r="AC1414" s="119"/>
      <c r="AH1414" s="3"/>
    </row>
    <row r="1415" spans="1:34" s="4" customFormat="1" ht="15" customHeight="1">
      <c r="A1415" s="81" t="s">
        <v>5931</v>
      </c>
      <c r="B1415" s="93">
        <v>1012003540</v>
      </c>
      <c r="C1415" s="91">
        <f>SUM(U1415+AA1415)</f>
        <v>466.14784000000003</v>
      </c>
      <c r="D1415" s="294">
        <v>13714382</v>
      </c>
      <c r="E1415" s="90" t="s">
        <v>1106</v>
      </c>
      <c r="F1415" s="90" t="s">
        <v>5932</v>
      </c>
      <c r="G1415" s="90" t="s">
        <v>5562</v>
      </c>
      <c r="H1415" s="93" t="s">
        <v>5879</v>
      </c>
      <c r="I1415" s="94">
        <v>0</v>
      </c>
      <c r="J1415" s="94">
        <v>0</v>
      </c>
      <c r="K1415" s="95">
        <v>1.9970000000000002E-2</v>
      </c>
      <c r="L1415" s="96">
        <v>0.08</v>
      </c>
      <c r="M1415" s="96">
        <f t="shared" ref="M1415" si="1076">I1415*K1415</f>
        <v>0</v>
      </c>
      <c r="N1415" s="96">
        <f t="shared" ref="N1415" si="1077">J1415*L1415</f>
        <v>0</v>
      </c>
      <c r="O1415" s="96" t="s">
        <v>27</v>
      </c>
      <c r="P1415" s="187">
        <v>2604</v>
      </c>
      <c r="Q1415" s="98">
        <f>VLOOKUP(H1415,Devices!$A$2:$C$2077,3,FALSE)</f>
        <v>5676</v>
      </c>
      <c r="R1415" s="94">
        <f t="shared" ref="R1415" si="1078">Q1415-P1415</f>
        <v>3072</v>
      </c>
      <c r="S1415" s="94"/>
      <c r="T1415" s="94">
        <f t="shared" ref="T1415" si="1079">IF(R1415-I1415&gt;0, R1415-I1415,"0")</f>
        <v>3072</v>
      </c>
      <c r="U1415" s="96">
        <f t="shared" ref="U1415" si="1080">IF(T1415&gt;0,T1415*K1415,"0")</f>
        <v>61.347840000000005</v>
      </c>
      <c r="V1415" s="99">
        <v>6618</v>
      </c>
      <c r="W1415" s="100">
        <f>VLOOKUP(H1415,Devices!$A$2:$D$2077,4,FALSE)</f>
        <v>11678</v>
      </c>
      <c r="X1415" s="94">
        <f t="shared" ref="X1415" si="1081">W1415-V1415</f>
        <v>5060</v>
      </c>
      <c r="Y1415" s="94"/>
      <c r="Z1415" s="94">
        <f t="shared" ref="Z1415" si="1082">IF(X1415-J1415&gt;0,X1415-J1415,"0")</f>
        <v>5060</v>
      </c>
      <c r="AA1415" s="96">
        <f t="shared" ref="AA1415" si="1083">IF(Z1415&gt;0,Z1415*L1415,"0")</f>
        <v>404.8</v>
      </c>
      <c r="AB1415" s="91">
        <v>466.14784000000003</v>
      </c>
      <c r="AC1415" s="119"/>
    </row>
    <row r="1416" spans="1:34" s="4" customFormat="1" ht="15" customHeight="1">
      <c r="A1416" s="81" t="s">
        <v>6720</v>
      </c>
      <c r="B1416" s="93">
        <v>1012003540</v>
      </c>
      <c r="C1416" s="91">
        <f>SUM(U1416+AA1416)</f>
        <v>18.751830000000002</v>
      </c>
      <c r="D1416" s="294">
        <v>13586827</v>
      </c>
      <c r="E1416" s="90" t="s">
        <v>1106</v>
      </c>
      <c r="F1416" s="90" t="s">
        <v>6721</v>
      </c>
      <c r="G1416" s="90" t="s">
        <v>2200</v>
      </c>
      <c r="H1416" s="93" t="s">
        <v>6722</v>
      </c>
      <c r="I1416" s="94">
        <v>0</v>
      </c>
      <c r="J1416" s="94">
        <v>0</v>
      </c>
      <c r="K1416" s="95">
        <v>1.9970000000000002E-2</v>
      </c>
      <c r="L1416" s="96">
        <v>0.08</v>
      </c>
      <c r="M1416" s="96">
        <f t="shared" ref="M1416" si="1084">I1416*K1416</f>
        <v>0</v>
      </c>
      <c r="N1416" s="96">
        <f t="shared" ref="N1416" si="1085">J1416*L1416</f>
        <v>0</v>
      </c>
      <c r="O1416" s="96" t="s">
        <v>27</v>
      </c>
      <c r="P1416" s="187">
        <v>2</v>
      </c>
      <c r="Q1416" s="98">
        <f>VLOOKUP(H1416,Devices!$A$2:$C$2077,3,FALSE)</f>
        <v>941</v>
      </c>
      <c r="R1416" s="94">
        <f t="shared" ref="R1416" si="1086">Q1416-P1416</f>
        <v>939</v>
      </c>
      <c r="S1416" s="94"/>
      <c r="T1416" s="94">
        <f t="shared" ref="T1416" si="1087">IF(R1416-I1416&gt;0, R1416-I1416,"0")</f>
        <v>939</v>
      </c>
      <c r="U1416" s="96">
        <f t="shared" ref="U1416" si="1088">IF(T1416&gt;0,T1416*K1416,"0")</f>
        <v>18.751830000000002</v>
      </c>
      <c r="V1416" s="99">
        <v>0</v>
      </c>
      <c r="W1416" s="100">
        <v>0</v>
      </c>
      <c r="X1416" s="94">
        <f t="shared" ref="X1416" si="1089">W1416-V1416</f>
        <v>0</v>
      </c>
      <c r="Y1416" s="94"/>
      <c r="Z1416" s="94" t="str">
        <f t="shared" ref="Z1416" si="1090">IF(X1416-J1416&gt;0,X1416-J1416,"0")</f>
        <v>0</v>
      </c>
      <c r="AA1416" s="96">
        <f t="shared" ref="AA1416" si="1091">IF(Z1416&gt;0,Z1416*L1416,"0")</f>
        <v>0</v>
      </c>
      <c r="AB1416" s="91">
        <v>18.751830000000002</v>
      </c>
      <c r="AC1416" s="119"/>
    </row>
    <row r="1417" spans="1:34" s="3" customFormat="1" ht="15" customHeight="1">
      <c r="A1417" s="81">
        <v>170</v>
      </c>
      <c r="B1417" s="90">
        <v>1013196410</v>
      </c>
      <c r="C1417" s="91">
        <f>SUM(U1417+AA1417)</f>
        <v>25.801240000000004</v>
      </c>
      <c r="D1417" s="294">
        <v>12355274</v>
      </c>
      <c r="E1417" s="90" t="s">
        <v>978</v>
      </c>
      <c r="F1417" s="90" t="s">
        <v>1500</v>
      </c>
      <c r="G1417" s="90" t="s">
        <v>851</v>
      </c>
      <c r="H1417" s="93" t="s">
        <v>819</v>
      </c>
      <c r="I1417" s="94">
        <v>0</v>
      </c>
      <c r="J1417" s="94">
        <v>0</v>
      </c>
      <c r="K1417" s="95">
        <v>1.9970000000000002E-2</v>
      </c>
      <c r="L1417" s="96">
        <v>0.08</v>
      </c>
      <c r="M1417" s="96">
        <f t="shared" si="1060"/>
        <v>0</v>
      </c>
      <c r="N1417" s="96">
        <f t="shared" si="1061"/>
        <v>0</v>
      </c>
      <c r="O1417" s="96" t="s">
        <v>27</v>
      </c>
      <c r="P1417" s="187">
        <v>129333</v>
      </c>
      <c r="Q1417" s="98">
        <f>VLOOKUP(H1417,Devices!$A$2:$C$2077,3,FALSE)</f>
        <v>130625</v>
      </c>
      <c r="R1417" s="94">
        <f t="shared" si="1062"/>
        <v>1292</v>
      </c>
      <c r="S1417" s="119"/>
      <c r="T1417" s="94">
        <f>IF(R1417-I1417&gt;0, R1417-I1417,"0")</f>
        <v>1292</v>
      </c>
      <c r="U1417" s="96">
        <f>IF(T1417&gt;0,T1417*K1417,"0")</f>
        <v>25.801240000000004</v>
      </c>
      <c r="V1417" s="99">
        <v>0</v>
      </c>
      <c r="W1417" s="100">
        <v>0</v>
      </c>
      <c r="X1417" s="94">
        <f t="shared" si="1063"/>
        <v>0</v>
      </c>
      <c r="Y1417" s="94"/>
      <c r="Z1417" s="94" t="str">
        <f>IF(X1417-J1417&gt;0,X1417-J1417,"0")</f>
        <v>0</v>
      </c>
      <c r="AA1417" s="96">
        <f>IF(Z1417&gt;0,Z1417*L1417,"0")</f>
        <v>0</v>
      </c>
      <c r="AB1417" s="91">
        <v>25.801240000000004</v>
      </c>
      <c r="AC1417" s="91"/>
      <c r="AF1417" s="4"/>
      <c r="AH1417" s="4"/>
    </row>
    <row r="1418" spans="1:34" s="3" customFormat="1" ht="15" customHeight="1">
      <c r="A1418" s="81">
        <v>170</v>
      </c>
      <c r="B1418" s="90">
        <v>1013196410</v>
      </c>
      <c r="C1418" s="91">
        <f>SUM(U1418+AA1418)</f>
        <v>185.74223000000001</v>
      </c>
      <c r="D1418" s="294">
        <v>12355273</v>
      </c>
      <c r="E1418" s="90" t="s">
        <v>978</v>
      </c>
      <c r="F1418" s="90" t="s">
        <v>1501</v>
      </c>
      <c r="G1418" s="90" t="s">
        <v>1170</v>
      </c>
      <c r="H1418" s="93" t="s">
        <v>820</v>
      </c>
      <c r="I1418" s="94">
        <v>0</v>
      </c>
      <c r="J1418" s="94">
        <v>0</v>
      </c>
      <c r="K1418" s="95">
        <v>1.9970000000000002E-2</v>
      </c>
      <c r="L1418" s="96">
        <v>0.08</v>
      </c>
      <c r="M1418" s="96">
        <f t="shared" si="1060"/>
        <v>0</v>
      </c>
      <c r="N1418" s="96">
        <f t="shared" si="1061"/>
        <v>0</v>
      </c>
      <c r="O1418" s="96" t="s">
        <v>27</v>
      </c>
      <c r="P1418" s="187">
        <v>361135</v>
      </c>
      <c r="Q1418" s="98">
        <f>VLOOKUP(H1418,Devices!$A$2:$C$2077,3,FALSE)</f>
        <v>366394</v>
      </c>
      <c r="R1418" s="94">
        <f t="shared" si="1062"/>
        <v>5259</v>
      </c>
      <c r="S1418" s="119"/>
      <c r="T1418" s="94">
        <f>IF(R1418-I1418&gt;0, R1418-I1418,"0")</f>
        <v>5259</v>
      </c>
      <c r="U1418" s="96">
        <f>IF(T1418&gt;0,T1418*K1418,"0")</f>
        <v>105.02223000000001</v>
      </c>
      <c r="V1418" s="99">
        <v>82795</v>
      </c>
      <c r="W1418" s="100">
        <f>VLOOKUP(H1418,Devices!$A$2:$D$2077,4,FALSE)</f>
        <v>83804</v>
      </c>
      <c r="X1418" s="94">
        <f t="shared" si="1063"/>
        <v>1009</v>
      </c>
      <c r="Y1418" s="94"/>
      <c r="Z1418" s="94">
        <f>IF(X1418-J1418&gt;0,X1418-J1418,"0")</f>
        <v>1009</v>
      </c>
      <c r="AA1418" s="96">
        <f>IF(Z1418&gt;0,Z1418*L1418,"0")</f>
        <v>80.72</v>
      </c>
      <c r="AB1418" s="91">
        <v>185.74223000000001</v>
      </c>
      <c r="AC1418" s="91"/>
    </row>
    <row r="1419" spans="1:34" s="4" customFormat="1" ht="15" customHeight="1">
      <c r="A1419" s="81" t="s">
        <v>4077</v>
      </c>
      <c r="B1419" s="90">
        <v>1013196410</v>
      </c>
      <c r="C1419" s="91">
        <f>SUM(O1419+U1419+AA1419)</f>
        <v>124.5</v>
      </c>
      <c r="D1419" s="294">
        <v>12356011</v>
      </c>
      <c r="E1419" s="90" t="s">
        <v>4078</v>
      </c>
      <c r="F1419" s="90" t="s">
        <v>4721</v>
      </c>
      <c r="G1419" s="90" t="s">
        <v>2200</v>
      </c>
      <c r="H1419" s="93" t="s">
        <v>4042</v>
      </c>
      <c r="I1419" s="94">
        <v>6000</v>
      </c>
      <c r="J1419" s="94">
        <v>0</v>
      </c>
      <c r="K1419" s="95">
        <v>2.0750000000000001E-2</v>
      </c>
      <c r="L1419" s="96">
        <v>0.08</v>
      </c>
      <c r="M1419" s="96">
        <f t="shared" si="1060"/>
        <v>124.5</v>
      </c>
      <c r="N1419" s="96">
        <f t="shared" si="1061"/>
        <v>0</v>
      </c>
      <c r="O1419" s="96">
        <f>M1419+N1419</f>
        <v>124.5</v>
      </c>
      <c r="P1419" s="187">
        <v>110587</v>
      </c>
      <c r="Q1419" s="98">
        <f>VLOOKUP(H1419,Devices!$A$2:$C$2077,3,FALSE)</f>
        <v>112983</v>
      </c>
      <c r="R1419" s="94">
        <f t="shared" si="1062"/>
        <v>2396</v>
      </c>
      <c r="S1419" s="94" t="str">
        <f>IF(R1419-I1419&gt;0, R1419-I1419,"0")</f>
        <v>0</v>
      </c>
      <c r="T1419" s="94"/>
      <c r="U1419" s="96">
        <f>IF(S1419&gt;0,S1419*K1419,"0")</f>
        <v>0</v>
      </c>
      <c r="V1419" s="99">
        <v>0</v>
      </c>
      <c r="W1419" s="100">
        <v>0</v>
      </c>
      <c r="X1419" s="94">
        <f t="shared" si="1063"/>
        <v>0</v>
      </c>
      <c r="Y1419" s="94" t="str">
        <f>IF(X1419-J1419&gt;0,X1419-J1419,"0")</f>
        <v>0</v>
      </c>
      <c r="Z1419" s="94"/>
      <c r="AA1419" s="96">
        <f>IF(Y1419&gt;0,Y1419*L1419,"0")</f>
        <v>0</v>
      </c>
      <c r="AB1419" s="91">
        <v>124.5</v>
      </c>
      <c r="AC1419" s="91"/>
      <c r="AF1419" s="3"/>
    </row>
    <row r="1420" spans="1:34" s="4" customFormat="1" ht="15" customHeight="1">
      <c r="A1420" s="81" t="s">
        <v>4077</v>
      </c>
      <c r="B1420" s="90">
        <v>1013196410</v>
      </c>
      <c r="C1420" s="91">
        <f>SUM(O1420+U1420+AA1420)</f>
        <v>124.5</v>
      </c>
      <c r="D1420" s="294">
        <v>12355942</v>
      </c>
      <c r="E1420" s="90" t="s">
        <v>4078</v>
      </c>
      <c r="F1420" s="90" t="s">
        <v>4722</v>
      </c>
      <c r="G1420" s="90" t="s">
        <v>2200</v>
      </c>
      <c r="H1420" s="93" t="s">
        <v>4046</v>
      </c>
      <c r="I1420" s="94">
        <v>6000</v>
      </c>
      <c r="J1420" s="94">
        <v>0</v>
      </c>
      <c r="K1420" s="95">
        <v>2.0750000000000001E-2</v>
      </c>
      <c r="L1420" s="96">
        <v>0.08</v>
      </c>
      <c r="M1420" s="96">
        <f t="shared" si="1060"/>
        <v>124.5</v>
      </c>
      <c r="N1420" s="96">
        <f t="shared" si="1061"/>
        <v>0</v>
      </c>
      <c r="O1420" s="96">
        <f>M1420+N1420</f>
        <v>124.5</v>
      </c>
      <c r="P1420" s="187">
        <v>28764</v>
      </c>
      <c r="Q1420" s="98">
        <f>VLOOKUP(H1420,Devices!$A$2:$C$2077,3,FALSE)</f>
        <v>29453</v>
      </c>
      <c r="R1420" s="94">
        <f t="shared" si="1062"/>
        <v>689</v>
      </c>
      <c r="S1420" s="94" t="str">
        <f>IF(R1420-I1420&gt;0, R1420-I1420,"0")</f>
        <v>0</v>
      </c>
      <c r="T1420" s="94"/>
      <c r="U1420" s="96">
        <f>IF(S1420&gt;0,S1420*K1420,"0")</f>
        <v>0</v>
      </c>
      <c r="V1420" s="99">
        <v>0</v>
      </c>
      <c r="W1420" s="100">
        <v>0</v>
      </c>
      <c r="X1420" s="94">
        <f t="shared" si="1063"/>
        <v>0</v>
      </c>
      <c r="Y1420" s="94" t="str">
        <f>IF(X1420-J1420&gt;0,X1420-J1420,"0")</f>
        <v>0</v>
      </c>
      <c r="Z1420" s="94"/>
      <c r="AA1420" s="96">
        <f>IF(Y1420&gt;0,Y1420*L1420,"0")</f>
        <v>0</v>
      </c>
      <c r="AB1420" s="91">
        <v>124.5</v>
      </c>
      <c r="AC1420" s="91"/>
    </row>
    <row r="1421" spans="1:34" s="4" customFormat="1" ht="15" customHeight="1">
      <c r="A1421" s="81" t="s">
        <v>5662</v>
      </c>
      <c r="B1421" s="90">
        <v>1013196410</v>
      </c>
      <c r="C1421" s="91">
        <f>SUM(U1421+AA1421)</f>
        <v>2.0169700000000002</v>
      </c>
      <c r="D1421" s="294">
        <v>13586513</v>
      </c>
      <c r="E1421" s="90" t="s">
        <v>978</v>
      </c>
      <c r="F1421" s="90" t="s">
        <v>2872</v>
      </c>
      <c r="G1421" s="90" t="s">
        <v>2280</v>
      </c>
      <c r="H1421" s="93" t="s">
        <v>5663</v>
      </c>
      <c r="I1421" s="94">
        <v>0</v>
      </c>
      <c r="J1421" s="94">
        <v>0</v>
      </c>
      <c r="K1421" s="95">
        <v>1.9970000000000002E-2</v>
      </c>
      <c r="L1421" s="96">
        <v>0.08</v>
      </c>
      <c r="M1421" s="96">
        <f>I1421*K1421</f>
        <v>0</v>
      </c>
      <c r="N1421" s="96">
        <f>J1421*L1421</f>
        <v>0</v>
      </c>
      <c r="O1421" s="96" t="s">
        <v>27</v>
      </c>
      <c r="P1421" s="187">
        <v>1664</v>
      </c>
      <c r="Q1421" s="98">
        <f>VLOOKUP(H1421,Devices!$A$2:$C$2077,3,FALSE)</f>
        <v>1765</v>
      </c>
      <c r="R1421" s="94">
        <f>Q1421-P1421</f>
        <v>101</v>
      </c>
      <c r="S1421" s="119"/>
      <c r="T1421" s="94">
        <f>IF(R1421-I1421&gt;0, R1421-I1421,"0")</f>
        <v>101</v>
      </c>
      <c r="U1421" s="96">
        <f>IF(T1421&gt;0,T1421*K1421,"0")</f>
        <v>2.0169700000000002</v>
      </c>
      <c r="V1421" s="99">
        <v>0</v>
      </c>
      <c r="W1421" s="100">
        <v>0</v>
      </c>
      <c r="X1421" s="94">
        <f>W1421-V1421</f>
        <v>0</v>
      </c>
      <c r="Y1421" s="94"/>
      <c r="Z1421" s="94" t="str">
        <f>IF(X1421-J1421&gt;0,X1421-J1421,"0")</f>
        <v>0</v>
      </c>
      <c r="AA1421" s="96">
        <f>IF(Z1421&gt;0,Z1421*L1421,"0")</f>
        <v>0</v>
      </c>
      <c r="AB1421" s="91">
        <v>2.0169700000000002</v>
      </c>
      <c r="AC1421" s="91"/>
      <c r="AF1421" s="3"/>
      <c r="AG1421" s="3"/>
      <c r="AH1421" s="3"/>
    </row>
    <row r="1422" spans="1:34" s="3" customFormat="1" ht="15" customHeight="1">
      <c r="A1422" s="81">
        <v>171</v>
      </c>
      <c r="B1422" s="90">
        <v>1058727300</v>
      </c>
      <c r="C1422" s="91">
        <f>SUM(O1422+U1422+AA1422)</f>
        <v>124.5</v>
      </c>
      <c r="D1422" s="294">
        <v>12355227</v>
      </c>
      <c r="E1422" s="90" t="s">
        <v>828</v>
      </c>
      <c r="F1422" s="90" t="s">
        <v>1502</v>
      </c>
      <c r="G1422" s="90" t="s">
        <v>851</v>
      </c>
      <c r="H1422" s="93" t="s">
        <v>829</v>
      </c>
      <c r="I1422" s="94">
        <v>6000</v>
      </c>
      <c r="J1422" s="94">
        <v>0</v>
      </c>
      <c r="K1422" s="95">
        <v>2.0750000000000001E-2</v>
      </c>
      <c r="L1422" s="96">
        <v>0.08</v>
      </c>
      <c r="M1422" s="96">
        <f t="shared" si="1060"/>
        <v>124.5</v>
      </c>
      <c r="N1422" s="96">
        <f t="shared" si="1061"/>
        <v>0</v>
      </c>
      <c r="O1422" s="96">
        <f>M1422+N1422</f>
        <v>124.5</v>
      </c>
      <c r="P1422" s="187">
        <v>218795</v>
      </c>
      <c r="Q1422" s="98">
        <f>VLOOKUP(H1422,Devices!$A$2:$C$2077,3,FALSE)</f>
        <v>222016</v>
      </c>
      <c r="R1422" s="94">
        <f t="shared" si="1062"/>
        <v>3221</v>
      </c>
      <c r="S1422" s="94" t="str">
        <f>IF(R1422-I1422&gt;0, R1422-I1422,"0")</f>
        <v>0</v>
      </c>
      <c r="T1422" s="94"/>
      <c r="U1422" s="96">
        <f>IF(S1422&gt;0,S1422*K1422,"0")</f>
        <v>0</v>
      </c>
      <c r="V1422" s="99">
        <v>0</v>
      </c>
      <c r="W1422" s="100">
        <v>0</v>
      </c>
      <c r="X1422" s="94">
        <f t="shared" si="1063"/>
        <v>0</v>
      </c>
      <c r="Y1422" s="94" t="str">
        <f>IF(X1422-J1422&gt;0,X1422-J1422,"0")</f>
        <v>0</v>
      </c>
      <c r="Z1422" s="94"/>
      <c r="AA1422" s="96">
        <f>IF(Y1422&gt;0,Y1422*L1422,"0")</f>
        <v>0</v>
      </c>
      <c r="AB1422" s="91">
        <v>124.5</v>
      </c>
      <c r="AC1422" s="91"/>
      <c r="AF1422" s="4"/>
      <c r="AG1422" s="4"/>
      <c r="AH1422" s="4"/>
    </row>
    <row r="1423" spans="1:34" s="3" customFormat="1" ht="15" customHeight="1">
      <c r="A1423" s="81" t="s">
        <v>1309</v>
      </c>
      <c r="B1423" s="90">
        <v>1058727300</v>
      </c>
      <c r="C1423" s="91">
        <f>SUM(O1423+U1423+AA1423)</f>
        <v>140.95474999999999</v>
      </c>
      <c r="D1423" s="294">
        <v>12355343</v>
      </c>
      <c r="E1423" s="90" t="s">
        <v>828</v>
      </c>
      <c r="F1423" s="90" t="s">
        <v>1503</v>
      </c>
      <c r="G1423" s="90" t="s">
        <v>851</v>
      </c>
      <c r="H1423" s="93" t="s">
        <v>1310</v>
      </c>
      <c r="I1423" s="94">
        <v>6000</v>
      </c>
      <c r="J1423" s="94">
        <v>0</v>
      </c>
      <c r="K1423" s="95">
        <v>2.0750000000000001E-2</v>
      </c>
      <c r="L1423" s="96">
        <v>0.08</v>
      </c>
      <c r="M1423" s="96">
        <f t="shared" si="1060"/>
        <v>124.5</v>
      </c>
      <c r="N1423" s="96">
        <f t="shared" si="1061"/>
        <v>0</v>
      </c>
      <c r="O1423" s="96">
        <f>M1423+N1423</f>
        <v>124.5</v>
      </c>
      <c r="P1423" s="187">
        <v>304719</v>
      </c>
      <c r="Q1423" s="98">
        <f>VLOOKUP(H1423,Devices!$A$2:$C$2077,3,FALSE)</f>
        <v>311512</v>
      </c>
      <c r="R1423" s="94">
        <f t="shared" si="1062"/>
        <v>6793</v>
      </c>
      <c r="S1423" s="94">
        <f>IF(R1423-I1423&gt;0, R1423-I1423,"0")</f>
        <v>793</v>
      </c>
      <c r="T1423" s="94"/>
      <c r="U1423" s="96">
        <f>IF(S1423&gt;0,S1423*K1423,"0")</f>
        <v>16.454750000000001</v>
      </c>
      <c r="V1423" s="99">
        <v>0</v>
      </c>
      <c r="W1423" s="100">
        <v>0</v>
      </c>
      <c r="X1423" s="94">
        <f t="shared" si="1063"/>
        <v>0</v>
      </c>
      <c r="Y1423" s="94" t="str">
        <f>IF(X1423-J1423&gt;0,X1423-J1423,"0")</f>
        <v>0</v>
      </c>
      <c r="Z1423" s="94"/>
      <c r="AA1423" s="96">
        <f>IF(Y1423&gt;0,Y1423*L1423,"0")</f>
        <v>0</v>
      </c>
      <c r="AB1423" s="91">
        <v>140.95474999999999</v>
      </c>
      <c r="AC1423" s="91"/>
      <c r="AF1423" s="4"/>
    </row>
    <row r="1424" spans="1:34" s="4" customFormat="1" ht="15" customHeight="1">
      <c r="A1424" s="81" t="s">
        <v>2437</v>
      </c>
      <c r="B1424" s="90">
        <v>1058727300</v>
      </c>
      <c r="C1424" s="91">
        <f>SUM(U1424+AA1424)</f>
        <v>46.390310000000007</v>
      </c>
      <c r="D1424" s="294">
        <v>12355678</v>
      </c>
      <c r="E1424" s="90" t="s">
        <v>2438</v>
      </c>
      <c r="F1424" s="90" t="s">
        <v>1503</v>
      </c>
      <c r="G1424" s="90" t="s">
        <v>2302</v>
      </c>
      <c r="H1424" s="93" t="s">
        <v>2439</v>
      </c>
      <c r="I1424" s="94">
        <v>0</v>
      </c>
      <c r="J1424" s="94">
        <v>0</v>
      </c>
      <c r="K1424" s="95">
        <v>1.9970000000000002E-2</v>
      </c>
      <c r="L1424" s="96">
        <v>0.08</v>
      </c>
      <c r="M1424" s="96">
        <f t="shared" si="1060"/>
        <v>0</v>
      </c>
      <c r="N1424" s="96">
        <f t="shared" si="1061"/>
        <v>0</v>
      </c>
      <c r="O1424" s="96" t="s">
        <v>27</v>
      </c>
      <c r="P1424" s="187">
        <v>85724</v>
      </c>
      <c r="Q1424" s="98">
        <f>VLOOKUP(H1424,Devices!$A$2:$C$2077,3,FALSE)</f>
        <v>88047</v>
      </c>
      <c r="R1424" s="94">
        <f t="shared" si="1062"/>
        <v>2323</v>
      </c>
      <c r="S1424" s="119"/>
      <c r="T1424" s="94">
        <f>IF(R1424-I1424&gt;0, R1424-I1424,"0")</f>
        <v>2323</v>
      </c>
      <c r="U1424" s="96">
        <f>IF(T1424&gt;0,T1424*K1424,"0")</f>
        <v>46.390310000000007</v>
      </c>
      <c r="V1424" s="99">
        <v>0</v>
      </c>
      <c r="W1424" s="100">
        <v>0</v>
      </c>
      <c r="X1424" s="94">
        <f t="shared" si="1063"/>
        <v>0</v>
      </c>
      <c r="Y1424" s="94"/>
      <c r="Z1424" s="94" t="str">
        <f>IF(X1424-J1424&gt;0,X1424-J1424,"0")</f>
        <v>0</v>
      </c>
      <c r="AA1424" s="96">
        <f>IF(Z1424&gt;0,Z1424*L1424,"0")</f>
        <v>0</v>
      </c>
      <c r="AB1424" s="91">
        <v>46.390310000000007</v>
      </c>
      <c r="AC1424" s="91"/>
      <c r="AF1424" s="3"/>
      <c r="AG1424" s="3"/>
      <c r="AH1424" s="3"/>
    </row>
    <row r="1425" spans="1:34" s="4" customFormat="1" ht="15" customHeight="1">
      <c r="A1425" s="81" t="s">
        <v>5759</v>
      </c>
      <c r="B1425" s="90">
        <v>1058727300</v>
      </c>
      <c r="C1425" s="91">
        <f>SUM(U1425+AA1425)</f>
        <v>16.774800000000003</v>
      </c>
      <c r="D1425" s="294">
        <v>13586898</v>
      </c>
      <c r="E1425" s="90" t="s">
        <v>2438</v>
      </c>
      <c r="F1425" s="90" t="s">
        <v>5760</v>
      </c>
      <c r="G1425" s="90" t="s">
        <v>2280</v>
      </c>
      <c r="H1425" s="93" t="s">
        <v>5761</v>
      </c>
      <c r="I1425" s="94">
        <v>0</v>
      </c>
      <c r="J1425" s="94">
        <v>0</v>
      </c>
      <c r="K1425" s="95">
        <v>1.9970000000000002E-2</v>
      </c>
      <c r="L1425" s="96">
        <v>0.08</v>
      </c>
      <c r="M1425" s="96">
        <f t="shared" ref="M1425" si="1092">I1425*K1425</f>
        <v>0</v>
      </c>
      <c r="N1425" s="96">
        <f t="shared" ref="N1425" si="1093">J1425*L1425</f>
        <v>0</v>
      </c>
      <c r="O1425" s="96" t="s">
        <v>27</v>
      </c>
      <c r="P1425" s="187">
        <v>3836</v>
      </c>
      <c r="Q1425" s="98">
        <f>VLOOKUP(H1425,Devices!$A$2:$C$2077,3,FALSE)</f>
        <v>4676</v>
      </c>
      <c r="R1425" s="94">
        <f t="shared" ref="R1425" si="1094">Q1425-P1425</f>
        <v>840</v>
      </c>
      <c r="S1425" s="119"/>
      <c r="T1425" s="94">
        <f>IF(R1425-I1425&gt;0, R1425-I1425,"0")</f>
        <v>840</v>
      </c>
      <c r="U1425" s="96">
        <f>IF(T1425&gt;0,T1425*K1425,"0")</f>
        <v>16.774800000000003</v>
      </c>
      <c r="V1425" s="99">
        <v>0</v>
      </c>
      <c r="W1425" s="100">
        <v>0</v>
      </c>
      <c r="X1425" s="94">
        <f t="shared" ref="X1425" si="1095">W1425-V1425</f>
        <v>0</v>
      </c>
      <c r="Y1425" s="94"/>
      <c r="Z1425" s="94" t="str">
        <f>IF(X1425-J1425&gt;0,X1425-J1425,"0")</f>
        <v>0</v>
      </c>
      <c r="AA1425" s="96">
        <f>IF(Z1425&gt;0,Z1425*L1425,"0")</f>
        <v>0</v>
      </c>
      <c r="AB1425" s="91">
        <v>16.774800000000003</v>
      </c>
      <c r="AC1425" s="91"/>
    </row>
    <row r="1426" spans="1:34" s="4" customFormat="1" ht="15" customHeight="1">
      <c r="A1426" s="81" t="s">
        <v>4686</v>
      </c>
      <c r="B1426" s="90">
        <v>1013162150</v>
      </c>
      <c r="C1426" s="91">
        <f>SUM(O1426+U1426+AA1426)</f>
        <v>412.29</v>
      </c>
      <c r="D1426" s="294">
        <v>13633415</v>
      </c>
      <c r="E1426" s="90" t="s">
        <v>4687</v>
      </c>
      <c r="F1426" s="90" t="s">
        <v>2877</v>
      </c>
      <c r="G1426" s="90" t="s">
        <v>4188</v>
      </c>
      <c r="H1426" s="93" t="s">
        <v>4646</v>
      </c>
      <c r="I1426" s="94">
        <v>15000</v>
      </c>
      <c r="J1426" s="94">
        <v>1000</v>
      </c>
      <c r="K1426" s="95">
        <v>2.0750000000000001E-2</v>
      </c>
      <c r="L1426" s="96">
        <v>0.08</v>
      </c>
      <c r="M1426" s="96">
        <f>I1426*K1426</f>
        <v>311.25</v>
      </c>
      <c r="N1426" s="96">
        <f>J1426*L1426</f>
        <v>80</v>
      </c>
      <c r="O1426" s="96">
        <f>M1426+N1426</f>
        <v>391.25</v>
      </c>
      <c r="P1426" s="187">
        <v>186002</v>
      </c>
      <c r="Q1426" s="98">
        <f>VLOOKUP(H1426,Devices!$A$2:$C$2077,3,FALSE)</f>
        <v>195935</v>
      </c>
      <c r="R1426" s="94">
        <f>Q1426-P1426</f>
        <v>9933</v>
      </c>
      <c r="S1426" s="94" t="str">
        <f>IF(R1426-I1426&gt;0, R1426-I1426,"0")</f>
        <v>0</v>
      </c>
      <c r="T1426" s="94"/>
      <c r="U1426" s="96">
        <f>IF(S1426&gt;0,S1426*K1426,"0")</f>
        <v>0</v>
      </c>
      <c r="V1426" s="99">
        <v>20630</v>
      </c>
      <c r="W1426" s="100">
        <f>VLOOKUP(H1426,Devices!$A$2:$D$2077,4,FALSE)</f>
        <v>21893</v>
      </c>
      <c r="X1426" s="94">
        <f>W1426-V1426</f>
        <v>1263</v>
      </c>
      <c r="Y1426" s="94">
        <f>IF(X1426-J1426&gt;0,X1426-J1426,"0")</f>
        <v>263</v>
      </c>
      <c r="Z1426" s="94"/>
      <c r="AA1426" s="96">
        <f>IF(Y1426&gt;0,Y1426*L1426,"0")</f>
        <v>21.04</v>
      </c>
      <c r="AB1426" s="91">
        <v>412.29</v>
      </c>
      <c r="AC1426" s="221"/>
      <c r="AF1426" s="3"/>
      <c r="AG1426" s="3"/>
    </row>
    <row r="1427" spans="1:34" s="3" customFormat="1" ht="15" customHeight="1">
      <c r="A1427" s="81">
        <v>173</v>
      </c>
      <c r="B1427" s="90">
        <v>1012520060</v>
      </c>
      <c r="C1427" s="91">
        <f>SUM(O1427+U1427+AA1427)</f>
        <v>565.44000000000005</v>
      </c>
      <c r="D1427" s="294">
        <v>12662708</v>
      </c>
      <c r="E1427" s="90" t="s">
        <v>1552</v>
      </c>
      <c r="F1427" s="90" t="s">
        <v>1553</v>
      </c>
      <c r="G1427" s="90" t="s">
        <v>1208</v>
      </c>
      <c r="H1427" s="93" t="s">
        <v>830</v>
      </c>
      <c r="I1427" s="94">
        <v>8000</v>
      </c>
      <c r="J1427" s="94">
        <v>4000</v>
      </c>
      <c r="K1427" s="95">
        <v>2.0750000000000001E-2</v>
      </c>
      <c r="L1427" s="96">
        <v>0.08</v>
      </c>
      <c r="M1427" s="96">
        <f t="shared" si="1060"/>
        <v>166</v>
      </c>
      <c r="N1427" s="96">
        <f t="shared" si="1061"/>
        <v>320</v>
      </c>
      <c r="O1427" s="96">
        <f t="shared" ref="O1427:O1429" si="1096">M1427+N1427</f>
        <v>486</v>
      </c>
      <c r="P1427" s="187">
        <v>340801</v>
      </c>
      <c r="Q1427" s="98">
        <f>VLOOKUP(H1427,Devices!$A$2:$C$2077,3,FALSE)</f>
        <v>345779</v>
      </c>
      <c r="R1427" s="94">
        <f t="shared" si="1062"/>
        <v>4978</v>
      </c>
      <c r="S1427" s="94" t="str">
        <f t="shared" ref="S1427:S1429" si="1097">IF(R1427-I1427&gt;0, R1427-I1427,"0")</f>
        <v>0</v>
      </c>
      <c r="T1427" s="94"/>
      <c r="U1427" s="96">
        <f t="shared" ref="U1427:U1429" si="1098">IF(S1427&gt;0,S1427*K1427,"0")</f>
        <v>0</v>
      </c>
      <c r="V1427" s="99">
        <v>329834</v>
      </c>
      <c r="W1427" s="100">
        <f>VLOOKUP(H1427,Devices!$A$2:$D$2077,4,FALSE)</f>
        <v>334827</v>
      </c>
      <c r="X1427" s="94">
        <f t="shared" si="1063"/>
        <v>4993</v>
      </c>
      <c r="Y1427" s="94">
        <f t="shared" ref="Y1427:Y1429" si="1099">IF(X1427-J1427&gt;0,X1427-J1427,"0")</f>
        <v>993</v>
      </c>
      <c r="Z1427" s="94"/>
      <c r="AA1427" s="96">
        <f t="shared" ref="AA1427:AA1429" si="1100">IF(Y1427&gt;0,Y1427*L1427,"0")</f>
        <v>79.44</v>
      </c>
      <c r="AB1427" s="91">
        <v>565.44000000000005</v>
      </c>
      <c r="AC1427" s="91"/>
      <c r="AF1427" s="4"/>
      <c r="AG1427" s="4"/>
      <c r="AH1427" s="4"/>
    </row>
    <row r="1428" spans="1:34" s="3" customFormat="1" ht="15" customHeight="1">
      <c r="A1428" s="81">
        <v>173</v>
      </c>
      <c r="B1428" s="90">
        <v>1012520060</v>
      </c>
      <c r="C1428" s="91">
        <f>SUM(O1428+U1428+AA1428)</f>
        <v>311.25</v>
      </c>
      <c r="D1428" s="294">
        <v>12658663</v>
      </c>
      <c r="E1428" s="90" t="s">
        <v>1552</v>
      </c>
      <c r="F1428" s="90" t="s">
        <v>1554</v>
      </c>
      <c r="G1428" s="90" t="s">
        <v>1191</v>
      </c>
      <c r="H1428" s="93" t="s">
        <v>831</v>
      </c>
      <c r="I1428" s="94">
        <v>15000</v>
      </c>
      <c r="J1428" s="94">
        <v>0</v>
      </c>
      <c r="K1428" s="95">
        <v>2.0750000000000001E-2</v>
      </c>
      <c r="L1428" s="96">
        <v>0.08</v>
      </c>
      <c r="M1428" s="96">
        <f t="shared" si="1060"/>
        <v>311.25</v>
      </c>
      <c r="N1428" s="96">
        <f t="shared" si="1061"/>
        <v>0</v>
      </c>
      <c r="O1428" s="96">
        <f t="shared" si="1096"/>
        <v>311.25</v>
      </c>
      <c r="P1428" s="187">
        <v>393367</v>
      </c>
      <c r="Q1428" s="98">
        <f>VLOOKUP(H1428,Devices!$A$2:$C$2077,3,FALSE)</f>
        <v>400566</v>
      </c>
      <c r="R1428" s="94">
        <f t="shared" si="1062"/>
        <v>7199</v>
      </c>
      <c r="S1428" s="94" t="str">
        <f t="shared" si="1097"/>
        <v>0</v>
      </c>
      <c r="T1428" s="94"/>
      <c r="U1428" s="96">
        <f t="shared" si="1098"/>
        <v>0</v>
      </c>
      <c r="V1428" s="99">
        <v>0</v>
      </c>
      <c r="W1428" s="100">
        <f>VLOOKUP(H1428,Devices!$A$2:$D$2077,4,FALSE)</f>
        <v>0</v>
      </c>
      <c r="X1428" s="94">
        <f t="shared" si="1063"/>
        <v>0</v>
      </c>
      <c r="Y1428" s="94" t="str">
        <f t="shared" si="1099"/>
        <v>0</v>
      </c>
      <c r="Z1428" s="94"/>
      <c r="AA1428" s="96">
        <f t="shared" si="1100"/>
        <v>0</v>
      </c>
      <c r="AB1428" s="91">
        <v>311.25</v>
      </c>
      <c r="AC1428" s="91"/>
    </row>
    <row r="1429" spans="1:34" s="3" customFormat="1" ht="15" customHeight="1">
      <c r="A1429" s="81">
        <v>173</v>
      </c>
      <c r="B1429" s="90">
        <v>1012520060</v>
      </c>
      <c r="C1429" s="91">
        <f>SUM(O1429+U1429+AA1429)</f>
        <v>415</v>
      </c>
      <c r="D1429" s="294">
        <v>12658647</v>
      </c>
      <c r="E1429" s="90" t="s">
        <v>1552</v>
      </c>
      <c r="F1429" s="90" t="s">
        <v>1558</v>
      </c>
      <c r="G1429" s="90" t="s">
        <v>1267</v>
      </c>
      <c r="H1429" s="93" t="s">
        <v>832</v>
      </c>
      <c r="I1429" s="94">
        <v>20000</v>
      </c>
      <c r="J1429" s="94">
        <v>0</v>
      </c>
      <c r="K1429" s="95">
        <v>2.0750000000000001E-2</v>
      </c>
      <c r="L1429" s="96">
        <v>0.08</v>
      </c>
      <c r="M1429" s="96">
        <f t="shared" si="1060"/>
        <v>415</v>
      </c>
      <c r="N1429" s="96">
        <f t="shared" si="1061"/>
        <v>0</v>
      </c>
      <c r="O1429" s="96">
        <f t="shared" si="1096"/>
        <v>415</v>
      </c>
      <c r="P1429" s="187">
        <v>808672</v>
      </c>
      <c r="Q1429" s="98">
        <f>VLOOKUP(H1429,Devices!$A$2:$C$2077,3,FALSE)</f>
        <v>819571</v>
      </c>
      <c r="R1429" s="94">
        <f t="shared" si="1062"/>
        <v>10899</v>
      </c>
      <c r="S1429" s="94" t="str">
        <f t="shared" si="1097"/>
        <v>0</v>
      </c>
      <c r="T1429" s="94"/>
      <c r="U1429" s="96">
        <f t="shared" si="1098"/>
        <v>0</v>
      </c>
      <c r="V1429" s="99">
        <v>0</v>
      </c>
      <c r="W1429" s="100">
        <f>VLOOKUP(H1429,Devices!$A$2:$D$2077,4,FALSE)</f>
        <v>0</v>
      </c>
      <c r="X1429" s="94">
        <f t="shared" si="1063"/>
        <v>0</v>
      </c>
      <c r="Y1429" s="94" t="str">
        <f t="shared" si="1099"/>
        <v>0</v>
      </c>
      <c r="Z1429" s="94"/>
      <c r="AA1429" s="96">
        <f t="shared" si="1100"/>
        <v>0</v>
      </c>
      <c r="AB1429" s="91">
        <v>415</v>
      </c>
      <c r="AC1429" s="91"/>
    </row>
    <row r="1430" spans="1:34" s="3" customFormat="1" ht="15" customHeight="1">
      <c r="A1430" s="81" t="s">
        <v>4688</v>
      </c>
      <c r="B1430" s="90">
        <v>1012520060</v>
      </c>
      <c r="C1430" s="91">
        <f>SUM(O1430+U1430+AA1430)</f>
        <v>163</v>
      </c>
      <c r="D1430" s="294">
        <v>12602824</v>
      </c>
      <c r="E1430" s="90" t="s">
        <v>1552</v>
      </c>
      <c r="F1430" s="90" t="s">
        <v>1551</v>
      </c>
      <c r="G1430" s="90" t="s">
        <v>1518</v>
      </c>
      <c r="H1430" s="93" t="s">
        <v>4689</v>
      </c>
      <c r="I1430" s="94">
        <v>4000</v>
      </c>
      <c r="J1430" s="94">
        <v>1000</v>
      </c>
      <c r="K1430" s="95">
        <v>2.0750000000000001E-2</v>
      </c>
      <c r="L1430" s="96">
        <v>0.08</v>
      </c>
      <c r="M1430" s="96">
        <f>I1430*K1430</f>
        <v>83</v>
      </c>
      <c r="N1430" s="96">
        <f>J1430*L1430</f>
        <v>80</v>
      </c>
      <c r="O1430" s="96">
        <f>M1430+N1430</f>
        <v>163</v>
      </c>
      <c r="P1430" s="187">
        <v>57633</v>
      </c>
      <c r="Q1430" s="98">
        <f>VLOOKUP(H1430,Devices!$A$2:$C$2077,3,FALSE)</f>
        <v>60967</v>
      </c>
      <c r="R1430" s="94">
        <f>Q1430-P1430</f>
        <v>3334</v>
      </c>
      <c r="S1430" s="94" t="str">
        <f>IF(R1430-I1430&gt;0, R1430-I1430,"0")</f>
        <v>0</v>
      </c>
      <c r="T1430" s="94"/>
      <c r="U1430" s="96">
        <f>IF(S1430&gt;0,S1430*K1430,"0")</f>
        <v>0</v>
      </c>
      <c r="V1430" s="99">
        <v>4635</v>
      </c>
      <c r="W1430" s="100">
        <f>VLOOKUP(H1430,Devices!$A$2:$D$2077,4,FALSE)</f>
        <v>4956</v>
      </c>
      <c r="X1430" s="94">
        <f>W1430-V1430</f>
        <v>321</v>
      </c>
      <c r="Y1430" s="94" t="str">
        <f>IF(X1430-J1430&gt;0,X1430-J1430,"0")</f>
        <v>0</v>
      </c>
      <c r="Z1430" s="94"/>
      <c r="AA1430" s="96">
        <f>IF(Y1430&gt;0,Y1430*L1430,"0")</f>
        <v>0</v>
      </c>
      <c r="AB1430" s="91">
        <v>163</v>
      </c>
      <c r="AC1430" s="91"/>
    </row>
    <row r="1431" spans="1:34" s="3" customFormat="1" ht="15" customHeight="1">
      <c r="A1431" s="81" t="s">
        <v>5563</v>
      </c>
      <c r="B1431" s="90">
        <v>1012520060</v>
      </c>
      <c r="C1431" s="91">
        <f>SUM(O1431+U1431+AA1431)</f>
        <v>715.11625000000004</v>
      </c>
      <c r="D1431" s="294">
        <v>13978077</v>
      </c>
      <c r="E1431" s="90" t="s">
        <v>1552</v>
      </c>
      <c r="F1431" s="90" t="s">
        <v>1557</v>
      </c>
      <c r="G1431" s="90" t="s">
        <v>5408</v>
      </c>
      <c r="H1431" s="93" t="s">
        <v>5525</v>
      </c>
      <c r="I1431" s="94">
        <v>8000</v>
      </c>
      <c r="J1431" s="94">
        <v>4000</v>
      </c>
      <c r="K1431" s="95">
        <v>2.0750000000000001E-2</v>
      </c>
      <c r="L1431" s="96">
        <v>0.08</v>
      </c>
      <c r="M1431" s="96">
        <f>I1431*K1431</f>
        <v>166</v>
      </c>
      <c r="N1431" s="96">
        <f>J1431*L1431</f>
        <v>320</v>
      </c>
      <c r="O1431" s="96">
        <f>M1431+N1431</f>
        <v>486</v>
      </c>
      <c r="P1431" s="187">
        <v>92893</v>
      </c>
      <c r="Q1431" s="98">
        <f>VLOOKUP(H1431,Devices!$A$2:$C$2077,3,FALSE)</f>
        <v>101128</v>
      </c>
      <c r="R1431" s="94">
        <f>Q1431-P1431</f>
        <v>8235</v>
      </c>
      <c r="S1431" s="94">
        <f>IF(R1431-I1431&gt;0, R1431-I1431,"0")</f>
        <v>235</v>
      </c>
      <c r="T1431" s="94"/>
      <c r="U1431" s="96">
        <f>IF(S1431&gt;0,S1431*K1431,"0")</f>
        <v>4.8762500000000006</v>
      </c>
      <c r="V1431" s="99">
        <v>62269</v>
      </c>
      <c r="W1431" s="100">
        <f>VLOOKUP(H1431,Devices!$A$2:$D$2077,4,FALSE)</f>
        <v>69072</v>
      </c>
      <c r="X1431" s="94">
        <f>W1431-V1431</f>
        <v>6803</v>
      </c>
      <c r="Y1431" s="94">
        <f>IF(X1431-J1431&gt;0,X1431-J1431,"0")</f>
        <v>2803</v>
      </c>
      <c r="Z1431" s="94"/>
      <c r="AA1431" s="96">
        <f>IF(Y1431&gt;0,Y1431*L1431,"0")</f>
        <v>224.24</v>
      </c>
      <c r="AB1431" s="91">
        <v>715.11625000000004</v>
      </c>
      <c r="AC1431" s="91"/>
    </row>
    <row r="1432" spans="1:34" s="3" customFormat="1" ht="15" customHeight="1">
      <c r="A1432" s="81" t="s">
        <v>1931</v>
      </c>
      <c r="B1432" s="90">
        <v>1058342350</v>
      </c>
      <c r="C1432" s="91">
        <f>SUM(U1432+AA1432)</f>
        <v>17.733910000000002</v>
      </c>
      <c r="D1432" s="294">
        <v>12355540</v>
      </c>
      <c r="E1432" s="90" t="s">
        <v>1933</v>
      </c>
      <c r="F1432" s="90" t="s">
        <v>3524</v>
      </c>
      <c r="G1432" s="90" t="s">
        <v>1249</v>
      </c>
      <c r="H1432" s="93" t="s">
        <v>1934</v>
      </c>
      <c r="I1432" s="94">
        <v>0</v>
      </c>
      <c r="J1432" s="94">
        <v>0</v>
      </c>
      <c r="K1432" s="95">
        <v>1.9970000000000002E-2</v>
      </c>
      <c r="L1432" s="96">
        <v>0.08</v>
      </c>
      <c r="M1432" s="96">
        <f t="shared" si="1060"/>
        <v>0</v>
      </c>
      <c r="N1432" s="96">
        <f t="shared" si="1061"/>
        <v>0</v>
      </c>
      <c r="O1432" s="96" t="s">
        <v>27</v>
      </c>
      <c r="P1432" s="187">
        <v>19632</v>
      </c>
      <c r="Q1432" s="98">
        <f>VLOOKUP(H1432,Devices!$A$2:$C$2077,3,FALSE)</f>
        <v>19835</v>
      </c>
      <c r="R1432" s="94">
        <f t="shared" si="1062"/>
        <v>203</v>
      </c>
      <c r="S1432" s="94"/>
      <c r="T1432" s="94">
        <f t="shared" ref="T1432" si="1101">IF(R1432-I1432&gt;0, R1432-I1432,"0")</f>
        <v>203</v>
      </c>
      <c r="U1432" s="96">
        <f t="shared" ref="U1432" si="1102">IF(T1432&gt;0,T1432*K1432,"0")</f>
        <v>4.0539100000000001</v>
      </c>
      <c r="V1432" s="99">
        <v>8418</v>
      </c>
      <c r="W1432" s="100">
        <f>VLOOKUP(H1432,Devices!$A$2:$D$2077,4,FALSE)</f>
        <v>8589</v>
      </c>
      <c r="X1432" s="94">
        <f t="shared" si="1063"/>
        <v>171</v>
      </c>
      <c r="Y1432" s="94"/>
      <c r="Z1432" s="94">
        <f t="shared" ref="Z1432" si="1103">IF(X1432-J1432&gt;0,X1432-J1432,"0")</f>
        <v>171</v>
      </c>
      <c r="AA1432" s="96">
        <f t="shared" ref="AA1432" si="1104">IF(Z1432&gt;0,Z1432*L1432,"0")</f>
        <v>13.68</v>
      </c>
      <c r="AB1432" s="91">
        <v>17.733910000000002</v>
      </c>
      <c r="AC1432" s="225"/>
    </row>
    <row r="1433" spans="1:34" s="4" customFormat="1" ht="15" customHeight="1">
      <c r="A1433" s="81" t="s">
        <v>5473</v>
      </c>
      <c r="B1433" s="90">
        <v>1058342350</v>
      </c>
      <c r="C1433" s="91">
        <f>SUM(U1433+AA1433)</f>
        <v>1267.2562600000001</v>
      </c>
      <c r="D1433" s="294">
        <v>12356162</v>
      </c>
      <c r="E1433" s="90" t="s">
        <v>1933</v>
      </c>
      <c r="F1433" s="90" t="s">
        <v>5476</v>
      </c>
      <c r="G1433" s="90" t="s">
        <v>2200</v>
      </c>
      <c r="H1433" s="93" t="s">
        <v>5477</v>
      </c>
      <c r="I1433" s="94">
        <v>0</v>
      </c>
      <c r="J1433" s="94">
        <v>0</v>
      </c>
      <c r="K1433" s="95">
        <v>1.9970000000000002E-2</v>
      </c>
      <c r="L1433" s="96">
        <v>0.08</v>
      </c>
      <c r="M1433" s="96">
        <f t="shared" ref="M1433" si="1105">I1433*K1433</f>
        <v>0</v>
      </c>
      <c r="N1433" s="96">
        <f t="shared" ref="N1433" si="1106">J1433*L1433</f>
        <v>0</v>
      </c>
      <c r="O1433" s="96" t="s">
        <v>27</v>
      </c>
      <c r="P1433" s="187">
        <v>534205</v>
      </c>
      <c r="Q1433" s="98">
        <f>VLOOKUP(H1433,Devices!$A$2:$C$2077,3,FALSE)</f>
        <v>597663</v>
      </c>
      <c r="R1433" s="94">
        <f t="shared" ref="R1433" si="1107">Q1433-P1433</f>
        <v>63458</v>
      </c>
      <c r="S1433" s="94"/>
      <c r="T1433" s="94">
        <f t="shared" ref="T1433" si="1108">IF(R1433-I1433&gt;0, R1433-I1433,"0")</f>
        <v>63458</v>
      </c>
      <c r="U1433" s="96">
        <f t="shared" ref="U1433" si="1109">IF(T1433&gt;0,T1433*K1433,"0")</f>
        <v>1267.2562600000001</v>
      </c>
      <c r="V1433" s="99">
        <v>0</v>
      </c>
      <c r="W1433" s="100">
        <v>0</v>
      </c>
      <c r="X1433" s="94">
        <f t="shared" ref="X1433" si="1110">W1433-V1433</f>
        <v>0</v>
      </c>
      <c r="Y1433" s="94"/>
      <c r="Z1433" s="94" t="str">
        <f t="shared" ref="Z1433" si="1111">IF(X1433-J1433&gt;0,X1433-J1433,"0")</f>
        <v>0</v>
      </c>
      <c r="AA1433" s="96">
        <f t="shared" ref="AA1433" si="1112">IF(Z1433&gt;0,Z1433*L1433,"0")</f>
        <v>0</v>
      </c>
      <c r="AB1433" s="91">
        <v>1267.2562600000001</v>
      </c>
      <c r="AC1433" s="225"/>
    </row>
    <row r="1434" spans="1:34" s="4" customFormat="1" ht="15" customHeight="1">
      <c r="A1434" s="81" t="s">
        <v>5473</v>
      </c>
      <c r="B1434" s="90">
        <v>1058342350</v>
      </c>
      <c r="C1434" s="91">
        <f>SUM(U1434+AA1434)</f>
        <v>7.0494100000000008</v>
      </c>
      <c r="D1434" s="294">
        <v>12356464</v>
      </c>
      <c r="E1434" s="90" t="s">
        <v>1933</v>
      </c>
      <c r="F1434" s="90" t="s">
        <v>5478</v>
      </c>
      <c r="G1434" s="90" t="s">
        <v>2236</v>
      </c>
      <c r="H1434" s="93" t="s">
        <v>5479</v>
      </c>
      <c r="I1434" s="94">
        <v>0</v>
      </c>
      <c r="J1434" s="94">
        <v>0</v>
      </c>
      <c r="K1434" s="95">
        <v>1.9970000000000002E-2</v>
      </c>
      <c r="L1434" s="96">
        <v>0.08</v>
      </c>
      <c r="M1434" s="96">
        <f t="shared" ref="M1434" si="1113">I1434*K1434</f>
        <v>0</v>
      </c>
      <c r="N1434" s="96">
        <f t="shared" ref="N1434" si="1114">J1434*L1434</f>
        <v>0</v>
      </c>
      <c r="O1434" s="96" t="s">
        <v>27</v>
      </c>
      <c r="P1434" s="187">
        <v>7046</v>
      </c>
      <c r="Q1434" s="98">
        <f>VLOOKUP(H1434,Devices!$A$2:$C$2077,3,FALSE)</f>
        <v>7399</v>
      </c>
      <c r="R1434" s="94">
        <f t="shared" ref="R1434" si="1115">Q1434-P1434</f>
        <v>353</v>
      </c>
      <c r="S1434" s="94"/>
      <c r="T1434" s="94">
        <f t="shared" ref="T1434" si="1116">IF(R1434-I1434&gt;0, R1434-I1434,"0")</f>
        <v>353</v>
      </c>
      <c r="U1434" s="96">
        <f t="shared" ref="U1434" si="1117">IF(T1434&gt;0,T1434*K1434,"0")</f>
        <v>7.0494100000000008</v>
      </c>
      <c r="V1434" s="99">
        <v>0</v>
      </c>
      <c r="W1434" s="100">
        <v>0</v>
      </c>
      <c r="X1434" s="94">
        <f t="shared" ref="X1434" si="1118">W1434-V1434</f>
        <v>0</v>
      </c>
      <c r="Y1434" s="94"/>
      <c r="Z1434" s="94" t="str">
        <f t="shared" ref="Z1434" si="1119">IF(X1434-J1434&gt;0,X1434-J1434,"0")</f>
        <v>0</v>
      </c>
      <c r="AA1434" s="96">
        <f t="shared" ref="AA1434" si="1120">IF(Z1434&gt;0,Z1434*L1434,"0")</f>
        <v>0</v>
      </c>
      <c r="AB1434" s="91">
        <v>7.0494100000000008</v>
      </c>
      <c r="AC1434" s="225"/>
    </row>
    <row r="1435" spans="1:34" s="4" customFormat="1" ht="15" customHeight="1">
      <c r="A1435" s="81" t="s">
        <v>5473</v>
      </c>
      <c r="B1435" s="90">
        <v>1058342350</v>
      </c>
      <c r="C1435" s="91">
        <f>SUM(U1435+AA1435)</f>
        <v>2.4163700000000001</v>
      </c>
      <c r="D1435" s="294">
        <v>12355489</v>
      </c>
      <c r="E1435" s="90" t="s">
        <v>1933</v>
      </c>
      <c r="F1435" s="90" t="s">
        <v>5784</v>
      </c>
      <c r="G1435" s="90" t="s">
        <v>1248</v>
      </c>
      <c r="H1435" s="93" t="s">
        <v>1632</v>
      </c>
      <c r="I1435" s="94">
        <v>0</v>
      </c>
      <c r="J1435" s="94">
        <v>0</v>
      </c>
      <c r="K1435" s="95">
        <v>1.9970000000000002E-2</v>
      </c>
      <c r="L1435" s="96">
        <v>0.08</v>
      </c>
      <c r="M1435" s="96">
        <f t="shared" ref="M1435" si="1121">I1435*K1435</f>
        <v>0</v>
      </c>
      <c r="N1435" s="96">
        <f t="shared" ref="N1435" si="1122">J1435*L1435</f>
        <v>0</v>
      </c>
      <c r="O1435" s="96" t="s">
        <v>27</v>
      </c>
      <c r="P1435" s="187">
        <v>20422</v>
      </c>
      <c r="Q1435" s="98">
        <f>VLOOKUP(H1435,Devices!$A$2:$C$2077,3,FALSE)</f>
        <v>20543</v>
      </c>
      <c r="R1435" s="94">
        <f t="shared" ref="R1435" si="1123">Q1435-P1435</f>
        <v>121</v>
      </c>
      <c r="S1435" s="94"/>
      <c r="T1435" s="94">
        <f t="shared" ref="T1435" si="1124">IF(R1435-I1435&gt;0, R1435-I1435,"0")</f>
        <v>121</v>
      </c>
      <c r="U1435" s="96">
        <f t="shared" ref="U1435" si="1125">IF(T1435&gt;0,T1435*K1435,"0")</f>
        <v>2.4163700000000001</v>
      </c>
      <c r="V1435" s="99">
        <v>0</v>
      </c>
      <c r="W1435" s="100">
        <v>0</v>
      </c>
      <c r="X1435" s="94">
        <f t="shared" ref="X1435" si="1126">W1435-V1435</f>
        <v>0</v>
      </c>
      <c r="Y1435" s="94"/>
      <c r="Z1435" s="94" t="str">
        <f t="shared" ref="Z1435" si="1127">IF(X1435-J1435&gt;0,X1435-J1435,"0")</f>
        <v>0</v>
      </c>
      <c r="AA1435" s="96">
        <f t="shared" ref="AA1435" si="1128">IF(Z1435&gt;0,Z1435*L1435,"0")</f>
        <v>0</v>
      </c>
      <c r="AB1435" s="91">
        <v>2.4163700000000001</v>
      </c>
      <c r="AC1435" s="225"/>
    </row>
    <row r="1436" spans="1:34" s="4" customFormat="1" ht="15" customHeight="1">
      <c r="A1436" s="81" t="s">
        <v>5473</v>
      </c>
      <c r="B1436" s="90">
        <v>1058342350</v>
      </c>
      <c r="C1436" s="91">
        <f>SUM(U1436+AA1436)</f>
        <v>200.93814</v>
      </c>
      <c r="D1436" s="294">
        <v>12356470</v>
      </c>
      <c r="E1436" s="90" t="s">
        <v>1933</v>
      </c>
      <c r="F1436" s="90" t="s">
        <v>5480</v>
      </c>
      <c r="G1436" s="90" t="s">
        <v>2200</v>
      </c>
      <c r="H1436" s="93" t="s">
        <v>5626</v>
      </c>
      <c r="I1436" s="94">
        <v>0</v>
      </c>
      <c r="J1436" s="94">
        <v>0</v>
      </c>
      <c r="K1436" s="95">
        <v>1.9970000000000002E-2</v>
      </c>
      <c r="L1436" s="96">
        <v>0.08</v>
      </c>
      <c r="M1436" s="96">
        <f t="shared" ref="M1436" si="1129">I1436*K1436</f>
        <v>0</v>
      </c>
      <c r="N1436" s="96">
        <f t="shared" ref="N1436" si="1130">J1436*L1436</f>
        <v>0</v>
      </c>
      <c r="O1436" s="96" t="s">
        <v>27</v>
      </c>
      <c r="P1436" s="187">
        <v>76479</v>
      </c>
      <c r="Q1436" s="98">
        <f>VLOOKUP(H1436,Devices!$A$2:$C$2077,3,FALSE)</f>
        <v>86541</v>
      </c>
      <c r="R1436" s="94">
        <f t="shared" ref="R1436:R1437" si="1131">Q1436-P1436</f>
        <v>10062</v>
      </c>
      <c r="S1436" s="94"/>
      <c r="T1436" s="94">
        <f t="shared" ref="T1436:T1437" si="1132">IF(R1436-I1436&gt;0, R1436-I1436,"0")</f>
        <v>10062</v>
      </c>
      <c r="U1436" s="96">
        <f t="shared" ref="U1436:U1437" si="1133">IF(T1436&gt;0,T1436*K1436,"0")</f>
        <v>200.93814</v>
      </c>
      <c r="V1436" s="99">
        <v>0</v>
      </c>
      <c r="W1436" s="100">
        <v>0</v>
      </c>
      <c r="X1436" s="94">
        <f t="shared" ref="X1436:X1437" si="1134">W1436-V1436</f>
        <v>0</v>
      </c>
      <c r="Y1436" s="94"/>
      <c r="Z1436" s="94" t="str">
        <f t="shared" ref="Z1436" si="1135">IF(X1436-J1436&gt;0,X1436-J1436,"0")</f>
        <v>0</v>
      </c>
      <c r="AA1436" s="96">
        <f t="shared" ref="AA1436" si="1136">IF(Z1436&gt;0,Z1436*L1436,"0")</f>
        <v>0</v>
      </c>
      <c r="AB1436" s="91">
        <v>200.93814</v>
      </c>
      <c r="AC1436" s="225"/>
    </row>
    <row r="1437" spans="1:34" s="4" customFormat="1" ht="15" customHeight="1">
      <c r="A1437" s="81" t="s">
        <v>5648</v>
      </c>
      <c r="B1437" s="90">
        <v>1058342350</v>
      </c>
      <c r="C1437" s="91">
        <f>SUM(U1437+AA1437)</f>
        <v>292.39895000000001</v>
      </c>
      <c r="D1437" s="294">
        <v>12356473</v>
      </c>
      <c r="E1437" s="90" t="s">
        <v>1933</v>
      </c>
      <c r="F1437" s="90" t="s">
        <v>5474</v>
      </c>
      <c r="G1437" s="90" t="s">
        <v>2362</v>
      </c>
      <c r="H1437" s="93" t="s">
        <v>5620</v>
      </c>
      <c r="I1437" s="94">
        <v>0</v>
      </c>
      <c r="J1437" s="94">
        <v>0</v>
      </c>
      <c r="K1437" s="95">
        <v>1.9970000000000002E-2</v>
      </c>
      <c r="L1437" s="96">
        <v>0.08</v>
      </c>
      <c r="M1437" s="96">
        <f t="shared" ref="M1437" si="1137">I1437*K1437</f>
        <v>0</v>
      </c>
      <c r="N1437" s="96">
        <f t="shared" ref="N1437" si="1138">J1437*L1437</f>
        <v>0</v>
      </c>
      <c r="O1437" s="96" t="s">
        <v>27</v>
      </c>
      <c r="P1437" s="187">
        <v>17790</v>
      </c>
      <c r="Q1437" s="98">
        <f>VLOOKUP(H1437,Devices!$A$2:$C$2077,3,FALSE)</f>
        <v>19825</v>
      </c>
      <c r="R1437" s="94">
        <f t="shared" si="1131"/>
        <v>2035</v>
      </c>
      <c r="S1437" s="94"/>
      <c r="T1437" s="94">
        <f t="shared" si="1132"/>
        <v>2035</v>
      </c>
      <c r="U1437" s="96">
        <f t="shared" si="1133"/>
        <v>40.638950000000001</v>
      </c>
      <c r="V1437" s="99">
        <v>14991</v>
      </c>
      <c r="W1437" s="100">
        <f>VLOOKUP(H1437,Devices!$A$2:$D$2077,4,FALSE)</f>
        <v>18138</v>
      </c>
      <c r="X1437" s="94">
        <f t="shared" si="1134"/>
        <v>3147</v>
      </c>
      <c r="Y1437" s="94"/>
      <c r="Z1437" s="94">
        <f t="shared" ref="Z1437" si="1139">IF(X1437-J1437&gt;0,X1437-J1437,"0")</f>
        <v>3147</v>
      </c>
      <c r="AA1437" s="96">
        <f t="shared" ref="AA1437" si="1140">IF(Z1437&gt;0,Z1437*L1437,"0")</f>
        <v>251.76000000000002</v>
      </c>
      <c r="AB1437" s="91">
        <v>292.39895000000001</v>
      </c>
      <c r="AC1437" s="225"/>
    </row>
    <row r="1438" spans="1:34" s="4" customFormat="1" ht="15" customHeight="1">
      <c r="A1438" s="81" t="s">
        <v>5731</v>
      </c>
      <c r="B1438" s="90">
        <v>1058342350</v>
      </c>
      <c r="C1438" s="91">
        <f>SUM(U1438+AA1438)</f>
        <v>45.387219999999999</v>
      </c>
      <c r="D1438" s="294">
        <v>13586507</v>
      </c>
      <c r="E1438" s="90" t="s">
        <v>1933</v>
      </c>
      <c r="F1438" s="90" t="s">
        <v>5732</v>
      </c>
      <c r="G1438" s="90" t="s">
        <v>5671</v>
      </c>
      <c r="H1438" s="93" t="s">
        <v>5702</v>
      </c>
      <c r="I1438" s="94">
        <v>0</v>
      </c>
      <c r="J1438" s="94">
        <v>0</v>
      </c>
      <c r="K1438" s="95">
        <v>1.9970000000000002E-2</v>
      </c>
      <c r="L1438" s="96">
        <v>0.08</v>
      </c>
      <c r="M1438" s="96">
        <f t="shared" ref="M1438" si="1141">I1438*K1438</f>
        <v>0</v>
      </c>
      <c r="N1438" s="96">
        <f t="shared" ref="N1438" si="1142">J1438*L1438</f>
        <v>0</v>
      </c>
      <c r="O1438" s="96" t="s">
        <v>27</v>
      </c>
      <c r="P1438" s="187">
        <v>1696</v>
      </c>
      <c r="Q1438" s="98">
        <f>VLOOKUP(H1438,Devices!$A$2:$C$2077,3,FALSE)</f>
        <v>2122</v>
      </c>
      <c r="R1438" s="94">
        <f t="shared" ref="R1438" si="1143">Q1438-P1438</f>
        <v>426</v>
      </c>
      <c r="S1438" s="94"/>
      <c r="T1438" s="94">
        <f t="shared" ref="T1438" si="1144">IF(R1438-I1438&gt;0, R1438-I1438,"0")</f>
        <v>426</v>
      </c>
      <c r="U1438" s="96">
        <f t="shared" ref="U1438" si="1145">IF(T1438&gt;0,T1438*K1438,"0")</f>
        <v>8.5072200000000002</v>
      </c>
      <c r="V1438" s="99">
        <v>4475</v>
      </c>
      <c r="W1438" s="100">
        <f>VLOOKUP(H1438,Devices!$A$2:$D$2077,4,FALSE)</f>
        <v>4936</v>
      </c>
      <c r="X1438" s="94">
        <f t="shared" ref="X1438" si="1146">W1438-V1438</f>
        <v>461</v>
      </c>
      <c r="Y1438" s="94"/>
      <c r="Z1438" s="94">
        <f t="shared" ref="Z1438" si="1147">IF(X1438-J1438&gt;0,X1438-J1438,"0")</f>
        <v>461</v>
      </c>
      <c r="AA1438" s="96">
        <f t="shared" ref="AA1438" si="1148">IF(Z1438&gt;0,Z1438*L1438,"0")</f>
        <v>36.880000000000003</v>
      </c>
      <c r="AB1438" s="91">
        <v>45.387219999999999</v>
      </c>
      <c r="AC1438" s="225"/>
    </row>
    <row r="1439" spans="1:34" s="3" customFormat="1" ht="15" customHeight="1">
      <c r="A1439" s="81" t="s">
        <v>5849</v>
      </c>
      <c r="B1439" s="90">
        <v>1058342350</v>
      </c>
      <c r="C1439" s="91">
        <f>SUM(U1439+AA1439)</f>
        <v>1114.23875</v>
      </c>
      <c r="D1439" s="294">
        <v>13902027</v>
      </c>
      <c r="E1439" s="90" t="s">
        <v>1933</v>
      </c>
      <c r="F1439" s="90" t="s">
        <v>5365</v>
      </c>
      <c r="G1439" s="90" t="s">
        <v>5850</v>
      </c>
      <c r="H1439" s="93" t="s">
        <v>5851</v>
      </c>
      <c r="I1439" s="94">
        <v>0</v>
      </c>
      <c r="J1439" s="94">
        <v>0</v>
      </c>
      <c r="K1439" s="95">
        <v>1.9970000000000002E-2</v>
      </c>
      <c r="L1439" s="96">
        <v>0.08</v>
      </c>
      <c r="M1439" s="96">
        <f>I1439*K1439</f>
        <v>0</v>
      </c>
      <c r="N1439" s="96">
        <f>J1439*L1439</f>
        <v>0</v>
      </c>
      <c r="O1439" s="96" t="s">
        <v>27</v>
      </c>
      <c r="P1439" s="187">
        <v>19202</v>
      </c>
      <c r="Q1439" s="98">
        <f>VLOOKUP(H1439,Devices!$A$2:$C$2077,3,FALSE)</f>
        <v>26577</v>
      </c>
      <c r="R1439" s="94">
        <f>Q1439-P1439</f>
        <v>7375</v>
      </c>
      <c r="S1439" s="94">
        <f>IF(R1439-I1439&gt;0, R1439-I1439,"0")</f>
        <v>7375</v>
      </c>
      <c r="T1439" s="94">
        <f>IF(R1439-I1439&gt;0, R1439-I1439,"0")</f>
        <v>7375</v>
      </c>
      <c r="U1439" s="96">
        <f>IF(T1439&gt;0,T1439*K1439,"0")</f>
        <v>147.27875</v>
      </c>
      <c r="V1439" s="99">
        <v>57673</v>
      </c>
      <c r="W1439" s="100">
        <f>VLOOKUP(H1439,Devices!$A$2:$D$2077,4,FALSE)</f>
        <v>69760</v>
      </c>
      <c r="X1439" s="94">
        <f>W1439-V1439</f>
        <v>12087</v>
      </c>
      <c r="Y1439" s="94"/>
      <c r="Z1439" s="94">
        <f>IF(X1439-J1439&gt;0,X1439-J1439,"0")</f>
        <v>12087</v>
      </c>
      <c r="AA1439" s="96">
        <f>IF(Z1439&gt;0,Z1439*L1439,"0")</f>
        <v>966.96</v>
      </c>
      <c r="AB1439" s="91">
        <v>1114.23875</v>
      </c>
      <c r="AC1439" s="225"/>
    </row>
    <row r="1440" spans="1:34" s="3" customFormat="1" ht="15" customHeight="1">
      <c r="A1440" s="81">
        <v>175</v>
      </c>
      <c r="B1440" s="90">
        <v>1012012970</v>
      </c>
      <c r="C1440" s="91">
        <f>SUM(U1440+AA1440)</f>
        <v>22.055109999999999</v>
      </c>
      <c r="D1440" s="294">
        <v>12662733</v>
      </c>
      <c r="E1440" s="90" t="s">
        <v>833</v>
      </c>
      <c r="F1440" s="90" t="s">
        <v>1560</v>
      </c>
      <c r="G1440" s="90" t="s">
        <v>1762</v>
      </c>
      <c r="H1440" s="93" t="s">
        <v>834</v>
      </c>
      <c r="I1440" s="94">
        <v>0</v>
      </c>
      <c r="J1440" s="94">
        <v>0</v>
      </c>
      <c r="K1440" s="95">
        <v>1.9970000000000002E-2</v>
      </c>
      <c r="L1440" s="96">
        <v>0.08</v>
      </c>
      <c r="M1440" s="96">
        <f t="shared" ref="M1440:M1469" si="1149">I1440*K1440</f>
        <v>0</v>
      </c>
      <c r="N1440" s="96">
        <f t="shared" ref="N1440:N1469" si="1150">J1440*L1440</f>
        <v>0</v>
      </c>
      <c r="O1440" s="96" t="s">
        <v>27</v>
      </c>
      <c r="P1440" s="187">
        <v>28503</v>
      </c>
      <c r="Q1440" s="98">
        <f>VLOOKUP(H1440,Devices!$A$2:$C$2077,3,FALSE)</f>
        <v>28666</v>
      </c>
      <c r="R1440" s="94">
        <f t="shared" ref="R1440:R1469" si="1151">Q1440-P1440</f>
        <v>163</v>
      </c>
      <c r="S1440" s="94"/>
      <c r="T1440" s="94">
        <f>IF(R1440-I1440&gt;0, R1440-I1440,"0")</f>
        <v>163</v>
      </c>
      <c r="U1440" s="96">
        <f>IF(T1440&gt;0,T1440*K1440,"0")</f>
        <v>3.2551100000000002</v>
      </c>
      <c r="V1440" s="99">
        <v>38002</v>
      </c>
      <c r="W1440" s="100">
        <f>VLOOKUP(H1440,Devices!$A$2:$D$2077,4,FALSE)</f>
        <v>38237</v>
      </c>
      <c r="X1440" s="94">
        <f t="shared" ref="X1440:X1469" si="1152">W1440-V1440</f>
        <v>235</v>
      </c>
      <c r="Y1440" s="94"/>
      <c r="Z1440" s="94">
        <f>IF(X1440-J1440&gt;0,X1440-J1440,"0")</f>
        <v>235</v>
      </c>
      <c r="AA1440" s="96">
        <f>IF(Z1440&gt;0,Z1440*L1440,"0")</f>
        <v>18.8</v>
      </c>
      <c r="AB1440" s="91">
        <v>22.055109999999999</v>
      </c>
      <c r="AC1440" s="225"/>
    </row>
    <row r="1441" spans="1:34" s="3" customFormat="1" ht="15" customHeight="1">
      <c r="A1441" s="81">
        <v>175</v>
      </c>
      <c r="B1441" s="90">
        <v>1012012970</v>
      </c>
      <c r="C1441" s="91">
        <f>SUM(U1441+AA1441)</f>
        <v>71.958410000000015</v>
      </c>
      <c r="D1441" s="294">
        <v>12662530</v>
      </c>
      <c r="E1441" s="90" t="s">
        <v>833</v>
      </c>
      <c r="F1441" s="90" t="s">
        <v>1559</v>
      </c>
      <c r="G1441" s="90" t="s">
        <v>1762</v>
      </c>
      <c r="H1441" s="93" t="s">
        <v>835</v>
      </c>
      <c r="I1441" s="94">
        <v>0</v>
      </c>
      <c r="J1441" s="94">
        <v>0</v>
      </c>
      <c r="K1441" s="95">
        <v>1.9970000000000002E-2</v>
      </c>
      <c r="L1441" s="96">
        <v>0.08</v>
      </c>
      <c r="M1441" s="96">
        <f t="shared" si="1149"/>
        <v>0</v>
      </c>
      <c r="N1441" s="96">
        <f t="shared" si="1150"/>
        <v>0</v>
      </c>
      <c r="O1441" s="96" t="s">
        <v>27</v>
      </c>
      <c r="P1441" s="187">
        <v>127142</v>
      </c>
      <c r="Q1441" s="98">
        <f>VLOOKUP(H1441,Devices!$A$2:$C$2077,3,FALSE)</f>
        <v>129195</v>
      </c>
      <c r="R1441" s="94">
        <f t="shared" si="1151"/>
        <v>2053</v>
      </c>
      <c r="S1441" s="94"/>
      <c r="T1441" s="94">
        <f>IF(R1441-I1441&gt;0, R1441-I1441,"0")</f>
        <v>2053</v>
      </c>
      <c r="U1441" s="96">
        <f>IF(T1441&gt;0,T1441*K1441,"0")</f>
        <v>40.998410000000007</v>
      </c>
      <c r="V1441" s="99">
        <v>18242</v>
      </c>
      <c r="W1441" s="100">
        <f>VLOOKUP(H1441,Devices!$A$2:$D$2077,4,FALSE)</f>
        <v>18629</v>
      </c>
      <c r="X1441" s="94">
        <f t="shared" si="1152"/>
        <v>387</v>
      </c>
      <c r="Y1441" s="94"/>
      <c r="Z1441" s="94">
        <f>IF(X1441-J1441&gt;0,X1441-J1441,"0")</f>
        <v>387</v>
      </c>
      <c r="AA1441" s="96">
        <f>IF(Z1441&gt;0,Z1441*L1441,"0")</f>
        <v>30.96</v>
      </c>
      <c r="AB1441" s="91">
        <v>71.958410000000015</v>
      </c>
      <c r="AC1441" s="225"/>
    </row>
    <row r="1442" spans="1:34" s="3" customFormat="1" ht="15" customHeight="1">
      <c r="A1442" s="81">
        <v>175</v>
      </c>
      <c r="B1442" s="90">
        <v>1012012970</v>
      </c>
      <c r="C1442" s="91">
        <f>SUM(U1442+AA1442)</f>
        <v>55.531329999999997</v>
      </c>
      <c r="D1442" s="294">
        <v>12355303</v>
      </c>
      <c r="E1442" s="90" t="s">
        <v>833</v>
      </c>
      <c r="F1442" s="90" t="s">
        <v>1560</v>
      </c>
      <c r="G1442" s="90" t="s">
        <v>1569</v>
      </c>
      <c r="H1442" s="93" t="s">
        <v>836</v>
      </c>
      <c r="I1442" s="94">
        <v>0</v>
      </c>
      <c r="J1442" s="94">
        <v>0</v>
      </c>
      <c r="K1442" s="95">
        <v>1.9970000000000002E-2</v>
      </c>
      <c r="L1442" s="96">
        <v>0.08</v>
      </c>
      <c r="M1442" s="96">
        <f t="shared" si="1149"/>
        <v>0</v>
      </c>
      <c r="N1442" s="96">
        <f t="shared" si="1150"/>
        <v>0</v>
      </c>
      <c r="O1442" s="96" t="s">
        <v>27</v>
      </c>
      <c r="P1442" s="187">
        <v>8566</v>
      </c>
      <c r="Q1442" s="98">
        <f>VLOOKUP(H1442,Devices!$A$2:$C$2077,3,FALSE)</f>
        <v>8855</v>
      </c>
      <c r="R1442" s="94">
        <f t="shared" si="1151"/>
        <v>289</v>
      </c>
      <c r="S1442" s="94"/>
      <c r="T1442" s="94">
        <f>IF(R1442-I1442&gt;0, R1442-I1442,"0")</f>
        <v>289</v>
      </c>
      <c r="U1442" s="96">
        <f>IF(T1442&gt;0,T1442*K1442,"0")</f>
        <v>5.7713300000000007</v>
      </c>
      <c r="V1442" s="99">
        <v>14383</v>
      </c>
      <c r="W1442" s="100">
        <f>VLOOKUP(H1442,Devices!$A$2:$D$2077,4,FALSE)</f>
        <v>15005</v>
      </c>
      <c r="X1442" s="94">
        <f t="shared" si="1152"/>
        <v>622</v>
      </c>
      <c r="Y1442" s="94"/>
      <c r="Z1442" s="94">
        <f>IF(X1442-J1442&gt;0,X1442-J1442,"0")</f>
        <v>622</v>
      </c>
      <c r="AA1442" s="96">
        <f>IF(Z1442&gt;0,Z1442*L1442,"0")</f>
        <v>49.76</v>
      </c>
      <c r="AB1442" s="91">
        <v>55.531329999999997</v>
      </c>
      <c r="AC1442" s="225"/>
    </row>
    <row r="1443" spans="1:34" s="3" customFormat="1" ht="15" customHeight="1">
      <c r="A1443" s="81">
        <v>176</v>
      </c>
      <c r="B1443" s="90">
        <v>1013196530</v>
      </c>
      <c r="C1443" s="91">
        <f>SUM(O1443+U1443+AA1443)</f>
        <v>124.5</v>
      </c>
      <c r="D1443" s="294">
        <v>12355225</v>
      </c>
      <c r="E1443" s="90" t="s">
        <v>2552</v>
      </c>
      <c r="F1443" s="90" t="s">
        <v>4234</v>
      </c>
      <c r="G1443" s="90" t="s">
        <v>851</v>
      </c>
      <c r="H1443" s="93" t="s">
        <v>839</v>
      </c>
      <c r="I1443" s="94">
        <v>6000</v>
      </c>
      <c r="J1443" s="94">
        <v>0</v>
      </c>
      <c r="K1443" s="95">
        <v>2.0750000000000001E-2</v>
      </c>
      <c r="L1443" s="96">
        <v>0.08</v>
      </c>
      <c r="M1443" s="96">
        <f t="shared" si="1149"/>
        <v>124.5</v>
      </c>
      <c r="N1443" s="96">
        <f t="shared" si="1150"/>
        <v>0</v>
      </c>
      <c r="O1443" s="96">
        <f>M1443+N1443</f>
        <v>124.5</v>
      </c>
      <c r="P1443" s="187">
        <v>615635</v>
      </c>
      <c r="Q1443" s="98">
        <f>VLOOKUP(H1443,Devices!$A$2:$C$2077,3,FALSE)</f>
        <v>621602</v>
      </c>
      <c r="R1443" s="94">
        <f t="shared" si="1151"/>
        <v>5967</v>
      </c>
      <c r="S1443" s="94" t="str">
        <f>IF(R1443-I1443&gt;0, R1443-I1443,"0")</f>
        <v>0</v>
      </c>
      <c r="T1443" s="94"/>
      <c r="U1443" s="96">
        <f>IF(S1443&gt;0,S1443*K1443,"0")</f>
        <v>0</v>
      </c>
      <c r="V1443" s="99">
        <v>0</v>
      </c>
      <c r="W1443" s="100">
        <v>0</v>
      </c>
      <c r="X1443" s="94">
        <f t="shared" si="1152"/>
        <v>0</v>
      </c>
      <c r="Y1443" s="94" t="str">
        <f>IF(X1443-J1443&gt;0,X1443-J1443,"0")</f>
        <v>0</v>
      </c>
      <c r="Z1443" s="94"/>
      <c r="AA1443" s="96">
        <f>IF(Y1443&gt;0,Y1443*L1443,"0")</f>
        <v>0</v>
      </c>
      <c r="AB1443" s="91">
        <v>124.5</v>
      </c>
      <c r="AC1443" s="91"/>
    </row>
    <row r="1444" spans="1:34" s="3" customFormat="1" ht="15" customHeight="1">
      <c r="A1444" s="81">
        <v>177</v>
      </c>
      <c r="B1444" s="90">
        <v>1058322300</v>
      </c>
      <c r="C1444" s="91">
        <f>SUM(U1444+AA1444)</f>
        <v>326.84899000000001</v>
      </c>
      <c r="D1444" s="294">
        <v>12355298</v>
      </c>
      <c r="E1444" s="90" t="s">
        <v>1083</v>
      </c>
      <c r="F1444" s="90" t="s">
        <v>6554</v>
      </c>
      <c r="G1444" s="90" t="s">
        <v>851</v>
      </c>
      <c r="H1444" s="93" t="s">
        <v>841</v>
      </c>
      <c r="I1444" s="94">
        <v>0</v>
      </c>
      <c r="J1444" s="94">
        <v>0</v>
      </c>
      <c r="K1444" s="95">
        <v>1.9970000000000002E-2</v>
      </c>
      <c r="L1444" s="96">
        <v>0.08</v>
      </c>
      <c r="M1444" s="96">
        <f t="shared" si="1149"/>
        <v>0</v>
      </c>
      <c r="N1444" s="96">
        <f t="shared" si="1150"/>
        <v>0</v>
      </c>
      <c r="O1444" s="96" t="s">
        <v>27</v>
      </c>
      <c r="P1444" s="187">
        <v>639115</v>
      </c>
      <c r="Q1444" s="98">
        <f>VLOOKUP(H1444,Devices!$A$2:$C$2077,3,FALSE)</f>
        <v>655482</v>
      </c>
      <c r="R1444" s="94">
        <f t="shared" si="1151"/>
        <v>16367</v>
      </c>
      <c r="S1444" s="94"/>
      <c r="T1444" s="94">
        <f t="shared" ref="T1444:T1456" si="1153">IF(R1444-I1444&gt;0, R1444-I1444,"0")</f>
        <v>16367</v>
      </c>
      <c r="U1444" s="96">
        <f t="shared" ref="U1444:U1456" si="1154">IF(T1444&gt;0,T1444*K1444,"0")</f>
        <v>326.84899000000001</v>
      </c>
      <c r="V1444" s="99">
        <v>0</v>
      </c>
      <c r="W1444" s="100">
        <v>0</v>
      </c>
      <c r="X1444" s="94">
        <f t="shared" si="1152"/>
        <v>0</v>
      </c>
      <c r="Y1444" s="94"/>
      <c r="Z1444" s="94" t="str">
        <f t="shared" ref="Z1444:Z1456" si="1155">IF(X1444-J1444&gt;0,X1444-J1444,"0")</f>
        <v>0</v>
      </c>
      <c r="AA1444" s="96">
        <f t="shared" ref="AA1444:AA1456" si="1156">IF(Z1444&gt;0,Z1444*L1444,"0")</f>
        <v>0</v>
      </c>
      <c r="AB1444" s="91">
        <v>326.84899000000001</v>
      </c>
      <c r="AC1444" s="91"/>
    </row>
    <row r="1445" spans="1:34" s="3" customFormat="1" ht="15" customHeight="1">
      <c r="A1445" s="81">
        <v>177</v>
      </c>
      <c r="B1445" s="90">
        <v>1058322300</v>
      </c>
      <c r="C1445" s="91">
        <f>SUM(U1445+AA1445)</f>
        <v>40.918530000000004</v>
      </c>
      <c r="D1445" s="294">
        <v>12662661</v>
      </c>
      <c r="E1445" s="90" t="s">
        <v>1083</v>
      </c>
      <c r="F1445" s="90" t="s">
        <v>843</v>
      </c>
      <c r="G1445" s="90" t="s">
        <v>1157</v>
      </c>
      <c r="H1445" s="93" t="s">
        <v>844</v>
      </c>
      <c r="I1445" s="94">
        <v>0</v>
      </c>
      <c r="J1445" s="94">
        <v>0</v>
      </c>
      <c r="K1445" s="95">
        <v>1.9970000000000002E-2</v>
      </c>
      <c r="L1445" s="96">
        <v>0.08</v>
      </c>
      <c r="M1445" s="96">
        <f t="shared" si="1149"/>
        <v>0</v>
      </c>
      <c r="N1445" s="96">
        <f t="shared" si="1150"/>
        <v>0</v>
      </c>
      <c r="O1445" s="96" t="s">
        <v>27</v>
      </c>
      <c r="P1445" s="187">
        <v>199524</v>
      </c>
      <c r="Q1445" s="98">
        <f>VLOOKUP(H1445,Devices!$A$2:$C$2077,3,FALSE)</f>
        <v>201573</v>
      </c>
      <c r="R1445" s="94">
        <f t="shared" si="1151"/>
        <v>2049</v>
      </c>
      <c r="S1445" s="94"/>
      <c r="T1445" s="94">
        <f t="shared" si="1153"/>
        <v>2049</v>
      </c>
      <c r="U1445" s="96">
        <f t="shared" si="1154"/>
        <v>40.918530000000004</v>
      </c>
      <c r="V1445" s="99">
        <v>0</v>
      </c>
      <c r="W1445" s="100">
        <f>VLOOKUP(H1445,Devices!$A$2:$D$2077,4,FALSE)</f>
        <v>0</v>
      </c>
      <c r="X1445" s="94">
        <f t="shared" si="1152"/>
        <v>0</v>
      </c>
      <c r="Y1445" s="94"/>
      <c r="Z1445" s="94" t="str">
        <f t="shared" si="1155"/>
        <v>0</v>
      </c>
      <c r="AA1445" s="96">
        <f t="shared" si="1156"/>
        <v>0</v>
      </c>
      <c r="AB1445" s="91">
        <v>40.918530000000004</v>
      </c>
      <c r="AC1445" s="91"/>
    </row>
    <row r="1446" spans="1:34" s="3" customFormat="1" ht="15" customHeight="1">
      <c r="A1446" s="81">
        <v>177</v>
      </c>
      <c r="B1446" s="90">
        <v>1058322300</v>
      </c>
      <c r="C1446" s="91">
        <f>SUM(U1446+AA1446)</f>
        <v>297.7527</v>
      </c>
      <c r="D1446" s="294">
        <v>12355272</v>
      </c>
      <c r="E1446" s="90" t="s">
        <v>1083</v>
      </c>
      <c r="F1446" s="90" t="s">
        <v>845</v>
      </c>
      <c r="G1446" s="90" t="s">
        <v>851</v>
      </c>
      <c r="H1446" s="93" t="s">
        <v>846</v>
      </c>
      <c r="I1446" s="94">
        <v>0</v>
      </c>
      <c r="J1446" s="94">
        <v>0</v>
      </c>
      <c r="K1446" s="95">
        <v>1.9970000000000002E-2</v>
      </c>
      <c r="L1446" s="96">
        <v>0.08</v>
      </c>
      <c r="M1446" s="96">
        <f t="shared" si="1149"/>
        <v>0</v>
      </c>
      <c r="N1446" s="96">
        <f t="shared" si="1150"/>
        <v>0</v>
      </c>
      <c r="O1446" s="96" t="s">
        <v>27</v>
      </c>
      <c r="P1446" s="187">
        <v>543205</v>
      </c>
      <c r="Q1446" s="98">
        <f>VLOOKUP(H1446,Devices!$A$2:$C$2077,3,FALSE)</f>
        <v>558115</v>
      </c>
      <c r="R1446" s="94">
        <f t="shared" si="1151"/>
        <v>14910</v>
      </c>
      <c r="S1446" s="94"/>
      <c r="T1446" s="94">
        <f t="shared" si="1153"/>
        <v>14910</v>
      </c>
      <c r="U1446" s="96">
        <f t="shared" si="1154"/>
        <v>297.7527</v>
      </c>
      <c r="V1446" s="99">
        <v>0</v>
      </c>
      <c r="W1446" s="100">
        <v>0</v>
      </c>
      <c r="X1446" s="94">
        <f t="shared" si="1152"/>
        <v>0</v>
      </c>
      <c r="Y1446" s="94"/>
      <c r="Z1446" s="94" t="str">
        <f t="shared" si="1155"/>
        <v>0</v>
      </c>
      <c r="AA1446" s="96">
        <f t="shared" si="1156"/>
        <v>0</v>
      </c>
      <c r="AB1446" s="91">
        <v>297.7527</v>
      </c>
      <c r="AC1446" s="91"/>
    </row>
    <row r="1447" spans="1:34" s="3" customFormat="1" ht="15" customHeight="1">
      <c r="A1447" s="81">
        <v>177</v>
      </c>
      <c r="B1447" s="90">
        <v>1058322300</v>
      </c>
      <c r="C1447" s="91">
        <f>SUM(U1447+AA1447)</f>
        <v>51.103230000000003</v>
      </c>
      <c r="D1447" s="294">
        <v>12354791</v>
      </c>
      <c r="E1447" s="90" t="s">
        <v>1083</v>
      </c>
      <c r="F1447" s="90" t="s">
        <v>847</v>
      </c>
      <c r="G1447" s="90" t="s">
        <v>1248</v>
      </c>
      <c r="H1447" s="93" t="s">
        <v>848</v>
      </c>
      <c r="I1447" s="94">
        <v>0</v>
      </c>
      <c r="J1447" s="94">
        <v>0</v>
      </c>
      <c r="K1447" s="95">
        <v>1.9970000000000002E-2</v>
      </c>
      <c r="L1447" s="96">
        <v>0.08</v>
      </c>
      <c r="M1447" s="96">
        <f t="shared" si="1149"/>
        <v>0</v>
      </c>
      <c r="N1447" s="96">
        <f t="shared" si="1150"/>
        <v>0</v>
      </c>
      <c r="O1447" s="96" t="s">
        <v>27</v>
      </c>
      <c r="P1447" s="187">
        <v>186855</v>
      </c>
      <c r="Q1447" s="98">
        <f>VLOOKUP(H1447,Devices!$A$2:$C$2077,3,FALSE)</f>
        <v>189414</v>
      </c>
      <c r="R1447" s="94">
        <f t="shared" si="1151"/>
        <v>2559</v>
      </c>
      <c r="S1447" s="94"/>
      <c r="T1447" s="94">
        <f t="shared" si="1153"/>
        <v>2559</v>
      </c>
      <c r="U1447" s="96">
        <f t="shared" si="1154"/>
        <v>51.103230000000003</v>
      </c>
      <c r="V1447" s="99">
        <v>0</v>
      </c>
      <c r="W1447" s="100">
        <v>0</v>
      </c>
      <c r="X1447" s="94">
        <f t="shared" si="1152"/>
        <v>0</v>
      </c>
      <c r="Y1447" s="94"/>
      <c r="Z1447" s="94" t="str">
        <f t="shared" si="1155"/>
        <v>0</v>
      </c>
      <c r="AA1447" s="96">
        <f t="shared" si="1156"/>
        <v>0</v>
      </c>
      <c r="AB1447" s="91">
        <v>51.103230000000003</v>
      </c>
      <c r="AC1447" s="91"/>
    </row>
    <row r="1448" spans="1:34" s="3" customFormat="1" ht="15" customHeight="1">
      <c r="A1448" s="81">
        <v>177</v>
      </c>
      <c r="B1448" s="90">
        <v>1058322300</v>
      </c>
      <c r="C1448" s="91">
        <f>SUM(U1448+AA1448)</f>
        <v>57.214050000000007</v>
      </c>
      <c r="D1448" s="294">
        <v>12355245</v>
      </c>
      <c r="E1448" s="90" t="s">
        <v>1083</v>
      </c>
      <c r="F1448" s="90" t="s">
        <v>849</v>
      </c>
      <c r="G1448" s="90" t="s">
        <v>1248</v>
      </c>
      <c r="H1448" s="93" t="s">
        <v>850</v>
      </c>
      <c r="I1448" s="94">
        <v>0</v>
      </c>
      <c r="J1448" s="94">
        <v>0</v>
      </c>
      <c r="K1448" s="95">
        <v>1.9970000000000002E-2</v>
      </c>
      <c r="L1448" s="96">
        <v>0.08</v>
      </c>
      <c r="M1448" s="96">
        <f t="shared" si="1149"/>
        <v>0</v>
      </c>
      <c r="N1448" s="96">
        <f t="shared" si="1150"/>
        <v>0</v>
      </c>
      <c r="O1448" s="96" t="s">
        <v>27</v>
      </c>
      <c r="P1448" s="187">
        <v>149052</v>
      </c>
      <c r="Q1448" s="98">
        <f>VLOOKUP(H1448,Devices!$A$2:$C$2077,3,FALSE)</f>
        <v>151917</v>
      </c>
      <c r="R1448" s="94">
        <f t="shared" si="1151"/>
        <v>2865</v>
      </c>
      <c r="S1448" s="94"/>
      <c r="T1448" s="94">
        <f t="shared" si="1153"/>
        <v>2865</v>
      </c>
      <c r="U1448" s="96">
        <f t="shared" si="1154"/>
        <v>57.214050000000007</v>
      </c>
      <c r="V1448" s="99">
        <v>0</v>
      </c>
      <c r="W1448" s="100">
        <v>0</v>
      </c>
      <c r="X1448" s="94">
        <f t="shared" si="1152"/>
        <v>0</v>
      </c>
      <c r="Y1448" s="94"/>
      <c r="Z1448" s="94" t="str">
        <f t="shared" si="1155"/>
        <v>0</v>
      </c>
      <c r="AA1448" s="96">
        <f t="shared" si="1156"/>
        <v>0</v>
      </c>
      <c r="AB1448" s="91">
        <v>57.214050000000007</v>
      </c>
      <c r="AC1448" s="91"/>
    </row>
    <row r="1449" spans="1:34" s="4" customFormat="1" ht="15" customHeight="1">
      <c r="A1449" s="81">
        <v>177</v>
      </c>
      <c r="B1449" s="90">
        <v>1058322300</v>
      </c>
      <c r="C1449" s="91">
        <f>SUM(U1449+AA1449)</f>
        <v>194.22822000000002</v>
      </c>
      <c r="D1449" s="294">
        <v>12355565</v>
      </c>
      <c r="E1449" s="90" t="s">
        <v>1083</v>
      </c>
      <c r="F1449" s="90" t="s">
        <v>2400</v>
      </c>
      <c r="G1449" s="90" t="s">
        <v>40</v>
      </c>
      <c r="H1449" s="93" t="s">
        <v>2075</v>
      </c>
      <c r="I1449" s="94">
        <v>0</v>
      </c>
      <c r="J1449" s="94">
        <v>0</v>
      </c>
      <c r="K1449" s="95">
        <v>1.9970000000000002E-2</v>
      </c>
      <c r="L1449" s="96">
        <v>0.08</v>
      </c>
      <c r="M1449" s="96">
        <f t="shared" si="1149"/>
        <v>0</v>
      </c>
      <c r="N1449" s="96">
        <f t="shared" si="1150"/>
        <v>0</v>
      </c>
      <c r="O1449" s="96" t="s">
        <v>27</v>
      </c>
      <c r="P1449" s="187">
        <v>614960</v>
      </c>
      <c r="Q1449" s="98">
        <f>VLOOKUP(H1449,Devices!$A$2:$C$2077,3,FALSE)</f>
        <v>624686</v>
      </c>
      <c r="R1449" s="94">
        <f t="shared" si="1151"/>
        <v>9726</v>
      </c>
      <c r="S1449" s="94"/>
      <c r="T1449" s="94">
        <f t="shared" si="1153"/>
        <v>9726</v>
      </c>
      <c r="U1449" s="96">
        <f t="shared" si="1154"/>
        <v>194.22822000000002</v>
      </c>
      <c r="V1449" s="99">
        <v>0</v>
      </c>
      <c r="W1449" s="100">
        <v>0</v>
      </c>
      <c r="X1449" s="94">
        <f t="shared" si="1152"/>
        <v>0</v>
      </c>
      <c r="Y1449" s="94"/>
      <c r="Z1449" s="94" t="str">
        <f t="shared" si="1155"/>
        <v>0</v>
      </c>
      <c r="AA1449" s="96">
        <f t="shared" si="1156"/>
        <v>0</v>
      </c>
      <c r="AB1449" s="91">
        <v>194.22822000000002</v>
      </c>
      <c r="AC1449" s="91"/>
      <c r="AF1449" s="3"/>
      <c r="AG1449" s="3"/>
      <c r="AH1449" s="3"/>
    </row>
    <row r="1450" spans="1:34" s="3" customFormat="1" ht="15" customHeight="1">
      <c r="A1450" s="81">
        <v>177</v>
      </c>
      <c r="B1450" s="90">
        <v>1058322300</v>
      </c>
      <c r="C1450" s="91">
        <f>SUM(U1450+AA1450)</f>
        <v>8.4872500000000013</v>
      </c>
      <c r="D1450" s="294">
        <v>12355246</v>
      </c>
      <c r="E1450" s="90" t="s">
        <v>1083</v>
      </c>
      <c r="F1450" s="90" t="s">
        <v>852</v>
      </c>
      <c r="G1450" s="90" t="s">
        <v>1248</v>
      </c>
      <c r="H1450" s="93" t="s">
        <v>1184</v>
      </c>
      <c r="I1450" s="94">
        <v>0</v>
      </c>
      <c r="J1450" s="94">
        <v>0</v>
      </c>
      <c r="K1450" s="95">
        <v>1.9970000000000002E-2</v>
      </c>
      <c r="L1450" s="96">
        <v>0.08</v>
      </c>
      <c r="M1450" s="96">
        <f t="shared" si="1149"/>
        <v>0</v>
      </c>
      <c r="N1450" s="96">
        <f t="shared" si="1150"/>
        <v>0</v>
      </c>
      <c r="O1450" s="96" t="s">
        <v>27</v>
      </c>
      <c r="P1450" s="187">
        <v>31664</v>
      </c>
      <c r="Q1450" s="98">
        <f>VLOOKUP(H1450,Devices!$A$2:$C$2077,3,FALSE)</f>
        <v>32089</v>
      </c>
      <c r="R1450" s="94">
        <f t="shared" si="1151"/>
        <v>425</v>
      </c>
      <c r="S1450" s="94"/>
      <c r="T1450" s="94">
        <f t="shared" si="1153"/>
        <v>425</v>
      </c>
      <c r="U1450" s="96">
        <f t="shared" si="1154"/>
        <v>8.4872500000000013</v>
      </c>
      <c r="V1450" s="99">
        <v>0</v>
      </c>
      <c r="W1450" s="100">
        <v>0</v>
      </c>
      <c r="X1450" s="94">
        <f t="shared" si="1152"/>
        <v>0</v>
      </c>
      <c r="Y1450" s="94"/>
      <c r="Z1450" s="94" t="str">
        <f t="shared" si="1155"/>
        <v>0</v>
      </c>
      <c r="AA1450" s="96">
        <f t="shared" si="1156"/>
        <v>0</v>
      </c>
      <c r="AB1450" s="91">
        <v>8.4872500000000013</v>
      </c>
      <c r="AC1450" s="91"/>
      <c r="AF1450" s="4"/>
    </row>
    <row r="1451" spans="1:34" s="3" customFormat="1" ht="15" customHeight="1">
      <c r="A1451" s="81">
        <v>177</v>
      </c>
      <c r="B1451" s="90">
        <v>1058322300</v>
      </c>
      <c r="C1451" s="91">
        <f>SUM(U1451+AA1451)</f>
        <v>163.65415000000002</v>
      </c>
      <c r="D1451" s="294">
        <v>12354855</v>
      </c>
      <c r="E1451" s="90" t="s">
        <v>1083</v>
      </c>
      <c r="F1451" s="90" t="s">
        <v>853</v>
      </c>
      <c r="G1451" s="90" t="s">
        <v>851</v>
      </c>
      <c r="H1451" s="93" t="s">
        <v>854</v>
      </c>
      <c r="I1451" s="94">
        <v>0</v>
      </c>
      <c r="J1451" s="94">
        <v>0</v>
      </c>
      <c r="K1451" s="95">
        <v>1.9970000000000002E-2</v>
      </c>
      <c r="L1451" s="96">
        <v>0.08</v>
      </c>
      <c r="M1451" s="96">
        <f t="shared" si="1149"/>
        <v>0</v>
      </c>
      <c r="N1451" s="96">
        <f t="shared" si="1150"/>
        <v>0</v>
      </c>
      <c r="O1451" s="96" t="s">
        <v>27</v>
      </c>
      <c r="P1451" s="187">
        <v>420995</v>
      </c>
      <c r="Q1451" s="98">
        <f>VLOOKUP(H1451,Devices!$A$2:$C$2077,3,FALSE)</f>
        <v>429190</v>
      </c>
      <c r="R1451" s="94">
        <f t="shared" si="1151"/>
        <v>8195</v>
      </c>
      <c r="S1451" s="94"/>
      <c r="T1451" s="94">
        <f t="shared" si="1153"/>
        <v>8195</v>
      </c>
      <c r="U1451" s="96">
        <f t="shared" si="1154"/>
        <v>163.65415000000002</v>
      </c>
      <c r="V1451" s="99">
        <v>0</v>
      </c>
      <c r="W1451" s="100">
        <v>0</v>
      </c>
      <c r="X1451" s="94">
        <f t="shared" si="1152"/>
        <v>0</v>
      </c>
      <c r="Y1451" s="94"/>
      <c r="Z1451" s="94" t="str">
        <f t="shared" si="1155"/>
        <v>0</v>
      </c>
      <c r="AA1451" s="96">
        <f t="shared" si="1156"/>
        <v>0</v>
      </c>
      <c r="AB1451" s="91">
        <v>163.65415000000002</v>
      </c>
      <c r="AC1451" s="91"/>
    </row>
    <row r="1452" spans="1:34" s="3" customFormat="1" ht="15" customHeight="1">
      <c r="A1452" s="81">
        <v>177</v>
      </c>
      <c r="B1452" s="90">
        <v>1058322300</v>
      </c>
      <c r="C1452" s="91">
        <f>SUM(U1452+AA1452)</f>
        <v>9.8052700000000002</v>
      </c>
      <c r="D1452" s="294">
        <v>12355300</v>
      </c>
      <c r="E1452" s="90" t="s">
        <v>1083</v>
      </c>
      <c r="F1452" s="90" t="s">
        <v>855</v>
      </c>
      <c r="G1452" s="90" t="s">
        <v>40</v>
      </c>
      <c r="H1452" s="93" t="s">
        <v>856</v>
      </c>
      <c r="I1452" s="94">
        <v>0</v>
      </c>
      <c r="J1452" s="94">
        <v>0</v>
      </c>
      <c r="K1452" s="95">
        <v>1.9970000000000002E-2</v>
      </c>
      <c r="L1452" s="96">
        <v>0.08</v>
      </c>
      <c r="M1452" s="96">
        <f t="shared" si="1149"/>
        <v>0</v>
      </c>
      <c r="N1452" s="96">
        <f t="shared" si="1150"/>
        <v>0</v>
      </c>
      <c r="O1452" s="96" t="s">
        <v>27</v>
      </c>
      <c r="P1452" s="187">
        <v>142889</v>
      </c>
      <c r="Q1452" s="98">
        <f>VLOOKUP(H1452,Devices!$A$2:$C$2077,3,FALSE)</f>
        <v>143380</v>
      </c>
      <c r="R1452" s="94">
        <f t="shared" si="1151"/>
        <v>491</v>
      </c>
      <c r="S1452" s="94"/>
      <c r="T1452" s="94">
        <f t="shared" si="1153"/>
        <v>491</v>
      </c>
      <c r="U1452" s="96">
        <f t="shared" si="1154"/>
        <v>9.8052700000000002</v>
      </c>
      <c r="V1452" s="99">
        <v>0</v>
      </c>
      <c r="W1452" s="100">
        <v>0</v>
      </c>
      <c r="X1452" s="94">
        <f t="shared" si="1152"/>
        <v>0</v>
      </c>
      <c r="Y1452" s="94"/>
      <c r="Z1452" s="94" t="str">
        <f t="shared" si="1155"/>
        <v>0</v>
      </c>
      <c r="AA1452" s="96">
        <f t="shared" si="1156"/>
        <v>0</v>
      </c>
      <c r="AB1452" s="91">
        <v>9.8052700000000002</v>
      </c>
      <c r="AC1452" s="91"/>
    </row>
    <row r="1453" spans="1:34" s="3" customFormat="1" ht="15" customHeight="1">
      <c r="A1453" s="81">
        <v>177</v>
      </c>
      <c r="B1453" s="90">
        <v>1058322300</v>
      </c>
      <c r="C1453" s="91">
        <f>SUM(U1453+AA1453)</f>
        <v>3.4188300000000003</v>
      </c>
      <c r="D1453" s="294">
        <v>12355299</v>
      </c>
      <c r="E1453" s="90" t="s">
        <v>1083</v>
      </c>
      <c r="F1453" s="90" t="s">
        <v>857</v>
      </c>
      <c r="G1453" s="90" t="s">
        <v>298</v>
      </c>
      <c r="H1453" s="93" t="s">
        <v>858</v>
      </c>
      <c r="I1453" s="94">
        <v>0</v>
      </c>
      <c r="J1453" s="94">
        <v>0</v>
      </c>
      <c r="K1453" s="95">
        <v>1.9970000000000002E-2</v>
      </c>
      <c r="L1453" s="96">
        <v>0.08</v>
      </c>
      <c r="M1453" s="96">
        <f t="shared" si="1149"/>
        <v>0</v>
      </c>
      <c r="N1453" s="96">
        <f t="shared" si="1150"/>
        <v>0</v>
      </c>
      <c r="O1453" s="96" t="s">
        <v>27</v>
      </c>
      <c r="P1453" s="187">
        <v>5862</v>
      </c>
      <c r="Q1453" s="98">
        <f>VLOOKUP(H1453,Devices!$A$2:$C$2077,3,FALSE)</f>
        <v>5901</v>
      </c>
      <c r="R1453" s="94">
        <f t="shared" si="1151"/>
        <v>39</v>
      </c>
      <c r="S1453" s="94"/>
      <c r="T1453" s="94">
        <f t="shared" si="1153"/>
        <v>39</v>
      </c>
      <c r="U1453" s="96">
        <f t="shared" si="1154"/>
        <v>0.77883000000000002</v>
      </c>
      <c r="V1453" s="99">
        <v>14674</v>
      </c>
      <c r="W1453" s="100">
        <f>VLOOKUP(H1453,Devices!$A$2:$D$2077,4,FALSE)</f>
        <v>14707</v>
      </c>
      <c r="X1453" s="94">
        <f t="shared" si="1152"/>
        <v>33</v>
      </c>
      <c r="Y1453" s="94"/>
      <c r="Z1453" s="94">
        <f t="shared" si="1155"/>
        <v>33</v>
      </c>
      <c r="AA1453" s="96">
        <f t="shared" si="1156"/>
        <v>2.64</v>
      </c>
      <c r="AB1453" s="91">
        <v>3.4188300000000003</v>
      </c>
      <c r="AC1453" s="91"/>
    </row>
    <row r="1454" spans="1:34" s="3" customFormat="1" ht="15" customHeight="1">
      <c r="A1454" s="81">
        <v>177</v>
      </c>
      <c r="B1454" s="90">
        <v>1058322300</v>
      </c>
      <c r="C1454" s="91">
        <f>SUM(U1454+AA1454)</f>
        <v>37.024380000000001</v>
      </c>
      <c r="D1454" s="294">
        <v>12355587</v>
      </c>
      <c r="E1454" s="90" t="s">
        <v>1083</v>
      </c>
      <c r="F1454" s="90" t="s">
        <v>840</v>
      </c>
      <c r="G1454" s="90" t="s">
        <v>113</v>
      </c>
      <c r="H1454" s="93" t="s">
        <v>2715</v>
      </c>
      <c r="I1454" s="94">
        <v>0</v>
      </c>
      <c r="J1454" s="94">
        <v>0</v>
      </c>
      <c r="K1454" s="95">
        <v>1.9970000000000002E-2</v>
      </c>
      <c r="L1454" s="96">
        <v>0.08</v>
      </c>
      <c r="M1454" s="96">
        <f t="shared" si="1149"/>
        <v>0</v>
      </c>
      <c r="N1454" s="96">
        <f t="shared" si="1150"/>
        <v>0</v>
      </c>
      <c r="O1454" s="96" t="s">
        <v>27</v>
      </c>
      <c r="P1454" s="187">
        <v>210307</v>
      </c>
      <c r="Q1454" s="98">
        <f>VLOOKUP(H1454,Devices!$A$2:$C$2077,3,FALSE)</f>
        <v>212161</v>
      </c>
      <c r="R1454" s="94">
        <f t="shared" si="1151"/>
        <v>1854</v>
      </c>
      <c r="S1454" s="94"/>
      <c r="T1454" s="94">
        <f t="shared" si="1153"/>
        <v>1854</v>
      </c>
      <c r="U1454" s="96">
        <f t="shared" si="1154"/>
        <v>37.024380000000001</v>
      </c>
      <c r="V1454" s="99">
        <v>0</v>
      </c>
      <c r="W1454" s="100">
        <v>0</v>
      </c>
      <c r="X1454" s="94">
        <f t="shared" si="1152"/>
        <v>0</v>
      </c>
      <c r="Y1454" s="94"/>
      <c r="Z1454" s="94" t="str">
        <f t="shared" si="1155"/>
        <v>0</v>
      </c>
      <c r="AA1454" s="96">
        <f t="shared" si="1156"/>
        <v>0</v>
      </c>
      <c r="AB1454" s="91">
        <v>37.024380000000001</v>
      </c>
      <c r="AC1454" s="91"/>
    </row>
    <row r="1455" spans="1:34" s="3" customFormat="1" ht="15" customHeight="1">
      <c r="A1455" s="81">
        <v>177</v>
      </c>
      <c r="B1455" s="90">
        <v>1058322300</v>
      </c>
      <c r="C1455" s="91">
        <f>SUM(U1455+AA1455)</f>
        <v>0</v>
      </c>
      <c r="D1455" s="294">
        <v>12354946</v>
      </c>
      <c r="E1455" s="90" t="s">
        <v>1083</v>
      </c>
      <c r="F1455" s="90" t="s">
        <v>859</v>
      </c>
      <c r="G1455" s="90" t="s">
        <v>40</v>
      </c>
      <c r="H1455" s="93" t="s">
        <v>860</v>
      </c>
      <c r="I1455" s="94">
        <v>0</v>
      </c>
      <c r="J1455" s="94">
        <v>0</v>
      </c>
      <c r="K1455" s="95">
        <v>1.9970000000000002E-2</v>
      </c>
      <c r="L1455" s="96">
        <v>0.08</v>
      </c>
      <c r="M1455" s="96">
        <f t="shared" si="1149"/>
        <v>0</v>
      </c>
      <c r="N1455" s="96">
        <f t="shared" si="1150"/>
        <v>0</v>
      </c>
      <c r="O1455" s="96" t="s">
        <v>27</v>
      </c>
      <c r="P1455" s="187">
        <v>36149</v>
      </c>
      <c r="Q1455" s="98">
        <v>36149</v>
      </c>
      <c r="R1455" s="94">
        <f t="shared" si="1151"/>
        <v>0</v>
      </c>
      <c r="S1455" s="119"/>
      <c r="T1455" s="94" t="str">
        <f t="shared" si="1153"/>
        <v>0</v>
      </c>
      <c r="U1455" s="96">
        <f t="shared" si="1154"/>
        <v>0</v>
      </c>
      <c r="V1455" s="99">
        <v>0</v>
      </c>
      <c r="W1455" s="100">
        <v>0</v>
      </c>
      <c r="X1455" s="94">
        <f t="shared" si="1152"/>
        <v>0</v>
      </c>
      <c r="Y1455" s="119"/>
      <c r="Z1455" s="94" t="str">
        <f t="shared" si="1155"/>
        <v>0</v>
      </c>
      <c r="AA1455" s="96">
        <f t="shared" si="1156"/>
        <v>0</v>
      </c>
      <c r="AB1455" s="91">
        <v>0</v>
      </c>
      <c r="AC1455" s="119"/>
    </row>
    <row r="1456" spans="1:34" s="4" customFormat="1" ht="15" customHeight="1">
      <c r="A1456" s="81" t="s">
        <v>3004</v>
      </c>
      <c r="B1456" s="90">
        <v>1058322300</v>
      </c>
      <c r="C1456" s="91">
        <f>SUM(U1456+AA1456)</f>
        <v>127.46851000000001</v>
      </c>
      <c r="D1456" s="294">
        <v>12355427</v>
      </c>
      <c r="E1456" s="90" t="s">
        <v>1083</v>
      </c>
      <c r="F1456" s="90" t="s">
        <v>1954</v>
      </c>
      <c r="G1456" s="90" t="s">
        <v>40</v>
      </c>
      <c r="H1456" s="93" t="s">
        <v>551</v>
      </c>
      <c r="I1456" s="94">
        <v>0</v>
      </c>
      <c r="J1456" s="94">
        <v>0</v>
      </c>
      <c r="K1456" s="95">
        <v>1.9970000000000002E-2</v>
      </c>
      <c r="L1456" s="96">
        <v>0.08</v>
      </c>
      <c r="M1456" s="96">
        <f t="shared" si="1149"/>
        <v>0</v>
      </c>
      <c r="N1456" s="96">
        <f t="shared" si="1150"/>
        <v>0</v>
      </c>
      <c r="O1456" s="96" t="s">
        <v>27</v>
      </c>
      <c r="P1456" s="187">
        <v>455893</v>
      </c>
      <c r="Q1456" s="98">
        <f>VLOOKUP(H1456,Devices!$A$2:$C$2077,3,FALSE)</f>
        <v>462276</v>
      </c>
      <c r="R1456" s="94">
        <f t="shared" si="1151"/>
        <v>6383</v>
      </c>
      <c r="S1456" s="94"/>
      <c r="T1456" s="94">
        <f t="shared" si="1153"/>
        <v>6383</v>
      </c>
      <c r="U1456" s="96">
        <f t="shared" si="1154"/>
        <v>127.46851000000001</v>
      </c>
      <c r="V1456" s="99">
        <v>0</v>
      </c>
      <c r="W1456" s="100">
        <v>0</v>
      </c>
      <c r="X1456" s="94">
        <f t="shared" si="1152"/>
        <v>0</v>
      </c>
      <c r="Y1456" s="94"/>
      <c r="Z1456" s="94" t="str">
        <f t="shared" si="1155"/>
        <v>0</v>
      </c>
      <c r="AA1456" s="96">
        <f t="shared" si="1156"/>
        <v>0</v>
      </c>
      <c r="AB1456" s="91">
        <v>127.46851000000001</v>
      </c>
      <c r="AC1456" s="91"/>
      <c r="AF1456" s="3"/>
      <c r="AG1456" s="3"/>
      <c r="AH1456" s="3"/>
    </row>
    <row r="1457" spans="1:34" s="4" customFormat="1" ht="15" customHeight="1">
      <c r="A1457" s="81" t="s">
        <v>3321</v>
      </c>
      <c r="B1457" s="90">
        <v>1058322300</v>
      </c>
      <c r="C1457" s="91">
        <f>SUM(O1457+U1457+AA1457)</f>
        <v>166</v>
      </c>
      <c r="D1457" s="294">
        <v>12989586</v>
      </c>
      <c r="E1457" s="90" t="s">
        <v>1083</v>
      </c>
      <c r="F1457" s="90" t="s">
        <v>3322</v>
      </c>
      <c r="G1457" s="90" t="s">
        <v>3323</v>
      </c>
      <c r="H1457" s="93" t="s">
        <v>3324</v>
      </c>
      <c r="I1457" s="94">
        <v>8000</v>
      </c>
      <c r="J1457" s="94">
        <v>0</v>
      </c>
      <c r="K1457" s="95">
        <v>2.0750000000000001E-2</v>
      </c>
      <c r="L1457" s="96">
        <v>0.08</v>
      </c>
      <c r="M1457" s="96">
        <f t="shared" si="1149"/>
        <v>166</v>
      </c>
      <c r="N1457" s="96">
        <f t="shared" si="1150"/>
        <v>0</v>
      </c>
      <c r="O1457" s="96">
        <f>M1457+N1457</f>
        <v>166</v>
      </c>
      <c r="P1457" s="187">
        <v>149405</v>
      </c>
      <c r="Q1457" s="98">
        <f>VLOOKUP(H1457,Devices!$A$2:$C$2077,3,FALSE)</f>
        <v>152038</v>
      </c>
      <c r="R1457" s="94">
        <f t="shared" si="1151"/>
        <v>2633</v>
      </c>
      <c r="S1457" s="94" t="str">
        <f>IF(R1457-I1457&gt;0, R1457-I1457,"0")</f>
        <v>0</v>
      </c>
      <c r="T1457" s="94"/>
      <c r="U1457" s="96">
        <f>IF(S1457&gt;0,S1457*K1457,"0")</f>
        <v>0</v>
      </c>
      <c r="V1457" s="99">
        <v>0</v>
      </c>
      <c r="W1457" s="100">
        <f>VLOOKUP(H1457,Devices!$A$2:$D$2077,4,FALSE)</f>
        <v>0</v>
      </c>
      <c r="X1457" s="94">
        <f t="shared" si="1152"/>
        <v>0</v>
      </c>
      <c r="Y1457" s="94" t="str">
        <f>IF(X1457-J1457&gt;0,X1457-J1457,"0")</f>
        <v>0</v>
      </c>
      <c r="Z1457" s="94"/>
      <c r="AA1457" s="96">
        <f>IF(Y1457&gt;0,Y1457*L1457,"0")</f>
        <v>0</v>
      </c>
      <c r="AB1457" s="91">
        <v>166</v>
      </c>
      <c r="AC1457" s="119"/>
      <c r="AF1457" s="3"/>
    </row>
    <row r="1458" spans="1:34" s="3" customFormat="1" ht="15" customHeight="1">
      <c r="A1458" s="81" t="s">
        <v>4079</v>
      </c>
      <c r="B1458" s="90">
        <v>1058322300</v>
      </c>
      <c r="C1458" s="91">
        <f>SUM(U1458+AA1458)</f>
        <v>56.115700000000004</v>
      </c>
      <c r="D1458" s="294">
        <v>12355962</v>
      </c>
      <c r="E1458" s="90" t="s">
        <v>1083</v>
      </c>
      <c r="F1458" s="90" t="s">
        <v>840</v>
      </c>
      <c r="G1458" s="90" t="s">
        <v>2280</v>
      </c>
      <c r="H1458" s="93" t="s">
        <v>4048</v>
      </c>
      <c r="I1458" s="94">
        <v>0</v>
      </c>
      <c r="J1458" s="94">
        <v>0</v>
      </c>
      <c r="K1458" s="95">
        <v>1.9970000000000002E-2</v>
      </c>
      <c r="L1458" s="96">
        <v>0.08</v>
      </c>
      <c r="M1458" s="96">
        <f t="shared" si="1149"/>
        <v>0</v>
      </c>
      <c r="N1458" s="96">
        <f t="shared" si="1150"/>
        <v>0</v>
      </c>
      <c r="O1458" s="96" t="s">
        <v>27</v>
      </c>
      <c r="P1458" s="187">
        <v>75729</v>
      </c>
      <c r="Q1458" s="98">
        <f>VLOOKUP(H1458,Devices!$A$2:$C$2077,3,FALSE)</f>
        <v>78539</v>
      </c>
      <c r="R1458" s="94">
        <f t="shared" si="1151"/>
        <v>2810</v>
      </c>
      <c r="S1458" s="94"/>
      <c r="T1458" s="94">
        <f>IF(R1458-I1458&gt;0, R1458-I1458,"0")</f>
        <v>2810</v>
      </c>
      <c r="U1458" s="96">
        <f>IF(T1458&gt;0,T1458*K1458,"0")</f>
        <v>56.115700000000004</v>
      </c>
      <c r="V1458" s="99">
        <v>0</v>
      </c>
      <c r="W1458" s="100">
        <v>0</v>
      </c>
      <c r="X1458" s="94">
        <f t="shared" si="1152"/>
        <v>0</v>
      </c>
      <c r="Y1458" s="94"/>
      <c r="Z1458" s="94" t="str">
        <f>IF(X1458-J1458&gt;0,X1458-J1458,"0")</f>
        <v>0</v>
      </c>
      <c r="AA1458" s="96">
        <f>IF(Z1458&gt;0,Z1458*L1458,"0")</f>
        <v>0</v>
      </c>
      <c r="AB1458" s="91">
        <v>56.115700000000004</v>
      </c>
      <c r="AC1458" s="91"/>
      <c r="AF1458" s="4"/>
    </row>
    <row r="1459" spans="1:34" s="4" customFormat="1" ht="15" customHeight="1">
      <c r="A1459" s="81" t="s">
        <v>4408</v>
      </c>
      <c r="B1459" s="90">
        <v>1058322300</v>
      </c>
      <c r="C1459" s="91">
        <f>SUM(U1459+AA1459)</f>
        <v>249.24557000000001</v>
      </c>
      <c r="D1459" s="294">
        <v>12356235</v>
      </c>
      <c r="E1459" s="90" t="s">
        <v>1083</v>
      </c>
      <c r="F1459" s="90" t="s">
        <v>857</v>
      </c>
      <c r="G1459" s="90" t="s">
        <v>2200</v>
      </c>
      <c r="H1459" s="93" t="s">
        <v>4395</v>
      </c>
      <c r="I1459" s="94">
        <v>0</v>
      </c>
      <c r="J1459" s="94">
        <v>0</v>
      </c>
      <c r="K1459" s="95">
        <v>1.9970000000000002E-2</v>
      </c>
      <c r="L1459" s="96">
        <v>0.08</v>
      </c>
      <c r="M1459" s="96">
        <f t="shared" ref="M1459:N1461" si="1157">I1459*K1459</f>
        <v>0</v>
      </c>
      <c r="N1459" s="96">
        <f t="shared" si="1157"/>
        <v>0</v>
      </c>
      <c r="O1459" s="96" t="s">
        <v>27</v>
      </c>
      <c r="P1459" s="187">
        <v>264480</v>
      </c>
      <c r="Q1459" s="98">
        <f>VLOOKUP(H1459,Devices!$A$2:$C$2077,3,FALSE)</f>
        <v>276961</v>
      </c>
      <c r="R1459" s="94">
        <f t="shared" ref="R1459:R1464" si="1158">Q1459-P1459</f>
        <v>12481</v>
      </c>
      <c r="S1459" s="94"/>
      <c r="T1459" s="94">
        <f>IF(R1459-I1459&gt;0, R1459-I1459,"0")</f>
        <v>12481</v>
      </c>
      <c r="U1459" s="96">
        <f>IF(T1459&gt;0,T1459*K1459,"0")</f>
        <v>249.24557000000001</v>
      </c>
      <c r="V1459" s="99">
        <v>0</v>
      </c>
      <c r="W1459" s="100">
        <v>0</v>
      </c>
      <c r="X1459" s="94">
        <f t="shared" ref="X1459:X1464" si="1159">W1459-V1459</f>
        <v>0</v>
      </c>
      <c r="Y1459" s="94"/>
      <c r="Z1459" s="94" t="str">
        <f>IF(X1459-J1459&gt;0,X1459-J1459,"0")</f>
        <v>0</v>
      </c>
      <c r="AA1459" s="96">
        <f>IF(Z1459&gt;0,Z1459*L1459,"0")</f>
        <v>0</v>
      </c>
      <c r="AB1459" s="91">
        <v>249.24557000000001</v>
      </c>
      <c r="AC1459" s="91"/>
      <c r="AF1459" s="3"/>
      <c r="AG1459" s="3"/>
      <c r="AH1459" s="3"/>
    </row>
    <row r="1460" spans="1:34" s="4" customFormat="1" ht="15" customHeight="1">
      <c r="A1460" s="81" t="s">
        <v>4409</v>
      </c>
      <c r="B1460" s="90">
        <v>1013194180</v>
      </c>
      <c r="C1460" s="91">
        <f>SUM(U1460+AA1460)</f>
        <v>1.5376900000000002</v>
      </c>
      <c r="D1460" s="294">
        <v>12355940</v>
      </c>
      <c r="E1460" s="90" t="s">
        <v>1083</v>
      </c>
      <c r="F1460" s="90" t="s">
        <v>4410</v>
      </c>
      <c r="G1460" s="90" t="s">
        <v>4009</v>
      </c>
      <c r="H1460" s="93" t="s">
        <v>3998</v>
      </c>
      <c r="I1460" s="94">
        <v>0</v>
      </c>
      <c r="J1460" s="94">
        <v>0</v>
      </c>
      <c r="K1460" s="95">
        <v>1.9970000000000002E-2</v>
      </c>
      <c r="L1460" s="96">
        <v>0.08</v>
      </c>
      <c r="M1460" s="96">
        <f t="shared" si="1157"/>
        <v>0</v>
      </c>
      <c r="N1460" s="96">
        <f t="shared" si="1157"/>
        <v>0</v>
      </c>
      <c r="O1460" s="96" t="s">
        <v>27</v>
      </c>
      <c r="P1460" s="187">
        <v>12412</v>
      </c>
      <c r="Q1460" s="98">
        <f>VLOOKUP(H1460,Devices!$A$2:$C$2077,3,FALSE)</f>
        <v>12489</v>
      </c>
      <c r="R1460" s="94">
        <f t="shared" si="1158"/>
        <v>77</v>
      </c>
      <c r="S1460" s="94"/>
      <c r="T1460" s="94">
        <f>IF(R1460-I1460&gt;0, R1460-I1460,"0")</f>
        <v>77</v>
      </c>
      <c r="U1460" s="96">
        <f>IF(T1460&gt;0,T1460*K1460,"0")</f>
        <v>1.5376900000000002</v>
      </c>
      <c r="V1460" s="99">
        <v>0</v>
      </c>
      <c r="W1460" s="100">
        <v>0</v>
      </c>
      <c r="X1460" s="94">
        <f t="shared" si="1159"/>
        <v>0</v>
      </c>
      <c r="Y1460" s="94"/>
      <c r="Z1460" s="94" t="str">
        <f>IF(X1460-J1460&gt;0,X1460-J1460,"0")</f>
        <v>0</v>
      </c>
      <c r="AA1460" s="96">
        <f>IF(Z1460&gt;0,Z1460*L1460,"0")</f>
        <v>0</v>
      </c>
      <c r="AB1460" s="91">
        <v>1.5376900000000002</v>
      </c>
      <c r="AC1460" s="91"/>
      <c r="AF1460" s="3"/>
    </row>
    <row r="1461" spans="1:34" s="4" customFormat="1" ht="15" customHeight="1">
      <c r="A1461" s="81" t="s">
        <v>4478</v>
      </c>
      <c r="B1461" s="90">
        <v>1013194180</v>
      </c>
      <c r="C1461" s="91">
        <f>SUM(O1461+U1461+AA1461)</f>
        <v>41.5</v>
      </c>
      <c r="D1461" s="294">
        <v>12356226</v>
      </c>
      <c r="E1461" s="90" t="s">
        <v>1083</v>
      </c>
      <c r="F1461" s="90" t="s">
        <v>4479</v>
      </c>
      <c r="G1461" s="90" t="s">
        <v>4009</v>
      </c>
      <c r="H1461" s="93" t="s">
        <v>4480</v>
      </c>
      <c r="I1461" s="94">
        <v>2000</v>
      </c>
      <c r="J1461" s="94">
        <v>0</v>
      </c>
      <c r="K1461" s="95">
        <v>2.0750000000000001E-2</v>
      </c>
      <c r="L1461" s="96">
        <v>0.08</v>
      </c>
      <c r="M1461" s="96">
        <f t="shared" si="1157"/>
        <v>41.5</v>
      </c>
      <c r="N1461" s="96">
        <f t="shared" si="1157"/>
        <v>0</v>
      </c>
      <c r="O1461" s="96">
        <f>M1461+N1461</f>
        <v>41.5</v>
      </c>
      <c r="P1461" s="187">
        <v>3771</v>
      </c>
      <c r="Q1461" s="98">
        <f>VLOOKUP(H1461,Devices!$A$2:$C$2077,3,FALSE)</f>
        <v>3877</v>
      </c>
      <c r="R1461" s="94">
        <f t="shared" si="1158"/>
        <v>106</v>
      </c>
      <c r="S1461" s="94" t="str">
        <f>IF(R1461-I1461&gt;0, R1461-I1461,"0")</f>
        <v>0</v>
      </c>
      <c r="T1461" s="94"/>
      <c r="U1461" s="96">
        <f>IF(S1461&gt;0,S1461*K1461,"0")</f>
        <v>0</v>
      </c>
      <c r="V1461" s="99">
        <v>0</v>
      </c>
      <c r="W1461" s="100">
        <v>0</v>
      </c>
      <c r="X1461" s="94">
        <f t="shared" si="1159"/>
        <v>0</v>
      </c>
      <c r="Y1461" s="94" t="str">
        <f>IF(X1461-J1461&gt;0,X1461-J1461,"0")</f>
        <v>0</v>
      </c>
      <c r="Z1461" s="94"/>
      <c r="AA1461" s="96">
        <f>IF(Y1461&gt;0,Y1461*L1461,"0")</f>
        <v>0</v>
      </c>
      <c r="AB1461" s="91">
        <v>41.5</v>
      </c>
      <c r="AC1461" s="119"/>
    </row>
    <row r="1462" spans="1:34" s="3" customFormat="1" ht="15" customHeight="1">
      <c r="A1462" s="81" t="s">
        <v>5099</v>
      </c>
      <c r="B1462" s="90">
        <v>1058322300</v>
      </c>
      <c r="C1462" s="91">
        <f>SUM(U1462+AA1462)</f>
        <v>13.779300000000001</v>
      </c>
      <c r="D1462" s="294">
        <v>12355974</v>
      </c>
      <c r="E1462" s="90" t="s">
        <v>1083</v>
      </c>
      <c r="F1462" s="90" t="s">
        <v>842</v>
      </c>
      <c r="G1462" s="90" t="s">
        <v>2236</v>
      </c>
      <c r="H1462" s="93" t="s">
        <v>4802</v>
      </c>
      <c r="I1462" s="94">
        <v>0</v>
      </c>
      <c r="J1462" s="94">
        <v>0</v>
      </c>
      <c r="K1462" s="95">
        <v>1.9970000000000002E-2</v>
      </c>
      <c r="L1462" s="96">
        <v>0.08</v>
      </c>
      <c r="M1462" s="96">
        <f t="shared" ref="M1462:N1464" si="1160">I1462*K1462</f>
        <v>0</v>
      </c>
      <c r="N1462" s="96">
        <f t="shared" si="1160"/>
        <v>0</v>
      </c>
      <c r="O1462" s="96" t="s">
        <v>27</v>
      </c>
      <c r="P1462" s="187">
        <v>79388</v>
      </c>
      <c r="Q1462" s="98">
        <f>VLOOKUP(H1462,Devices!$A$2:$C$2077,3,FALSE)</f>
        <v>80078</v>
      </c>
      <c r="R1462" s="94">
        <f t="shared" si="1158"/>
        <v>690</v>
      </c>
      <c r="S1462" s="94"/>
      <c r="T1462" s="94">
        <f>IF(R1462-I1462&gt;0, R1462-I1462,"0")</f>
        <v>690</v>
      </c>
      <c r="U1462" s="96">
        <f>IF(T1462&gt;0,T1462*K1462,"0")</f>
        <v>13.779300000000001</v>
      </c>
      <c r="V1462" s="99">
        <v>0</v>
      </c>
      <c r="W1462" s="100">
        <v>0</v>
      </c>
      <c r="X1462" s="94">
        <f t="shared" si="1159"/>
        <v>0</v>
      </c>
      <c r="Y1462" s="94"/>
      <c r="Z1462" s="94" t="str">
        <f>IF(X1462-J1462&gt;0,X1462-J1462,"0")</f>
        <v>0</v>
      </c>
      <c r="AA1462" s="96">
        <f>IF(Z1462&gt;0,Z1462*L1462,"0")</f>
        <v>0</v>
      </c>
      <c r="AB1462" s="91">
        <v>13.779300000000001</v>
      </c>
      <c r="AC1462" s="91"/>
      <c r="AF1462" s="4"/>
      <c r="AH1462" s="4"/>
    </row>
    <row r="1463" spans="1:34" s="3" customFormat="1" ht="15" customHeight="1">
      <c r="A1463" s="81" t="s">
        <v>5253</v>
      </c>
      <c r="B1463" s="90">
        <v>1058322300</v>
      </c>
      <c r="C1463" s="91">
        <f>SUM(U1463+AA1463)</f>
        <v>345.56088000000005</v>
      </c>
      <c r="D1463" s="294">
        <v>12356405</v>
      </c>
      <c r="E1463" s="90" t="s">
        <v>2080</v>
      </c>
      <c r="F1463" s="90" t="s">
        <v>5254</v>
      </c>
      <c r="G1463" s="90" t="s">
        <v>2236</v>
      </c>
      <c r="H1463" s="93" t="s">
        <v>5171</v>
      </c>
      <c r="I1463" s="94">
        <v>0</v>
      </c>
      <c r="J1463" s="94">
        <v>0</v>
      </c>
      <c r="K1463" s="95">
        <v>1.9970000000000002E-2</v>
      </c>
      <c r="L1463" s="96">
        <v>0.08</v>
      </c>
      <c r="M1463" s="96">
        <f t="shared" si="1160"/>
        <v>0</v>
      </c>
      <c r="N1463" s="96">
        <f t="shared" si="1160"/>
        <v>0</v>
      </c>
      <c r="O1463" s="96" t="s">
        <v>27</v>
      </c>
      <c r="P1463" s="187">
        <v>160296</v>
      </c>
      <c r="Q1463" s="98">
        <f>VLOOKUP(H1463,Devices!$A$2:$C$2077,3,FALSE)</f>
        <v>177600</v>
      </c>
      <c r="R1463" s="94">
        <f t="shared" si="1158"/>
        <v>17304</v>
      </c>
      <c r="S1463" s="94"/>
      <c r="T1463" s="94">
        <f>IF(R1463-I1463&gt;0, R1463-I1463,"0")</f>
        <v>17304</v>
      </c>
      <c r="U1463" s="96">
        <f>IF(T1463&gt;0,T1463*K1463,"0")</f>
        <v>345.56088000000005</v>
      </c>
      <c r="V1463" s="99">
        <v>0</v>
      </c>
      <c r="W1463" s="100">
        <v>0</v>
      </c>
      <c r="X1463" s="94">
        <f t="shared" si="1159"/>
        <v>0</v>
      </c>
      <c r="Y1463" s="94"/>
      <c r="Z1463" s="94" t="str">
        <f>IF(X1463-J1463&gt;0,X1463-J1463,"0")</f>
        <v>0</v>
      </c>
      <c r="AA1463" s="96">
        <f>IF(Z1463&gt;0,Z1463*L1463,"0")</f>
        <v>0</v>
      </c>
      <c r="AB1463" s="91">
        <v>345.56088000000005</v>
      </c>
      <c r="AC1463" s="91"/>
    </row>
    <row r="1464" spans="1:34" s="3" customFormat="1" ht="15" customHeight="1">
      <c r="A1464" s="81" t="s">
        <v>5933</v>
      </c>
      <c r="B1464" s="90">
        <v>1058322300</v>
      </c>
      <c r="C1464" s="91">
        <f>SUM(U1464+AA1464)</f>
        <v>299.07072000000005</v>
      </c>
      <c r="D1464" s="294">
        <v>12355385</v>
      </c>
      <c r="E1464" s="90" t="s">
        <v>1083</v>
      </c>
      <c r="F1464" s="90" t="s">
        <v>5934</v>
      </c>
      <c r="G1464" s="90" t="s">
        <v>851</v>
      </c>
      <c r="H1464" s="93" t="s">
        <v>3152</v>
      </c>
      <c r="I1464" s="94">
        <v>0</v>
      </c>
      <c r="J1464" s="94">
        <v>0</v>
      </c>
      <c r="K1464" s="95">
        <v>1.9970000000000002E-2</v>
      </c>
      <c r="L1464" s="96">
        <v>0.08</v>
      </c>
      <c r="M1464" s="96">
        <f t="shared" si="1160"/>
        <v>0</v>
      </c>
      <c r="N1464" s="96">
        <f t="shared" si="1160"/>
        <v>0</v>
      </c>
      <c r="O1464" s="96" t="s">
        <v>27</v>
      </c>
      <c r="P1464" s="187">
        <v>260540</v>
      </c>
      <c r="Q1464" s="98">
        <f>VLOOKUP(H1464,Devices!$A$2:$C$2077,3,FALSE)</f>
        <v>275516</v>
      </c>
      <c r="R1464" s="94">
        <f t="shared" si="1158"/>
        <v>14976</v>
      </c>
      <c r="S1464" s="94"/>
      <c r="T1464" s="94">
        <f>IF(R1464-I1464&gt;0, R1464-I1464,"0")</f>
        <v>14976</v>
      </c>
      <c r="U1464" s="96">
        <f>IF(T1464&gt;0,T1464*K1464,"0")</f>
        <v>299.07072000000005</v>
      </c>
      <c r="V1464" s="99">
        <v>0</v>
      </c>
      <c r="W1464" s="100">
        <v>0</v>
      </c>
      <c r="X1464" s="94">
        <f t="shared" si="1159"/>
        <v>0</v>
      </c>
      <c r="Y1464" s="94"/>
      <c r="Z1464" s="94" t="str">
        <f>IF(X1464-J1464&gt;0,X1464-J1464,"0")</f>
        <v>0</v>
      </c>
      <c r="AA1464" s="96">
        <f>IF(Z1464&gt;0,Z1464*L1464,"0")</f>
        <v>0</v>
      </c>
      <c r="AB1464" s="91">
        <v>299.07072000000005</v>
      </c>
      <c r="AC1464" s="91"/>
      <c r="AG1464" s="4"/>
      <c r="AH1464" s="4"/>
    </row>
    <row r="1465" spans="1:34" s="3" customFormat="1" ht="15" customHeight="1">
      <c r="A1465" s="81">
        <v>178</v>
      </c>
      <c r="B1465" s="142">
        <v>1013194720</v>
      </c>
      <c r="C1465" s="91">
        <f>SUM(O1465+U1465+AA1465)</f>
        <v>411.33</v>
      </c>
      <c r="D1465" s="294">
        <v>12662707</v>
      </c>
      <c r="E1465" s="90" t="s">
        <v>1146</v>
      </c>
      <c r="F1465" s="90" t="s">
        <v>1084</v>
      </c>
      <c r="G1465" s="90" t="s">
        <v>1181</v>
      </c>
      <c r="H1465" s="93" t="s">
        <v>892</v>
      </c>
      <c r="I1465" s="94">
        <v>7000</v>
      </c>
      <c r="J1465" s="94">
        <v>3000</v>
      </c>
      <c r="K1465" s="95">
        <v>2.0750000000000001E-2</v>
      </c>
      <c r="L1465" s="96">
        <v>0.08</v>
      </c>
      <c r="M1465" s="96">
        <f t="shared" si="1149"/>
        <v>145.25</v>
      </c>
      <c r="N1465" s="96">
        <f t="shared" si="1150"/>
        <v>240</v>
      </c>
      <c r="O1465" s="96">
        <f>M1465+N1465</f>
        <v>385.25</v>
      </c>
      <c r="P1465" s="187">
        <v>301116</v>
      </c>
      <c r="Q1465" s="98">
        <f>VLOOKUP(H1465,Devices!$A$2:$C$2077,3,FALSE)</f>
        <v>307043</v>
      </c>
      <c r="R1465" s="94">
        <f t="shared" si="1151"/>
        <v>5927</v>
      </c>
      <c r="S1465" s="94" t="str">
        <f>IF(R1465-I1465&gt;0, R1465-I1465,"0")</f>
        <v>0</v>
      </c>
      <c r="T1465" s="94"/>
      <c r="U1465" s="96">
        <f>IF(S1465&gt;0,S1465*K1465,"0")</f>
        <v>0</v>
      </c>
      <c r="V1465" s="99">
        <v>118615</v>
      </c>
      <c r="W1465" s="100">
        <f>VLOOKUP(H1465,Devices!$A$2:$D$2077,4,FALSE)</f>
        <v>121941</v>
      </c>
      <c r="X1465" s="94">
        <f t="shared" si="1152"/>
        <v>3326</v>
      </c>
      <c r="Y1465" s="94">
        <f>IF(X1465-J1465&gt;0,X1465-J1465,"0")</f>
        <v>326</v>
      </c>
      <c r="Z1465" s="94"/>
      <c r="AA1465" s="96">
        <f>IF(Y1465&gt;0,Y1465*L1465,"0")</f>
        <v>26.080000000000002</v>
      </c>
      <c r="AB1465" s="91">
        <v>411.33</v>
      </c>
      <c r="AC1465" s="119"/>
      <c r="AG1465" s="4"/>
    </row>
    <row r="1466" spans="1:34" s="3" customFormat="1" ht="15" customHeight="1">
      <c r="A1466" s="81" t="s">
        <v>1812</v>
      </c>
      <c r="B1466" s="90">
        <v>1013194720</v>
      </c>
      <c r="C1466" s="91">
        <f>SUM(O1466+U1466+AA1466)</f>
        <v>41.5</v>
      </c>
      <c r="D1466" s="294">
        <v>12355522</v>
      </c>
      <c r="E1466" s="90" t="s">
        <v>1813</v>
      </c>
      <c r="F1466" s="90" t="s">
        <v>1814</v>
      </c>
      <c r="G1466" s="90" t="s">
        <v>1227</v>
      </c>
      <c r="H1466" s="93" t="s">
        <v>1815</v>
      </c>
      <c r="I1466" s="94">
        <v>2000</v>
      </c>
      <c r="J1466" s="94">
        <v>0</v>
      </c>
      <c r="K1466" s="95">
        <v>2.0750000000000001E-2</v>
      </c>
      <c r="L1466" s="96">
        <v>0.08</v>
      </c>
      <c r="M1466" s="96">
        <f t="shared" si="1149"/>
        <v>41.5</v>
      </c>
      <c r="N1466" s="96">
        <f t="shared" si="1150"/>
        <v>0</v>
      </c>
      <c r="O1466" s="96">
        <f>M1466+N1466</f>
        <v>41.5</v>
      </c>
      <c r="P1466" s="187">
        <v>18592</v>
      </c>
      <c r="Q1466" s="98">
        <f>VLOOKUP(H1466,Devices!$A$2:$C$2077,3,FALSE)</f>
        <v>18772</v>
      </c>
      <c r="R1466" s="94">
        <f t="shared" si="1151"/>
        <v>180</v>
      </c>
      <c r="S1466" s="94" t="str">
        <f>IF(R1466-I1466&gt;0, R1466-I1466,"0")</f>
        <v>0</v>
      </c>
      <c r="T1466" s="94"/>
      <c r="U1466" s="96">
        <f>IF(S1466&gt;0,S1466*K1466,"0")</f>
        <v>0</v>
      </c>
      <c r="V1466" s="99">
        <v>0</v>
      </c>
      <c r="W1466" s="100">
        <v>0</v>
      </c>
      <c r="X1466" s="94">
        <f t="shared" si="1152"/>
        <v>0</v>
      </c>
      <c r="Y1466" s="94" t="str">
        <f>IF(X1466-J1466&gt;0,X1466-J1466,"0")</f>
        <v>0</v>
      </c>
      <c r="Z1466" s="94"/>
      <c r="AA1466" s="96">
        <f>IF(Y1466&gt;0,Y1466*L1466,"0")</f>
        <v>0</v>
      </c>
      <c r="AB1466" s="91">
        <v>41.5</v>
      </c>
      <c r="AC1466" s="119"/>
      <c r="AF1466" s="4"/>
    </row>
    <row r="1467" spans="1:34" s="3" customFormat="1" ht="15" customHeight="1">
      <c r="A1467" s="81" t="s">
        <v>1816</v>
      </c>
      <c r="B1467" s="142">
        <v>1013194700</v>
      </c>
      <c r="C1467" s="91">
        <f>SUM(O1467+U1467+AA1467)</f>
        <v>364.5</v>
      </c>
      <c r="D1467" s="294">
        <v>12603242</v>
      </c>
      <c r="E1467" s="90" t="s">
        <v>1146</v>
      </c>
      <c r="F1467" s="90" t="s">
        <v>1817</v>
      </c>
      <c r="G1467" s="90" t="s">
        <v>1151</v>
      </c>
      <c r="H1467" s="93" t="s">
        <v>1818</v>
      </c>
      <c r="I1467" s="94">
        <v>6000</v>
      </c>
      <c r="J1467" s="94">
        <v>3000</v>
      </c>
      <c r="K1467" s="95">
        <v>2.0750000000000001E-2</v>
      </c>
      <c r="L1467" s="96">
        <v>0.08</v>
      </c>
      <c r="M1467" s="96">
        <f t="shared" si="1149"/>
        <v>124.5</v>
      </c>
      <c r="N1467" s="96">
        <f t="shared" si="1150"/>
        <v>240</v>
      </c>
      <c r="O1467" s="96">
        <f>M1467+N1467</f>
        <v>364.5</v>
      </c>
      <c r="P1467" s="187">
        <v>118080</v>
      </c>
      <c r="Q1467" s="98">
        <f>VLOOKUP(H1467,Devices!$A$2:$C$2077,3,FALSE)</f>
        <v>120971</v>
      </c>
      <c r="R1467" s="94">
        <f t="shared" si="1151"/>
        <v>2891</v>
      </c>
      <c r="S1467" s="94" t="str">
        <f>IF(R1467-I1467&gt;0, R1467-I1467,"0")</f>
        <v>0</v>
      </c>
      <c r="T1467" s="94"/>
      <c r="U1467" s="96">
        <f>IF(S1467&gt;0,S1467*K1467,"0")</f>
        <v>0</v>
      </c>
      <c r="V1467" s="99">
        <v>51451</v>
      </c>
      <c r="W1467" s="100">
        <f>VLOOKUP(H1467,Devices!$A$2:$D$2077,4,FALSE)</f>
        <v>52638</v>
      </c>
      <c r="X1467" s="94">
        <f t="shared" si="1152"/>
        <v>1187</v>
      </c>
      <c r="Y1467" s="94" t="str">
        <f>IF(X1467-J1467&gt;0,X1467-J1467,"0")</f>
        <v>0</v>
      </c>
      <c r="Z1467" s="94"/>
      <c r="AA1467" s="96">
        <f>IF(Y1467&gt;0,Y1467*L1467,"0")</f>
        <v>0</v>
      </c>
      <c r="AB1467" s="91">
        <v>364.5</v>
      </c>
      <c r="AC1467" s="119"/>
    </row>
    <row r="1468" spans="1:34" s="4" customFormat="1" ht="15" customHeight="1">
      <c r="A1468" s="81" t="s">
        <v>2610</v>
      </c>
      <c r="B1468" s="90">
        <v>1013194830</v>
      </c>
      <c r="C1468" s="91">
        <f>SUM(U1468+AA1468)</f>
        <v>92.221460000000008</v>
      </c>
      <c r="D1468" s="294">
        <v>12355763</v>
      </c>
      <c r="E1468" s="90" t="s">
        <v>1813</v>
      </c>
      <c r="F1468" s="90" t="s">
        <v>4439</v>
      </c>
      <c r="G1468" s="90" t="s">
        <v>2200</v>
      </c>
      <c r="H1468" s="93" t="s">
        <v>2611</v>
      </c>
      <c r="I1468" s="94">
        <v>0</v>
      </c>
      <c r="J1468" s="94">
        <v>0</v>
      </c>
      <c r="K1468" s="95">
        <v>1.9970000000000002E-2</v>
      </c>
      <c r="L1468" s="96">
        <v>0.08</v>
      </c>
      <c r="M1468" s="96">
        <f t="shared" si="1149"/>
        <v>0</v>
      </c>
      <c r="N1468" s="96">
        <f t="shared" si="1150"/>
        <v>0</v>
      </c>
      <c r="O1468" s="96" t="s">
        <v>27</v>
      </c>
      <c r="P1468" s="187">
        <v>233998</v>
      </c>
      <c r="Q1468" s="98">
        <f>VLOOKUP(H1468,Devices!$A$2:$C$2077,3,FALSE)</f>
        <v>238616</v>
      </c>
      <c r="R1468" s="94">
        <f t="shared" si="1151"/>
        <v>4618</v>
      </c>
      <c r="S1468" s="119"/>
      <c r="T1468" s="94">
        <f>IF(R1468-I1468&gt;0, R1468-I1468,"0")</f>
        <v>4618</v>
      </c>
      <c r="U1468" s="96">
        <f>IF(T1468&gt;0,T1468*K1468,"0")</f>
        <v>92.221460000000008</v>
      </c>
      <c r="V1468" s="99">
        <v>0</v>
      </c>
      <c r="W1468" s="100">
        <v>0</v>
      </c>
      <c r="X1468" s="94">
        <f t="shared" si="1152"/>
        <v>0</v>
      </c>
      <c r="Y1468" s="119"/>
      <c r="Z1468" s="94" t="str">
        <f>IF(X1468-J1468&gt;0,X1468-J1468,"0")</f>
        <v>0</v>
      </c>
      <c r="AA1468" s="96">
        <f>IF(Z1468&gt;0,Z1468*L1468,"0")</f>
        <v>0</v>
      </c>
      <c r="AB1468" s="91">
        <v>92.221460000000008</v>
      </c>
      <c r="AC1468" s="119"/>
      <c r="AF1468" s="3"/>
      <c r="AG1468" s="3"/>
      <c r="AH1468" s="3"/>
    </row>
    <row r="1469" spans="1:34" s="4" customFormat="1" ht="15" customHeight="1">
      <c r="A1469" s="81" t="s">
        <v>2610</v>
      </c>
      <c r="B1469" s="90">
        <v>1013194830</v>
      </c>
      <c r="C1469" s="91">
        <f>SUM(U1469+AA1469)</f>
        <v>149.03611000000001</v>
      </c>
      <c r="D1469" s="294">
        <v>12355762</v>
      </c>
      <c r="E1469" s="90" t="s">
        <v>1813</v>
      </c>
      <c r="F1469" s="90" t="s">
        <v>2612</v>
      </c>
      <c r="G1469" s="90" t="s">
        <v>2280</v>
      </c>
      <c r="H1469" s="93" t="s">
        <v>2613</v>
      </c>
      <c r="I1469" s="94">
        <v>0</v>
      </c>
      <c r="J1469" s="94">
        <v>0</v>
      </c>
      <c r="K1469" s="95">
        <v>1.9970000000000002E-2</v>
      </c>
      <c r="L1469" s="96">
        <v>0.08</v>
      </c>
      <c r="M1469" s="96">
        <f t="shared" si="1149"/>
        <v>0</v>
      </c>
      <c r="N1469" s="96">
        <f t="shared" si="1150"/>
        <v>0</v>
      </c>
      <c r="O1469" s="96" t="s">
        <v>27</v>
      </c>
      <c r="P1469" s="187">
        <v>278781</v>
      </c>
      <c r="Q1469" s="98">
        <f>VLOOKUP(H1469,Devices!$A$2:$C$2077,3,FALSE)</f>
        <v>286244</v>
      </c>
      <c r="R1469" s="94">
        <f t="shared" si="1151"/>
        <v>7463</v>
      </c>
      <c r="S1469" s="119"/>
      <c r="T1469" s="94">
        <f>IF(R1469-I1469&gt;0, R1469-I1469,"0")</f>
        <v>7463</v>
      </c>
      <c r="U1469" s="96">
        <f>IF(T1469&gt;0,T1469*K1469,"0")</f>
        <v>149.03611000000001</v>
      </c>
      <c r="V1469" s="99">
        <v>0</v>
      </c>
      <c r="W1469" s="100">
        <v>0</v>
      </c>
      <c r="X1469" s="94">
        <f t="shared" si="1152"/>
        <v>0</v>
      </c>
      <c r="Y1469" s="119"/>
      <c r="Z1469" s="94" t="str">
        <f>IF(X1469-J1469&gt;0,X1469-J1469,"0")</f>
        <v>0</v>
      </c>
      <c r="AA1469" s="96">
        <f>IF(Z1469&gt;0,Z1469*L1469,"0")</f>
        <v>0</v>
      </c>
      <c r="AB1469" s="91">
        <v>149.03611000000001</v>
      </c>
      <c r="AC1469" s="119"/>
      <c r="AF1469" s="3"/>
    </row>
    <row r="1470" spans="1:34" s="4" customFormat="1" ht="15" customHeight="1">
      <c r="A1470" s="81"/>
      <c r="B1470" s="90">
        <v>1013194450</v>
      </c>
      <c r="C1470" s="91"/>
      <c r="D1470" s="294"/>
      <c r="E1470" s="90" t="s">
        <v>3863</v>
      </c>
      <c r="F1470" s="90"/>
      <c r="G1470" s="90"/>
      <c r="H1470" s="93"/>
      <c r="I1470" s="94"/>
      <c r="J1470" s="94"/>
      <c r="K1470" s="95"/>
      <c r="L1470" s="96"/>
      <c r="M1470" s="96"/>
      <c r="N1470" s="96"/>
      <c r="O1470" s="96"/>
      <c r="P1470" s="187"/>
      <c r="Q1470" s="98"/>
      <c r="R1470" s="94"/>
      <c r="S1470" s="119"/>
      <c r="T1470" s="94"/>
      <c r="U1470" s="96"/>
      <c r="V1470" s="99"/>
      <c r="W1470" s="100"/>
      <c r="X1470" s="94"/>
      <c r="Y1470" s="119"/>
      <c r="Z1470" s="94"/>
      <c r="AA1470" s="96"/>
      <c r="AB1470" s="91"/>
      <c r="AC1470" s="119"/>
    </row>
    <row r="1471" spans="1:34" s="4" customFormat="1" ht="15" customHeight="1">
      <c r="A1471" s="81" t="s">
        <v>3950</v>
      </c>
      <c r="B1471" s="142">
        <v>1013194720</v>
      </c>
      <c r="C1471" s="91">
        <f>SUM(O1471+U1471+AA1471)</f>
        <v>83</v>
      </c>
      <c r="D1471" s="294">
        <v>12355898</v>
      </c>
      <c r="E1471" s="90" t="s">
        <v>1146</v>
      </c>
      <c r="F1471" s="90" t="s">
        <v>6701</v>
      </c>
      <c r="G1471" s="90" t="s">
        <v>2236</v>
      </c>
      <c r="H1471" s="93" t="s">
        <v>3951</v>
      </c>
      <c r="I1471" s="94">
        <v>4000</v>
      </c>
      <c r="J1471" s="94">
        <v>0</v>
      </c>
      <c r="K1471" s="95">
        <v>2.0750000000000001E-2</v>
      </c>
      <c r="L1471" s="96">
        <v>0.08</v>
      </c>
      <c r="M1471" s="96">
        <f t="shared" ref="M1471:M1504" si="1161">I1471*K1471</f>
        <v>83</v>
      </c>
      <c r="N1471" s="96">
        <f t="shared" ref="N1471:N1504" si="1162">J1471*L1471</f>
        <v>0</v>
      </c>
      <c r="O1471" s="96">
        <f t="shared" ref="O1471:O1499" si="1163">M1471+N1471</f>
        <v>83</v>
      </c>
      <c r="P1471" s="187">
        <v>27089</v>
      </c>
      <c r="Q1471" s="98">
        <f>VLOOKUP(H1471,Devices!$A$2:$C$2077,3,FALSE)</f>
        <v>29302</v>
      </c>
      <c r="R1471" s="94">
        <f t="shared" ref="R1471:R1504" si="1164">Q1471-P1471</f>
        <v>2213</v>
      </c>
      <c r="S1471" s="94" t="str">
        <f t="shared" ref="S1471:S1499" si="1165">IF(R1471-I1471&gt;0, R1471-I1471,"0")</f>
        <v>0</v>
      </c>
      <c r="T1471" s="94"/>
      <c r="U1471" s="96">
        <f t="shared" ref="U1471:U1499" si="1166">IF(S1471&gt;0,S1471*K1471,"0")</f>
        <v>0</v>
      </c>
      <c r="V1471" s="99">
        <v>0</v>
      </c>
      <c r="W1471" s="100">
        <v>0</v>
      </c>
      <c r="X1471" s="94">
        <f t="shared" ref="X1471:X1504" si="1167">W1471-V1471</f>
        <v>0</v>
      </c>
      <c r="Y1471" s="94" t="str">
        <f t="shared" ref="Y1471:Y1499" si="1168">IF(X1471-J1471&gt;0,X1471-J1471,"0")</f>
        <v>0</v>
      </c>
      <c r="Z1471" s="94"/>
      <c r="AA1471" s="96">
        <f t="shared" ref="AA1471:AA1499" si="1169">IF(Y1471&gt;0,Y1471*L1471,"0")</f>
        <v>0</v>
      </c>
      <c r="AB1471" s="91">
        <v>83</v>
      </c>
      <c r="AC1471" s="119"/>
    </row>
    <row r="1472" spans="1:34" s="3" customFormat="1" ht="15" customHeight="1">
      <c r="A1472" s="81">
        <v>179</v>
      </c>
      <c r="B1472" s="90">
        <v>1071515920</v>
      </c>
      <c r="C1472" s="91">
        <f>SUM(O1472+U1472+AA1472)</f>
        <v>207.5</v>
      </c>
      <c r="D1472" s="294">
        <v>12661913</v>
      </c>
      <c r="E1472" s="90" t="s">
        <v>893</v>
      </c>
      <c r="F1472" s="90" t="s">
        <v>5579</v>
      </c>
      <c r="G1472" s="90" t="s">
        <v>1254</v>
      </c>
      <c r="H1472" s="93" t="s">
        <v>894</v>
      </c>
      <c r="I1472" s="94">
        <v>10000</v>
      </c>
      <c r="J1472" s="94">
        <v>0</v>
      </c>
      <c r="K1472" s="95">
        <v>2.0750000000000001E-2</v>
      </c>
      <c r="L1472" s="96">
        <v>0.08</v>
      </c>
      <c r="M1472" s="96">
        <f t="shared" si="1161"/>
        <v>207.5</v>
      </c>
      <c r="N1472" s="96">
        <f t="shared" si="1162"/>
        <v>0</v>
      </c>
      <c r="O1472" s="96">
        <f t="shared" si="1163"/>
        <v>207.5</v>
      </c>
      <c r="P1472" s="187">
        <v>286976</v>
      </c>
      <c r="Q1472" s="98">
        <f>VLOOKUP(H1472,Devices!$A$2:$C$2077,3,FALSE)</f>
        <v>289429</v>
      </c>
      <c r="R1472" s="94">
        <f t="shared" si="1164"/>
        <v>2453</v>
      </c>
      <c r="S1472" s="94" t="str">
        <f t="shared" si="1165"/>
        <v>0</v>
      </c>
      <c r="T1472" s="94"/>
      <c r="U1472" s="96">
        <f t="shared" si="1166"/>
        <v>0</v>
      </c>
      <c r="V1472" s="99">
        <v>0</v>
      </c>
      <c r="W1472" s="100">
        <f>VLOOKUP(H1472,Devices!$A$2:$D$2077,4,FALSE)</f>
        <v>0</v>
      </c>
      <c r="X1472" s="94">
        <f t="shared" si="1167"/>
        <v>0</v>
      </c>
      <c r="Y1472" s="94" t="str">
        <f t="shared" si="1168"/>
        <v>0</v>
      </c>
      <c r="Z1472" s="94"/>
      <c r="AA1472" s="96">
        <f t="shared" si="1169"/>
        <v>0</v>
      </c>
      <c r="AB1472" s="91">
        <v>207.5</v>
      </c>
      <c r="AC1472" s="119"/>
      <c r="AF1472" s="4"/>
      <c r="AG1472" s="4"/>
      <c r="AH1472" s="4"/>
    </row>
    <row r="1473" spans="1:34" s="4" customFormat="1" ht="15" customHeight="1">
      <c r="A1473" s="81" t="s">
        <v>2735</v>
      </c>
      <c r="B1473" s="90">
        <v>1071515920</v>
      </c>
      <c r="C1473" s="91">
        <f>SUM(O1473+U1473+AA1473)</f>
        <v>83</v>
      </c>
      <c r="D1473" s="294">
        <v>12355788</v>
      </c>
      <c r="E1473" s="90" t="s">
        <v>893</v>
      </c>
      <c r="F1473" s="90" t="s">
        <v>2736</v>
      </c>
      <c r="G1473" s="90" t="s">
        <v>2236</v>
      </c>
      <c r="H1473" s="93" t="s">
        <v>2737</v>
      </c>
      <c r="I1473" s="94">
        <v>4000</v>
      </c>
      <c r="J1473" s="94">
        <v>0</v>
      </c>
      <c r="K1473" s="95">
        <v>2.0750000000000001E-2</v>
      </c>
      <c r="L1473" s="96">
        <v>0.08</v>
      </c>
      <c r="M1473" s="96">
        <f t="shared" si="1161"/>
        <v>83</v>
      </c>
      <c r="N1473" s="96">
        <f t="shared" si="1162"/>
        <v>0</v>
      </c>
      <c r="O1473" s="96">
        <f t="shared" si="1163"/>
        <v>83</v>
      </c>
      <c r="P1473" s="187">
        <v>158807</v>
      </c>
      <c r="Q1473" s="98">
        <f>VLOOKUP(H1473,Devices!$A$2:$C$2077,3,FALSE)</f>
        <v>162739</v>
      </c>
      <c r="R1473" s="94">
        <f t="shared" si="1164"/>
        <v>3932</v>
      </c>
      <c r="S1473" s="94" t="str">
        <f t="shared" si="1165"/>
        <v>0</v>
      </c>
      <c r="T1473" s="94"/>
      <c r="U1473" s="96">
        <f t="shared" si="1166"/>
        <v>0</v>
      </c>
      <c r="V1473" s="99">
        <v>0</v>
      </c>
      <c r="W1473" s="100">
        <v>0</v>
      </c>
      <c r="X1473" s="94">
        <f t="shared" si="1167"/>
        <v>0</v>
      </c>
      <c r="Y1473" s="94" t="str">
        <f t="shared" si="1168"/>
        <v>0</v>
      </c>
      <c r="Z1473" s="94"/>
      <c r="AA1473" s="96">
        <f t="shared" si="1169"/>
        <v>0</v>
      </c>
      <c r="AB1473" s="91">
        <v>83</v>
      </c>
      <c r="AC1473" s="119"/>
      <c r="AG1473" s="3"/>
      <c r="AH1473" s="3"/>
    </row>
    <row r="1474" spans="1:34" s="4" customFormat="1" ht="15" customHeight="1">
      <c r="A1474" s="81" t="s">
        <v>2745</v>
      </c>
      <c r="B1474" s="90">
        <v>1071515920</v>
      </c>
      <c r="C1474" s="91">
        <f>SUM(O1474+U1474+AA1474)</f>
        <v>327.04075</v>
      </c>
      <c r="D1474" s="294">
        <v>12355797</v>
      </c>
      <c r="E1474" s="90" t="s">
        <v>893</v>
      </c>
      <c r="F1474" s="90" t="s">
        <v>2746</v>
      </c>
      <c r="G1474" s="90" t="s">
        <v>2200</v>
      </c>
      <c r="H1474" s="93" t="s">
        <v>2747</v>
      </c>
      <c r="I1474" s="94">
        <v>6000</v>
      </c>
      <c r="J1474" s="94">
        <v>0</v>
      </c>
      <c r="K1474" s="95">
        <v>2.0750000000000001E-2</v>
      </c>
      <c r="L1474" s="96">
        <v>0.08</v>
      </c>
      <c r="M1474" s="96">
        <f t="shared" si="1161"/>
        <v>124.5</v>
      </c>
      <c r="N1474" s="96">
        <f t="shared" si="1162"/>
        <v>0</v>
      </c>
      <c r="O1474" s="96">
        <f t="shared" si="1163"/>
        <v>124.5</v>
      </c>
      <c r="P1474" s="187">
        <v>589495</v>
      </c>
      <c r="Q1474" s="98">
        <f>VLOOKUP(H1474,Devices!$A$2:$C$2077,3,FALSE)</f>
        <v>605256</v>
      </c>
      <c r="R1474" s="94">
        <f t="shared" si="1164"/>
        <v>15761</v>
      </c>
      <c r="S1474" s="94">
        <f t="shared" si="1165"/>
        <v>9761</v>
      </c>
      <c r="T1474" s="94"/>
      <c r="U1474" s="96">
        <f t="shared" si="1166"/>
        <v>202.54075</v>
      </c>
      <c r="V1474" s="99">
        <v>0</v>
      </c>
      <c r="W1474" s="100">
        <v>0</v>
      </c>
      <c r="X1474" s="94">
        <f t="shared" si="1167"/>
        <v>0</v>
      </c>
      <c r="Y1474" s="94" t="str">
        <f t="shared" si="1168"/>
        <v>0</v>
      </c>
      <c r="Z1474" s="94"/>
      <c r="AA1474" s="96">
        <f t="shared" si="1169"/>
        <v>0</v>
      </c>
      <c r="AB1474" s="91">
        <v>327.04075</v>
      </c>
      <c r="AC1474" s="119"/>
      <c r="AF1474" s="3"/>
    </row>
    <row r="1475" spans="1:34" s="3" customFormat="1" ht="15" customHeight="1">
      <c r="A1475" s="81">
        <v>180</v>
      </c>
      <c r="B1475" s="90">
        <v>1071515950</v>
      </c>
      <c r="C1475" s="91">
        <f>SUM(O1475+U1475+AA1475)</f>
        <v>207.5</v>
      </c>
      <c r="D1475" s="294">
        <v>12662424</v>
      </c>
      <c r="E1475" s="230" t="s">
        <v>2008</v>
      </c>
      <c r="F1475" s="90" t="s">
        <v>2553</v>
      </c>
      <c r="G1475" s="90" t="s">
        <v>1254</v>
      </c>
      <c r="H1475" s="93" t="s">
        <v>895</v>
      </c>
      <c r="I1475" s="94">
        <v>10000</v>
      </c>
      <c r="J1475" s="94">
        <v>0</v>
      </c>
      <c r="K1475" s="95">
        <v>2.0750000000000001E-2</v>
      </c>
      <c r="L1475" s="96">
        <v>0.08</v>
      </c>
      <c r="M1475" s="96">
        <f t="shared" si="1161"/>
        <v>207.5</v>
      </c>
      <c r="N1475" s="96">
        <f t="shared" si="1162"/>
        <v>0</v>
      </c>
      <c r="O1475" s="96">
        <f t="shared" si="1163"/>
        <v>207.5</v>
      </c>
      <c r="P1475" s="187">
        <v>435582</v>
      </c>
      <c r="Q1475" s="98">
        <f>VLOOKUP(H1475,Devices!$A$2:$C$2077,3,FALSE)</f>
        <v>440947</v>
      </c>
      <c r="R1475" s="94">
        <f t="shared" si="1164"/>
        <v>5365</v>
      </c>
      <c r="S1475" s="94" t="str">
        <f t="shared" si="1165"/>
        <v>0</v>
      </c>
      <c r="T1475" s="94"/>
      <c r="U1475" s="96">
        <f t="shared" si="1166"/>
        <v>0</v>
      </c>
      <c r="V1475" s="99">
        <v>0</v>
      </c>
      <c r="W1475" s="100">
        <f>VLOOKUP(H1475,Devices!$A$2:$D$2077,4,FALSE)</f>
        <v>0</v>
      </c>
      <c r="X1475" s="94">
        <f t="shared" si="1167"/>
        <v>0</v>
      </c>
      <c r="Y1475" s="94" t="str">
        <f t="shared" si="1168"/>
        <v>0</v>
      </c>
      <c r="Z1475" s="94"/>
      <c r="AA1475" s="96">
        <f t="shared" si="1169"/>
        <v>0</v>
      </c>
      <c r="AB1475" s="91">
        <v>207.5</v>
      </c>
      <c r="AC1475" s="119"/>
      <c r="AF1475" s="4"/>
      <c r="AG1475" s="4"/>
      <c r="AH1475" s="4"/>
    </row>
    <row r="1476" spans="1:34" s="3" customFormat="1" ht="15" customHeight="1">
      <c r="A1476" s="81" t="s">
        <v>1161</v>
      </c>
      <c r="B1476" s="90">
        <v>1071515950</v>
      </c>
      <c r="C1476" s="91">
        <f>SUM(O1476+U1476+AA1476)</f>
        <v>83</v>
      </c>
      <c r="D1476" s="294">
        <v>12355319</v>
      </c>
      <c r="E1476" s="230" t="s">
        <v>2008</v>
      </c>
      <c r="F1476" s="90" t="s">
        <v>1819</v>
      </c>
      <c r="G1476" s="90" t="s">
        <v>1248</v>
      </c>
      <c r="H1476" s="93" t="s">
        <v>1162</v>
      </c>
      <c r="I1476" s="94">
        <v>4000</v>
      </c>
      <c r="J1476" s="94">
        <v>0</v>
      </c>
      <c r="K1476" s="95">
        <v>2.0750000000000001E-2</v>
      </c>
      <c r="L1476" s="96">
        <v>0.08</v>
      </c>
      <c r="M1476" s="96">
        <f t="shared" si="1161"/>
        <v>83</v>
      </c>
      <c r="N1476" s="96">
        <f t="shared" si="1162"/>
        <v>0</v>
      </c>
      <c r="O1476" s="96">
        <f t="shared" si="1163"/>
        <v>83</v>
      </c>
      <c r="P1476" s="187">
        <v>84288</v>
      </c>
      <c r="Q1476" s="98">
        <f>VLOOKUP(H1476,Devices!$A$2:$C$2077,3,FALSE)</f>
        <v>85333</v>
      </c>
      <c r="R1476" s="94">
        <f t="shared" si="1164"/>
        <v>1045</v>
      </c>
      <c r="S1476" s="94" t="str">
        <f t="shared" si="1165"/>
        <v>0</v>
      </c>
      <c r="T1476" s="94"/>
      <c r="U1476" s="96">
        <f t="shared" si="1166"/>
        <v>0</v>
      </c>
      <c r="V1476" s="99">
        <v>0</v>
      </c>
      <c r="W1476" s="100">
        <v>0</v>
      </c>
      <c r="X1476" s="94">
        <f t="shared" si="1167"/>
        <v>0</v>
      </c>
      <c r="Y1476" s="94" t="str">
        <f t="shared" si="1168"/>
        <v>0</v>
      </c>
      <c r="Z1476" s="94"/>
      <c r="AA1476" s="96">
        <f t="shared" si="1169"/>
        <v>0</v>
      </c>
      <c r="AB1476" s="91">
        <v>83</v>
      </c>
      <c r="AC1476" s="119"/>
      <c r="AF1476" s="4"/>
    </row>
    <row r="1477" spans="1:34" s="3" customFormat="1" ht="15" customHeight="1">
      <c r="A1477" s="81" t="s">
        <v>1524</v>
      </c>
      <c r="B1477" s="90">
        <v>1071515900</v>
      </c>
      <c r="C1477" s="91">
        <f>SUM(O1477+U1477+AA1477)</f>
        <v>185.92000000000002</v>
      </c>
      <c r="D1477" s="294">
        <v>12355380</v>
      </c>
      <c r="E1477" s="230" t="s">
        <v>3219</v>
      </c>
      <c r="F1477" s="90" t="s">
        <v>1822</v>
      </c>
      <c r="G1477" s="90" t="s">
        <v>851</v>
      </c>
      <c r="H1477" s="93" t="s">
        <v>1525</v>
      </c>
      <c r="I1477" s="94">
        <v>6000</v>
      </c>
      <c r="J1477" s="94">
        <v>0</v>
      </c>
      <c r="K1477" s="95">
        <v>2.0750000000000001E-2</v>
      </c>
      <c r="L1477" s="96">
        <v>0.08</v>
      </c>
      <c r="M1477" s="96">
        <f t="shared" si="1161"/>
        <v>124.5</v>
      </c>
      <c r="N1477" s="96">
        <f t="shared" si="1162"/>
        <v>0</v>
      </c>
      <c r="O1477" s="96">
        <f t="shared" si="1163"/>
        <v>124.5</v>
      </c>
      <c r="P1477" s="187">
        <v>605464</v>
      </c>
      <c r="Q1477" s="98">
        <f>VLOOKUP(H1477,Devices!$A$2:$C$2077,3,FALSE)</f>
        <v>614424</v>
      </c>
      <c r="R1477" s="94">
        <f t="shared" si="1164"/>
        <v>8960</v>
      </c>
      <c r="S1477" s="94">
        <f t="shared" si="1165"/>
        <v>2960</v>
      </c>
      <c r="T1477" s="94"/>
      <c r="U1477" s="96">
        <f t="shared" si="1166"/>
        <v>61.42</v>
      </c>
      <c r="V1477" s="99">
        <v>0</v>
      </c>
      <c r="W1477" s="100">
        <v>0</v>
      </c>
      <c r="X1477" s="94">
        <f t="shared" si="1167"/>
        <v>0</v>
      </c>
      <c r="Y1477" s="94" t="str">
        <f t="shared" si="1168"/>
        <v>0</v>
      </c>
      <c r="Z1477" s="94"/>
      <c r="AA1477" s="96">
        <f t="shared" si="1169"/>
        <v>0</v>
      </c>
      <c r="AB1477" s="91">
        <v>185.92000000000002</v>
      </c>
      <c r="AC1477" s="119"/>
    </row>
    <row r="1478" spans="1:34" s="3" customFormat="1" ht="15" customHeight="1">
      <c r="A1478" s="81" t="s">
        <v>1824</v>
      </c>
      <c r="B1478" s="90">
        <v>1071515950</v>
      </c>
      <c r="C1478" s="91">
        <f>SUM(O1478+U1478+AA1478)</f>
        <v>83</v>
      </c>
      <c r="D1478" s="294">
        <v>12355499</v>
      </c>
      <c r="E1478" s="230" t="s">
        <v>2008</v>
      </c>
      <c r="F1478" s="90" t="s">
        <v>1825</v>
      </c>
      <c r="G1478" s="90" t="s">
        <v>1248</v>
      </c>
      <c r="H1478" s="93" t="s">
        <v>1826</v>
      </c>
      <c r="I1478" s="94">
        <v>4000</v>
      </c>
      <c r="J1478" s="94">
        <v>0</v>
      </c>
      <c r="K1478" s="95">
        <v>2.0750000000000001E-2</v>
      </c>
      <c r="L1478" s="96">
        <v>0.08</v>
      </c>
      <c r="M1478" s="96">
        <f t="shared" si="1161"/>
        <v>83</v>
      </c>
      <c r="N1478" s="96">
        <f t="shared" si="1162"/>
        <v>0</v>
      </c>
      <c r="O1478" s="96">
        <f t="shared" si="1163"/>
        <v>83</v>
      </c>
      <c r="P1478" s="187">
        <v>98059</v>
      </c>
      <c r="Q1478" s="98">
        <f>VLOOKUP(H1478,Devices!$A$2:$C$2077,3,FALSE)</f>
        <v>99295</v>
      </c>
      <c r="R1478" s="94">
        <f t="shared" si="1164"/>
        <v>1236</v>
      </c>
      <c r="S1478" s="94" t="str">
        <f t="shared" si="1165"/>
        <v>0</v>
      </c>
      <c r="T1478" s="94"/>
      <c r="U1478" s="96">
        <f t="shared" si="1166"/>
        <v>0</v>
      </c>
      <c r="V1478" s="99">
        <v>0</v>
      </c>
      <c r="W1478" s="100">
        <v>0</v>
      </c>
      <c r="X1478" s="94">
        <f t="shared" si="1167"/>
        <v>0</v>
      </c>
      <c r="Y1478" s="94" t="str">
        <f t="shared" si="1168"/>
        <v>0</v>
      </c>
      <c r="Z1478" s="94"/>
      <c r="AA1478" s="96">
        <f t="shared" si="1169"/>
        <v>0</v>
      </c>
      <c r="AB1478" s="91">
        <v>83</v>
      </c>
      <c r="AC1478" s="119"/>
    </row>
    <row r="1479" spans="1:34" s="4" customFormat="1" ht="15" customHeight="1">
      <c r="A1479" s="81" t="s">
        <v>2007</v>
      </c>
      <c r="B1479" s="90">
        <v>1071515950</v>
      </c>
      <c r="C1479" s="91">
        <f>SUM(O1479+U1479+AA1479)</f>
        <v>84.286500000000004</v>
      </c>
      <c r="D1479" s="294">
        <v>12355550</v>
      </c>
      <c r="E1479" s="230" t="s">
        <v>2008</v>
      </c>
      <c r="F1479" s="90" t="s">
        <v>2009</v>
      </c>
      <c r="G1479" s="90" t="s">
        <v>40</v>
      </c>
      <c r="H1479" s="93" t="s">
        <v>2010</v>
      </c>
      <c r="I1479" s="94">
        <v>4000</v>
      </c>
      <c r="J1479" s="94">
        <v>0</v>
      </c>
      <c r="K1479" s="95">
        <v>2.0750000000000001E-2</v>
      </c>
      <c r="L1479" s="96">
        <v>0.08</v>
      </c>
      <c r="M1479" s="96">
        <f t="shared" si="1161"/>
        <v>83</v>
      </c>
      <c r="N1479" s="96">
        <f t="shared" si="1162"/>
        <v>0</v>
      </c>
      <c r="O1479" s="96">
        <f t="shared" si="1163"/>
        <v>83</v>
      </c>
      <c r="P1479" s="187">
        <v>186457</v>
      </c>
      <c r="Q1479" s="98">
        <f>VLOOKUP(H1479,Devices!$A$2:$C$2077,3,FALSE)</f>
        <v>190519</v>
      </c>
      <c r="R1479" s="94">
        <f t="shared" si="1164"/>
        <v>4062</v>
      </c>
      <c r="S1479" s="94">
        <f t="shared" si="1165"/>
        <v>62</v>
      </c>
      <c r="T1479" s="94"/>
      <c r="U1479" s="96">
        <f t="shared" si="1166"/>
        <v>1.2865</v>
      </c>
      <c r="V1479" s="99">
        <v>0</v>
      </c>
      <c r="W1479" s="100">
        <v>0</v>
      </c>
      <c r="X1479" s="94">
        <f t="shared" si="1167"/>
        <v>0</v>
      </c>
      <c r="Y1479" s="94" t="str">
        <f t="shared" si="1168"/>
        <v>0</v>
      </c>
      <c r="Z1479" s="94"/>
      <c r="AA1479" s="96">
        <f t="shared" si="1169"/>
        <v>0</v>
      </c>
      <c r="AB1479" s="91">
        <v>84.286500000000004</v>
      </c>
      <c r="AC1479" s="119"/>
      <c r="AF1479" s="3"/>
      <c r="AG1479" s="3"/>
      <c r="AH1479" s="3"/>
    </row>
    <row r="1480" spans="1:34" s="4" customFormat="1" ht="15" customHeight="1">
      <c r="A1480" s="81" t="s">
        <v>2134</v>
      </c>
      <c r="B1480" s="90">
        <v>1071515910</v>
      </c>
      <c r="C1480" s="91">
        <f>SUM(O1480+U1480+AA1480)</f>
        <v>90.324749999999995</v>
      </c>
      <c r="D1480" s="294">
        <v>12355594</v>
      </c>
      <c r="E1480" s="90" t="s">
        <v>2135</v>
      </c>
      <c r="F1480" s="90" t="s">
        <v>2136</v>
      </c>
      <c r="G1480" s="90" t="s">
        <v>1248</v>
      </c>
      <c r="H1480" s="93" t="s">
        <v>2137</v>
      </c>
      <c r="I1480" s="94">
        <v>4000</v>
      </c>
      <c r="J1480" s="94">
        <v>0</v>
      </c>
      <c r="K1480" s="95">
        <v>2.0750000000000001E-2</v>
      </c>
      <c r="L1480" s="96">
        <v>0.08</v>
      </c>
      <c r="M1480" s="96">
        <f t="shared" si="1161"/>
        <v>83</v>
      </c>
      <c r="N1480" s="96">
        <f t="shared" si="1162"/>
        <v>0</v>
      </c>
      <c r="O1480" s="96">
        <f t="shared" si="1163"/>
        <v>83</v>
      </c>
      <c r="P1480" s="187">
        <v>213810</v>
      </c>
      <c r="Q1480" s="98">
        <f>VLOOKUP(H1480,Devices!$A$2:$C$2077,3,FALSE)</f>
        <v>218163</v>
      </c>
      <c r="R1480" s="94">
        <f t="shared" si="1164"/>
        <v>4353</v>
      </c>
      <c r="S1480" s="94">
        <f t="shared" si="1165"/>
        <v>353</v>
      </c>
      <c r="T1480" s="94"/>
      <c r="U1480" s="96">
        <f t="shared" si="1166"/>
        <v>7.3247500000000008</v>
      </c>
      <c r="V1480" s="99">
        <v>0</v>
      </c>
      <c r="W1480" s="100">
        <v>0</v>
      </c>
      <c r="X1480" s="94">
        <f t="shared" si="1167"/>
        <v>0</v>
      </c>
      <c r="Y1480" s="94" t="str">
        <f t="shared" si="1168"/>
        <v>0</v>
      </c>
      <c r="Z1480" s="94"/>
      <c r="AA1480" s="96">
        <f t="shared" si="1169"/>
        <v>0</v>
      </c>
      <c r="AB1480" s="91">
        <v>90.324749999999995</v>
      </c>
      <c r="AC1480" s="119"/>
      <c r="AF1480" s="3"/>
    </row>
    <row r="1481" spans="1:34" s="4" customFormat="1" ht="15" customHeight="1">
      <c r="A1481" s="81" t="s">
        <v>2182</v>
      </c>
      <c r="B1481" s="90">
        <v>1071515950</v>
      </c>
      <c r="C1481" s="91">
        <f>SUM(O1481+U1481+AA1481)</f>
        <v>167.411</v>
      </c>
      <c r="D1481" s="294">
        <v>12355631</v>
      </c>
      <c r="E1481" s="230" t="s">
        <v>2008</v>
      </c>
      <c r="F1481" s="90" t="s">
        <v>1820</v>
      </c>
      <c r="G1481" s="90" t="s">
        <v>1248</v>
      </c>
      <c r="H1481" s="93" t="s">
        <v>1955</v>
      </c>
      <c r="I1481" s="94">
        <v>4000</v>
      </c>
      <c r="J1481" s="94">
        <v>0</v>
      </c>
      <c r="K1481" s="95">
        <v>2.0750000000000001E-2</v>
      </c>
      <c r="L1481" s="96">
        <v>0.08</v>
      </c>
      <c r="M1481" s="96">
        <f t="shared" si="1161"/>
        <v>83</v>
      </c>
      <c r="N1481" s="96">
        <f t="shared" si="1162"/>
        <v>0</v>
      </c>
      <c r="O1481" s="96">
        <f t="shared" si="1163"/>
        <v>83</v>
      </c>
      <c r="P1481" s="187">
        <v>460931</v>
      </c>
      <c r="Q1481" s="98">
        <f>VLOOKUP(H1481,Devices!$A$2:$C$2077,3,FALSE)</f>
        <v>468999</v>
      </c>
      <c r="R1481" s="94">
        <f t="shared" si="1164"/>
        <v>8068</v>
      </c>
      <c r="S1481" s="94">
        <f t="shared" si="1165"/>
        <v>4068</v>
      </c>
      <c r="T1481" s="94"/>
      <c r="U1481" s="96">
        <f t="shared" si="1166"/>
        <v>84.411000000000001</v>
      </c>
      <c r="V1481" s="99">
        <v>0</v>
      </c>
      <c r="W1481" s="100">
        <v>0</v>
      </c>
      <c r="X1481" s="94">
        <f t="shared" si="1167"/>
        <v>0</v>
      </c>
      <c r="Y1481" s="94" t="str">
        <f t="shared" si="1168"/>
        <v>0</v>
      </c>
      <c r="Z1481" s="94"/>
      <c r="AA1481" s="96">
        <f t="shared" si="1169"/>
        <v>0</v>
      </c>
      <c r="AB1481" s="91">
        <v>167.411</v>
      </c>
      <c r="AC1481" s="119"/>
    </row>
    <row r="1482" spans="1:34" s="4" customFormat="1" ht="15" customHeight="1">
      <c r="A1482" s="81" t="s">
        <v>2218</v>
      </c>
      <c r="B1482" s="90">
        <v>1071515910</v>
      </c>
      <c r="C1482" s="91">
        <f>SUM(O1482+U1482+AA1482)</f>
        <v>124.5</v>
      </c>
      <c r="D1482" s="294">
        <v>12355641</v>
      </c>
      <c r="E1482" s="90" t="s">
        <v>2135</v>
      </c>
      <c r="F1482" s="90" t="s">
        <v>2219</v>
      </c>
      <c r="G1482" s="90" t="s">
        <v>1248</v>
      </c>
      <c r="H1482" s="93" t="s">
        <v>2220</v>
      </c>
      <c r="I1482" s="94">
        <v>6000</v>
      </c>
      <c r="J1482" s="94">
        <v>0</v>
      </c>
      <c r="K1482" s="95">
        <v>2.0750000000000001E-2</v>
      </c>
      <c r="L1482" s="96">
        <v>0.08</v>
      </c>
      <c r="M1482" s="96">
        <f t="shared" si="1161"/>
        <v>124.5</v>
      </c>
      <c r="N1482" s="96">
        <f t="shared" si="1162"/>
        <v>0</v>
      </c>
      <c r="O1482" s="96">
        <f t="shared" si="1163"/>
        <v>124.5</v>
      </c>
      <c r="P1482" s="187">
        <v>178198</v>
      </c>
      <c r="Q1482" s="98">
        <f>VLOOKUP(H1482,Devices!$A$2:$C$2077,3,FALSE)</f>
        <v>182048</v>
      </c>
      <c r="R1482" s="94">
        <f t="shared" si="1164"/>
        <v>3850</v>
      </c>
      <c r="S1482" s="94" t="str">
        <f t="shared" si="1165"/>
        <v>0</v>
      </c>
      <c r="T1482" s="94"/>
      <c r="U1482" s="96">
        <f t="shared" si="1166"/>
        <v>0</v>
      </c>
      <c r="V1482" s="99">
        <v>0</v>
      </c>
      <c r="W1482" s="100">
        <v>0</v>
      </c>
      <c r="X1482" s="94">
        <f t="shared" si="1167"/>
        <v>0</v>
      </c>
      <c r="Y1482" s="94" t="str">
        <f t="shared" si="1168"/>
        <v>0</v>
      </c>
      <c r="Z1482" s="94"/>
      <c r="AA1482" s="96">
        <f t="shared" si="1169"/>
        <v>0</v>
      </c>
      <c r="AB1482" s="91">
        <v>124.5</v>
      </c>
      <c r="AC1482" s="119"/>
    </row>
    <row r="1483" spans="1:34" s="4" customFormat="1" ht="15" customHeight="1">
      <c r="A1483" s="81" t="s">
        <v>2218</v>
      </c>
      <c r="B1483" s="90">
        <v>1071515910</v>
      </c>
      <c r="C1483" s="91">
        <f>SUM(O1483+U1483+AA1483)</f>
        <v>124.5</v>
      </c>
      <c r="D1483" s="294">
        <v>12355642</v>
      </c>
      <c r="E1483" s="90" t="s">
        <v>2135</v>
      </c>
      <c r="F1483" s="90" t="s">
        <v>2221</v>
      </c>
      <c r="G1483" s="90" t="s">
        <v>2200</v>
      </c>
      <c r="H1483" s="93" t="s">
        <v>2222</v>
      </c>
      <c r="I1483" s="94">
        <v>6000</v>
      </c>
      <c r="J1483" s="94">
        <v>0</v>
      </c>
      <c r="K1483" s="95">
        <v>2.0750000000000001E-2</v>
      </c>
      <c r="L1483" s="96">
        <v>0.08</v>
      </c>
      <c r="M1483" s="96">
        <f t="shared" si="1161"/>
        <v>124.5</v>
      </c>
      <c r="N1483" s="96">
        <f t="shared" si="1162"/>
        <v>0</v>
      </c>
      <c r="O1483" s="96">
        <f t="shared" si="1163"/>
        <v>124.5</v>
      </c>
      <c r="P1483" s="187">
        <v>144034</v>
      </c>
      <c r="Q1483" s="98">
        <f>VLOOKUP(H1483,Devices!$A$2:$C$2077,3,FALSE)</f>
        <v>146499</v>
      </c>
      <c r="R1483" s="94">
        <f t="shared" si="1164"/>
        <v>2465</v>
      </c>
      <c r="S1483" s="94" t="str">
        <f t="shared" si="1165"/>
        <v>0</v>
      </c>
      <c r="T1483" s="94"/>
      <c r="U1483" s="96">
        <f t="shared" si="1166"/>
        <v>0</v>
      </c>
      <c r="V1483" s="99">
        <v>0</v>
      </c>
      <c r="W1483" s="100">
        <v>0</v>
      </c>
      <c r="X1483" s="94">
        <f t="shared" si="1167"/>
        <v>0</v>
      </c>
      <c r="Y1483" s="94" t="str">
        <f t="shared" si="1168"/>
        <v>0</v>
      </c>
      <c r="Z1483" s="94"/>
      <c r="AA1483" s="96">
        <f t="shared" si="1169"/>
        <v>0</v>
      </c>
      <c r="AB1483" s="91">
        <v>124.5</v>
      </c>
      <c r="AC1483" s="119"/>
    </row>
    <row r="1484" spans="1:34" s="4" customFormat="1" ht="15" customHeight="1">
      <c r="A1484" s="81" t="s">
        <v>2614</v>
      </c>
      <c r="B1484" s="90">
        <v>1071515950</v>
      </c>
      <c r="C1484" s="91">
        <f>SUM(O1484+U1484+AA1484)</f>
        <v>124.5</v>
      </c>
      <c r="D1484" s="294">
        <v>12355766</v>
      </c>
      <c r="E1484" s="230" t="s">
        <v>2008</v>
      </c>
      <c r="F1484" s="90" t="s">
        <v>2615</v>
      </c>
      <c r="G1484" s="90" t="s">
        <v>2200</v>
      </c>
      <c r="H1484" s="93" t="s">
        <v>2616</v>
      </c>
      <c r="I1484" s="94">
        <v>6000</v>
      </c>
      <c r="J1484" s="94">
        <v>0</v>
      </c>
      <c r="K1484" s="95">
        <v>2.0750000000000001E-2</v>
      </c>
      <c r="L1484" s="96">
        <v>0.08</v>
      </c>
      <c r="M1484" s="96">
        <f t="shared" si="1161"/>
        <v>124.5</v>
      </c>
      <c r="N1484" s="96">
        <f t="shared" si="1162"/>
        <v>0</v>
      </c>
      <c r="O1484" s="96">
        <f t="shared" si="1163"/>
        <v>124.5</v>
      </c>
      <c r="P1484" s="187">
        <v>266203</v>
      </c>
      <c r="Q1484" s="98">
        <f>VLOOKUP(H1484,Devices!$A$2:$C$2077,3,FALSE)</f>
        <v>271925</v>
      </c>
      <c r="R1484" s="94">
        <f t="shared" si="1164"/>
        <v>5722</v>
      </c>
      <c r="S1484" s="94" t="str">
        <f t="shared" si="1165"/>
        <v>0</v>
      </c>
      <c r="T1484" s="94"/>
      <c r="U1484" s="96">
        <f t="shared" si="1166"/>
        <v>0</v>
      </c>
      <c r="V1484" s="99">
        <v>0</v>
      </c>
      <c r="W1484" s="100">
        <v>0</v>
      </c>
      <c r="X1484" s="94">
        <f t="shared" si="1167"/>
        <v>0</v>
      </c>
      <c r="Y1484" s="94" t="str">
        <f t="shared" si="1168"/>
        <v>0</v>
      </c>
      <c r="Z1484" s="94"/>
      <c r="AA1484" s="96">
        <f t="shared" si="1169"/>
        <v>0</v>
      </c>
      <c r="AB1484" s="91">
        <v>124.5</v>
      </c>
      <c r="AC1484" s="119"/>
    </row>
    <row r="1485" spans="1:34" s="4" customFormat="1" ht="15" customHeight="1">
      <c r="A1485" s="81" t="s">
        <v>3177</v>
      </c>
      <c r="B1485" s="90">
        <v>1071515950</v>
      </c>
      <c r="C1485" s="91">
        <f>SUM(O1485+U1485+AA1485)</f>
        <v>105.88</v>
      </c>
      <c r="D1485" s="294">
        <v>12356043</v>
      </c>
      <c r="E1485" s="230" t="s">
        <v>2008</v>
      </c>
      <c r="F1485" s="90" t="s">
        <v>3178</v>
      </c>
      <c r="G1485" s="90" t="s">
        <v>2362</v>
      </c>
      <c r="H1485" s="93" t="s">
        <v>3179</v>
      </c>
      <c r="I1485" s="94">
        <v>4000</v>
      </c>
      <c r="J1485" s="94">
        <v>100</v>
      </c>
      <c r="K1485" s="95">
        <v>2.0750000000000001E-2</v>
      </c>
      <c r="L1485" s="96">
        <v>0.08</v>
      </c>
      <c r="M1485" s="96">
        <f t="shared" si="1161"/>
        <v>83</v>
      </c>
      <c r="N1485" s="96">
        <f t="shared" si="1162"/>
        <v>8</v>
      </c>
      <c r="O1485" s="96">
        <f t="shared" si="1163"/>
        <v>91</v>
      </c>
      <c r="P1485" s="187">
        <v>2153</v>
      </c>
      <c r="Q1485" s="98">
        <f>VLOOKUP(H1485,Devices!$A$2:$C$2077,3,FALSE)</f>
        <v>2396</v>
      </c>
      <c r="R1485" s="94">
        <f t="shared" si="1164"/>
        <v>243</v>
      </c>
      <c r="S1485" s="94" t="str">
        <f t="shared" si="1165"/>
        <v>0</v>
      </c>
      <c r="T1485" s="94"/>
      <c r="U1485" s="96">
        <f t="shared" si="1166"/>
        <v>0</v>
      </c>
      <c r="V1485" s="99">
        <v>11133</v>
      </c>
      <c r="W1485" s="100">
        <f>VLOOKUP(H1485,Devices!$A$2:$D$2077,4,FALSE)</f>
        <v>11419</v>
      </c>
      <c r="X1485" s="94">
        <f t="shared" si="1167"/>
        <v>286</v>
      </c>
      <c r="Y1485" s="94">
        <f t="shared" si="1168"/>
        <v>186</v>
      </c>
      <c r="Z1485" s="94"/>
      <c r="AA1485" s="96">
        <f t="shared" si="1169"/>
        <v>14.88</v>
      </c>
      <c r="AB1485" s="91">
        <v>105.88</v>
      </c>
      <c r="AC1485" s="119"/>
      <c r="AG1485" s="3"/>
      <c r="AH1485" s="3"/>
    </row>
    <row r="1486" spans="1:34" s="4" customFormat="1" ht="15" customHeight="1">
      <c r="A1486" s="81" t="s">
        <v>3748</v>
      </c>
      <c r="B1486" s="90">
        <v>1071515950</v>
      </c>
      <c r="C1486" s="91">
        <f>SUM(O1486+U1486+AA1486)</f>
        <v>83</v>
      </c>
      <c r="D1486" s="294">
        <v>12356169</v>
      </c>
      <c r="E1486" s="90" t="s">
        <v>2008</v>
      </c>
      <c r="F1486" s="90" t="s">
        <v>3749</v>
      </c>
      <c r="G1486" s="90" t="s">
        <v>2280</v>
      </c>
      <c r="H1486" s="93" t="s">
        <v>3719</v>
      </c>
      <c r="I1486" s="94">
        <v>4000</v>
      </c>
      <c r="J1486" s="94">
        <v>0</v>
      </c>
      <c r="K1486" s="95">
        <v>2.0750000000000001E-2</v>
      </c>
      <c r="L1486" s="96">
        <v>0.08</v>
      </c>
      <c r="M1486" s="96">
        <f t="shared" si="1161"/>
        <v>83</v>
      </c>
      <c r="N1486" s="96">
        <f t="shared" si="1162"/>
        <v>0</v>
      </c>
      <c r="O1486" s="96">
        <f t="shared" si="1163"/>
        <v>83</v>
      </c>
      <c r="P1486" s="187">
        <v>58168</v>
      </c>
      <c r="Q1486" s="98">
        <f>VLOOKUP(H1486,Devices!$A$2:$C$2077,3,FALSE)</f>
        <v>60350</v>
      </c>
      <c r="R1486" s="94">
        <f t="shared" si="1164"/>
        <v>2182</v>
      </c>
      <c r="S1486" s="94" t="str">
        <f t="shared" si="1165"/>
        <v>0</v>
      </c>
      <c r="T1486" s="94"/>
      <c r="U1486" s="96">
        <f t="shared" si="1166"/>
        <v>0</v>
      </c>
      <c r="V1486" s="99">
        <v>0</v>
      </c>
      <c r="W1486" s="100">
        <v>0</v>
      </c>
      <c r="X1486" s="94">
        <f t="shared" si="1167"/>
        <v>0</v>
      </c>
      <c r="Y1486" s="94" t="str">
        <f t="shared" si="1168"/>
        <v>0</v>
      </c>
      <c r="Z1486" s="94"/>
      <c r="AA1486" s="96">
        <f t="shared" si="1169"/>
        <v>0</v>
      </c>
      <c r="AB1486" s="91">
        <v>83</v>
      </c>
      <c r="AC1486" s="119"/>
      <c r="AF1486" s="3"/>
    </row>
    <row r="1487" spans="1:34" s="4" customFormat="1" ht="15" customHeight="1">
      <c r="A1487" s="81" t="s">
        <v>3750</v>
      </c>
      <c r="B1487" s="90">
        <v>1071515950</v>
      </c>
      <c r="C1487" s="91">
        <f>SUM(O1487+U1487+AA1487)</f>
        <v>83</v>
      </c>
      <c r="D1487" s="294">
        <v>12356175</v>
      </c>
      <c r="E1487" s="90" t="s">
        <v>2008</v>
      </c>
      <c r="F1487" s="90" t="s">
        <v>3751</v>
      </c>
      <c r="G1487" s="90" t="s">
        <v>2280</v>
      </c>
      <c r="H1487" s="93" t="s">
        <v>3716</v>
      </c>
      <c r="I1487" s="94">
        <v>4000</v>
      </c>
      <c r="J1487" s="94">
        <v>0</v>
      </c>
      <c r="K1487" s="95">
        <v>2.0750000000000001E-2</v>
      </c>
      <c r="L1487" s="96">
        <v>0.08</v>
      </c>
      <c r="M1487" s="96">
        <f t="shared" si="1161"/>
        <v>83</v>
      </c>
      <c r="N1487" s="96">
        <f t="shared" si="1162"/>
        <v>0</v>
      </c>
      <c r="O1487" s="96">
        <f t="shared" si="1163"/>
        <v>83</v>
      </c>
      <c r="P1487" s="187">
        <v>14117</v>
      </c>
      <c r="Q1487" s="98">
        <f>VLOOKUP(H1487,Devices!$A$2:$C$2077,3,FALSE)</f>
        <v>14691</v>
      </c>
      <c r="R1487" s="94">
        <f t="shared" si="1164"/>
        <v>574</v>
      </c>
      <c r="S1487" s="94" t="str">
        <f t="shared" si="1165"/>
        <v>0</v>
      </c>
      <c r="T1487" s="94"/>
      <c r="U1487" s="96">
        <f t="shared" si="1166"/>
        <v>0</v>
      </c>
      <c r="V1487" s="99">
        <v>0</v>
      </c>
      <c r="W1487" s="100">
        <v>0</v>
      </c>
      <c r="X1487" s="94">
        <f t="shared" si="1167"/>
        <v>0</v>
      </c>
      <c r="Y1487" s="94" t="str">
        <f t="shared" si="1168"/>
        <v>0</v>
      </c>
      <c r="Z1487" s="94"/>
      <c r="AA1487" s="96">
        <f t="shared" si="1169"/>
        <v>0</v>
      </c>
      <c r="AB1487" s="91">
        <v>83</v>
      </c>
      <c r="AC1487" s="119"/>
    </row>
    <row r="1488" spans="1:34" s="3" customFormat="1" ht="15" customHeight="1">
      <c r="A1488" s="81" t="s">
        <v>3752</v>
      </c>
      <c r="B1488" s="90">
        <v>1071515900</v>
      </c>
      <c r="C1488" s="91">
        <f>SUM(O1488+U1488+AA1488)</f>
        <v>124.5</v>
      </c>
      <c r="D1488" s="294">
        <v>12356176</v>
      </c>
      <c r="E1488" s="230" t="s">
        <v>3219</v>
      </c>
      <c r="F1488" s="90" t="s">
        <v>1823</v>
      </c>
      <c r="G1488" s="90" t="s">
        <v>2200</v>
      </c>
      <c r="H1488" s="93" t="s">
        <v>3721</v>
      </c>
      <c r="I1488" s="94">
        <v>6000</v>
      </c>
      <c r="J1488" s="94">
        <v>0</v>
      </c>
      <c r="K1488" s="95">
        <v>2.0750000000000001E-2</v>
      </c>
      <c r="L1488" s="96">
        <v>0.08</v>
      </c>
      <c r="M1488" s="96">
        <f t="shared" si="1161"/>
        <v>124.5</v>
      </c>
      <c r="N1488" s="96">
        <f t="shared" si="1162"/>
        <v>0</v>
      </c>
      <c r="O1488" s="96">
        <f t="shared" si="1163"/>
        <v>124.5</v>
      </c>
      <c r="P1488" s="187">
        <v>159962</v>
      </c>
      <c r="Q1488" s="98">
        <f>VLOOKUP(H1488,Devices!$A$2:$C$2077,3,FALSE)</f>
        <v>165615</v>
      </c>
      <c r="R1488" s="94">
        <f t="shared" si="1164"/>
        <v>5653</v>
      </c>
      <c r="S1488" s="94" t="str">
        <f t="shared" si="1165"/>
        <v>0</v>
      </c>
      <c r="T1488" s="94"/>
      <c r="U1488" s="96">
        <f t="shared" si="1166"/>
        <v>0</v>
      </c>
      <c r="V1488" s="99">
        <v>0</v>
      </c>
      <c r="W1488" s="100">
        <v>0</v>
      </c>
      <c r="X1488" s="94">
        <f t="shared" si="1167"/>
        <v>0</v>
      </c>
      <c r="Y1488" s="94" t="str">
        <f t="shared" si="1168"/>
        <v>0</v>
      </c>
      <c r="Z1488" s="94"/>
      <c r="AA1488" s="96">
        <f t="shared" si="1169"/>
        <v>0</v>
      </c>
      <c r="AB1488" s="91">
        <v>124.5</v>
      </c>
      <c r="AC1488" s="119"/>
      <c r="AF1488" s="4"/>
      <c r="AG1488" s="4"/>
      <c r="AH1488" s="4"/>
    </row>
    <row r="1489" spans="1:34" s="4" customFormat="1" ht="15" customHeight="1">
      <c r="A1489" s="81" t="s">
        <v>4147</v>
      </c>
      <c r="B1489" s="90">
        <v>1071515950</v>
      </c>
      <c r="C1489" s="91">
        <f>SUM(O1489+U1489+AA1489)</f>
        <v>102.52</v>
      </c>
      <c r="D1489" s="294">
        <v>12355971</v>
      </c>
      <c r="E1489" s="90" t="s">
        <v>2008</v>
      </c>
      <c r="F1489" s="90" t="s">
        <v>4148</v>
      </c>
      <c r="G1489" s="90" t="s">
        <v>2362</v>
      </c>
      <c r="H1489" s="93" t="s">
        <v>4129</v>
      </c>
      <c r="I1489" s="94">
        <v>4000</v>
      </c>
      <c r="J1489" s="94">
        <v>100</v>
      </c>
      <c r="K1489" s="95">
        <v>2.0750000000000001E-2</v>
      </c>
      <c r="L1489" s="96">
        <v>0.08</v>
      </c>
      <c r="M1489" s="96">
        <f t="shared" si="1161"/>
        <v>83</v>
      </c>
      <c r="N1489" s="96">
        <f t="shared" si="1162"/>
        <v>8</v>
      </c>
      <c r="O1489" s="96">
        <f t="shared" si="1163"/>
        <v>91</v>
      </c>
      <c r="P1489" s="187">
        <v>10122</v>
      </c>
      <c r="Q1489" s="98">
        <f>VLOOKUP(H1489,Devices!$A$2:$C$2077,3,FALSE)</f>
        <v>10518</v>
      </c>
      <c r="R1489" s="94">
        <f t="shared" si="1164"/>
        <v>396</v>
      </c>
      <c r="S1489" s="94" t="str">
        <f t="shared" si="1165"/>
        <v>0</v>
      </c>
      <c r="T1489" s="94"/>
      <c r="U1489" s="96">
        <f t="shared" si="1166"/>
        <v>0</v>
      </c>
      <c r="V1489" s="99">
        <v>4023</v>
      </c>
      <c r="W1489" s="100">
        <f>VLOOKUP(H1489,Devices!$A$2:$D$2077,4,FALSE)</f>
        <v>4267</v>
      </c>
      <c r="X1489" s="94">
        <f t="shared" si="1167"/>
        <v>244</v>
      </c>
      <c r="Y1489" s="94">
        <f t="shared" si="1168"/>
        <v>144</v>
      </c>
      <c r="Z1489" s="94"/>
      <c r="AA1489" s="96">
        <f t="shared" si="1169"/>
        <v>11.52</v>
      </c>
      <c r="AB1489" s="91">
        <v>102.52</v>
      </c>
      <c r="AC1489" s="119"/>
      <c r="AG1489" s="3"/>
      <c r="AH1489" s="3"/>
    </row>
    <row r="1490" spans="1:34" s="3" customFormat="1" ht="15" customHeight="1">
      <c r="A1490" s="81" t="s">
        <v>4198</v>
      </c>
      <c r="B1490" s="90">
        <v>1071515900</v>
      </c>
      <c r="C1490" s="91">
        <f>SUM(O1490+U1490+AA1490)</f>
        <v>83</v>
      </c>
      <c r="D1490" s="294">
        <v>12355683</v>
      </c>
      <c r="E1490" s="230" t="s">
        <v>3219</v>
      </c>
      <c r="F1490" s="90" t="s">
        <v>4314</v>
      </c>
      <c r="G1490" s="90" t="s">
        <v>2280</v>
      </c>
      <c r="H1490" s="93" t="s">
        <v>2390</v>
      </c>
      <c r="I1490" s="94">
        <v>4000</v>
      </c>
      <c r="J1490" s="94">
        <v>0</v>
      </c>
      <c r="K1490" s="95">
        <v>2.0750000000000001E-2</v>
      </c>
      <c r="L1490" s="96">
        <v>0.08</v>
      </c>
      <c r="M1490" s="96">
        <f t="shared" si="1161"/>
        <v>83</v>
      </c>
      <c r="N1490" s="96">
        <f t="shared" si="1162"/>
        <v>0</v>
      </c>
      <c r="O1490" s="96">
        <f t="shared" si="1163"/>
        <v>83</v>
      </c>
      <c r="P1490" s="187">
        <v>96094</v>
      </c>
      <c r="Q1490" s="98">
        <f>VLOOKUP(H1490,Devices!$A$2:$C$2077,3,FALSE)</f>
        <v>98377</v>
      </c>
      <c r="R1490" s="94">
        <f t="shared" si="1164"/>
        <v>2283</v>
      </c>
      <c r="S1490" s="94" t="str">
        <f t="shared" si="1165"/>
        <v>0</v>
      </c>
      <c r="T1490" s="94"/>
      <c r="U1490" s="96">
        <f t="shared" si="1166"/>
        <v>0</v>
      </c>
      <c r="V1490" s="99">
        <v>0</v>
      </c>
      <c r="W1490" s="100">
        <v>0</v>
      </c>
      <c r="X1490" s="94">
        <f t="shared" si="1167"/>
        <v>0</v>
      </c>
      <c r="Y1490" s="94" t="str">
        <f t="shared" si="1168"/>
        <v>0</v>
      </c>
      <c r="Z1490" s="94"/>
      <c r="AA1490" s="96">
        <f t="shared" si="1169"/>
        <v>0</v>
      </c>
      <c r="AB1490" s="91">
        <v>83</v>
      </c>
      <c r="AC1490" s="119"/>
      <c r="AG1490" s="4"/>
      <c r="AH1490" s="4"/>
    </row>
    <row r="1491" spans="1:34" s="4" customFormat="1" ht="15" customHeight="1">
      <c r="A1491" s="81" t="s">
        <v>4312</v>
      </c>
      <c r="B1491" s="90">
        <v>1071515950</v>
      </c>
      <c r="C1491" s="91">
        <f>SUM(O1491+U1491+AA1491)</f>
        <v>83</v>
      </c>
      <c r="D1491" s="294">
        <v>12355984</v>
      </c>
      <c r="E1491" s="90" t="s">
        <v>2008</v>
      </c>
      <c r="F1491" s="90" t="s">
        <v>4313</v>
      </c>
      <c r="G1491" s="90" t="s">
        <v>2236</v>
      </c>
      <c r="H1491" s="93" t="s">
        <v>4264</v>
      </c>
      <c r="I1491" s="94">
        <v>4000</v>
      </c>
      <c r="J1491" s="94">
        <v>0</v>
      </c>
      <c r="K1491" s="95">
        <v>2.0750000000000001E-2</v>
      </c>
      <c r="L1491" s="96">
        <v>0.08</v>
      </c>
      <c r="M1491" s="96">
        <f t="shared" si="1161"/>
        <v>83</v>
      </c>
      <c r="N1491" s="96">
        <f t="shared" si="1162"/>
        <v>0</v>
      </c>
      <c r="O1491" s="96">
        <f t="shared" si="1163"/>
        <v>83</v>
      </c>
      <c r="P1491" s="187">
        <v>62154</v>
      </c>
      <c r="Q1491" s="98">
        <f>VLOOKUP(H1491,Devices!$A$2:$C$2077,3,FALSE)</f>
        <v>63725</v>
      </c>
      <c r="R1491" s="94">
        <f t="shared" si="1164"/>
        <v>1571</v>
      </c>
      <c r="S1491" s="94" t="str">
        <f t="shared" si="1165"/>
        <v>0</v>
      </c>
      <c r="T1491" s="94"/>
      <c r="U1491" s="96">
        <f t="shared" si="1166"/>
        <v>0</v>
      </c>
      <c r="V1491" s="99">
        <v>0</v>
      </c>
      <c r="W1491" s="100">
        <v>0</v>
      </c>
      <c r="X1491" s="94">
        <f t="shared" si="1167"/>
        <v>0</v>
      </c>
      <c r="Y1491" s="94" t="str">
        <f t="shared" si="1168"/>
        <v>0</v>
      </c>
      <c r="Z1491" s="94"/>
      <c r="AA1491" s="96">
        <f t="shared" si="1169"/>
        <v>0</v>
      </c>
      <c r="AB1491" s="91">
        <v>83</v>
      </c>
      <c r="AC1491" s="119"/>
      <c r="AG1491" s="3"/>
      <c r="AH1491" s="3"/>
    </row>
    <row r="1492" spans="1:34" s="4" customFormat="1" ht="15" customHeight="1">
      <c r="A1492" s="81" t="s">
        <v>4312</v>
      </c>
      <c r="B1492" s="90">
        <v>1071515900</v>
      </c>
      <c r="C1492" s="91">
        <f>SUM(O1492+U1492+AA1492)</f>
        <v>154.94024999999999</v>
      </c>
      <c r="D1492" s="294">
        <v>12355993</v>
      </c>
      <c r="E1492" s="230" t="s">
        <v>3219</v>
      </c>
      <c r="F1492" s="90" t="s">
        <v>4163</v>
      </c>
      <c r="G1492" s="90" t="s">
        <v>2200</v>
      </c>
      <c r="H1492" s="93" t="s">
        <v>4263</v>
      </c>
      <c r="I1492" s="94">
        <v>6000</v>
      </c>
      <c r="J1492" s="94">
        <v>0</v>
      </c>
      <c r="K1492" s="95">
        <v>2.0750000000000001E-2</v>
      </c>
      <c r="L1492" s="96">
        <v>0.08</v>
      </c>
      <c r="M1492" s="96">
        <f t="shared" si="1161"/>
        <v>124.5</v>
      </c>
      <c r="N1492" s="96">
        <f t="shared" si="1162"/>
        <v>0</v>
      </c>
      <c r="O1492" s="96">
        <f t="shared" si="1163"/>
        <v>124.5</v>
      </c>
      <c r="P1492" s="187">
        <v>143602</v>
      </c>
      <c r="Q1492" s="98">
        <f>VLOOKUP(H1492,Devices!$A$2:$C$2077,3,FALSE)</f>
        <v>151069</v>
      </c>
      <c r="R1492" s="94">
        <f t="shared" si="1164"/>
        <v>7467</v>
      </c>
      <c r="S1492" s="94">
        <f t="shared" si="1165"/>
        <v>1467</v>
      </c>
      <c r="T1492" s="94"/>
      <c r="U1492" s="96">
        <f t="shared" si="1166"/>
        <v>30.440250000000002</v>
      </c>
      <c r="V1492" s="99">
        <v>0</v>
      </c>
      <c r="W1492" s="100">
        <v>0</v>
      </c>
      <c r="X1492" s="94">
        <f t="shared" si="1167"/>
        <v>0</v>
      </c>
      <c r="Y1492" s="94" t="str">
        <f t="shared" si="1168"/>
        <v>0</v>
      </c>
      <c r="Z1492" s="94"/>
      <c r="AA1492" s="96">
        <f t="shared" si="1169"/>
        <v>0</v>
      </c>
      <c r="AB1492" s="91">
        <v>154.94024999999999</v>
      </c>
      <c r="AC1492" s="119"/>
      <c r="AF1492" s="3"/>
    </row>
    <row r="1493" spans="1:34" s="4" customFormat="1" ht="15" customHeight="1">
      <c r="A1493" s="81" t="s">
        <v>4559</v>
      </c>
      <c r="B1493" s="229" t="s">
        <v>5507</v>
      </c>
      <c r="C1493" s="91">
        <f>SUM(O1493+U1493+AA1493)</f>
        <v>156.51724999999999</v>
      </c>
      <c r="D1493" s="294">
        <v>12356256</v>
      </c>
      <c r="E1493" s="230" t="s">
        <v>5508</v>
      </c>
      <c r="F1493" s="90" t="s">
        <v>4927</v>
      </c>
      <c r="G1493" s="90" t="s">
        <v>2200</v>
      </c>
      <c r="H1493" s="93" t="s">
        <v>4525</v>
      </c>
      <c r="I1493" s="94">
        <v>6000</v>
      </c>
      <c r="J1493" s="94">
        <v>0</v>
      </c>
      <c r="K1493" s="95">
        <v>2.0750000000000001E-2</v>
      </c>
      <c r="L1493" s="96">
        <v>0.08</v>
      </c>
      <c r="M1493" s="96">
        <f t="shared" ref="M1493:N1495" si="1170">I1493*K1493</f>
        <v>124.5</v>
      </c>
      <c r="N1493" s="96">
        <f t="shared" si="1170"/>
        <v>0</v>
      </c>
      <c r="O1493" s="96">
        <f t="shared" ref="O1493:O1498" si="1171">M1493+N1493</f>
        <v>124.5</v>
      </c>
      <c r="P1493" s="187">
        <v>131811</v>
      </c>
      <c r="Q1493" s="98">
        <f>VLOOKUP(H1493,Devices!$A$2:$C$2077,3,FALSE)</f>
        <v>139354</v>
      </c>
      <c r="R1493" s="94">
        <f t="shared" ref="R1493:R1498" si="1172">Q1493-P1493</f>
        <v>7543</v>
      </c>
      <c r="S1493" s="94">
        <f t="shared" ref="S1493:S1498" si="1173">IF(R1493-I1493&gt;0, R1493-I1493,"0")</f>
        <v>1543</v>
      </c>
      <c r="T1493" s="94"/>
      <c r="U1493" s="96">
        <f t="shared" ref="U1493:U1498" si="1174">IF(S1493&gt;0,S1493*K1493,"0")</f>
        <v>32.017250000000004</v>
      </c>
      <c r="V1493" s="99">
        <v>0</v>
      </c>
      <c r="W1493" s="100">
        <v>0</v>
      </c>
      <c r="X1493" s="94">
        <f t="shared" ref="X1493:X1498" si="1175">W1493-V1493</f>
        <v>0</v>
      </c>
      <c r="Y1493" s="94" t="str">
        <f t="shared" ref="Y1493:Y1498" si="1176">IF(X1493-J1493&gt;0,X1493-J1493,"0")</f>
        <v>0</v>
      </c>
      <c r="Z1493" s="94"/>
      <c r="AA1493" s="96">
        <f t="shared" ref="AA1493:AA1498" si="1177">IF(Y1493&gt;0,Y1493*L1493,"0")</f>
        <v>0</v>
      </c>
      <c r="AB1493" s="91">
        <v>156.51724999999999</v>
      </c>
      <c r="AC1493" s="119"/>
    </row>
    <row r="1494" spans="1:34" s="3" customFormat="1" ht="15" customHeight="1">
      <c r="A1494" s="81" t="s">
        <v>4837</v>
      </c>
      <c r="B1494" s="90">
        <v>1071515910</v>
      </c>
      <c r="C1494" s="91">
        <f>SUM(O1494+U1494+AA1494)</f>
        <v>89.391000000000005</v>
      </c>
      <c r="D1494" s="294">
        <v>12356318</v>
      </c>
      <c r="E1494" s="90" t="s">
        <v>2135</v>
      </c>
      <c r="F1494" s="90" t="s">
        <v>1827</v>
      </c>
      <c r="G1494" s="90" t="s">
        <v>2280</v>
      </c>
      <c r="H1494" s="93" t="s">
        <v>4818</v>
      </c>
      <c r="I1494" s="94">
        <v>4000</v>
      </c>
      <c r="J1494" s="94">
        <v>0</v>
      </c>
      <c r="K1494" s="95">
        <v>2.0750000000000001E-2</v>
      </c>
      <c r="L1494" s="96">
        <v>0.08</v>
      </c>
      <c r="M1494" s="96">
        <f t="shared" si="1170"/>
        <v>83</v>
      </c>
      <c r="N1494" s="96">
        <f t="shared" si="1170"/>
        <v>0</v>
      </c>
      <c r="O1494" s="96">
        <f t="shared" si="1171"/>
        <v>83</v>
      </c>
      <c r="P1494" s="187">
        <v>51651</v>
      </c>
      <c r="Q1494" s="98">
        <f>VLOOKUP(H1494,Devices!$A$2:$C$2077,3,FALSE)</f>
        <v>55959</v>
      </c>
      <c r="R1494" s="94">
        <f t="shared" si="1172"/>
        <v>4308</v>
      </c>
      <c r="S1494" s="94">
        <f t="shared" si="1173"/>
        <v>308</v>
      </c>
      <c r="T1494" s="94"/>
      <c r="U1494" s="96">
        <f t="shared" si="1174"/>
        <v>6.391</v>
      </c>
      <c r="V1494" s="99">
        <v>0</v>
      </c>
      <c r="W1494" s="100">
        <v>0</v>
      </c>
      <c r="X1494" s="94">
        <f t="shared" si="1175"/>
        <v>0</v>
      </c>
      <c r="Y1494" s="94" t="str">
        <f t="shared" si="1176"/>
        <v>0</v>
      </c>
      <c r="Z1494" s="94"/>
      <c r="AA1494" s="96">
        <f t="shared" si="1177"/>
        <v>0</v>
      </c>
      <c r="AB1494" s="91">
        <v>89.391000000000005</v>
      </c>
      <c r="AC1494" s="119"/>
      <c r="AF1494" s="4"/>
      <c r="AH1494" s="4"/>
    </row>
    <row r="1495" spans="1:34" s="4" customFormat="1" ht="15" customHeight="1">
      <c r="A1495" s="81" t="s">
        <v>5208</v>
      </c>
      <c r="B1495" s="90">
        <v>1071515950</v>
      </c>
      <c r="C1495" s="91">
        <f>SUM(O1495+U1495+AA1495)</f>
        <v>83</v>
      </c>
      <c r="D1495" s="294">
        <v>12355593</v>
      </c>
      <c r="E1495" s="90" t="s">
        <v>2008</v>
      </c>
      <c r="F1495" s="90" t="s">
        <v>5696</v>
      </c>
      <c r="G1495" s="90" t="s">
        <v>1248</v>
      </c>
      <c r="H1495" s="93" t="s">
        <v>5209</v>
      </c>
      <c r="I1495" s="94">
        <v>4000</v>
      </c>
      <c r="J1495" s="94">
        <v>0</v>
      </c>
      <c r="K1495" s="95">
        <v>2.0750000000000001E-2</v>
      </c>
      <c r="L1495" s="96">
        <v>0.08</v>
      </c>
      <c r="M1495" s="96">
        <f t="shared" si="1170"/>
        <v>83</v>
      </c>
      <c r="N1495" s="96">
        <f t="shared" si="1170"/>
        <v>0</v>
      </c>
      <c r="O1495" s="96">
        <f t="shared" si="1171"/>
        <v>83</v>
      </c>
      <c r="P1495" s="187">
        <v>21523</v>
      </c>
      <c r="Q1495" s="98">
        <f>VLOOKUP(H1495,Devices!$A$2:$C$2077,3,FALSE)</f>
        <v>21635</v>
      </c>
      <c r="R1495" s="94">
        <f t="shared" si="1172"/>
        <v>112</v>
      </c>
      <c r="S1495" s="94" t="str">
        <f t="shared" si="1173"/>
        <v>0</v>
      </c>
      <c r="T1495" s="94"/>
      <c r="U1495" s="96">
        <f t="shared" si="1174"/>
        <v>0</v>
      </c>
      <c r="V1495" s="99">
        <v>0</v>
      </c>
      <c r="W1495" s="100">
        <v>0</v>
      </c>
      <c r="X1495" s="94">
        <f t="shared" si="1175"/>
        <v>0</v>
      </c>
      <c r="Y1495" s="94" t="str">
        <f t="shared" si="1176"/>
        <v>0</v>
      </c>
      <c r="Z1495" s="94"/>
      <c r="AA1495" s="96">
        <f t="shared" si="1177"/>
        <v>0</v>
      </c>
      <c r="AB1495" s="91">
        <v>83</v>
      </c>
      <c r="AC1495" s="119"/>
      <c r="AF1495" s="3"/>
    </row>
    <row r="1496" spans="1:34" s="4" customFormat="1" ht="15" customHeight="1">
      <c r="A1496" s="81" t="s">
        <v>5733</v>
      </c>
      <c r="B1496" s="90">
        <v>1071315750</v>
      </c>
      <c r="C1496" s="91">
        <f>SUM(O1496+U1496+AA1496)</f>
        <v>124.5</v>
      </c>
      <c r="D1496" s="294">
        <v>13586500</v>
      </c>
      <c r="E1496" s="90" t="s">
        <v>2008</v>
      </c>
      <c r="F1496" s="90" t="s">
        <v>5734</v>
      </c>
      <c r="G1496" s="90" t="s">
        <v>2200</v>
      </c>
      <c r="H1496" s="93" t="s">
        <v>5706</v>
      </c>
      <c r="I1496" s="94">
        <v>6000</v>
      </c>
      <c r="J1496" s="94">
        <v>0</v>
      </c>
      <c r="K1496" s="95">
        <v>2.0750000000000001E-2</v>
      </c>
      <c r="L1496" s="96">
        <v>0.08</v>
      </c>
      <c r="M1496" s="96">
        <f t="shared" ref="M1496" si="1178">I1496*K1496</f>
        <v>124.5</v>
      </c>
      <c r="N1496" s="96">
        <f t="shared" ref="N1496" si="1179">J1496*L1496</f>
        <v>0</v>
      </c>
      <c r="O1496" s="96">
        <f t="shared" si="1171"/>
        <v>124.5</v>
      </c>
      <c r="P1496" s="187">
        <v>27038</v>
      </c>
      <c r="Q1496" s="98">
        <f>VLOOKUP(H1496,Devices!$A$2:$C$2077,3,FALSE)</f>
        <v>32330</v>
      </c>
      <c r="R1496" s="94">
        <f t="shared" si="1172"/>
        <v>5292</v>
      </c>
      <c r="S1496" s="94" t="str">
        <f t="shared" si="1173"/>
        <v>0</v>
      </c>
      <c r="T1496" s="94"/>
      <c r="U1496" s="96">
        <f t="shared" si="1174"/>
        <v>0</v>
      </c>
      <c r="V1496" s="99">
        <v>0</v>
      </c>
      <c r="W1496" s="100">
        <v>0</v>
      </c>
      <c r="X1496" s="94">
        <f t="shared" si="1175"/>
        <v>0</v>
      </c>
      <c r="Y1496" s="94" t="str">
        <f t="shared" si="1176"/>
        <v>0</v>
      </c>
      <c r="Z1496" s="94"/>
      <c r="AA1496" s="96">
        <f t="shared" si="1177"/>
        <v>0</v>
      </c>
      <c r="AB1496" s="91">
        <v>124.5</v>
      </c>
      <c r="AC1496" s="119"/>
    </row>
    <row r="1497" spans="1:34" s="3" customFormat="1" ht="15" customHeight="1">
      <c r="A1497" s="81" t="s">
        <v>5935</v>
      </c>
      <c r="B1497" s="90">
        <v>1071515950</v>
      </c>
      <c r="C1497" s="91">
        <f>SUM(O1497+U1497+AA1497)</f>
        <v>178.15950000000001</v>
      </c>
      <c r="D1497" s="294">
        <v>13586839</v>
      </c>
      <c r="E1497" s="230" t="s">
        <v>2008</v>
      </c>
      <c r="F1497" s="90" t="s">
        <v>1821</v>
      </c>
      <c r="G1497" s="90" t="s">
        <v>2200</v>
      </c>
      <c r="H1497" s="93" t="s">
        <v>5936</v>
      </c>
      <c r="I1497" s="94">
        <v>6000</v>
      </c>
      <c r="J1497" s="94">
        <v>0</v>
      </c>
      <c r="K1497" s="95">
        <v>2.0750000000000001E-2</v>
      </c>
      <c r="L1497" s="96">
        <v>0.08</v>
      </c>
      <c r="M1497" s="96">
        <f>I1497*K1497</f>
        <v>124.5</v>
      </c>
      <c r="N1497" s="96">
        <f>J1497*L1497</f>
        <v>0</v>
      </c>
      <c r="O1497" s="96">
        <f t="shared" si="1171"/>
        <v>124.5</v>
      </c>
      <c r="P1497" s="187">
        <v>16827</v>
      </c>
      <c r="Q1497" s="98">
        <f>VLOOKUP(H1497,Devices!$A$2:$C$2077,3,FALSE)</f>
        <v>25413</v>
      </c>
      <c r="R1497" s="94">
        <f t="shared" si="1172"/>
        <v>8586</v>
      </c>
      <c r="S1497" s="94">
        <f t="shared" si="1173"/>
        <v>2586</v>
      </c>
      <c r="T1497" s="94"/>
      <c r="U1497" s="96">
        <f t="shared" si="1174"/>
        <v>53.659500000000001</v>
      </c>
      <c r="V1497" s="99">
        <v>0</v>
      </c>
      <c r="W1497" s="100">
        <v>0</v>
      </c>
      <c r="X1497" s="94">
        <f t="shared" si="1175"/>
        <v>0</v>
      </c>
      <c r="Y1497" s="94" t="str">
        <f t="shared" si="1176"/>
        <v>0</v>
      </c>
      <c r="Z1497" s="94"/>
      <c r="AA1497" s="96">
        <f t="shared" si="1177"/>
        <v>0</v>
      </c>
      <c r="AB1497" s="91">
        <v>178.15950000000001</v>
      </c>
      <c r="AC1497" s="119"/>
      <c r="AF1497" s="4"/>
      <c r="AG1497" s="4"/>
      <c r="AH1497" s="4"/>
    </row>
    <row r="1498" spans="1:34" s="4" customFormat="1" ht="15" customHeight="1">
      <c r="A1498" s="81" t="s">
        <v>6659</v>
      </c>
      <c r="B1498" s="90">
        <v>1071515950</v>
      </c>
      <c r="C1498" s="91">
        <f>SUM(O1498+U1498+AA1498)</f>
        <v>139.72</v>
      </c>
      <c r="D1498" s="294">
        <v>13586855</v>
      </c>
      <c r="E1498" s="230" t="s">
        <v>2008</v>
      </c>
      <c r="F1498" s="90" t="s">
        <v>6660</v>
      </c>
      <c r="G1498" s="90" t="s">
        <v>2362</v>
      </c>
      <c r="H1498" s="93" t="s">
        <v>6661</v>
      </c>
      <c r="I1498" s="94">
        <v>4000</v>
      </c>
      <c r="J1498" s="94">
        <v>100</v>
      </c>
      <c r="K1498" s="95">
        <v>2.0750000000000001E-2</v>
      </c>
      <c r="L1498" s="96">
        <v>0.08</v>
      </c>
      <c r="M1498" s="96">
        <f>I1498*K1498</f>
        <v>83</v>
      </c>
      <c r="N1498" s="96">
        <f>J1498*L1498</f>
        <v>8</v>
      </c>
      <c r="O1498" s="96">
        <f t="shared" si="1171"/>
        <v>91</v>
      </c>
      <c r="P1498" s="187">
        <v>2010</v>
      </c>
      <c r="Q1498" s="98">
        <f>VLOOKUP(H1498,Devices!$A$2:$C$2077,3,FALSE)</f>
        <v>4206</v>
      </c>
      <c r="R1498" s="94">
        <f t="shared" si="1172"/>
        <v>2196</v>
      </c>
      <c r="S1498" s="94" t="str">
        <f t="shared" si="1173"/>
        <v>0</v>
      </c>
      <c r="T1498" s="94"/>
      <c r="U1498" s="96">
        <f t="shared" si="1174"/>
        <v>0</v>
      </c>
      <c r="V1498" s="99">
        <v>0</v>
      </c>
      <c r="W1498" s="100">
        <f>VLOOKUP(H1498,Devices!$A$2:$D$2077,4,FALSE)</f>
        <v>709</v>
      </c>
      <c r="X1498" s="94">
        <f t="shared" si="1175"/>
        <v>709</v>
      </c>
      <c r="Y1498" s="94">
        <f t="shared" si="1176"/>
        <v>609</v>
      </c>
      <c r="Z1498" s="94"/>
      <c r="AA1498" s="96">
        <f t="shared" si="1177"/>
        <v>48.72</v>
      </c>
      <c r="AB1498" s="91">
        <v>139.72</v>
      </c>
      <c r="AC1498" s="119"/>
    </row>
    <row r="1499" spans="1:34" s="3" customFormat="1" ht="15" customHeight="1">
      <c r="A1499" s="81">
        <v>182</v>
      </c>
      <c r="B1499" s="90">
        <v>1058727200</v>
      </c>
      <c r="C1499" s="91">
        <f>SUM(O1499+U1499+AA1499)</f>
        <v>98.707750000000004</v>
      </c>
      <c r="D1499" s="294">
        <v>12355285</v>
      </c>
      <c r="E1499" s="90" t="s">
        <v>1096</v>
      </c>
      <c r="F1499" s="90" t="s">
        <v>5502</v>
      </c>
      <c r="G1499" s="90" t="s">
        <v>40</v>
      </c>
      <c r="H1499" s="93" t="s">
        <v>897</v>
      </c>
      <c r="I1499" s="94">
        <v>4000</v>
      </c>
      <c r="J1499" s="94">
        <v>0</v>
      </c>
      <c r="K1499" s="95">
        <v>2.0750000000000001E-2</v>
      </c>
      <c r="L1499" s="96">
        <v>0.08</v>
      </c>
      <c r="M1499" s="96">
        <f t="shared" si="1161"/>
        <v>83</v>
      </c>
      <c r="N1499" s="96">
        <f t="shared" si="1162"/>
        <v>0</v>
      </c>
      <c r="O1499" s="96">
        <f t="shared" si="1163"/>
        <v>83</v>
      </c>
      <c r="P1499" s="187">
        <v>316374</v>
      </c>
      <c r="Q1499" s="98">
        <f>VLOOKUP(H1499,Devices!$A$2:$C$2077,3,FALSE)</f>
        <v>321131</v>
      </c>
      <c r="R1499" s="94">
        <f t="shared" si="1164"/>
        <v>4757</v>
      </c>
      <c r="S1499" s="94">
        <f t="shared" si="1165"/>
        <v>757</v>
      </c>
      <c r="T1499" s="94"/>
      <c r="U1499" s="96">
        <f t="shared" si="1166"/>
        <v>15.707750000000001</v>
      </c>
      <c r="V1499" s="99">
        <v>0</v>
      </c>
      <c r="W1499" s="100">
        <v>0</v>
      </c>
      <c r="X1499" s="94">
        <f t="shared" si="1167"/>
        <v>0</v>
      </c>
      <c r="Y1499" s="94" t="str">
        <f t="shared" si="1168"/>
        <v>0</v>
      </c>
      <c r="Z1499" s="94"/>
      <c r="AA1499" s="96">
        <f t="shared" si="1169"/>
        <v>0</v>
      </c>
      <c r="AB1499" s="91">
        <v>98.707750000000004</v>
      </c>
      <c r="AC1499" s="119"/>
      <c r="AF1499" s="4"/>
      <c r="AG1499" s="4"/>
    </row>
    <row r="1500" spans="1:34" s="3" customFormat="1" ht="15" customHeight="1">
      <c r="A1500" s="81">
        <v>183</v>
      </c>
      <c r="B1500" s="90">
        <v>1043800470</v>
      </c>
      <c r="C1500" s="91">
        <f>SUM(U1500+AA1500)</f>
        <v>394.15497000000005</v>
      </c>
      <c r="D1500" s="641">
        <v>12662296</v>
      </c>
      <c r="E1500" s="90" t="s">
        <v>1097</v>
      </c>
      <c r="F1500" s="90" t="s">
        <v>1086</v>
      </c>
      <c r="G1500" s="90" t="s">
        <v>1208</v>
      </c>
      <c r="H1500" s="370" t="s">
        <v>908</v>
      </c>
      <c r="I1500" s="94">
        <v>0</v>
      </c>
      <c r="J1500" s="94">
        <v>0</v>
      </c>
      <c r="K1500" s="95">
        <v>1.9970000000000002E-2</v>
      </c>
      <c r="L1500" s="96">
        <v>0.08</v>
      </c>
      <c r="M1500" s="96">
        <f t="shared" si="1161"/>
        <v>0</v>
      </c>
      <c r="N1500" s="96">
        <f t="shared" si="1162"/>
        <v>0</v>
      </c>
      <c r="O1500" s="96" t="s">
        <v>27</v>
      </c>
      <c r="P1500" s="187">
        <v>289243</v>
      </c>
      <c r="Q1500" s="98">
        <f>VLOOKUP(H1500,Devices!$A$2:$C$2077,3,FALSE)</f>
        <v>292744</v>
      </c>
      <c r="R1500" s="94">
        <f t="shared" si="1164"/>
        <v>3501</v>
      </c>
      <c r="S1500" s="94"/>
      <c r="T1500" s="94">
        <f t="shared" ref="T1500:T1518" si="1180">IF(R1500-I1500&gt;0, R1500-I1500,"0")</f>
        <v>3501</v>
      </c>
      <c r="U1500" s="96">
        <f t="shared" ref="U1500:U1518" si="1181">IF(T1500&gt;0,T1500*K1500,"0")</f>
        <v>69.914970000000011</v>
      </c>
      <c r="V1500" s="99">
        <v>140738</v>
      </c>
      <c r="W1500" s="100">
        <f>VLOOKUP(H1500,Devices!$A$2:$D$2077,4,FALSE)</f>
        <v>144791</v>
      </c>
      <c r="X1500" s="94">
        <f t="shared" si="1167"/>
        <v>4053</v>
      </c>
      <c r="Y1500" s="94"/>
      <c r="Z1500" s="94">
        <f t="shared" ref="Z1500:Z1518" si="1182">IF(X1500-J1500&gt;0,X1500-J1500,"0")</f>
        <v>4053</v>
      </c>
      <c r="AA1500" s="96">
        <f t="shared" ref="AA1500:AA1518" si="1183">IF(Z1500&gt;0,Z1500*L1500,"0")</f>
        <v>324.24</v>
      </c>
      <c r="AB1500" s="91">
        <v>394.15497000000005</v>
      </c>
      <c r="AC1500" s="119"/>
      <c r="AF1500" s="4"/>
    </row>
    <row r="1501" spans="1:34" s="3" customFormat="1" ht="15" customHeight="1">
      <c r="A1501" s="81">
        <v>183</v>
      </c>
      <c r="B1501" s="90">
        <v>1043800470</v>
      </c>
      <c r="C1501" s="91">
        <f>SUM(U1501+AA1501)</f>
        <v>1.03844</v>
      </c>
      <c r="D1501" s="294">
        <v>12355281</v>
      </c>
      <c r="E1501" s="90" t="s">
        <v>1097</v>
      </c>
      <c r="F1501" s="90" t="s">
        <v>5601</v>
      </c>
      <c r="G1501" s="90" t="s">
        <v>1248</v>
      </c>
      <c r="H1501" s="93" t="s">
        <v>909</v>
      </c>
      <c r="I1501" s="94">
        <v>0</v>
      </c>
      <c r="J1501" s="94">
        <v>0</v>
      </c>
      <c r="K1501" s="95">
        <v>1.9970000000000002E-2</v>
      </c>
      <c r="L1501" s="96">
        <v>0.08</v>
      </c>
      <c r="M1501" s="96">
        <f t="shared" si="1161"/>
        <v>0</v>
      </c>
      <c r="N1501" s="96">
        <f t="shared" si="1162"/>
        <v>0</v>
      </c>
      <c r="O1501" s="96" t="s">
        <v>27</v>
      </c>
      <c r="P1501" s="187">
        <v>86510</v>
      </c>
      <c r="Q1501" s="98">
        <f>VLOOKUP(H1501,Devices!$A$2:$C$2077,3,FALSE)</f>
        <v>86562</v>
      </c>
      <c r="R1501" s="94">
        <f t="shared" si="1164"/>
        <v>52</v>
      </c>
      <c r="S1501" s="94"/>
      <c r="T1501" s="94">
        <f t="shared" si="1180"/>
        <v>52</v>
      </c>
      <c r="U1501" s="96">
        <f t="shared" si="1181"/>
        <v>1.03844</v>
      </c>
      <c r="V1501" s="99">
        <v>0</v>
      </c>
      <c r="W1501" s="100">
        <v>0</v>
      </c>
      <c r="X1501" s="94">
        <f t="shared" si="1167"/>
        <v>0</v>
      </c>
      <c r="Y1501" s="94"/>
      <c r="Z1501" s="94" t="str">
        <f t="shared" si="1182"/>
        <v>0</v>
      </c>
      <c r="AA1501" s="96">
        <f t="shared" si="1183"/>
        <v>0</v>
      </c>
      <c r="AB1501" s="91">
        <v>1.03844</v>
      </c>
      <c r="AC1501" s="119"/>
    </row>
    <row r="1502" spans="1:34" s="3" customFormat="1" ht="15" customHeight="1">
      <c r="A1502" s="81">
        <v>183</v>
      </c>
      <c r="B1502" s="90">
        <v>1043800470</v>
      </c>
      <c r="C1502" s="91">
        <f>SUM(U1502+AA1502)</f>
        <v>20.329460000000001</v>
      </c>
      <c r="D1502" s="294">
        <v>12355282</v>
      </c>
      <c r="E1502" s="90" t="s">
        <v>1097</v>
      </c>
      <c r="F1502" s="90" t="s">
        <v>1087</v>
      </c>
      <c r="G1502" s="90" t="s">
        <v>851</v>
      </c>
      <c r="H1502" s="93" t="s">
        <v>910</v>
      </c>
      <c r="I1502" s="94">
        <v>0</v>
      </c>
      <c r="J1502" s="94">
        <v>0</v>
      </c>
      <c r="K1502" s="95">
        <v>1.9970000000000002E-2</v>
      </c>
      <c r="L1502" s="96">
        <v>0.08</v>
      </c>
      <c r="M1502" s="96">
        <f t="shared" si="1161"/>
        <v>0</v>
      </c>
      <c r="N1502" s="96">
        <f t="shared" si="1162"/>
        <v>0</v>
      </c>
      <c r="O1502" s="96" t="s">
        <v>27</v>
      </c>
      <c r="P1502" s="187">
        <v>85926</v>
      </c>
      <c r="Q1502" s="98">
        <f>VLOOKUP(H1502,Devices!$A$2:$C$2077,3,FALSE)</f>
        <v>86944</v>
      </c>
      <c r="R1502" s="94">
        <f t="shared" si="1164"/>
        <v>1018</v>
      </c>
      <c r="S1502" s="94"/>
      <c r="T1502" s="94">
        <f t="shared" si="1180"/>
        <v>1018</v>
      </c>
      <c r="U1502" s="96">
        <f t="shared" si="1181"/>
        <v>20.329460000000001</v>
      </c>
      <c r="V1502" s="99">
        <v>0</v>
      </c>
      <c r="W1502" s="100">
        <v>0</v>
      </c>
      <c r="X1502" s="94">
        <f t="shared" si="1167"/>
        <v>0</v>
      </c>
      <c r="Y1502" s="94"/>
      <c r="Z1502" s="94" t="str">
        <f t="shared" si="1182"/>
        <v>0</v>
      </c>
      <c r="AA1502" s="96">
        <f t="shared" si="1183"/>
        <v>0</v>
      </c>
      <c r="AB1502" s="91">
        <v>20.329460000000001</v>
      </c>
      <c r="AC1502" s="119"/>
    </row>
    <row r="1503" spans="1:34" s="3" customFormat="1" ht="15" customHeight="1">
      <c r="A1503" s="81">
        <v>183</v>
      </c>
      <c r="B1503" s="90">
        <v>1043800470</v>
      </c>
      <c r="C1503" s="91">
        <f>SUM(U1503+AA1503)</f>
        <v>2.4163700000000001</v>
      </c>
      <c r="D1503" s="294">
        <v>12355287</v>
      </c>
      <c r="E1503" s="90" t="s">
        <v>1097</v>
      </c>
      <c r="F1503" s="90" t="s">
        <v>3927</v>
      </c>
      <c r="G1503" s="90" t="s">
        <v>1248</v>
      </c>
      <c r="H1503" s="93" t="s">
        <v>911</v>
      </c>
      <c r="I1503" s="94">
        <v>0</v>
      </c>
      <c r="J1503" s="94">
        <v>0</v>
      </c>
      <c r="K1503" s="95">
        <v>1.9970000000000002E-2</v>
      </c>
      <c r="L1503" s="96">
        <v>0.08</v>
      </c>
      <c r="M1503" s="96">
        <f t="shared" si="1161"/>
        <v>0</v>
      </c>
      <c r="N1503" s="96">
        <f t="shared" si="1162"/>
        <v>0</v>
      </c>
      <c r="O1503" s="96" t="s">
        <v>27</v>
      </c>
      <c r="P1503" s="187">
        <v>8898</v>
      </c>
      <c r="Q1503" s="98">
        <f>VLOOKUP(H1503,Devices!$A$2:$C$2077,3,FALSE)</f>
        <v>9019</v>
      </c>
      <c r="R1503" s="94">
        <f t="shared" si="1164"/>
        <v>121</v>
      </c>
      <c r="S1503" s="94"/>
      <c r="T1503" s="94">
        <f t="shared" si="1180"/>
        <v>121</v>
      </c>
      <c r="U1503" s="96">
        <f t="shared" si="1181"/>
        <v>2.4163700000000001</v>
      </c>
      <c r="V1503" s="99">
        <v>0</v>
      </c>
      <c r="W1503" s="100">
        <v>0</v>
      </c>
      <c r="X1503" s="94">
        <f t="shared" si="1167"/>
        <v>0</v>
      </c>
      <c r="Y1503" s="94"/>
      <c r="Z1503" s="94" t="str">
        <f t="shared" si="1182"/>
        <v>0</v>
      </c>
      <c r="AA1503" s="96">
        <f t="shared" si="1183"/>
        <v>0</v>
      </c>
      <c r="AB1503" s="91">
        <v>2.4163700000000001</v>
      </c>
      <c r="AC1503" s="119"/>
    </row>
    <row r="1504" spans="1:34" s="3" customFormat="1" ht="15" customHeight="1">
      <c r="A1504" s="81">
        <v>183</v>
      </c>
      <c r="B1504" s="90">
        <v>1043800470</v>
      </c>
      <c r="C1504" s="91">
        <f>SUM(U1504+AA1504)</f>
        <v>3.7943000000000002</v>
      </c>
      <c r="D1504" s="294">
        <v>12355279</v>
      </c>
      <c r="E1504" s="90" t="s">
        <v>1097</v>
      </c>
      <c r="F1504" s="90" t="s">
        <v>1088</v>
      </c>
      <c r="G1504" s="90" t="s">
        <v>1248</v>
      </c>
      <c r="H1504" s="93" t="s">
        <v>912</v>
      </c>
      <c r="I1504" s="94">
        <v>0</v>
      </c>
      <c r="J1504" s="94">
        <v>0</v>
      </c>
      <c r="K1504" s="95">
        <v>1.9970000000000002E-2</v>
      </c>
      <c r="L1504" s="96">
        <v>0.08</v>
      </c>
      <c r="M1504" s="96">
        <f t="shared" si="1161"/>
        <v>0</v>
      </c>
      <c r="N1504" s="96">
        <f t="shared" si="1162"/>
        <v>0</v>
      </c>
      <c r="O1504" s="96" t="s">
        <v>27</v>
      </c>
      <c r="P1504" s="187">
        <v>20108</v>
      </c>
      <c r="Q1504" s="98">
        <f>VLOOKUP(H1504,Devices!$A$2:$C$2077,3,FALSE)</f>
        <v>20298</v>
      </c>
      <c r="R1504" s="94">
        <f t="shared" si="1164"/>
        <v>190</v>
      </c>
      <c r="S1504" s="94"/>
      <c r="T1504" s="94">
        <f t="shared" si="1180"/>
        <v>190</v>
      </c>
      <c r="U1504" s="96">
        <f t="shared" si="1181"/>
        <v>3.7943000000000002</v>
      </c>
      <c r="V1504" s="99">
        <v>0</v>
      </c>
      <c r="W1504" s="100">
        <v>0</v>
      </c>
      <c r="X1504" s="94">
        <f t="shared" si="1167"/>
        <v>0</v>
      </c>
      <c r="Y1504" s="94"/>
      <c r="Z1504" s="94" t="str">
        <f t="shared" si="1182"/>
        <v>0</v>
      </c>
      <c r="AA1504" s="96">
        <f t="shared" si="1183"/>
        <v>0</v>
      </c>
      <c r="AB1504" s="91">
        <v>3.7943000000000002</v>
      </c>
      <c r="AC1504" s="119"/>
    </row>
    <row r="1505" spans="1:34" s="3" customFormat="1" ht="15" customHeight="1">
      <c r="A1505" s="81">
        <v>183</v>
      </c>
      <c r="B1505" s="90">
        <v>1043800470</v>
      </c>
      <c r="C1505" s="91">
        <f>SUM(U1505+AA1505)</f>
        <v>0.79964000000000013</v>
      </c>
      <c r="D1505" s="294">
        <v>12355278</v>
      </c>
      <c r="E1505" s="90" t="s">
        <v>1097</v>
      </c>
      <c r="F1505" s="90" t="s">
        <v>1089</v>
      </c>
      <c r="G1505" s="90" t="s">
        <v>1170</v>
      </c>
      <c r="H1505" s="93" t="s">
        <v>913</v>
      </c>
      <c r="I1505" s="94">
        <v>0</v>
      </c>
      <c r="J1505" s="94">
        <v>0</v>
      </c>
      <c r="K1505" s="95">
        <v>1.9970000000000002E-2</v>
      </c>
      <c r="L1505" s="96">
        <v>0.08</v>
      </c>
      <c r="M1505" s="96">
        <f t="shared" ref="M1505:M1535" si="1184">I1505*K1505</f>
        <v>0</v>
      </c>
      <c r="N1505" s="96">
        <f t="shared" ref="N1505:N1535" si="1185">J1505*L1505</f>
        <v>0</v>
      </c>
      <c r="O1505" s="96" t="s">
        <v>27</v>
      </c>
      <c r="P1505" s="187">
        <v>3076</v>
      </c>
      <c r="Q1505" s="98">
        <f>VLOOKUP(H1505,Devices!$A$2:$C$2077,3,FALSE)</f>
        <v>3088</v>
      </c>
      <c r="R1505" s="94">
        <f t="shared" ref="R1505:R1535" si="1186">Q1505-P1505</f>
        <v>12</v>
      </c>
      <c r="S1505" s="94"/>
      <c r="T1505" s="94">
        <f t="shared" si="1180"/>
        <v>12</v>
      </c>
      <c r="U1505" s="96">
        <f t="shared" si="1181"/>
        <v>0.23964000000000002</v>
      </c>
      <c r="V1505" s="99">
        <v>2577</v>
      </c>
      <c r="W1505" s="100">
        <f>VLOOKUP(H1505,Devices!$A$2:$D$2077,4,FALSE)</f>
        <v>2584</v>
      </c>
      <c r="X1505" s="94">
        <f t="shared" ref="X1505:X1535" si="1187">W1505-V1505</f>
        <v>7</v>
      </c>
      <c r="Y1505" s="94"/>
      <c r="Z1505" s="94">
        <f t="shared" si="1182"/>
        <v>7</v>
      </c>
      <c r="AA1505" s="96">
        <f t="shared" si="1183"/>
        <v>0.56000000000000005</v>
      </c>
      <c r="AB1505" s="91">
        <v>0.79964000000000013</v>
      </c>
      <c r="AC1505" s="119"/>
    </row>
    <row r="1506" spans="1:34" s="3" customFormat="1" ht="15" customHeight="1">
      <c r="A1506" s="81">
        <v>183</v>
      </c>
      <c r="B1506" s="90">
        <v>1043800470</v>
      </c>
      <c r="C1506" s="91">
        <f>SUM(U1506+AA1506)</f>
        <v>14.418340000000001</v>
      </c>
      <c r="D1506" s="294">
        <v>12355277</v>
      </c>
      <c r="E1506" s="90" t="s">
        <v>1097</v>
      </c>
      <c r="F1506" s="90" t="s">
        <v>3607</v>
      </c>
      <c r="G1506" s="90" t="s">
        <v>851</v>
      </c>
      <c r="H1506" s="93" t="s">
        <v>914</v>
      </c>
      <c r="I1506" s="94">
        <v>0</v>
      </c>
      <c r="J1506" s="94">
        <v>0</v>
      </c>
      <c r="K1506" s="95">
        <v>1.9970000000000002E-2</v>
      </c>
      <c r="L1506" s="96">
        <v>0.08</v>
      </c>
      <c r="M1506" s="96">
        <f t="shared" si="1184"/>
        <v>0</v>
      </c>
      <c r="N1506" s="96">
        <f t="shared" si="1185"/>
        <v>0</v>
      </c>
      <c r="O1506" s="96" t="s">
        <v>27</v>
      </c>
      <c r="P1506" s="187">
        <v>135703</v>
      </c>
      <c r="Q1506" s="98">
        <f>VLOOKUP(H1506,Devices!$A$2:$C$2077,3,FALSE)</f>
        <v>136425</v>
      </c>
      <c r="R1506" s="94">
        <f t="shared" si="1186"/>
        <v>722</v>
      </c>
      <c r="S1506" s="94"/>
      <c r="T1506" s="94">
        <f t="shared" si="1180"/>
        <v>722</v>
      </c>
      <c r="U1506" s="96">
        <f t="shared" si="1181"/>
        <v>14.418340000000001</v>
      </c>
      <c r="V1506" s="99">
        <v>0</v>
      </c>
      <c r="W1506" s="100">
        <v>0</v>
      </c>
      <c r="X1506" s="94">
        <f t="shared" si="1187"/>
        <v>0</v>
      </c>
      <c r="Y1506" s="94"/>
      <c r="Z1506" s="94" t="str">
        <f t="shared" si="1182"/>
        <v>0</v>
      </c>
      <c r="AA1506" s="96">
        <f t="shared" si="1183"/>
        <v>0</v>
      </c>
      <c r="AB1506" s="91">
        <v>14.418340000000001</v>
      </c>
      <c r="AC1506" s="119"/>
    </row>
    <row r="1507" spans="1:34" s="3" customFormat="1" ht="15" customHeight="1">
      <c r="A1507" s="81">
        <v>183</v>
      </c>
      <c r="B1507" s="90">
        <v>1043800470</v>
      </c>
      <c r="C1507" s="91">
        <f>SUM(U1507+AA1507)</f>
        <v>0.85871000000000008</v>
      </c>
      <c r="D1507" s="294">
        <v>12355276</v>
      </c>
      <c r="E1507" s="90" t="s">
        <v>1097</v>
      </c>
      <c r="F1507" s="90" t="s">
        <v>1090</v>
      </c>
      <c r="G1507" s="90" t="s">
        <v>40</v>
      </c>
      <c r="H1507" s="93" t="s">
        <v>915</v>
      </c>
      <c r="I1507" s="94">
        <v>0</v>
      </c>
      <c r="J1507" s="94">
        <v>0</v>
      </c>
      <c r="K1507" s="95">
        <v>1.9970000000000002E-2</v>
      </c>
      <c r="L1507" s="96">
        <v>0.08</v>
      </c>
      <c r="M1507" s="96">
        <f t="shared" si="1184"/>
        <v>0</v>
      </c>
      <c r="N1507" s="96">
        <f t="shared" si="1185"/>
        <v>0</v>
      </c>
      <c r="O1507" s="96" t="s">
        <v>27</v>
      </c>
      <c r="P1507" s="187">
        <v>10417</v>
      </c>
      <c r="Q1507" s="98">
        <f>VLOOKUP(H1507,Devices!$A$2:$C$2077,3,FALSE)</f>
        <v>10460</v>
      </c>
      <c r="R1507" s="94">
        <f t="shared" si="1186"/>
        <v>43</v>
      </c>
      <c r="S1507" s="94"/>
      <c r="T1507" s="94">
        <f t="shared" si="1180"/>
        <v>43</v>
      </c>
      <c r="U1507" s="96">
        <f t="shared" si="1181"/>
        <v>0.85871000000000008</v>
      </c>
      <c r="V1507" s="99">
        <v>0</v>
      </c>
      <c r="W1507" s="100">
        <v>0</v>
      </c>
      <c r="X1507" s="94">
        <f t="shared" si="1187"/>
        <v>0</v>
      </c>
      <c r="Y1507" s="94"/>
      <c r="Z1507" s="94" t="str">
        <f t="shared" si="1182"/>
        <v>0</v>
      </c>
      <c r="AA1507" s="96">
        <f t="shared" si="1183"/>
        <v>0</v>
      </c>
      <c r="AB1507" s="91">
        <v>0.85871000000000008</v>
      </c>
      <c r="AC1507" s="119"/>
    </row>
    <row r="1508" spans="1:34" s="3" customFormat="1" ht="15" customHeight="1">
      <c r="A1508" s="81">
        <v>183</v>
      </c>
      <c r="B1508" s="90">
        <v>1043800470</v>
      </c>
      <c r="C1508" s="91">
        <f>SUM(U1508+AA1508)</f>
        <v>16.635010000000001</v>
      </c>
      <c r="D1508" s="294">
        <v>12355275</v>
      </c>
      <c r="E1508" s="90" t="s">
        <v>1097</v>
      </c>
      <c r="F1508" s="90" t="s">
        <v>1091</v>
      </c>
      <c r="G1508" s="90" t="s">
        <v>1248</v>
      </c>
      <c r="H1508" s="93" t="s">
        <v>916</v>
      </c>
      <c r="I1508" s="94">
        <v>0</v>
      </c>
      <c r="J1508" s="94">
        <v>0</v>
      </c>
      <c r="K1508" s="95">
        <v>1.9970000000000002E-2</v>
      </c>
      <c r="L1508" s="96">
        <v>0.08</v>
      </c>
      <c r="M1508" s="96">
        <f t="shared" si="1184"/>
        <v>0</v>
      </c>
      <c r="N1508" s="96">
        <f t="shared" si="1185"/>
        <v>0</v>
      </c>
      <c r="O1508" s="96" t="s">
        <v>27</v>
      </c>
      <c r="P1508" s="187">
        <v>54513</v>
      </c>
      <c r="Q1508" s="98">
        <f>VLOOKUP(H1508,Devices!$A$2:$C$2077,3,FALSE)</f>
        <v>55346</v>
      </c>
      <c r="R1508" s="94">
        <f t="shared" si="1186"/>
        <v>833</v>
      </c>
      <c r="S1508" s="94"/>
      <c r="T1508" s="94">
        <f t="shared" si="1180"/>
        <v>833</v>
      </c>
      <c r="U1508" s="96">
        <f t="shared" si="1181"/>
        <v>16.635010000000001</v>
      </c>
      <c r="V1508" s="99">
        <v>0</v>
      </c>
      <c r="W1508" s="100">
        <v>0</v>
      </c>
      <c r="X1508" s="94">
        <f t="shared" si="1187"/>
        <v>0</v>
      </c>
      <c r="Y1508" s="94"/>
      <c r="Z1508" s="94" t="str">
        <f t="shared" si="1182"/>
        <v>0</v>
      </c>
      <c r="AA1508" s="96">
        <f t="shared" si="1183"/>
        <v>0</v>
      </c>
      <c r="AB1508" s="91">
        <v>16.635010000000001</v>
      </c>
      <c r="AC1508" s="119"/>
    </row>
    <row r="1509" spans="1:34" s="3" customFormat="1" ht="15" customHeight="1">
      <c r="A1509" s="81">
        <v>183</v>
      </c>
      <c r="B1509" s="90">
        <v>1043800470</v>
      </c>
      <c r="C1509" s="91">
        <f>SUM(U1509+AA1509)</f>
        <v>43.714330000000004</v>
      </c>
      <c r="D1509" s="294">
        <v>12317748</v>
      </c>
      <c r="E1509" s="90" t="s">
        <v>1097</v>
      </c>
      <c r="F1509" s="90" t="s">
        <v>1092</v>
      </c>
      <c r="G1509" s="90" t="s">
        <v>1755</v>
      </c>
      <c r="H1509" s="93" t="s">
        <v>917</v>
      </c>
      <c r="I1509" s="94">
        <v>0</v>
      </c>
      <c r="J1509" s="94">
        <v>0</v>
      </c>
      <c r="K1509" s="95">
        <v>1.9970000000000002E-2</v>
      </c>
      <c r="L1509" s="96">
        <v>0.08</v>
      </c>
      <c r="M1509" s="96">
        <f t="shared" si="1184"/>
        <v>0</v>
      </c>
      <c r="N1509" s="96">
        <f t="shared" si="1185"/>
        <v>0</v>
      </c>
      <c r="O1509" s="96" t="s">
        <v>27</v>
      </c>
      <c r="P1509" s="187">
        <v>211173</v>
      </c>
      <c r="Q1509" s="98">
        <f>VLOOKUP(H1509,Devices!$A$2:$C$2077,3,FALSE)</f>
        <v>213362</v>
      </c>
      <c r="R1509" s="94">
        <f t="shared" si="1186"/>
        <v>2189</v>
      </c>
      <c r="S1509" s="94"/>
      <c r="T1509" s="94">
        <f t="shared" si="1180"/>
        <v>2189</v>
      </c>
      <c r="U1509" s="96">
        <f t="shared" si="1181"/>
        <v>43.714330000000004</v>
      </c>
      <c r="V1509" s="99">
        <v>0</v>
      </c>
      <c r="W1509" s="100">
        <f>VLOOKUP(H1509,Devices!$A$2:$D$2077,4,FALSE)</f>
        <v>0</v>
      </c>
      <c r="X1509" s="94">
        <f t="shared" si="1187"/>
        <v>0</v>
      </c>
      <c r="Y1509" s="94"/>
      <c r="Z1509" s="94" t="str">
        <f t="shared" si="1182"/>
        <v>0</v>
      </c>
      <c r="AA1509" s="96">
        <f t="shared" si="1183"/>
        <v>0</v>
      </c>
      <c r="AB1509" s="91">
        <v>43.714330000000004</v>
      </c>
      <c r="AC1509" s="119"/>
    </row>
    <row r="1510" spans="1:34" s="3" customFormat="1" ht="15" customHeight="1">
      <c r="A1510" s="81">
        <v>183</v>
      </c>
      <c r="B1510" s="90">
        <v>1043800470</v>
      </c>
      <c r="C1510" s="91">
        <f>SUM(U1510+AA1510)</f>
        <v>9.8851500000000012</v>
      </c>
      <c r="D1510" s="294">
        <v>12355199</v>
      </c>
      <c r="E1510" s="90" t="s">
        <v>1097</v>
      </c>
      <c r="F1510" s="90" t="s">
        <v>1093</v>
      </c>
      <c r="G1510" s="90" t="s">
        <v>904</v>
      </c>
      <c r="H1510" s="93" t="s">
        <v>918</v>
      </c>
      <c r="I1510" s="94">
        <v>0</v>
      </c>
      <c r="J1510" s="94">
        <v>0</v>
      </c>
      <c r="K1510" s="95">
        <v>1.9970000000000002E-2</v>
      </c>
      <c r="L1510" s="96">
        <v>0.08</v>
      </c>
      <c r="M1510" s="96">
        <f t="shared" si="1184"/>
        <v>0</v>
      </c>
      <c r="N1510" s="96">
        <f t="shared" si="1185"/>
        <v>0</v>
      </c>
      <c r="O1510" s="96" t="s">
        <v>27</v>
      </c>
      <c r="P1510" s="187">
        <v>47895</v>
      </c>
      <c r="Q1510" s="98">
        <f>VLOOKUP(H1510,Devices!$A$2:$C$2077,3,FALSE)</f>
        <v>48390</v>
      </c>
      <c r="R1510" s="94">
        <f t="shared" si="1186"/>
        <v>495</v>
      </c>
      <c r="S1510" s="119"/>
      <c r="T1510" s="94">
        <f t="shared" si="1180"/>
        <v>495</v>
      </c>
      <c r="U1510" s="96">
        <f t="shared" si="1181"/>
        <v>9.8851500000000012</v>
      </c>
      <c r="V1510" s="99">
        <v>0</v>
      </c>
      <c r="W1510" s="100">
        <f>VLOOKUP(H1510,Devices!$A$2:$D$2077,4,FALSE)</f>
        <v>0</v>
      </c>
      <c r="X1510" s="94">
        <f t="shared" si="1187"/>
        <v>0</v>
      </c>
      <c r="Y1510" s="119"/>
      <c r="Z1510" s="94" t="str">
        <f t="shared" si="1182"/>
        <v>0</v>
      </c>
      <c r="AA1510" s="96">
        <f t="shared" si="1183"/>
        <v>0</v>
      </c>
      <c r="AB1510" s="91">
        <v>9.8851500000000012</v>
      </c>
      <c r="AC1510" s="119"/>
    </row>
    <row r="1511" spans="1:34" s="3" customFormat="1" ht="15" customHeight="1">
      <c r="A1511" s="81">
        <v>183</v>
      </c>
      <c r="B1511" s="90">
        <v>1043800470</v>
      </c>
      <c r="C1511" s="91">
        <f>SUM(U1511+AA1511)</f>
        <v>0.63904000000000005</v>
      </c>
      <c r="D1511" s="294">
        <v>12355198</v>
      </c>
      <c r="E1511" s="90" t="s">
        <v>1097</v>
      </c>
      <c r="F1511" s="90" t="s">
        <v>1094</v>
      </c>
      <c r="G1511" s="90" t="s">
        <v>904</v>
      </c>
      <c r="H1511" s="93" t="s">
        <v>919</v>
      </c>
      <c r="I1511" s="94">
        <v>0</v>
      </c>
      <c r="J1511" s="94">
        <v>0</v>
      </c>
      <c r="K1511" s="95">
        <v>1.9970000000000002E-2</v>
      </c>
      <c r="L1511" s="96">
        <v>0.08</v>
      </c>
      <c r="M1511" s="96">
        <f t="shared" si="1184"/>
        <v>0</v>
      </c>
      <c r="N1511" s="96">
        <f t="shared" si="1185"/>
        <v>0</v>
      </c>
      <c r="O1511" s="96" t="s">
        <v>27</v>
      </c>
      <c r="P1511" s="187">
        <v>4825</v>
      </c>
      <c r="Q1511" s="98">
        <f>VLOOKUP(H1511,Devices!$A$2:$C$2077,3,FALSE)</f>
        <v>4857</v>
      </c>
      <c r="R1511" s="94">
        <f t="shared" si="1186"/>
        <v>32</v>
      </c>
      <c r="S1511" s="119"/>
      <c r="T1511" s="94">
        <f t="shared" si="1180"/>
        <v>32</v>
      </c>
      <c r="U1511" s="96">
        <f t="shared" si="1181"/>
        <v>0.63904000000000005</v>
      </c>
      <c r="V1511" s="99">
        <v>0</v>
      </c>
      <c r="W1511" s="100">
        <f>VLOOKUP(H1511,Devices!$A$2:$D$2077,4,FALSE)</f>
        <v>0</v>
      </c>
      <c r="X1511" s="94">
        <f t="shared" si="1187"/>
        <v>0</v>
      </c>
      <c r="Y1511" s="119"/>
      <c r="Z1511" s="94" t="str">
        <f t="shared" si="1182"/>
        <v>0</v>
      </c>
      <c r="AA1511" s="96">
        <f t="shared" si="1183"/>
        <v>0</v>
      </c>
      <c r="AB1511" s="91">
        <v>0.63904000000000005</v>
      </c>
      <c r="AC1511" s="119"/>
    </row>
    <row r="1512" spans="1:34" s="4" customFormat="1" ht="15" customHeight="1">
      <c r="A1512" s="81">
        <v>183</v>
      </c>
      <c r="B1512" s="90">
        <v>1043800470</v>
      </c>
      <c r="C1512" s="91">
        <f>SUM(U1512+AA1512)</f>
        <v>16.19567</v>
      </c>
      <c r="D1512" s="294">
        <v>12355311</v>
      </c>
      <c r="E1512" s="90" t="s">
        <v>1097</v>
      </c>
      <c r="F1512" s="90" t="s">
        <v>6551</v>
      </c>
      <c r="G1512" s="90" t="s">
        <v>1248</v>
      </c>
      <c r="H1512" s="93" t="s">
        <v>6552</v>
      </c>
      <c r="I1512" s="94">
        <v>0</v>
      </c>
      <c r="J1512" s="94">
        <v>0</v>
      </c>
      <c r="K1512" s="95">
        <v>1.9970000000000002E-2</v>
      </c>
      <c r="L1512" s="96">
        <v>0.08</v>
      </c>
      <c r="M1512" s="96">
        <f t="shared" ref="M1512" si="1188">I1512*K1512</f>
        <v>0</v>
      </c>
      <c r="N1512" s="96">
        <f t="shared" ref="N1512" si="1189">J1512*L1512</f>
        <v>0</v>
      </c>
      <c r="O1512" s="96" t="s">
        <v>27</v>
      </c>
      <c r="P1512" s="187">
        <v>26741</v>
      </c>
      <c r="Q1512" s="98">
        <f>VLOOKUP(H1512,Devices!$A$2:$C$2077,3,FALSE)</f>
        <v>27552</v>
      </c>
      <c r="R1512" s="94">
        <f t="shared" ref="R1512" si="1190">Q1512-P1512</f>
        <v>811</v>
      </c>
      <c r="S1512" s="94"/>
      <c r="T1512" s="94">
        <f t="shared" ref="T1512" si="1191">IF(R1512-I1512&gt;0, R1512-I1512,"0")</f>
        <v>811</v>
      </c>
      <c r="U1512" s="96">
        <f t="shared" ref="U1512" si="1192">IF(T1512&gt;0,T1512*K1512,"0")</f>
        <v>16.19567</v>
      </c>
      <c r="V1512" s="99">
        <v>0</v>
      </c>
      <c r="W1512" s="100">
        <v>0</v>
      </c>
      <c r="X1512" s="94">
        <f t="shared" ref="X1512" si="1193">W1512-V1512</f>
        <v>0</v>
      </c>
      <c r="Y1512" s="94"/>
      <c r="Z1512" s="94" t="str">
        <f t="shared" ref="Z1512" si="1194">IF(X1512-J1512&gt;0,X1512-J1512,"0")</f>
        <v>0</v>
      </c>
      <c r="AA1512" s="96">
        <f t="shared" ref="AA1512" si="1195">IF(Z1512&gt;0,Z1512*L1512,"0")</f>
        <v>0</v>
      </c>
      <c r="AB1512" s="91">
        <v>16.19567</v>
      </c>
      <c r="AC1512" s="119"/>
    </row>
    <row r="1513" spans="1:34" s="3" customFormat="1" ht="15" customHeight="1">
      <c r="A1513" s="81" t="s">
        <v>1311</v>
      </c>
      <c r="B1513" s="90">
        <v>1043800470</v>
      </c>
      <c r="C1513" s="91">
        <f>SUM(U1513+AA1513)</f>
        <v>0</v>
      </c>
      <c r="D1513" s="294">
        <v>12355349</v>
      </c>
      <c r="E1513" s="90" t="s">
        <v>1312</v>
      </c>
      <c r="F1513" s="90" t="s">
        <v>1313</v>
      </c>
      <c r="G1513" s="90" t="s">
        <v>1248</v>
      </c>
      <c r="H1513" s="93" t="s">
        <v>1314</v>
      </c>
      <c r="I1513" s="94">
        <v>0</v>
      </c>
      <c r="J1513" s="94">
        <v>0</v>
      </c>
      <c r="K1513" s="95">
        <v>1.9970000000000002E-2</v>
      </c>
      <c r="L1513" s="96">
        <v>0.08</v>
      </c>
      <c r="M1513" s="96">
        <f t="shared" si="1184"/>
        <v>0</v>
      </c>
      <c r="N1513" s="96">
        <f t="shared" si="1185"/>
        <v>0</v>
      </c>
      <c r="O1513" s="96" t="s">
        <v>27</v>
      </c>
      <c r="P1513" s="187">
        <v>5929</v>
      </c>
      <c r="Q1513" s="98">
        <f>VLOOKUP(H1513,[1]Billing!$I$2:$S$2302,11,FALSE)</f>
        <v>5929</v>
      </c>
      <c r="R1513" s="94">
        <f t="shared" si="1186"/>
        <v>0</v>
      </c>
      <c r="S1513" s="119"/>
      <c r="T1513" s="94" t="str">
        <f t="shared" si="1180"/>
        <v>0</v>
      </c>
      <c r="U1513" s="96">
        <f t="shared" si="1181"/>
        <v>0</v>
      </c>
      <c r="V1513" s="99">
        <v>0</v>
      </c>
      <c r="W1513" s="100">
        <f>VLOOKUP(H1513,[1]Billing!$I$2:$Y$2302,17,FALSE)</f>
        <v>0</v>
      </c>
      <c r="X1513" s="94">
        <f t="shared" si="1187"/>
        <v>0</v>
      </c>
      <c r="Y1513" s="119"/>
      <c r="Z1513" s="94" t="str">
        <f t="shared" si="1182"/>
        <v>0</v>
      </c>
      <c r="AA1513" s="96">
        <f t="shared" si="1183"/>
        <v>0</v>
      </c>
      <c r="AB1513" s="91">
        <v>0</v>
      </c>
      <c r="AC1513" s="119"/>
    </row>
    <row r="1514" spans="1:34" s="3" customFormat="1" ht="15" customHeight="1">
      <c r="A1514" s="81" t="s">
        <v>1925</v>
      </c>
      <c r="B1514" s="90">
        <v>1043800470</v>
      </c>
      <c r="C1514" s="91">
        <f>SUM(U1514+AA1514)</f>
        <v>3.1752300000000004</v>
      </c>
      <c r="D1514" s="294">
        <v>12355457</v>
      </c>
      <c r="E1514" s="90" t="s">
        <v>1312</v>
      </c>
      <c r="F1514" s="90" t="s">
        <v>1926</v>
      </c>
      <c r="G1514" s="90" t="s">
        <v>1935</v>
      </c>
      <c r="H1514" s="93" t="s">
        <v>1927</v>
      </c>
      <c r="I1514" s="94">
        <v>0</v>
      </c>
      <c r="J1514" s="94">
        <v>0</v>
      </c>
      <c r="K1514" s="95">
        <v>1.9970000000000002E-2</v>
      </c>
      <c r="L1514" s="96">
        <v>0.08</v>
      </c>
      <c r="M1514" s="96">
        <f t="shared" si="1184"/>
        <v>0</v>
      </c>
      <c r="N1514" s="96">
        <f t="shared" si="1185"/>
        <v>0</v>
      </c>
      <c r="O1514" s="96" t="s">
        <v>27</v>
      </c>
      <c r="P1514" s="187">
        <v>10818</v>
      </c>
      <c r="Q1514" s="98">
        <v>10977</v>
      </c>
      <c r="R1514" s="94">
        <f t="shared" si="1186"/>
        <v>159</v>
      </c>
      <c r="S1514" s="119"/>
      <c r="T1514" s="94">
        <f t="shared" si="1180"/>
        <v>159</v>
      </c>
      <c r="U1514" s="96">
        <f t="shared" si="1181"/>
        <v>3.1752300000000004</v>
      </c>
      <c r="V1514" s="99">
        <v>0</v>
      </c>
      <c r="W1514" s="100">
        <v>0</v>
      </c>
      <c r="X1514" s="94">
        <f t="shared" si="1187"/>
        <v>0</v>
      </c>
      <c r="Y1514" s="119"/>
      <c r="Z1514" s="94" t="str">
        <f t="shared" si="1182"/>
        <v>0</v>
      </c>
      <c r="AA1514" s="96">
        <f t="shared" si="1183"/>
        <v>0</v>
      </c>
      <c r="AB1514" s="91">
        <v>3.1752300000000004</v>
      </c>
      <c r="AC1514" s="119"/>
    </row>
    <row r="1515" spans="1:34" s="4" customFormat="1" ht="15" customHeight="1">
      <c r="A1515" s="81" t="s">
        <v>2085</v>
      </c>
      <c r="B1515" s="90">
        <v>1043800470</v>
      </c>
      <c r="C1515" s="91">
        <f>SUM(U1515+AA1515)</f>
        <v>16.175700000000003</v>
      </c>
      <c r="D1515" s="294">
        <v>12355456</v>
      </c>
      <c r="E1515" s="90" t="s">
        <v>1312</v>
      </c>
      <c r="F1515" s="90" t="s">
        <v>3993</v>
      </c>
      <c r="G1515" s="90" t="s">
        <v>1935</v>
      </c>
      <c r="H1515" s="93" t="s">
        <v>2086</v>
      </c>
      <c r="I1515" s="94">
        <v>0</v>
      </c>
      <c r="J1515" s="94">
        <v>0</v>
      </c>
      <c r="K1515" s="95">
        <v>1.9970000000000002E-2</v>
      </c>
      <c r="L1515" s="96">
        <v>0.08</v>
      </c>
      <c r="M1515" s="96">
        <f t="shared" si="1184"/>
        <v>0</v>
      </c>
      <c r="N1515" s="96">
        <f t="shared" si="1185"/>
        <v>0</v>
      </c>
      <c r="O1515" s="96" t="s">
        <v>27</v>
      </c>
      <c r="P1515" s="187">
        <v>62351</v>
      </c>
      <c r="Q1515" s="98">
        <f>VLOOKUP(H1515,Devices!$A$2:$C$2077,3,FALSE)</f>
        <v>63161</v>
      </c>
      <c r="R1515" s="94">
        <f t="shared" si="1186"/>
        <v>810</v>
      </c>
      <c r="S1515" s="119"/>
      <c r="T1515" s="94">
        <f t="shared" si="1180"/>
        <v>810</v>
      </c>
      <c r="U1515" s="96">
        <f t="shared" si="1181"/>
        <v>16.175700000000003</v>
      </c>
      <c r="V1515" s="99">
        <v>0</v>
      </c>
      <c r="W1515" s="100">
        <f>VLOOKUP(H1515,Devices!$A$2:$D$2077,4,FALSE)</f>
        <v>0</v>
      </c>
      <c r="X1515" s="94">
        <f t="shared" si="1187"/>
        <v>0</v>
      </c>
      <c r="Y1515" s="119"/>
      <c r="Z1515" s="94" t="str">
        <f t="shared" si="1182"/>
        <v>0</v>
      </c>
      <c r="AA1515" s="96">
        <f t="shared" si="1183"/>
        <v>0</v>
      </c>
      <c r="AB1515" s="91">
        <v>16.175700000000003</v>
      </c>
      <c r="AC1515" s="119"/>
      <c r="AF1515" s="3"/>
      <c r="AG1515" s="3"/>
      <c r="AH1515" s="3"/>
    </row>
    <row r="1516" spans="1:34" s="4" customFormat="1" ht="15" customHeight="1">
      <c r="A1516" s="81" t="s">
        <v>2270</v>
      </c>
      <c r="B1516" s="90">
        <v>1043800470</v>
      </c>
      <c r="C1516" s="91">
        <f>SUM(U1516+AA1516)</f>
        <v>3.6345400000000003</v>
      </c>
      <c r="D1516" s="294">
        <v>12355649</v>
      </c>
      <c r="E1516" s="90" t="s">
        <v>1312</v>
      </c>
      <c r="F1516" s="90" t="s">
        <v>2271</v>
      </c>
      <c r="G1516" s="90" t="s">
        <v>1935</v>
      </c>
      <c r="H1516" s="93" t="s">
        <v>2272</v>
      </c>
      <c r="I1516" s="94">
        <v>0</v>
      </c>
      <c r="J1516" s="94">
        <v>0</v>
      </c>
      <c r="K1516" s="95">
        <v>1.9970000000000002E-2</v>
      </c>
      <c r="L1516" s="96">
        <v>0.08</v>
      </c>
      <c r="M1516" s="96">
        <f t="shared" si="1184"/>
        <v>0</v>
      </c>
      <c r="N1516" s="96">
        <f t="shared" si="1185"/>
        <v>0</v>
      </c>
      <c r="O1516" s="96" t="s">
        <v>27</v>
      </c>
      <c r="P1516" s="187">
        <v>13513</v>
      </c>
      <c r="Q1516" s="98">
        <f>VLOOKUP(H1516,[1]Billing!$I$2:$S$2302,11,FALSE)</f>
        <v>13695</v>
      </c>
      <c r="R1516" s="94">
        <f t="shared" si="1186"/>
        <v>182</v>
      </c>
      <c r="S1516" s="119"/>
      <c r="T1516" s="94">
        <f t="shared" si="1180"/>
        <v>182</v>
      </c>
      <c r="U1516" s="96">
        <f t="shared" si="1181"/>
        <v>3.6345400000000003</v>
      </c>
      <c r="V1516" s="99">
        <v>0</v>
      </c>
      <c r="W1516" s="100">
        <f>VLOOKUP(H1516,[1]Billing!$I$2:$Y$2302,17,FALSE)</f>
        <v>0</v>
      </c>
      <c r="X1516" s="94">
        <f t="shared" si="1187"/>
        <v>0</v>
      </c>
      <c r="Y1516" s="119"/>
      <c r="Z1516" s="94" t="str">
        <f t="shared" si="1182"/>
        <v>0</v>
      </c>
      <c r="AA1516" s="96">
        <f t="shared" si="1183"/>
        <v>0</v>
      </c>
      <c r="AB1516" s="91">
        <v>3.6345400000000003</v>
      </c>
      <c r="AC1516" s="119"/>
      <c r="AF1516" s="3"/>
    </row>
    <row r="1517" spans="1:34" s="4" customFormat="1" ht="15" customHeight="1">
      <c r="A1517" s="81" t="s">
        <v>2440</v>
      </c>
      <c r="B1517" s="90">
        <v>1043800470</v>
      </c>
      <c r="C1517" s="91">
        <f>SUM(U1517+AA1517)</f>
        <v>115.98576000000001</v>
      </c>
      <c r="D1517" s="294">
        <v>12865058</v>
      </c>
      <c r="E1517" s="90" t="s">
        <v>1312</v>
      </c>
      <c r="F1517" s="90" t="s">
        <v>2441</v>
      </c>
      <c r="G1517" s="90" t="s">
        <v>1850</v>
      </c>
      <c r="H1517" s="93" t="s">
        <v>2442</v>
      </c>
      <c r="I1517" s="94">
        <v>0</v>
      </c>
      <c r="J1517" s="94">
        <v>0</v>
      </c>
      <c r="K1517" s="95">
        <v>1.9970000000000002E-2</v>
      </c>
      <c r="L1517" s="96">
        <v>0.08</v>
      </c>
      <c r="M1517" s="96">
        <f t="shared" si="1184"/>
        <v>0</v>
      </c>
      <c r="N1517" s="96">
        <f t="shared" si="1185"/>
        <v>0</v>
      </c>
      <c r="O1517" s="96" t="s">
        <v>27</v>
      </c>
      <c r="P1517" s="187">
        <v>403420</v>
      </c>
      <c r="Q1517" s="98">
        <f>VLOOKUP(H1517,Devices!$A$2:$C$2077,3,FALSE)</f>
        <v>409228</v>
      </c>
      <c r="R1517" s="94">
        <f t="shared" si="1186"/>
        <v>5808</v>
      </c>
      <c r="S1517" s="119"/>
      <c r="T1517" s="94">
        <f t="shared" si="1180"/>
        <v>5808</v>
      </c>
      <c r="U1517" s="96">
        <f t="shared" si="1181"/>
        <v>115.98576000000001</v>
      </c>
      <c r="V1517" s="99">
        <v>0</v>
      </c>
      <c r="W1517" s="100">
        <f>VLOOKUP(H1517,Devices!$A$2:$D$2077,4,FALSE)</f>
        <v>0</v>
      </c>
      <c r="X1517" s="94">
        <f t="shared" si="1187"/>
        <v>0</v>
      </c>
      <c r="Y1517" s="119"/>
      <c r="Z1517" s="94" t="str">
        <f t="shared" si="1182"/>
        <v>0</v>
      </c>
      <c r="AA1517" s="96">
        <f t="shared" si="1183"/>
        <v>0</v>
      </c>
      <c r="AB1517" s="91">
        <v>115.98576000000001</v>
      </c>
      <c r="AC1517" s="119"/>
    </row>
    <row r="1518" spans="1:34" s="4" customFormat="1" ht="15" customHeight="1">
      <c r="A1518" s="81" t="s">
        <v>3005</v>
      </c>
      <c r="B1518" s="90">
        <v>1043800470</v>
      </c>
      <c r="C1518" s="91">
        <f>SUM(U1518+AA1518)</f>
        <v>7.6684800000000006</v>
      </c>
      <c r="D1518" s="294">
        <v>12355811</v>
      </c>
      <c r="E1518" s="90" t="s">
        <v>1312</v>
      </c>
      <c r="F1518" s="90" t="s">
        <v>3006</v>
      </c>
      <c r="G1518" s="90" t="s">
        <v>3770</v>
      </c>
      <c r="H1518" s="93" t="s">
        <v>3007</v>
      </c>
      <c r="I1518" s="94">
        <v>0</v>
      </c>
      <c r="J1518" s="94">
        <v>0</v>
      </c>
      <c r="K1518" s="95">
        <v>1.9970000000000002E-2</v>
      </c>
      <c r="L1518" s="96">
        <v>0.08</v>
      </c>
      <c r="M1518" s="96">
        <f t="shared" si="1184"/>
        <v>0</v>
      </c>
      <c r="N1518" s="96">
        <f t="shared" si="1185"/>
        <v>0</v>
      </c>
      <c r="O1518" s="96" t="s">
        <v>27</v>
      </c>
      <c r="P1518" s="187">
        <v>29963</v>
      </c>
      <c r="Q1518" s="98">
        <f>VLOOKUP(H1518,Devices!$A$2:$C$2077,3,FALSE)</f>
        <v>30347</v>
      </c>
      <c r="R1518" s="94">
        <f t="shared" si="1186"/>
        <v>384</v>
      </c>
      <c r="S1518" s="119"/>
      <c r="T1518" s="94">
        <f t="shared" si="1180"/>
        <v>384</v>
      </c>
      <c r="U1518" s="96">
        <f t="shared" si="1181"/>
        <v>7.6684800000000006</v>
      </c>
      <c r="V1518" s="99">
        <v>0</v>
      </c>
      <c r="W1518" s="100">
        <f>VLOOKUP(H1518,Devices!$A$2:$D$2077,4,FALSE)</f>
        <v>0</v>
      </c>
      <c r="X1518" s="94">
        <f t="shared" si="1187"/>
        <v>0</v>
      </c>
      <c r="Y1518" s="119"/>
      <c r="Z1518" s="94" t="str">
        <f t="shared" si="1182"/>
        <v>0</v>
      </c>
      <c r="AA1518" s="96">
        <f t="shared" si="1183"/>
        <v>0</v>
      </c>
      <c r="AB1518" s="91">
        <v>7.6684800000000006</v>
      </c>
      <c r="AC1518" s="119"/>
    </row>
    <row r="1519" spans="1:34" s="4" customFormat="1" ht="15" customHeight="1">
      <c r="A1519" s="81" t="s">
        <v>5828</v>
      </c>
      <c r="B1519" s="90">
        <v>1043800470</v>
      </c>
      <c r="C1519" s="91">
        <f>SUM(U1519+AA1519)</f>
        <v>4.6130700000000004</v>
      </c>
      <c r="D1519" s="294">
        <v>13586888</v>
      </c>
      <c r="E1519" s="90" t="s">
        <v>1312</v>
      </c>
      <c r="F1519" s="90" t="s">
        <v>5829</v>
      </c>
      <c r="G1519" s="90" t="s">
        <v>4009</v>
      </c>
      <c r="H1519" s="93" t="s">
        <v>5791</v>
      </c>
      <c r="I1519" s="94">
        <v>0</v>
      </c>
      <c r="J1519" s="94">
        <v>0</v>
      </c>
      <c r="K1519" s="95">
        <v>1.9970000000000002E-2</v>
      </c>
      <c r="L1519" s="96">
        <v>0.08</v>
      </c>
      <c r="M1519" s="96">
        <f t="shared" ref="M1519" si="1196">I1519*K1519</f>
        <v>0</v>
      </c>
      <c r="N1519" s="96">
        <f t="shared" ref="N1519" si="1197">J1519*L1519</f>
        <v>0</v>
      </c>
      <c r="O1519" s="96" t="s">
        <v>27</v>
      </c>
      <c r="P1519" s="187">
        <v>831</v>
      </c>
      <c r="Q1519" s="98">
        <f>VLOOKUP(H1519,Devices!$A$2:$C$2077,3,FALSE)</f>
        <v>1062</v>
      </c>
      <c r="R1519" s="94">
        <f t="shared" ref="R1519" si="1198">Q1519-P1519</f>
        <v>231</v>
      </c>
      <c r="S1519" s="119"/>
      <c r="T1519" s="94">
        <f t="shared" ref="T1519" si="1199">IF(R1519-I1519&gt;0, R1519-I1519,"0")</f>
        <v>231</v>
      </c>
      <c r="U1519" s="96">
        <f t="shared" ref="U1519" si="1200">IF(T1519&gt;0,T1519*K1519,"0")</f>
        <v>4.6130700000000004</v>
      </c>
      <c r="V1519" s="99">
        <v>0</v>
      </c>
      <c r="W1519" s="100">
        <v>0</v>
      </c>
      <c r="X1519" s="94">
        <f t="shared" ref="X1519" si="1201">W1519-V1519</f>
        <v>0</v>
      </c>
      <c r="Y1519" s="119"/>
      <c r="Z1519" s="94" t="str">
        <f t="shared" ref="Z1519" si="1202">IF(X1519-J1519&gt;0,X1519-J1519,"0")</f>
        <v>0</v>
      </c>
      <c r="AA1519" s="96">
        <f t="shared" ref="AA1519" si="1203">IF(Z1519&gt;0,Z1519*L1519,"0")</f>
        <v>0</v>
      </c>
      <c r="AB1519" s="91">
        <v>4.6130700000000004</v>
      </c>
      <c r="AC1519" s="119"/>
    </row>
    <row r="1520" spans="1:34" s="4" customFormat="1" ht="15" customHeight="1">
      <c r="A1520" s="81" t="s">
        <v>3086</v>
      </c>
      <c r="B1520" s="90">
        <v>1054224500</v>
      </c>
      <c r="C1520" s="91">
        <f>SUM(O1520+U1520+AA1520)</f>
        <v>83</v>
      </c>
      <c r="D1520" s="294">
        <v>12356025</v>
      </c>
      <c r="E1520" s="90" t="s">
        <v>3087</v>
      </c>
      <c r="F1520" s="90" t="s">
        <v>3088</v>
      </c>
      <c r="G1520" s="90" t="s">
        <v>2280</v>
      </c>
      <c r="H1520" s="93" t="s">
        <v>3052</v>
      </c>
      <c r="I1520" s="94">
        <v>4000</v>
      </c>
      <c r="J1520" s="94">
        <v>0</v>
      </c>
      <c r="K1520" s="95">
        <v>2.0750000000000001E-2</v>
      </c>
      <c r="L1520" s="96">
        <v>0.08</v>
      </c>
      <c r="M1520" s="96">
        <f t="shared" si="1184"/>
        <v>83</v>
      </c>
      <c r="N1520" s="96">
        <f t="shared" si="1185"/>
        <v>0</v>
      </c>
      <c r="O1520" s="96">
        <f>M1520+N1520</f>
        <v>83</v>
      </c>
      <c r="P1520" s="187">
        <v>142829</v>
      </c>
      <c r="Q1520" s="98">
        <f>VLOOKUP(H1520,Devices!$A$2:$C$2077,3,FALSE)</f>
        <v>143289</v>
      </c>
      <c r="R1520" s="94">
        <f t="shared" si="1186"/>
        <v>460</v>
      </c>
      <c r="S1520" s="94" t="str">
        <f>IF(R1520-I1520&gt;0, R1520-I1520,"0")</f>
        <v>0</v>
      </c>
      <c r="T1520" s="94"/>
      <c r="U1520" s="96">
        <f>IF(S1520&gt;0,S1520*K1520,"0")</f>
        <v>0</v>
      </c>
      <c r="V1520" s="99">
        <v>0</v>
      </c>
      <c r="W1520" s="100">
        <v>0</v>
      </c>
      <c r="X1520" s="94">
        <f t="shared" si="1187"/>
        <v>0</v>
      </c>
      <c r="Y1520" s="94" t="str">
        <f>IF(X1520-J1520&gt;0,X1520-J1520,"0")</f>
        <v>0</v>
      </c>
      <c r="Z1520" s="94"/>
      <c r="AA1520" s="96">
        <f>IF(Y1520&gt;0,Y1520*L1520,"0")</f>
        <v>0</v>
      </c>
      <c r="AB1520" s="91">
        <v>83</v>
      </c>
      <c r="AC1520" s="119"/>
    </row>
    <row r="1521" spans="1:34" s="3" customFormat="1" ht="15" customHeight="1">
      <c r="A1521" s="81">
        <v>186</v>
      </c>
      <c r="B1521" s="90">
        <v>1043800010</v>
      </c>
      <c r="C1521" s="91">
        <f>SUM(O1521+U1521+AA1521)</f>
        <v>364.5</v>
      </c>
      <c r="D1521" s="294">
        <v>12661673</v>
      </c>
      <c r="E1521" s="90" t="s">
        <v>1149</v>
      </c>
      <c r="F1521" s="90" t="s">
        <v>1150</v>
      </c>
      <c r="G1521" s="90" t="s">
        <v>1151</v>
      </c>
      <c r="H1521" s="93" t="s">
        <v>1152</v>
      </c>
      <c r="I1521" s="94">
        <v>6000</v>
      </c>
      <c r="J1521" s="94">
        <v>3000</v>
      </c>
      <c r="K1521" s="95">
        <v>2.0750000000000001E-2</v>
      </c>
      <c r="L1521" s="96">
        <v>0.08</v>
      </c>
      <c r="M1521" s="96">
        <f t="shared" si="1184"/>
        <v>124.5</v>
      </c>
      <c r="N1521" s="96">
        <f t="shared" si="1185"/>
        <v>240</v>
      </c>
      <c r="O1521" s="96">
        <f>M1521+N1521</f>
        <v>364.5</v>
      </c>
      <c r="P1521" s="187">
        <v>212816</v>
      </c>
      <c r="Q1521" s="98">
        <f>VLOOKUP(H1521,Devices!$A$2:$C$2077,3,FALSE)</f>
        <v>215286</v>
      </c>
      <c r="R1521" s="94">
        <f t="shared" si="1186"/>
        <v>2470</v>
      </c>
      <c r="S1521" s="94" t="str">
        <f>IF(R1521-I1521&gt;0, R1521-I1521,"0")</f>
        <v>0</v>
      </c>
      <c r="T1521" s="94"/>
      <c r="U1521" s="96">
        <f>IF(S1521&gt;0,S1521*K1521,"0")</f>
        <v>0</v>
      </c>
      <c r="V1521" s="99">
        <v>123021</v>
      </c>
      <c r="W1521" s="100">
        <f>VLOOKUP(H1521,Devices!$A$2:$D$2077,4,FALSE)</f>
        <v>124986</v>
      </c>
      <c r="X1521" s="94">
        <f t="shared" si="1187"/>
        <v>1965</v>
      </c>
      <c r="Y1521" s="94" t="str">
        <f>IF(X1521-J1521&gt;0,X1521-J1521,"0")</f>
        <v>0</v>
      </c>
      <c r="Z1521" s="94"/>
      <c r="AA1521" s="96">
        <f>IF(Y1521&gt;0,Y1521*L1521,"0")</f>
        <v>0</v>
      </c>
      <c r="AB1521" s="91">
        <v>364.5</v>
      </c>
      <c r="AC1521" s="119"/>
      <c r="AF1521" s="4"/>
      <c r="AG1521" s="4"/>
      <c r="AH1521" s="4"/>
    </row>
    <row r="1522" spans="1:34" s="4" customFormat="1" ht="15" customHeight="1">
      <c r="A1522" s="81" t="s">
        <v>2051</v>
      </c>
      <c r="B1522" s="90">
        <v>1013194320</v>
      </c>
      <c r="C1522" s="91">
        <f>SUM(U1522+AA1522)</f>
        <v>39.241050000000001</v>
      </c>
      <c r="D1522" s="294">
        <v>12661654</v>
      </c>
      <c r="E1522" s="90" t="s">
        <v>1153</v>
      </c>
      <c r="F1522" s="90" t="s">
        <v>1154</v>
      </c>
      <c r="G1522" s="90" t="s">
        <v>1155</v>
      </c>
      <c r="H1522" s="93" t="s">
        <v>1156</v>
      </c>
      <c r="I1522" s="94">
        <v>0</v>
      </c>
      <c r="J1522" s="94">
        <v>0</v>
      </c>
      <c r="K1522" s="95">
        <v>1.9970000000000002E-2</v>
      </c>
      <c r="L1522" s="96">
        <v>0.08</v>
      </c>
      <c r="M1522" s="96">
        <f t="shared" si="1184"/>
        <v>0</v>
      </c>
      <c r="N1522" s="96">
        <f t="shared" si="1185"/>
        <v>0</v>
      </c>
      <c r="O1522" s="96" t="s">
        <v>27</v>
      </c>
      <c r="P1522" s="187">
        <v>274051</v>
      </c>
      <c r="Q1522" s="98">
        <f>VLOOKUP(H1522,Devices!$A$2:$C$2077,3,FALSE)</f>
        <v>276016</v>
      </c>
      <c r="R1522" s="94">
        <f t="shared" si="1186"/>
        <v>1965</v>
      </c>
      <c r="S1522" s="119"/>
      <c r="T1522" s="94">
        <f t="shared" ref="T1522:T1531" si="1204">IF(R1522-I1522&gt;0, R1522-I1522,"0")</f>
        <v>1965</v>
      </c>
      <c r="U1522" s="96">
        <f t="shared" ref="U1522:U1531" si="1205">IF(T1522&gt;0,T1522*K1522,"0")</f>
        <v>39.241050000000001</v>
      </c>
      <c r="V1522" s="99">
        <v>0</v>
      </c>
      <c r="W1522" s="100">
        <f>VLOOKUP(H1522,Devices!$A$2:$D$2077,4,FALSE)</f>
        <v>0</v>
      </c>
      <c r="X1522" s="94">
        <f t="shared" si="1187"/>
        <v>0</v>
      </c>
      <c r="Y1522" s="119"/>
      <c r="Z1522" s="94" t="str">
        <f t="shared" ref="Z1522:Z1531" si="1206">IF(X1522-J1522&gt;0,X1522-J1522,"0")</f>
        <v>0</v>
      </c>
      <c r="AA1522" s="96">
        <f t="shared" ref="AA1522:AA1531" si="1207">IF(Z1522&gt;0,Z1522*L1522,"0")</f>
        <v>0</v>
      </c>
      <c r="AB1522" s="91">
        <v>39.241050000000001</v>
      </c>
      <c r="AC1522" s="119"/>
      <c r="AG1522" s="3"/>
      <c r="AH1522" s="3"/>
    </row>
    <row r="1523" spans="1:34" s="4" customFormat="1" ht="15" customHeight="1">
      <c r="A1523" s="81" t="s">
        <v>2051</v>
      </c>
      <c r="B1523" s="90">
        <v>1058725220</v>
      </c>
      <c r="C1523" s="91">
        <f>SUM(U1523+AA1523)</f>
        <v>35.306960000000004</v>
      </c>
      <c r="D1523" s="294">
        <v>12602306</v>
      </c>
      <c r="E1523" s="90" t="s">
        <v>1153</v>
      </c>
      <c r="F1523" s="90" t="s">
        <v>1159</v>
      </c>
      <c r="G1523" s="90" t="s">
        <v>1155</v>
      </c>
      <c r="H1523" s="93" t="s">
        <v>1160</v>
      </c>
      <c r="I1523" s="94">
        <v>0</v>
      </c>
      <c r="J1523" s="94">
        <v>0</v>
      </c>
      <c r="K1523" s="95">
        <v>1.9970000000000002E-2</v>
      </c>
      <c r="L1523" s="96">
        <v>0.08</v>
      </c>
      <c r="M1523" s="96">
        <f t="shared" si="1184"/>
        <v>0</v>
      </c>
      <c r="N1523" s="96">
        <f t="shared" si="1185"/>
        <v>0</v>
      </c>
      <c r="O1523" s="96" t="s">
        <v>27</v>
      </c>
      <c r="P1523" s="187">
        <v>184369</v>
      </c>
      <c r="Q1523" s="98">
        <f>VLOOKUP(H1523,Devices!$A$2:$C$2077,3,FALSE)</f>
        <v>186137</v>
      </c>
      <c r="R1523" s="94">
        <f t="shared" si="1186"/>
        <v>1768</v>
      </c>
      <c r="S1523" s="119"/>
      <c r="T1523" s="94">
        <f t="shared" si="1204"/>
        <v>1768</v>
      </c>
      <c r="U1523" s="96">
        <f t="shared" si="1205"/>
        <v>35.306960000000004</v>
      </c>
      <c r="V1523" s="99">
        <v>0</v>
      </c>
      <c r="W1523" s="100">
        <f>VLOOKUP(H1523,Devices!$A$2:$D$2077,4,FALSE)</f>
        <v>0</v>
      </c>
      <c r="X1523" s="94">
        <f t="shared" si="1187"/>
        <v>0</v>
      </c>
      <c r="Y1523" s="119"/>
      <c r="Z1523" s="94" t="str">
        <f t="shared" si="1206"/>
        <v>0</v>
      </c>
      <c r="AA1523" s="96">
        <f t="shared" si="1207"/>
        <v>0</v>
      </c>
      <c r="AB1523" s="91">
        <v>35.306960000000004</v>
      </c>
      <c r="AC1523" s="646"/>
      <c r="AF1523" s="3"/>
    </row>
    <row r="1524" spans="1:34" s="4" customFormat="1" ht="15" customHeight="1">
      <c r="A1524" s="81" t="s">
        <v>2051</v>
      </c>
      <c r="B1524" s="90">
        <v>1071512500</v>
      </c>
      <c r="C1524" s="91">
        <f>SUM(U1524+AA1524)</f>
        <v>190.21425000000002</v>
      </c>
      <c r="D1524" s="294">
        <v>12355283</v>
      </c>
      <c r="E1524" s="90" t="s">
        <v>1095</v>
      </c>
      <c r="F1524" s="90" t="s">
        <v>1085</v>
      </c>
      <c r="G1524" s="90" t="s">
        <v>851</v>
      </c>
      <c r="H1524" s="93" t="s">
        <v>896</v>
      </c>
      <c r="I1524" s="94">
        <v>0</v>
      </c>
      <c r="J1524" s="94">
        <v>0</v>
      </c>
      <c r="K1524" s="95">
        <v>1.9970000000000002E-2</v>
      </c>
      <c r="L1524" s="96">
        <v>0.08</v>
      </c>
      <c r="M1524" s="96">
        <f t="shared" si="1184"/>
        <v>0</v>
      </c>
      <c r="N1524" s="96">
        <f t="shared" si="1185"/>
        <v>0</v>
      </c>
      <c r="O1524" s="96" t="s">
        <v>27</v>
      </c>
      <c r="P1524" s="187">
        <v>502434</v>
      </c>
      <c r="Q1524" s="98">
        <f>VLOOKUP(H1524,Devices!$A$2:$C$2077,3,FALSE)</f>
        <v>511959</v>
      </c>
      <c r="R1524" s="94">
        <f t="shared" si="1186"/>
        <v>9525</v>
      </c>
      <c r="S1524" s="119"/>
      <c r="T1524" s="94">
        <f t="shared" si="1204"/>
        <v>9525</v>
      </c>
      <c r="U1524" s="96">
        <f t="shared" si="1205"/>
        <v>190.21425000000002</v>
      </c>
      <c r="V1524" s="99">
        <v>0</v>
      </c>
      <c r="W1524" s="100">
        <v>0</v>
      </c>
      <c r="X1524" s="94">
        <f t="shared" si="1187"/>
        <v>0</v>
      </c>
      <c r="Y1524" s="119"/>
      <c r="Z1524" s="94" t="str">
        <f t="shared" si="1206"/>
        <v>0</v>
      </c>
      <c r="AA1524" s="96">
        <f t="shared" si="1207"/>
        <v>0</v>
      </c>
      <c r="AB1524" s="91">
        <v>190.21425000000002</v>
      </c>
      <c r="AC1524" s="119"/>
    </row>
    <row r="1525" spans="1:34" s="4" customFormat="1" ht="15" customHeight="1">
      <c r="A1525" s="81" t="s">
        <v>2051</v>
      </c>
      <c r="B1525" s="90">
        <v>1013194320</v>
      </c>
      <c r="C1525" s="91">
        <f>SUM(U1525+AA1525)</f>
        <v>9.7853000000000012</v>
      </c>
      <c r="D1525" s="294">
        <v>12354957</v>
      </c>
      <c r="E1525" s="90" t="s">
        <v>1095</v>
      </c>
      <c r="F1525" s="90" t="s">
        <v>3809</v>
      </c>
      <c r="G1525" s="90" t="s">
        <v>1248</v>
      </c>
      <c r="H1525" s="93" t="s">
        <v>2052</v>
      </c>
      <c r="I1525" s="94">
        <v>0</v>
      </c>
      <c r="J1525" s="94">
        <v>0</v>
      </c>
      <c r="K1525" s="95">
        <v>1.9970000000000002E-2</v>
      </c>
      <c r="L1525" s="96">
        <v>0.08</v>
      </c>
      <c r="M1525" s="96">
        <f t="shared" si="1184"/>
        <v>0</v>
      </c>
      <c r="N1525" s="96">
        <f t="shared" si="1185"/>
        <v>0</v>
      </c>
      <c r="O1525" s="96" t="s">
        <v>27</v>
      </c>
      <c r="P1525" s="187">
        <v>92390</v>
      </c>
      <c r="Q1525" s="98">
        <f>VLOOKUP(H1525,Devices!$A$2:$C$2077,3,FALSE)</f>
        <v>92880</v>
      </c>
      <c r="R1525" s="94">
        <f t="shared" si="1186"/>
        <v>490</v>
      </c>
      <c r="S1525" s="119"/>
      <c r="T1525" s="94">
        <f t="shared" si="1204"/>
        <v>490</v>
      </c>
      <c r="U1525" s="96">
        <f t="shared" si="1205"/>
        <v>9.7853000000000012</v>
      </c>
      <c r="V1525" s="99">
        <v>0</v>
      </c>
      <c r="W1525" s="100">
        <v>0</v>
      </c>
      <c r="X1525" s="94">
        <f t="shared" si="1187"/>
        <v>0</v>
      </c>
      <c r="Y1525" s="119"/>
      <c r="Z1525" s="94" t="str">
        <f t="shared" si="1206"/>
        <v>0</v>
      </c>
      <c r="AA1525" s="96">
        <f t="shared" si="1207"/>
        <v>0</v>
      </c>
      <c r="AB1525" s="91">
        <v>9.7853000000000012</v>
      </c>
      <c r="AC1525" s="119"/>
    </row>
    <row r="1526" spans="1:34" s="4" customFormat="1" ht="15" customHeight="1">
      <c r="A1526" s="81" t="s">
        <v>2051</v>
      </c>
      <c r="B1526" s="90">
        <v>1071512500</v>
      </c>
      <c r="C1526" s="91">
        <f>SUM(U1526+AA1526)</f>
        <v>58.252490000000002</v>
      </c>
      <c r="D1526" s="294">
        <v>12355354</v>
      </c>
      <c r="E1526" s="90" t="s">
        <v>1095</v>
      </c>
      <c r="F1526" s="90" t="s">
        <v>2053</v>
      </c>
      <c r="G1526" s="90" t="s">
        <v>40</v>
      </c>
      <c r="H1526" s="93" t="s">
        <v>2054</v>
      </c>
      <c r="I1526" s="94">
        <v>0</v>
      </c>
      <c r="J1526" s="94">
        <v>0</v>
      </c>
      <c r="K1526" s="95">
        <v>1.9970000000000002E-2</v>
      </c>
      <c r="L1526" s="96">
        <v>0.08</v>
      </c>
      <c r="M1526" s="96">
        <f t="shared" si="1184"/>
        <v>0</v>
      </c>
      <c r="N1526" s="96">
        <f t="shared" si="1185"/>
        <v>0</v>
      </c>
      <c r="O1526" s="96" t="s">
        <v>27</v>
      </c>
      <c r="P1526" s="187">
        <v>305334</v>
      </c>
      <c r="Q1526" s="98">
        <f>VLOOKUP(H1526,Devices!$A$2:$C$2077,3,FALSE)</f>
        <v>308251</v>
      </c>
      <c r="R1526" s="94">
        <f t="shared" si="1186"/>
        <v>2917</v>
      </c>
      <c r="S1526" s="119"/>
      <c r="T1526" s="94">
        <f t="shared" si="1204"/>
        <v>2917</v>
      </c>
      <c r="U1526" s="96">
        <f t="shared" si="1205"/>
        <v>58.252490000000002</v>
      </c>
      <c r="V1526" s="99">
        <v>0</v>
      </c>
      <c r="W1526" s="100">
        <v>0</v>
      </c>
      <c r="X1526" s="94">
        <f t="shared" si="1187"/>
        <v>0</v>
      </c>
      <c r="Y1526" s="119"/>
      <c r="Z1526" s="94" t="str">
        <f t="shared" si="1206"/>
        <v>0</v>
      </c>
      <c r="AA1526" s="96">
        <f t="shared" si="1207"/>
        <v>0</v>
      </c>
      <c r="AB1526" s="91">
        <v>58.252490000000002</v>
      </c>
      <c r="AC1526" s="119"/>
    </row>
    <row r="1527" spans="1:34" s="4" customFormat="1" ht="15" customHeight="1">
      <c r="A1527" s="81" t="s">
        <v>2051</v>
      </c>
      <c r="B1527" s="90">
        <v>1071512500</v>
      </c>
      <c r="C1527" s="91">
        <f>SUM(U1527+AA1527)</f>
        <v>16.21564</v>
      </c>
      <c r="D1527" s="294">
        <v>12355357</v>
      </c>
      <c r="E1527" s="90" t="s">
        <v>1095</v>
      </c>
      <c r="F1527" s="90" t="s">
        <v>2055</v>
      </c>
      <c r="G1527" s="90" t="s">
        <v>2056</v>
      </c>
      <c r="H1527" s="93">
        <v>927019436</v>
      </c>
      <c r="I1527" s="94">
        <v>0</v>
      </c>
      <c r="J1527" s="94">
        <v>0</v>
      </c>
      <c r="K1527" s="95">
        <v>1.9970000000000002E-2</v>
      </c>
      <c r="L1527" s="96">
        <v>0.08</v>
      </c>
      <c r="M1527" s="96">
        <f t="shared" si="1184"/>
        <v>0</v>
      </c>
      <c r="N1527" s="96">
        <f t="shared" si="1185"/>
        <v>0</v>
      </c>
      <c r="O1527" s="96" t="s">
        <v>27</v>
      </c>
      <c r="P1527" s="187">
        <v>26526</v>
      </c>
      <c r="Q1527" s="98">
        <f>VLOOKUP(H1527,[1]Billing!$I$2:$S$2302,11,FALSE)</f>
        <v>27338</v>
      </c>
      <c r="R1527" s="94">
        <f t="shared" si="1186"/>
        <v>812</v>
      </c>
      <c r="S1527" s="119"/>
      <c r="T1527" s="94">
        <f t="shared" si="1204"/>
        <v>812</v>
      </c>
      <c r="U1527" s="96">
        <f t="shared" si="1205"/>
        <v>16.21564</v>
      </c>
      <c r="V1527" s="99">
        <v>32017</v>
      </c>
      <c r="W1527" s="100">
        <f>VLOOKUP(H1527,[1]Billing!$I$2:$Y$2302,17,FALSE)</f>
        <v>32017</v>
      </c>
      <c r="X1527" s="94">
        <f t="shared" si="1187"/>
        <v>0</v>
      </c>
      <c r="Y1527" s="119"/>
      <c r="Z1527" s="94" t="str">
        <f t="shared" si="1206"/>
        <v>0</v>
      </c>
      <c r="AA1527" s="96">
        <f t="shared" si="1207"/>
        <v>0</v>
      </c>
      <c r="AB1527" s="91">
        <v>16.21564</v>
      </c>
      <c r="AC1527" s="119"/>
    </row>
    <row r="1528" spans="1:34" s="4" customFormat="1" ht="15" customHeight="1">
      <c r="A1528" s="81" t="s">
        <v>2051</v>
      </c>
      <c r="B1528" s="90">
        <v>1215324300</v>
      </c>
      <c r="C1528" s="91">
        <f>SUM(U1528+AA1528)</f>
        <v>7.029440000000001</v>
      </c>
      <c r="D1528" s="294">
        <v>12355353</v>
      </c>
      <c r="E1528" s="90" t="s">
        <v>1095</v>
      </c>
      <c r="F1528" s="90" t="s">
        <v>2057</v>
      </c>
      <c r="G1528" s="90" t="s">
        <v>115</v>
      </c>
      <c r="H1528" s="93" t="s">
        <v>2058</v>
      </c>
      <c r="I1528" s="94">
        <v>0</v>
      </c>
      <c r="J1528" s="94">
        <v>0</v>
      </c>
      <c r="K1528" s="95">
        <v>1.9970000000000002E-2</v>
      </c>
      <c r="L1528" s="96">
        <v>0.08</v>
      </c>
      <c r="M1528" s="96">
        <f t="shared" si="1184"/>
        <v>0</v>
      </c>
      <c r="N1528" s="96">
        <f t="shared" si="1185"/>
        <v>0</v>
      </c>
      <c r="O1528" s="96" t="s">
        <v>27</v>
      </c>
      <c r="P1528" s="187">
        <v>36258</v>
      </c>
      <c r="Q1528" s="98">
        <f>VLOOKUP(H1528,Devices!$A$2:$C$2077,3,FALSE)</f>
        <v>36610</v>
      </c>
      <c r="R1528" s="94">
        <f t="shared" si="1186"/>
        <v>352</v>
      </c>
      <c r="S1528" s="119"/>
      <c r="T1528" s="94">
        <f t="shared" si="1204"/>
        <v>352</v>
      </c>
      <c r="U1528" s="96">
        <f t="shared" si="1205"/>
        <v>7.029440000000001</v>
      </c>
      <c r="V1528" s="99">
        <v>0</v>
      </c>
      <c r="W1528" s="100">
        <v>0</v>
      </c>
      <c r="X1528" s="94">
        <f t="shared" si="1187"/>
        <v>0</v>
      </c>
      <c r="Y1528" s="119"/>
      <c r="Z1528" s="94" t="str">
        <f t="shared" si="1206"/>
        <v>0</v>
      </c>
      <c r="AA1528" s="96">
        <f t="shared" si="1207"/>
        <v>0</v>
      </c>
      <c r="AB1528" s="91">
        <v>7.029440000000001</v>
      </c>
      <c r="AC1528" s="119"/>
    </row>
    <row r="1529" spans="1:34" s="4" customFormat="1" ht="15" customHeight="1">
      <c r="A1529" s="81" t="s">
        <v>2264</v>
      </c>
      <c r="B1529" s="90">
        <v>1071512500</v>
      </c>
      <c r="C1529" s="91">
        <f>SUM(U1529+AA1529)</f>
        <v>50.284460000000003</v>
      </c>
      <c r="D1529" s="294">
        <v>12883578</v>
      </c>
      <c r="E1529" s="90" t="s">
        <v>1153</v>
      </c>
      <c r="F1529" s="90" t="s">
        <v>5692</v>
      </c>
      <c r="G1529" s="90" t="s">
        <v>1254</v>
      </c>
      <c r="H1529" s="93" t="s">
        <v>2265</v>
      </c>
      <c r="I1529" s="94">
        <v>0</v>
      </c>
      <c r="J1529" s="94">
        <v>0</v>
      </c>
      <c r="K1529" s="95">
        <v>1.9970000000000002E-2</v>
      </c>
      <c r="L1529" s="96">
        <v>0.08</v>
      </c>
      <c r="M1529" s="96">
        <f t="shared" si="1184"/>
        <v>0</v>
      </c>
      <c r="N1529" s="96">
        <f t="shared" si="1185"/>
        <v>0</v>
      </c>
      <c r="O1529" s="96" t="s">
        <v>27</v>
      </c>
      <c r="P1529" s="187">
        <v>183132</v>
      </c>
      <c r="Q1529" s="98">
        <f>VLOOKUP(H1529,Devices!$A$2:$C$2077,3,FALSE)</f>
        <v>185650</v>
      </c>
      <c r="R1529" s="94">
        <f t="shared" si="1186"/>
        <v>2518</v>
      </c>
      <c r="S1529" s="119"/>
      <c r="T1529" s="94">
        <f t="shared" si="1204"/>
        <v>2518</v>
      </c>
      <c r="U1529" s="96">
        <f t="shared" si="1205"/>
        <v>50.284460000000003</v>
      </c>
      <c r="V1529" s="99">
        <v>0</v>
      </c>
      <c r="W1529" s="100">
        <f>VLOOKUP(H1529,Devices!$A$2:$D$2077,4,FALSE)</f>
        <v>0</v>
      </c>
      <c r="X1529" s="94">
        <f t="shared" si="1187"/>
        <v>0</v>
      </c>
      <c r="Y1529" s="119"/>
      <c r="Z1529" s="94" t="str">
        <f t="shared" si="1206"/>
        <v>0</v>
      </c>
      <c r="AA1529" s="96">
        <f t="shared" si="1207"/>
        <v>0</v>
      </c>
      <c r="AB1529" s="91">
        <v>50.284460000000003</v>
      </c>
      <c r="AC1529" s="119"/>
    </row>
    <row r="1530" spans="1:34" s="4" customFormat="1" ht="15" customHeight="1">
      <c r="A1530" s="81" t="s">
        <v>2617</v>
      </c>
      <c r="B1530" s="90">
        <v>1013194320</v>
      </c>
      <c r="C1530" s="91">
        <f>SUM(U1530+AA1530)</f>
        <v>97.932880000000011</v>
      </c>
      <c r="D1530" s="294">
        <v>12662275</v>
      </c>
      <c r="E1530" s="90" t="s">
        <v>1153</v>
      </c>
      <c r="F1530" s="90" t="s">
        <v>3808</v>
      </c>
      <c r="G1530" s="90" t="s">
        <v>2618</v>
      </c>
      <c r="H1530" s="93" t="s">
        <v>2619</v>
      </c>
      <c r="I1530" s="94">
        <v>0</v>
      </c>
      <c r="J1530" s="94">
        <v>0</v>
      </c>
      <c r="K1530" s="95">
        <v>1.9970000000000002E-2</v>
      </c>
      <c r="L1530" s="96">
        <v>0.08</v>
      </c>
      <c r="M1530" s="96">
        <f t="shared" si="1184"/>
        <v>0</v>
      </c>
      <c r="N1530" s="96">
        <f t="shared" si="1185"/>
        <v>0</v>
      </c>
      <c r="O1530" s="96" t="s">
        <v>27</v>
      </c>
      <c r="P1530" s="187">
        <v>255001</v>
      </c>
      <c r="Q1530" s="98">
        <f>VLOOKUP(H1530,Devices!$A$2:$C$2077,3,FALSE)</f>
        <v>259905</v>
      </c>
      <c r="R1530" s="94">
        <f t="shared" si="1186"/>
        <v>4904</v>
      </c>
      <c r="S1530" s="119"/>
      <c r="T1530" s="94">
        <f t="shared" si="1204"/>
        <v>4904</v>
      </c>
      <c r="U1530" s="96">
        <f t="shared" si="1205"/>
        <v>97.932880000000011</v>
      </c>
      <c r="V1530" s="99">
        <v>0</v>
      </c>
      <c r="W1530" s="100">
        <f>VLOOKUP(H1530,Devices!$A$2:$D$2077,4,FALSE)</f>
        <v>0</v>
      </c>
      <c r="X1530" s="94">
        <f t="shared" si="1187"/>
        <v>0</v>
      </c>
      <c r="Y1530" s="119"/>
      <c r="Z1530" s="94" t="str">
        <f t="shared" si="1206"/>
        <v>0</v>
      </c>
      <c r="AA1530" s="96">
        <f t="shared" si="1207"/>
        <v>0</v>
      </c>
      <c r="AB1530" s="91">
        <v>97.932880000000011</v>
      </c>
      <c r="AC1530" s="119"/>
    </row>
    <row r="1531" spans="1:34" s="4" customFormat="1" ht="15" customHeight="1">
      <c r="A1531" s="81" t="s">
        <v>2620</v>
      </c>
      <c r="B1531" s="90">
        <v>1071512500</v>
      </c>
      <c r="C1531" s="91">
        <f>SUM(U1531+AA1531)</f>
        <v>11.40287</v>
      </c>
      <c r="D1531" s="294">
        <v>12355725</v>
      </c>
      <c r="E1531" s="90" t="s">
        <v>1153</v>
      </c>
      <c r="F1531" s="90" t="s">
        <v>2621</v>
      </c>
      <c r="G1531" s="90" t="s">
        <v>2302</v>
      </c>
      <c r="H1531" s="93" t="s">
        <v>2622</v>
      </c>
      <c r="I1531" s="94">
        <v>0</v>
      </c>
      <c r="J1531" s="94">
        <v>0</v>
      </c>
      <c r="K1531" s="95">
        <v>1.9970000000000002E-2</v>
      </c>
      <c r="L1531" s="96">
        <v>0.08</v>
      </c>
      <c r="M1531" s="96">
        <f t="shared" si="1184"/>
        <v>0</v>
      </c>
      <c r="N1531" s="96">
        <f t="shared" si="1185"/>
        <v>0</v>
      </c>
      <c r="O1531" s="96" t="s">
        <v>27</v>
      </c>
      <c r="P1531" s="187">
        <v>58228</v>
      </c>
      <c r="Q1531" s="98">
        <f>VLOOKUP(H1531,Devices!$A$2:$C$2077,3,FALSE)</f>
        <v>58799</v>
      </c>
      <c r="R1531" s="94">
        <f t="shared" si="1186"/>
        <v>571</v>
      </c>
      <c r="S1531" s="119"/>
      <c r="T1531" s="94">
        <f t="shared" si="1204"/>
        <v>571</v>
      </c>
      <c r="U1531" s="96">
        <f t="shared" si="1205"/>
        <v>11.40287</v>
      </c>
      <c r="V1531" s="99">
        <v>0</v>
      </c>
      <c r="W1531" s="100">
        <v>0</v>
      </c>
      <c r="X1531" s="94">
        <f t="shared" si="1187"/>
        <v>0</v>
      </c>
      <c r="Y1531" s="119"/>
      <c r="Z1531" s="94" t="str">
        <f t="shared" si="1206"/>
        <v>0</v>
      </c>
      <c r="AA1531" s="96">
        <f t="shared" si="1207"/>
        <v>0</v>
      </c>
      <c r="AB1531" s="91">
        <v>11.40287</v>
      </c>
      <c r="AC1531" s="119"/>
    </row>
    <row r="1532" spans="1:34" s="4" customFormat="1" ht="15" customHeight="1">
      <c r="A1532" s="81" t="s">
        <v>2951</v>
      </c>
      <c r="B1532" s="90">
        <v>1061973700</v>
      </c>
      <c r="C1532" s="91">
        <f>SUM(O1532+U1532+AA1532)</f>
        <v>83</v>
      </c>
      <c r="D1532" s="294">
        <v>12355832</v>
      </c>
      <c r="E1532" s="90" t="s">
        <v>2952</v>
      </c>
      <c r="F1532" s="90" t="s">
        <v>2953</v>
      </c>
      <c r="G1532" s="90" t="s">
        <v>2280</v>
      </c>
      <c r="H1532" s="93" t="s">
        <v>2954</v>
      </c>
      <c r="I1532" s="94">
        <v>4000</v>
      </c>
      <c r="J1532" s="94"/>
      <c r="K1532" s="95">
        <v>2.0750000000000001E-2</v>
      </c>
      <c r="L1532" s="96">
        <v>0.08</v>
      </c>
      <c r="M1532" s="96">
        <f t="shared" si="1184"/>
        <v>83</v>
      </c>
      <c r="N1532" s="96">
        <f t="shared" si="1185"/>
        <v>0</v>
      </c>
      <c r="O1532" s="96">
        <f>M1532+N1532</f>
        <v>83</v>
      </c>
      <c r="P1532" s="187">
        <v>37416</v>
      </c>
      <c r="Q1532" s="98">
        <f>VLOOKUP(H1532,Devices!$A$2:$C$2077,3,FALSE)</f>
        <v>38468</v>
      </c>
      <c r="R1532" s="94">
        <f t="shared" si="1186"/>
        <v>1052</v>
      </c>
      <c r="S1532" s="94" t="str">
        <f t="shared" ref="S1532:S1537" si="1208">IF(R1532-I1532&gt;0, R1532-I1532,"0")</f>
        <v>0</v>
      </c>
      <c r="T1532" s="94"/>
      <c r="U1532" s="96">
        <f>IF(S1532&gt;0,S1532*K1532,"0")</f>
        <v>0</v>
      </c>
      <c r="V1532" s="99">
        <v>0</v>
      </c>
      <c r="W1532" s="100">
        <v>0</v>
      </c>
      <c r="X1532" s="94">
        <f t="shared" si="1187"/>
        <v>0</v>
      </c>
      <c r="Y1532" s="94" t="str">
        <f>IF(X1532-J1532&gt;0,X1532-J1532,"0")</f>
        <v>0</v>
      </c>
      <c r="Z1532" s="94"/>
      <c r="AA1532" s="96">
        <f>IF(Y1532&gt;0,Y1532*L1532,"0")</f>
        <v>0</v>
      </c>
      <c r="AB1532" s="91">
        <v>83</v>
      </c>
      <c r="AC1532" s="119"/>
    </row>
    <row r="1533" spans="1:34" s="4" customFormat="1" ht="15" customHeight="1">
      <c r="A1533" s="81" t="s">
        <v>3291</v>
      </c>
      <c r="B1533" s="90">
        <v>1058725300</v>
      </c>
      <c r="C1533" s="91">
        <f>SUM(O1533+U1533+AA1533)</f>
        <v>159.02800000000002</v>
      </c>
      <c r="D1533" s="294">
        <v>12356057</v>
      </c>
      <c r="E1533" s="90" t="s">
        <v>3292</v>
      </c>
      <c r="F1533" s="90" t="s">
        <v>3293</v>
      </c>
      <c r="G1533" s="90" t="s">
        <v>2280</v>
      </c>
      <c r="H1533" s="93" t="s">
        <v>3269</v>
      </c>
      <c r="I1533" s="94">
        <v>4000</v>
      </c>
      <c r="J1533" s="94"/>
      <c r="K1533" s="95">
        <v>2.0750000000000001E-2</v>
      </c>
      <c r="L1533" s="96">
        <v>0.08</v>
      </c>
      <c r="M1533" s="96">
        <f t="shared" si="1184"/>
        <v>83</v>
      </c>
      <c r="N1533" s="96">
        <f t="shared" si="1185"/>
        <v>0</v>
      </c>
      <c r="O1533" s="96">
        <f>M1533+N1533</f>
        <v>83</v>
      </c>
      <c r="P1533" s="187">
        <v>212842</v>
      </c>
      <c r="Q1533" s="98">
        <f>VLOOKUP(H1533,Devices!$A$2:$C$2077,3,FALSE)</f>
        <v>220506</v>
      </c>
      <c r="R1533" s="94">
        <f t="shared" si="1186"/>
        <v>7664</v>
      </c>
      <c r="S1533" s="94">
        <f t="shared" si="1208"/>
        <v>3664</v>
      </c>
      <c r="T1533" s="94"/>
      <c r="U1533" s="96">
        <f>IF(S1533&gt;0,S1533*K1533,"0")</f>
        <v>76.028000000000006</v>
      </c>
      <c r="V1533" s="99">
        <v>0</v>
      </c>
      <c r="W1533" s="100">
        <v>0</v>
      </c>
      <c r="X1533" s="94">
        <f t="shared" si="1187"/>
        <v>0</v>
      </c>
      <c r="Y1533" s="94" t="str">
        <f>IF(X1533-J1533&gt;0,X1533-J1533,"0")</f>
        <v>0</v>
      </c>
      <c r="Z1533" s="94"/>
      <c r="AA1533" s="96">
        <f>IF(Y1533&gt;0,Y1533*L1533,"0")</f>
        <v>0</v>
      </c>
      <c r="AB1533" s="91">
        <v>159.02800000000002</v>
      </c>
      <c r="AC1533" s="119"/>
    </row>
    <row r="1534" spans="1:34" s="4" customFormat="1" ht="15" customHeight="1">
      <c r="A1534" s="81" t="s">
        <v>3414</v>
      </c>
      <c r="B1534" s="90">
        <v>1071512500</v>
      </c>
      <c r="C1534" s="91">
        <f>SUM(U1534+AA1534)</f>
        <v>108.00982</v>
      </c>
      <c r="D1534" s="294">
        <v>12356059</v>
      </c>
      <c r="E1534" s="90" t="s">
        <v>1153</v>
      </c>
      <c r="F1534" s="90" t="s">
        <v>3437</v>
      </c>
      <c r="G1534" s="90" t="s">
        <v>1170</v>
      </c>
      <c r="H1534" s="93" t="s">
        <v>3395</v>
      </c>
      <c r="I1534" s="94">
        <v>0</v>
      </c>
      <c r="J1534" s="94">
        <v>0</v>
      </c>
      <c r="K1534" s="95">
        <v>1.9970000000000002E-2</v>
      </c>
      <c r="L1534" s="96">
        <v>0.08</v>
      </c>
      <c r="M1534" s="96">
        <f t="shared" si="1184"/>
        <v>0</v>
      </c>
      <c r="N1534" s="96">
        <f t="shared" si="1185"/>
        <v>0</v>
      </c>
      <c r="O1534" s="96" t="s">
        <v>27</v>
      </c>
      <c r="P1534" s="187">
        <v>107286</v>
      </c>
      <c r="Q1534" s="98">
        <f>VLOOKUP(H1534,Devices!$A$2:$C$2077,3,FALSE)</f>
        <v>108292</v>
      </c>
      <c r="R1534" s="94">
        <f t="shared" si="1186"/>
        <v>1006</v>
      </c>
      <c r="S1534" s="94">
        <f t="shared" si="1208"/>
        <v>1006</v>
      </c>
      <c r="T1534" s="94">
        <f>IF(R1534-I1534&gt;0, R1534-I1534,"0")</f>
        <v>1006</v>
      </c>
      <c r="U1534" s="96">
        <f>IF(T1534&gt;0,T1534*K1534,"0")</f>
        <v>20.089820000000003</v>
      </c>
      <c r="V1534" s="99">
        <v>118117</v>
      </c>
      <c r="W1534" s="100">
        <f>VLOOKUP(H1534,Devices!$A$2:$D$2077,4,FALSE)</f>
        <v>119216</v>
      </c>
      <c r="X1534" s="94">
        <f t="shared" si="1187"/>
        <v>1099</v>
      </c>
      <c r="Y1534" s="119"/>
      <c r="Z1534" s="94">
        <f>IF(X1534-J1534&gt;0,X1534-J1534,"0")</f>
        <v>1099</v>
      </c>
      <c r="AA1534" s="96">
        <f>IF(Z1534&gt;0,Z1534*L1534,"0")</f>
        <v>87.92</v>
      </c>
      <c r="AB1534" s="91">
        <v>108.00982</v>
      </c>
      <c r="AC1534" s="119"/>
    </row>
    <row r="1535" spans="1:34" s="4" customFormat="1" ht="15" customHeight="1">
      <c r="A1535" s="81" t="s">
        <v>3474</v>
      </c>
      <c r="B1535" s="90">
        <v>1058725300</v>
      </c>
      <c r="C1535" s="91">
        <f>SUM(O1535+U1535+AA1535)</f>
        <v>83</v>
      </c>
      <c r="D1535" s="294">
        <v>12356103</v>
      </c>
      <c r="E1535" s="90" t="s">
        <v>3475</v>
      </c>
      <c r="F1535" s="90" t="s">
        <v>3476</v>
      </c>
      <c r="G1535" s="90" t="s">
        <v>2236</v>
      </c>
      <c r="H1535" s="93" t="s">
        <v>3477</v>
      </c>
      <c r="I1535" s="94">
        <v>4000</v>
      </c>
      <c r="J1535" s="94"/>
      <c r="K1535" s="95">
        <v>2.0750000000000001E-2</v>
      </c>
      <c r="L1535" s="96">
        <v>0.08</v>
      </c>
      <c r="M1535" s="96">
        <f t="shared" si="1184"/>
        <v>83</v>
      </c>
      <c r="N1535" s="96">
        <f t="shared" si="1185"/>
        <v>0</v>
      </c>
      <c r="O1535" s="96">
        <f>M1535+N1535</f>
        <v>83</v>
      </c>
      <c r="P1535" s="187">
        <v>9876</v>
      </c>
      <c r="Q1535" s="98">
        <f>VLOOKUP(H1535,[1]Billing!$I$2:$S$2302,11,FALSE)</f>
        <v>9876</v>
      </c>
      <c r="R1535" s="94">
        <f t="shared" si="1186"/>
        <v>0</v>
      </c>
      <c r="S1535" s="94" t="str">
        <f t="shared" si="1208"/>
        <v>0</v>
      </c>
      <c r="T1535" s="94"/>
      <c r="U1535" s="96">
        <f>IF(S1535&gt;0,S1535*K1535,"0")</f>
        <v>0</v>
      </c>
      <c r="V1535" s="99">
        <v>0</v>
      </c>
      <c r="W1535" s="100">
        <f>VLOOKUP(H1535,[1]Billing!$I$2:$Y$2302,17,FALSE)</f>
        <v>0</v>
      </c>
      <c r="X1535" s="94">
        <f t="shared" si="1187"/>
        <v>0</v>
      </c>
      <c r="Y1535" s="94" t="str">
        <f>IF(X1535-J1535&gt;0,X1535-J1535,"0")</f>
        <v>0</v>
      </c>
      <c r="Z1535" s="94"/>
      <c r="AA1535" s="96">
        <f>IF(Y1535&gt;0,Y1535*L1535,"0")</f>
        <v>0</v>
      </c>
      <c r="AB1535" s="91">
        <v>83</v>
      </c>
      <c r="AC1535" s="119"/>
    </row>
    <row r="1536" spans="1:34" s="4" customFormat="1" ht="15" customHeight="1">
      <c r="A1536" s="81" t="s">
        <v>3478</v>
      </c>
      <c r="B1536" s="90">
        <v>1058725300</v>
      </c>
      <c r="C1536" s="91">
        <f>SUM(U1536+AA1536)</f>
        <v>0</v>
      </c>
      <c r="D1536" s="294">
        <v>12356088</v>
      </c>
      <c r="E1536" s="90" t="s">
        <v>1153</v>
      </c>
      <c r="F1536" s="90" t="s">
        <v>3479</v>
      </c>
      <c r="G1536" s="90" t="s">
        <v>3480</v>
      </c>
      <c r="H1536" s="93" t="s">
        <v>3481</v>
      </c>
      <c r="I1536" s="94">
        <v>0</v>
      </c>
      <c r="J1536" s="94">
        <v>0</v>
      </c>
      <c r="K1536" s="95">
        <v>1.9970000000000002E-2</v>
      </c>
      <c r="L1536" s="96">
        <v>0.08</v>
      </c>
      <c r="M1536" s="96">
        <f t="shared" ref="M1536:M1546" si="1209">I1536*K1536</f>
        <v>0</v>
      </c>
      <c r="N1536" s="96">
        <f t="shared" ref="N1536:N1546" si="1210">J1536*L1536</f>
        <v>0</v>
      </c>
      <c r="O1536" s="96" t="s">
        <v>27</v>
      </c>
      <c r="P1536" s="187">
        <v>31159</v>
      </c>
      <c r="Q1536" s="98">
        <f>VLOOKUP(H1536,[1]Billing!$I$2:$S$2302,11,FALSE)</f>
        <v>31159</v>
      </c>
      <c r="R1536" s="94">
        <f t="shared" ref="R1536:R1546" si="1211">Q1536-P1536</f>
        <v>0</v>
      </c>
      <c r="S1536" s="94" t="str">
        <f t="shared" si="1208"/>
        <v>0</v>
      </c>
      <c r="T1536" s="94" t="str">
        <f>IF(R1536-I1536&gt;0, R1536-I1536,"0")</f>
        <v>0</v>
      </c>
      <c r="U1536" s="96">
        <f>IF(T1536&gt;0,T1536*K1536,"0")</f>
        <v>0</v>
      </c>
      <c r="V1536" s="99">
        <v>0</v>
      </c>
      <c r="W1536" s="100">
        <f>VLOOKUP(H1536,[1]Billing!$I$2:$Y$2302,17,FALSE)</f>
        <v>0</v>
      </c>
      <c r="X1536" s="94">
        <f t="shared" ref="X1536:X1546" si="1212">W1536-V1536</f>
        <v>0</v>
      </c>
      <c r="Y1536" s="119"/>
      <c r="Z1536" s="94" t="str">
        <f>IF(X1536-J1536&gt;0,X1536-J1536,"0")</f>
        <v>0</v>
      </c>
      <c r="AA1536" s="96">
        <f>IF(Z1536&gt;0,Z1536*L1536,"0")</f>
        <v>0</v>
      </c>
      <c r="AB1536" s="91">
        <v>0</v>
      </c>
      <c r="AC1536" s="119"/>
    </row>
    <row r="1537" spans="1:34" s="4" customFormat="1" ht="15" customHeight="1">
      <c r="A1537" s="81" t="s">
        <v>3482</v>
      </c>
      <c r="B1537" s="90">
        <v>1013194320</v>
      </c>
      <c r="C1537" s="91">
        <f>SUM(O1537+U1537+AA1537)</f>
        <v>91.003500000000003</v>
      </c>
      <c r="D1537" s="294">
        <v>12356106</v>
      </c>
      <c r="E1537" s="90" t="s">
        <v>3483</v>
      </c>
      <c r="F1537" s="90" t="s">
        <v>3484</v>
      </c>
      <c r="G1537" s="90" t="s">
        <v>2362</v>
      </c>
      <c r="H1537" s="93" t="s">
        <v>3485</v>
      </c>
      <c r="I1537" s="94">
        <v>2458</v>
      </c>
      <c r="J1537" s="94">
        <v>500</v>
      </c>
      <c r="K1537" s="95">
        <v>2.0750000000000001E-2</v>
      </c>
      <c r="L1537" s="96">
        <v>0.08</v>
      </c>
      <c r="M1537" s="96">
        <f t="shared" si="1209"/>
        <v>51.003500000000003</v>
      </c>
      <c r="N1537" s="96">
        <f t="shared" si="1210"/>
        <v>40</v>
      </c>
      <c r="O1537" s="96">
        <f>M1537+N1537</f>
        <v>91.003500000000003</v>
      </c>
      <c r="P1537" s="187">
        <v>4248</v>
      </c>
      <c r="Q1537" s="98">
        <f>VLOOKUP(H1537,Devices!$A$2:$C$2077,3,FALSE)</f>
        <v>4271</v>
      </c>
      <c r="R1537" s="94">
        <f t="shared" si="1211"/>
        <v>23</v>
      </c>
      <c r="S1537" s="94" t="str">
        <f t="shared" si="1208"/>
        <v>0</v>
      </c>
      <c r="T1537" s="94"/>
      <c r="U1537" s="96">
        <f>IF(S1537&gt;0,S1537*K1537,"0")</f>
        <v>0</v>
      </c>
      <c r="V1537" s="99">
        <v>9258</v>
      </c>
      <c r="W1537" s="100">
        <f>VLOOKUP(H1537,Devices!$A$2:$D$2077,4,FALSE)</f>
        <v>9373</v>
      </c>
      <c r="X1537" s="94">
        <f t="shared" si="1212"/>
        <v>115</v>
      </c>
      <c r="Y1537" s="94" t="str">
        <f>IF(X1537-J1537&gt;0,X1537-J1537,"0")</f>
        <v>0</v>
      </c>
      <c r="Z1537" s="94"/>
      <c r="AA1537" s="96">
        <f>IF(Y1537&gt;0,Y1537*L1537,"0")</f>
        <v>0</v>
      </c>
      <c r="AB1537" s="91">
        <v>91.003500000000003</v>
      </c>
      <c r="AC1537" s="221"/>
    </row>
    <row r="1538" spans="1:34" s="4" customFormat="1" ht="15" customHeight="1">
      <c r="A1538" s="81" t="s">
        <v>3616</v>
      </c>
      <c r="B1538" s="90">
        <v>1013194320</v>
      </c>
      <c r="C1538" s="91">
        <f>SUM(U1538+AA1538)</f>
        <v>884.95847000000003</v>
      </c>
      <c r="D1538" s="294">
        <v>13329925</v>
      </c>
      <c r="E1538" s="90" t="s">
        <v>1095</v>
      </c>
      <c r="F1538" s="90" t="s">
        <v>3617</v>
      </c>
      <c r="G1538" s="90" t="s">
        <v>2983</v>
      </c>
      <c r="H1538" s="93" t="s">
        <v>3601</v>
      </c>
      <c r="I1538" s="94">
        <v>0</v>
      </c>
      <c r="J1538" s="94">
        <v>0</v>
      </c>
      <c r="K1538" s="95">
        <v>1.9970000000000002E-2</v>
      </c>
      <c r="L1538" s="96">
        <v>0.08</v>
      </c>
      <c r="M1538" s="96">
        <f t="shared" si="1209"/>
        <v>0</v>
      </c>
      <c r="N1538" s="96">
        <f t="shared" si="1210"/>
        <v>0</v>
      </c>
      <c r="O1538" s="96" t="s">
        <v>27</v>
      </c>
      <c r="P1538" s="187">
        <v>119936</v>
      </c>
      <c r="Q1538" s="98">
        <f>VLOOKUP(H1538,Devices!$A$2:$C$2077,3,FALSE)</f>
        <v>121987</v>
      </c>
      <c r="R1538" s="94">
        <f t="shared" si="1211"/>
        <v>2051</v>
      </c>
      <c r="S1538" s="119"/>
      <c r="T1538" s="94">
        <f>IF(R1538-I1538&gt;0, R1538-I1538,"0")</f>
        <v>2051</v>
      </c>
      <c r="U1538" s="96">
        <f>IF(T1538&gt;0,T1538*K1538,"0")</f>
        <v>40.958470000000005</v>
      </c>
      <c r="V1538" s="99">
        <v>158946</v>
      </c>
      <c r="W1538" s="100">
        <f>VLOOKUP(H1538,Devices!$A$2:$D$2077,4,FALSE)</f>
        <v>169496</v>
      </c>
      <c r="X1538" s="94">
        <f t="shared" si="1212"/>
        <v>10550</v>
      </c>
      <c r="Y1538" s="119"/>
      <c r="Z1538" s="94">
        <f>IF(X1538-J1538&gt;0,X1538-J1538,"0")</f>
        <v>10550</v>
      </c>
      <c r="AA1538" s="96">
        <f>IF(Z1538&gt;0,Z1538*L1538,"0")</f>
        <v>844</v>
      </c>
      <c r="AB1538" s="91">
        <v>884.95847000000003</v>
      </c>
      <c r="AC1538" s="119"/>
    </row>
    <row r="1539" spans="1:34" s="4" customFormat="1" ht="15" customHeight="1">
      <c r="A1539" s="81" t="s">
        <v>3905</v>
      </c>
      <c r="B1539" s="90">
        <v>1058725220</v>
      </c>
      <c r="C1539" s="91">
        <f>SUM(O1539+U1539+AA1539)</f>
        <v>95.906499999999994</v>
      </c>
      <c r="D1539" s="294">
        <v>12356206</v>
      </c>
      <c r="E1539" s="90" t="s">
        <v>3475</v>
      </c>
      <c r="F1539" s="90" t="s">
        <v>3906</v>
      </c>
      <c r="G1539" s="90" t="s">
        <v>2236</v>
      </c>
      <c r="H1539" s="93" t="s">
        <v>3867</v>
      </c>
      <c r="I1539" s="94">
        <v>4000</v>
      </c>
      <c r="J1539" s="94"/>
      <c r="K1539" s="95">
        <v>2.0750000000000001E-2</v>
      </c>
      <c r="L1539" s="96">
        <v>0.08</v>
      </c>
      <c r="M1539" s="96">
        <f t="shared" si="1209"/>
        <v>83</v>
      </c>
      <c r="N1539" s="96">
        <f t="shared" si="1210"/>
        <v>0</v>
      </c>
      <c r="O1539" s="96">
        <f>M1539+N1539</f>
        <v>83</v>
      </c>
      <c r="P1539" s="187">
        <v>118058</v>
      </c>
      <c r="Q1539" s="98">
        <f>VLOOKUP(H1539,Devices!$A$2:$C$2077,3,FALSE)</f>
        <v>122680</v>
      </c>
      <c r="R1539" s="94">
        <f t="shared" si="1211"/>
        <v>4622</v>
      </c>
      <c r="S1539" s="94">
        <f>IF(R1539-I1539&gt;0, R1539-I1539,"0")</f>
        <v>622</v>
      </c>
      <c r="T1539" s="94"/>
      <c r="U1539" s="96">
        <f>IF(S1539&gt;0,S1539*K1539,"0")</f>
        <v>12.906500000000001</v>
      </c>
      <c r="V1539" s="99">
        <v>0</v>
      </c>
      <c r="W1539" s="100">
        <v>0</v>
      </c>
      <c r="X1539" s="94">
        <f t="shared" si="1212"/>
        <v>0</v>
      </c>
      <c r="Y1539" s="94" t="str">
        <f>IF(X1539-J1539&gt;0,X1539-J1539,"0")</f>
        <v>0</v>
      </c>
      <c r="Z1539" s="94"/>
      <c r="AA1539" s="96">
        <f>IF(Y1539&gt;0,Y1539*L1539,"0")</f>
        <v>0</v>
      </c>
      <c r="AB1539" s="91">
        <v>95.906499999999994</v>
      </c>
      <c r="AC1539" s="119"/>
    </row>
    <row r="1540" spans="1:34" s="4" customFormat="1" ht="15" customHeight="1">
      <c r="A1540" s="81" t="s">
        <v>3907</v>
      </c>
      <c r="B1540" s="90">
        <v>1013194320</v>
      </c>
      <c r="C1540" s="91">
        <f>SUM(U1540+AA1540)</f>
        <v>144.09796</v>
      </c>
      <c r="D1540" s="294">
        <v>12355874</v>
      </c>
      <c r="E1540" s="90" t="s">
        <v>1095</v>
      </c>
      <c r="F1540" s="90" t="s">
        <v>1148</v>
      </c>
      <c r="G1540" s="90" t="s">
        <v>1971</v>
      </c>
      <c r="H1540" s="93" t="s">
        <v>3878</v>
      </c>
      <c r="I1540" s="94">
        <v>0</v>
      </c>
      <c r="J1540" s="94">
        <v>0</v>
      </c>
      <c r="K1540" s="95">
        <v>1.9970000000000002E-2</v>
      </c>
      <c r="L1540" s="96">
        <v>0.08</v>
      </c>
      <c r="M1540" s="96">
        <f t="shared" si="1209"/>
        <v>0</v>
      </c>
      <c r="N1540" s="96">
        <f t="shared" si="1210"/>
        <v>0</v>
      </c>
      <c r="O1540" s="96" t="s">
        <v>27</v>
      </c>
      <c r="P1540" s="187">
        <v>47863</v>
      </c>
      <c r="Q1540" s="98">
        <f>VLOOKUP(H1540,Devices!$A$2:$C$2077,3,FALSE)</f>
        <v>49931</v>
      </c>
      <c r="R1540" s="94">
        <f t="shared" si="1211"/>
        <v>2068</v>
      </c>
      <c r="S1540" s="119"/>
      <c r="T1540" s="94">
        <f>IF(R1540-I1540&gt;0, R1540-I1540,"0")</f>
        <v>2068</v>
      </c>
      <c r="U1540" s="96">
        <f>IF(T1540&gt;0,T1540*K1540,"0")</f>
        <v>41.297960000000003</v>
      </c>
      <c r="V1540" s="99">
        <v>28571</v>
      </c>
      <c r="W1540" s="100">
        <f>VLOOKUP(H1540,Devices!$A$2:$D$2077,4,FALSE)</f>
        <v>29856</v>
      </c>
      <c r="X1540" s="94">
        <f t="shared" si="1212"/>
        <v>1285</v>
      </c>
      <c r="Y1540" s="119"/>
      <c r="Z1540" s="94">
        <f>IF(X1540-J1540&gt;0,X1540-J1540,"0")</f>
        <v>1285</v>
      </c>
      <c r="AA1540" s="96">
        <f>IF(Z1540&gt;0,Z1540*L1540,"0")</f>
        <v>102.8</v>
      </c>
      <c r="AB1540" s="91">
        <v>144.09796</v>
      </c>
      <c r="AC1540" s="119"/>
    </row>
    <row r="1541" spans="1:34" s="4" customFormat="1" ht="15" customHeight="1">
      <c r="A1541" s="81" t="s">
        <v>4411</v>
      </c>
      <c r="B1541" s="90">
        <v>1013194320</v>
      </c>
      <c r="C1541" s="91">
        <f>SUM(O1541+U1541+AA1541)</f>
        <v>183.62</v>
      </c>
      <c r="D1541" s="294">
        <v>12354808</v>
      </c>
      <c r="E1541" s="90" t="s">
        <v>3475</v>
      </c>
      <c r="F1541" s="90" t="s">
        <v>4412</v>
      </c>
      <c r="G1541" s="90" t="s">
        <v>1170</v>
      </c>
      <c r="H1541" s="93" t="s">
        <v>4413</v>
      </c>
      <c r="I1541" s="94">
        <v>6000</v>
      </c>
      <c r="J1541" s="94">
        <v>100</v>
      </c>
      <c r="K1541" s="95">
        <v>2.0750000000000001E-2</v>
      </c>
      <c r="L1541" s="96">
        <v>0.08</v>
      </c>
      <c r="M1541" s="96">
        <f>I1541*K1541</f>
        <v>124.5</v>
      </c>
      <c r="N1541" s="96">
        <f>J1541*L1541</f>
        <v>8</v>
      </c>
      <c r="O1541" s="96">
        <f>M1541+N1541</f>
        <v>132.5</v>
      </c>
      <c r="P1541" s="187">
        <v>87548</v>
      </c>
      <c r="Q1541" s="98">
        <f>VLOOKUP(H1541,Devices!$A$2:$C$2077,3,FALSE)</f>
        <v>89755</v>
      </c>
      <c r="R1541" s="94">
        <f>Q1541-P1541</f>
        <v>2207</v>
      </c>
      <c r="S1541" s="94" t="str">
        <f>IF(R1541-I1541&gt;0, R1541-I1541,"0")</f>
        <v>0</v>
      </c>
      <c r="T1541" s="94"/>
      <c r="U1541" s="96">
        <f>IF(S1541&gt;0,S1541*K1541,"0")</f>
        <v>0</v>
      </c>
      <c r="V1541" s="99">
        <v>87134</v>
      </c>
      <c r="W1541" s="100">
        <f>VLOOKUP(H1541,Devices!$A$2:$D$2077,4,FALSE)</f>
        <v>87873</v>
      </c>
      <c r="X1541" s="94">
        <f>W1541-V1541</f>
        <v>739</v>
      </c>
      <c r="Y1541" s="94">
        <f>IF(X1541-J1541&gt;0,X1541-J1541,"0")</f>
        <v>639</v>
      </c>
      <c r="Z1541" s="94"/>
      <c r="AA1541" s="96">
        <f>IF(Y1541&gt;0,Y1541*L1541,"0")</f>
        <v>51.120000000000005</v>
      </c>
      <c r="AB1541" s="91">
        <v>183.62</v>
      </c>
      <c r="AC1541" s="119"/>
    </row>
    <row r="1542" spans="1:34" s="4" customFormat="1" ht="15" customHeight="1">
      <c r="A1542" s="81" t="s">
        <v>4838</v>
      </c>
      <c r="B1542" s="90">
        <v>1058725220</v>
      </c>
      <c r="C1542" s="91">
        <f>SUM(O1542+U1542+AA1542)</f>
        <v>83</v>
      </c>
      <c r="D1542" s="294">
        <v>12356329</v>
      </c>
      <c r="E1542" s="90" t="s">
        <v>2952</v>
      </c>
      <c r="F1542" s="90" t="s">
        <v>4839</v>
      </c>
      <c r="G1542" s="90" t="s">
        <v>2236</v>
      </c>
      <c r="H1542" s="93" t="s">
        <v>4814</v>
      </c>
      <c r="I1542" s="94">
        <v>4000</v>
      </c>
      <c r="J1542" s="94"/>
      <c r="K1542" s="95">
        <v>2.0750000000000001E-2</v>
      </c>
      <c r="L1542" s="96">
        <v>0.08</v>
      </c>
      <c r="M1542" s="96">
        <f t="shared" ref="M1542" si="1213">I1542*K1542</f>
        <v>83</v>
      </c>
      <c r="N1542" s="96">
        <f t="shared" ref="N1542" si="1214">J1542*L1542</f>
        <v>0</v>
      </c>
      <c r="O1542" s="96">
        <f>M1542+N1542</f>
        <v>83</v>
      </c>
      <c r="P1542" s="187">
        <v>33355</v>
      </c>
      <c r="Q1542" s="98">
        <f>VLOOKUP(H1542,Devices!$A$2:$C$2077,3,FALSE)</f>
        <v>35774</v>
      </c>
      <c r="R1542" s="94">
        <f t="shared" ref="R1542" si="1215">Q1542-P1542</f>
        <v>2419</v>
      </c>
      <c r="S1542" s="94" t="str">
        <f t="shared" ref="S1542" si="1216">IF(R1542-I1542&gt;0, R1542-I1542,"0")</f>
        <v>0</v>
      </c>
      <c r="T1542" s="94"/>
      <c r="U1542" s="96">
        <f>IF(S1542&gt;0,S1542*K1542,"0")</f>
        <v>0</v>
      </c>
      <c r="V1542" s="99">
        <v>0</v>
      </c>
      <c r="W1542" s="100">
        <v>0</v>
      </c>
      <c r="X1542" s="94">
        <f t="shared" ref="X1542" si="1217">W1542-V1542</f>
        <v>0</v>
      </c>
      <c r="Y1542" s="94" t="str">
        <f>IF(X1542-J1542&gt;0,X1542-J1542,"0")</f>
        <v>0</v>
      </c>
      <c r="Z1542" s="94"/>
      <c r="AA1542" s="96">
        <f>IF(Y1542&gt;0,Y1542*L1542,"0")</f>
        <v>0</v>
      </c>
      <c r="AB1542" s="91">
        <v>83</v>
      </c>
      <c r="AC1542" s="119"/>
    </row>
    <row r="1543" spans="1:34" s="4" customFormat="1" ht="15" customHeight="1">
      <c r="A1543" s="81" t="s">
        <v>5347</v>
      </c>
      <c r="B1543" s="90">
        <v>1071512500</v>
      </c>
      <c r="C1543" s="91">
        <f>SUM(U1543+AA1543)</f>
        <v>161.01811000000001</v>
      </c>
      <c r="D1543" s="294">
        <v>12355894</v>
      </c>
      <c r="E1543" s="90" t="s">
        <v>1095</v>
      </c>
      <c r="F1543" s="90" t="s">
        <v>2053</v>
      </c>
      <c r="G1543" s="90" t="s">
        <v>2236</v>
      </c>
      <c r="H1543" s="93" t="s">
        <v>3932</v>
      </c>
      <c r="I1543" s="94">
        <v>0</v>
      </c>
      <c r="J1543" s="94">
        <v>0</v>
      </c>
      <c r="K1543" s="95">
        <v>1.9970000000000002E-2</v>
      </c>
      <c r="L1543" s="96">
        <v>0.08</v>
      </c>
      <c r="M1543" s="96">
        <f>I1543*K1543</f>
        <v>0</v>
      </c>
      <c r="N1543" s="96">
        <f>J1543*L1543</f>
        <v>0</v>
      </c>
      <c r="O1543" s="96" t="s">
        <v>27</v>
      </c>
      <c r="P1543" s="187">
        <v>119676</v>
      </c>
      <c r="Q1543" s="98">
        <f>VLOOKUP(H1543,[1]Billing!$I$2:$S$2302,11,FALSE)</f>
        <v>127739</v>
      </c>
      <c r="R1543" s="94">
        <f>Q1543-P1543</f>
        <v>8063</v>
      </c>
      <c r="S1543" s="119"/>
      <c r="T1543" s="94">
        <f>IF(R1543-I1543&gt;0, R1543-I1543,"0")</f>
        <v>8063</v>
      </c>
      <c r="U1543" s="96">
        <f>IF(T1543&gt;0,T1543*K1543,"0")</f>
        <v>161.01811000000001</v>
      </c>
      <c r="V1543" s="99">
        <v>0</v>
      </c>
      <c r="W1543" s="100">
        <f>VLOOKUP(H1543,[1]Billing!$I$2:$Y$2302,17,FALSE)</f>
        <v>0</v>
      </c>
      <c r="X1543" s="94">
        <f>W1543-V1543</f>
        <v>0</v>
      </c>
      <c r="Y1543" s="119"/>
      <c r="Z1543" s="94" t="str">
        <f>IF(X1543-J1543&gt;0,X1543-J1543,"0")</f>
        <v>0</v>
      </c>
      <c r="AA1543" s="96">
        <f>IF(Z1543&gt;0,Z1543*L1543,"0")</f>
        <v>0</v>
      </c>
      <c r="AB1543" s="91">
        <v>161.01811000000001</v>
      </c>
      <c r="AC1543" s="119"/>
    </row>
    <row r="1544" spans="1:34" s="4" customFormat="1" ht="15" customHeight="1">
      <c r="A1544" s="81" t="s">
        <v>5937</v>
      </c>
      <c r="B1544" s="90">
        <v>1071512500</v>
      </c>
      <c r="C1544" s="91">
        <f>SUM(U1544+AA1544)</f>
        <v>123.17496000000001</v>
      </c>
      <c r="D1544" s="294">
        <v>13586866</v>
      </c>
      <c r="E1544" s="90" t="s">
        <v>1095</v>
      </c>
      <c r="F1544" s="90" t="s">
        <v>2053</v>
      </c>
      <c r="G1544" s="90" t="s">
        <v>2200</v>
      </c>
      <c r="H1544" s="93" t="s">
        <v>5869</v>
      </c>
      <c r="I1544" s="94">
        <v>0</v>
      </c>
      <c r="J1544" s="94">
        <v>0</v>
      </c>
      <c r="K1544" s="95">
        <v>1.9970000000000002E-2</v>
      </c>
      <c r="L1544" s="96">
        <v>0.08</v>
      </c>
      <c r="M1544" s="96">
        <f>I1544*K1544</f>
        <v>0</v>
      </c>
      <c r="N1544" s="96">
        <f>J1544*L1544</f>
        <v>0</v>
      </c>
      <c r="O1544" s="96" t="s">
        <v>27</v>
      </c>
      <c r="P1544" s="187">
        <v>17604</v>
      </c>
      <c r="Q1544" s="98">
        <f>VLOOKUP(H1544,Devices!$A$2:$C$2077,3,FALSE)</f>
        <v>23772</v>
      </c>
      <c r="R1544" s="94">
        <f>Q1544-P1544</f>
        <v>6168</v>
      </c>
      <c r="S1544" s="119"/>
      <c r="T1544" s="94">
        <f>IF(R1544-I1544&gt;0, R1544-I1544,"0")</f>
        <v>6168</v>
      </c>
      <c r="U1544" s="96">
        <f>IF(T1544&gt;0,T1544*K1544,"0")</f>
        <v>123.17496000000001</v>
      </c>
      <c r="V1544" s="99">
        <v>0</v>
      </c>
      <c r="W1544" s="100">
        <v>0</v>
      </c>
      <c r="X1544" s="94">
        <f>W1544-V1544</f>
        <v>0</v>
      </c>
      <c r="Y1544" s="119"/>
      <c r="Z1544" s="94" t="str">
        <f>IF(X1544-J1544&gt;0,X1544-J1544,"0")</f>
        <v>0</v>
      </c>
      <c r="AA1544" s="96">
        <f>IF(Z1544&gt;0,Z1544*L1544,"0")</f>
        <v>0</v>
      </c>
      <c r="AB1544" s="91">
        <v>123.17496000000001</v>
      </c>
      <c r="AC1544" s="119"/>
    </row>
    <row r="1545" spans="1:34" s="3" customFormat="1" ht="15" customHeight="1">
      <c r="A1545" s="81">
        <v>188</v>
      </c>
      <c r="B1545" s="90">
        <v>1058727200</v>
      </c>
      <c r="C1545" s="91">
        <f>SUM(O1545+U1545+AA1545)</f>
        <v>145.25</v>
      </c>
      <c r="D1545" s="294">
        <v>12602282</v>
      </c>
      <c r="E1545" s="90" t="s">
        <v>1251</v>
      </c>
      <c r="F1545" s="90" t="s">
        <v>5609</v>
      </c>
      <c r="G1545" s="90" t="s">
        <v>1155</v>
      </c>
      <c r="H1545" s="93" t="s">
        <v>1252</v>
      </c>
      <c r="I1545" s="94">
        <v>7000</v>
      </c>
      <c r="J1545" s="94"/>
      <c r="K1545" s="95">
        <v>2.0750000000000001E-2</v>
      </c>
      <c r="L1545" s="96">
        <v>0.08</v>
      </c>
      <c r="M1545" s="96">
        <f t="shared" si="1209"/>
        <v>145.25</v>
      </c>
      <c r="N1545" s="96">
        <f t="shared" si="1210"/>
        <v>0</v>
      </c>
      <c r="O1545" s="96">
        <f>M1545+N1545</f>
        <v>145.25</v>
      </c>
      <c r="P1545" s="187">
        <v>188131</v>
      </c>
      <c r="Q1545" s="98">
        <f>VLOOKUP(H1545,Devices!$A$2:$C$2077,3,FALSE)</f>
        <v>194343</v>
      </c>
      <c r="R1545" s="94">
        <f t="shared" si="1211"/>
        <v>6212</v>
      </c>
      <c r="S1545" s="94" t="str">
        <f>IF(R1545-I1545&gt;0, R1545-I1545,"0")</f>
        <v>0</v>
      </c>
      <c r="T1545" s="94"/>
      <c r="U1545" s="96">
        <f>IF(S1545&gt;0,S1545*K1545,"0")</f>
        <v>0</v>
      </c>
      <c r="V1545" s="99">
        <v>0</v>
      </c>
      <c r="W1545" s="100">
        <f>VLOOKUP(H1545,Devices!$A$2:$D$2077,4,FALSE)</f>
        <v>0</v>
      </c>
      <c r="X1545" s="94">
        <f t="shared" si="1212"/>
        <v>0</v>
      </c>
      <c r="Y1545" s="94" t="str">
        <f>IF(X1545-J1545&gt;0,X1545-J1545,"0")</f>
        <v>0</v>
      </c>
      <c r="Z1545" s="94"/>
      <c r="AA1545" s="96">
        <f>IF(Y1545&gt;0,Y1545*L1545,"0")</f>
        <v>0</v>
      </c>
      <c r="AB1545" s="91">
        <v>145.25</v>
      </c>
      <c r="AC1545" s="119"/>
      <c r="AF1545" s="4"/>
      <c r="AG1545" s="4"/>
      <c r="AH1545" s="4"/>
    </row>
    <row r="1546" spans="1:34" s="3" customFormat="1" ht="15" customHeight="1">
      <c r="A1546" s="81">
        <v>189</v>
      </c>
      <c r="B1546" s="90">
        <v>1058725500</v>
      </c>
      <c r="C1546" s="91">
        <f>SUM(O1546+U1546+AA1546)</f>
        <v>124.5</v>
      </c>
      <c r="D1546" s="294">
        <v>12602376</v>
      </c>
      <c r="E1546" s="90" t="s">
        <v>1213</v>
      </c>
      <c r="F1546" s="90" t="s">
        <v>1214</v>
      </c>
      <c r="G1546" s="90" t="s">
        <v>1484</v>
      </c>
      <c r="H1546" s="93" t="s">
        <v>1215</v>
      </c>
      <c r="I1546" s="94">
        <v>6000</v>
      </c>
      <c r="J1546" s="94"/>
      <c r="K1546" s="95">
        <v>2.0750000000000001E-2</v>
      </c>
      <c r="L1546" s="96">
        <v>0.08</v>
      </c>
      <c r="M1546" s="96">
        <f t="shared" si="1209"/>
        <v>124.5</v>
      </c>
      <c r="N1546" s="96">
        <f t="shared" si="1210"/>
        <v>0</v>
      </c>
      <c r="O1546" s="96">
        <f>M1546+N1546</f>
        <v>124.5</v>
      </c>
      <c r="P1546" s="187">
        <v>124356</v>
      </c>
      <c r="Q1546" s="98">
        <f>VLOOKUP(H1546,Devices!$A$2:$C$2077,3,FALSE)</f>
        <v>126329</v>
      </c>
      <c r="R1546" s="94">
        <f t="shared" si="1211"/>
        <v>1973</v>
      </c>
      <c r="S1546" s="94" t="str">
        <f>IF(R1546-I1546&gt;0, R1546-I1546,"0")</f>
        <v>0</v>
      </c>
      <c r="T1546" s="94"/>
      <c r="U1546" s="96">
        <f>IF(S1546&gt;0,S1546*K1546,"0")</f>
        <v>0</v>
      </c>
      <c r="V1546" s="99">
        <v>0</v>
      </c>
      <c r="W1546" s="100">
        <f>VLOOKUP(H1546,Devices!$A$2:$D$2077,4,FALSE)</f>
        <v>0</v>
      </c>
      <c r="X1546" s="94">
        <f t="shared" si="1212"/>
        <v>0</v>
      </c>
      <c r="Y1546" s="94" t="str">
        <f>IF(X1546-J1546&gt;0,X1546-J1546,"0")</f>
        <v>0</v>
      </c>
      <c r="Z1546" s="94"/>
      <c r="AA1546" s="96">
        <f>IF(Y1546&gt;0,Y1546*L1546,"0")</f>
        <v>0</v>
      </c>
      <c r="AB1546" s="91">
        <v>124.5</v>
      </c>
      <c r="AC1546" s="119"/>
      <c r="AF1546" s="4"/>
    </row>
    <row r="1547" spans="1:34" s="3" customFormat="1" ht="15" customHeight="1">
      <c r="A1547" s="81"/>
      <c r="B1547" s="90">
        <v>1058725700</v>
      </c>
      <c r="C1547" s="91"/>
      <c r="D1547" s="294"/>
      <c r="E1547" s="90" t="s">
        <v>1213</v>
      </c>
      <c r="F1547" s="90"/>
      <c r="G1547" s="90"/>
      <c r="H1547" s="93"/>
      <c r="I1547" s="94"/>
      <c r="J1547" s="94"/>
      <c r="K1547" s="95"/>
      <c r="L1547" s="96"/>
      <c r="M1547" s="96"/>
      <c r="N1547" s="96"/>
      <c r="O1547" s="96"/>
      <c r="P1547" s="187"/>
      <c r="Q1547" s="98"/>
      <c r="R1547" s="94"/>
      <c r="S1547" s="94"/>
      <c r="T1547" s="94"/>
      <c r="U1547" s="96"/>
      <c r="V1547" s="99"/>
      <c r="W1547" s="100"/>
      <c r="X1547" s="94"/>
      <c r="Y1547" s="94"/>
      <c r="Z1547" s="94"/>
      <c r="AA1547" s="96"/>
      <c r="AB1547" s="91"/>
      <c r="AC1547" s="119"/>
    </row>
    <row r="1548" spans="1:34" s="4" customFormat="1" ht="15" customHeight="1">
      <c r="A1548" s="81" t="s">
        <v>3181</v>
      </c>
      <c r="B1548" s="90">
        <v>1058728170</v>
      </c>
      <c r="C1548" s="91">
        <f>SUM(O1548+U1548+AA1548)</f>
        <v>41.5</v>
      </c>
      <c r="D1548" s="294">
        <v>12356039</v>
      </c>
      <c r="E1548" s="90" t="s">
        <v>3182</v>
      </c>
      <c r="F1548" s="90" t="s">
        <v>3183</v>
      </c>
      <c r="G1548" s="90" t="s">
        <v>2302</v>
      </c>
      <c r="H1548" s="93" t="s">
        <v>3161</v>
      </c>
      <c r="I1548" s="94">
        <v>2000</v>
      </c>
      <c r="J1548" s="94"/>
      <c r="K1548" s="95">
        <v>2.0750000000000001E-2</v>
      </c>
      <c r="L1548" s="96">
        <v>0.08</v>
      </c>
      <c r="M1548" s="96">
        <f t="shared" ref="M1548:M1555" si="1218">I1548*K1548</f>
        <v>41.5</v>
      </c>
      <c r="N1548" s="96">
        <f t="shared" ref="N1548:N1555" si="1219">J1548*L1548</f>
        <v>0</v>
      </c>
      <c r="O1548" s="96">
        <f t="shared" ref="O1548:O1554" si="1220">M1548+N1548</f>
        <v>41.5</v>
      </c>
      <c r="P1548" s="187">
        <v>34336</v>
      </c>
      <c r="Q1548" s="98">
        <f>VLOOKUP(H1548,Devices!$A$2:$C$2077,3,FALSE)</f>
        <v>35859</v>
      </c>
      <c r="R1548" s="94">
        <f t="shared" ref="R1548:R1555" si="1221">Q1548-P1548</f>
        <v>1523</v>
      </c>
      <c r="S1548" s="94" t="str">
        <f t="shared" ref="S1548:S1554" si="1222">IF(R1548-I1548&gt;0, R1548-I1548,"0")</f>
        <v>0</v>
      </c>
      <c r="T1548" s="94"/>
      <c r="U1548" s="96">
        <f t="shared" ref="U1548:U1554" si="1223">IF(S1548&gt;0,S1548*K1548,"0")</f>
        <v>0</v>
      </c>
      <c r="V1548" s="99">
        <v>0</v>
      </c>
      <c r="W1548" s="100">
        <v>0</v>
      </c>
      <c r="X1548" s="94">
        <f t="shared" ref="X1548:X1555" si="1224">W1548-V1548</f>
        <v>0</v>
      </c>
      <c r="Y1548" s="94" t="str">
        <f t="shared" ref="Y1548:Y1554" si="1225">IF(X1548-J1548&gt;0,X1548-J1548,"0")</f>
        <v>0</v>
      </c>
      <c r="Z1548" s="94"/>
      <c r="AA1548" s="96">
        <f t="shared" ref="AA1548:AA1554" si="1226">IF(Y1548&gt;0,Y1548*L1548,"0")</f>
        <v>0</v>
      </c>
      <c r="AB1548" s="91">
        <v>41.5</v>
      </c>
      <c r="AC1548" s="119"/>
      <c r="AF1548" s="3"/>
      <c r="AG1548" s="3"/>
      <c r="AH1548" s="3"/>
    </row>
    <row r="1549" spans="1:34" s="4" customFormat="1" ht="15" customHeight="1">
      <c r="A1549" s="81" t="s">
        <v>5768</v>
      </c>
      <c r="B1549" s="90">
        <v>1058725500</v>
      </c>
      <c r="C1549" s="91">
        <f>SUM(O1549+U1549+AA1549)</f>
        <v>83</v>
      </c>
      <c r="D1549" s="294">
        <v>13586895</v>
      </c>
      <c r="E1549" s="90" t="s">
        <v>1213</v>
      </c>
      <c r="F1549" s="90" t="s">
        <v>5769</v>
      </c>
      <c r="G1549" s="90" t="s">
        <v>2236</v>
      </c>
      <c r="H1549" s="93" t="s">
        <v>5770</v>
      </c>
      <c r="I1549" s="94">
        <v>4000</v>
      </c>
      <c r="J1549" s="94"/>
      <c r="K1549" s="95">
        <v>2.0750000000000001E-2</v>
      </c>
      <c r="L1549" s="96">
        <v>0.08</v>
      </c>
      <c r="M1549" s="96">
        <f t="shared" ref="M1549" si="1227">I1549*K1549</f>
        <v>83</v>
      </c>
      <c r="N1549" s="96">
        <f t="shared" ref="N1549" si="1228">J1549*L1549</f>
        <v>0</v>
      </c>
      <c r="O1549" s="96">
        <f t="shared" ref="O1549" si="1229">M1549+N1549</f>
        <v>83</v>
      </c>
      <c r="P1549" s="187">
        <v>8909</v>
      </c>
      <c r="Q1549" s="98">
        <f>VLOOKUP(H1549,Devices!$A$2:$C$2077,3,FALSE)</f>
        <v>11987</v>
      </c>
      <c r="R1549" s="94">
        <f t="shared" ref="R1549" si="1230">Q1549-P1549</f>
        <v>3078</v>
      </c>
      <c r="S1549" s="94" t="str">
        <f t="shared" ref="S1549" si="1231">IF(R1549-I1549&gt;0, R1549-I1549,"0")</f>
        <v>0</v>
      </c>
      <c r="T1549" s="94"/>
      <c r="U1549" s="96">
        <f t="shared" ref="U1549" si="1232">IF(S1549&gt;0,S1549*K1549,"0")</f>
        <v>0</v>
      </c>
      <c r="V1549" s="99">
        <v>0</v>
      </c>
      <c r="W1549" s="100">
        <v>0</v>
      </c>
      <c r="X1549" s="94">
        <f t="shared" ref="X1549" si="1233">W1549-V1549</f>
        <v>0</v>
      </c>
      <c r="Y1549" s="94" t="str">
        <f t="shared" ref="Y1549" si="1234">IF(X1549-J1549&gt;0,X1549-J1549,"0")</f>
        <v>0</v>
      </c>
      <c r="Z1549" s="94"/>
      <c r="AA1549" s="96">
        <f t="shared" ref="AA1549" si="1235">IF(Y1549&gt;0,Y1549*L1549,"0")</f>
        <v>0</v>
      </c>
      <c r="AB1549" s="91">
        <v>83</v>
      </c>
      <c r="AC1549" s="119"/>
    </row>
    <row r="1550" spans="1:34" s="3" customFormat="1" ht="15" customHeight="1">
      <c r="A1550" s="81">
        <v>190</v>
      </c>
      <c r="B1550" s="90">
        <v>1012033660</v>
      </c>
      <c r="C1550" s="91">
        <f>SUM(O1550+U1550+AA1550)</f>
        <v>385.25</v>
      </c>
      <c r="D1550" s="294">
        <v>12602310</v>
      </c>
      <c r="E1550" s="90" t="s">
        <v>1216</v>
      </c>
      <c r="F1550" s="90" t="s">
        <v>6681</v>
      </c>
      <c r="G1550" s="90" t="s">
        <v>1181</v>
      </c>
      <c r="H1550" s="93" t="s">
        <v>1217</v>
      </c>
      <c r="I1550" s="94">
        <v>7000</v>
      </c>
      <c r="J1550" s="94">
        <v>3000</v>
      </c>
      <c r="K1550" s="95">
        <v>2.0750000000000001E-2</v>
      </c>
      <c r="L1550" s="96">
        <v>0.08</v>
      </c>
      <c r="M1550" s="96">
        <f t="shared" si="1218"/>
        <v>145.25</v>
      </c>
      <c r="N1550" s="96">
        <f t="shared" si="1219"/>
        <v>240</v>
      </c>
      <c r="O1550" s="96">
        <f t="shared" si="1220"/>
        <v>385.25</v>
      </c>
      <c r="P1550" s="187">
        <v>223112</v>
      </c>
      <c r="Q1550" s="98">
        <f>VLOOKUP(H1550,Devices!$A$2:$C$2077,3,FALSE)</f>
        <v>223558</v>
      </c>
      <c r="R1550" s="94">
        <f t="shared" si="1221"/>
        <v>446</v>
      </c>
      <c r="S1550" s="94" t="str">
        <f t="shared" si="1222"/>
        <v>0</v>
      </c>
      <c r="T1550" s="94"/>
      <c r="U1550" s="96">
        <f t="shared" si="1223"/>
        <v>0</v>
      </c>
      <c r="V1550" s="99">
        <v>174329</v>
      </c>
      <c r="W1550" s="100">
        <f>VLOOKUP(H1550,Devices!$A$2:$D$2077,4,FALSE)</f>
        <v>175412</v>
      </c>
      <c r="X1550" s="94">
        <f t="shared" si="1224"/>
        <v>1083</v>
      </c>
      <c r="Y1550" s="94" t="str">
        <f t="shared" si="1225"/>
        <v>0</v>
      </c>
      <c r="Z1550" s="94"/>
      <c r="AA1550" s="96">
        <f t="shared" si="1226"/>
        <v>0</v>
      </c>
      <c r="AB1550" s="91">
        <v>385.25</v>
      </c>
      <c r="AC1550" s="119"/>
      <c r="AG1550" s="4"/>
      <c r="AH1550" s="4"/>
    </row>
    <row r="1551" spans="1:34" s="3" customFormat="1" ht="15" customHeight="1">
      <c r="A1551" s="81">
        <v>193</v>
      </c>
      <c r="B1551" s="90">
        <v>1058713780</v>
      </c>
      <c r="C1551" s="91">
        <f>SUM(O1551+U1551+AA1551)</f>
        <v>168.67675</v>
      </c>
      <c r="D1551" s="294">
        <v>12601536</v>
      </c>
      <c r="E1551" s="90" t="s">
        <v>1222</v>
      </c>
      <c r="F1551" s="90" t="s">
        <v>5443</v>
      </c>
      <c r="G1551" s="90" t="s">
        <v>1155</v>
      </c>
      <c r="H1551" s="93" t="s">
        <v>1223</v>
      </c>
      <c r="I1551" s="94">
        <v>7000</v>
      </c>
      <c r="J1551" s="94"/>
      <c r="K1551" s="95">
        <v>2.0750000000000001E-2</v>
      </c>
      <c r="L1551" s="96">
        <v>0.08</v>
      </c>
      <c r="M1551" s="96">
        <f t="shared" si="1218"/>
        <v>145.25</v>
      </c>
      <c r="N1551" s="96">
        <f t="shared" si="1219"/>
        <v>0</v>
      </c>
      <c r="O1551" s="96">
        <f t="shared" si="1220"/>
        <v>145.25</v>
      </c>
      <c r="P1551" s="187">
        <v>329737</v>
      </c>
      <c r="Q1551" s="98">
        <f>VLOOKUP(H1551,[1]Billing!$I$2:$S$2302,11,FALSE)</f>
        <v>337866</v>
      </c>
      <c r="R1551" s="94">
        <f t="shared" si="1221"/>
        <v>8129</v>
      </c>
      <c r="S1551" s="94">
        <f t="shared" si="1222"/>
        <v>1129</v>
      </c>
      <c r="T1551" s="94"/>
      <c r="U1551" s="96">
        <f t="shared" si="1223"/>
        <v>23.426750000000002</v>
      </c>
      <c r="V1551" s="99">
        <v>0</v>
      </c>
      <c r="W1551" s="100">
        <f>VLOOKUP(H1551,[1]Billing!$I$2:$Y$2302,17,FALSE)</f>
        <v>0</v>
      </c>
      <c r="X1551" s="94">
        <f t="shared" si="1224"/>
        <v>0</v>
      </c>
      <c r="Y1551" s="94" t="str">
        <f t="shared" si="1225"/>
        <v>0</v>
      </c>
      <c r="Z1551" s="94"/>
      <c r="AA1551" s="96">
        <f t="shared" si="1226"/>
        <v>0</v>
      </c>
      <c r="AB1551" s="91">
        <v>168.67675</v>
      </c>
      <c r="AC1551" s="119"/>
    </row>
    <row r="1552" spans="1:34" s="3" customFormat="1" ht="15" customHeight="1">
      <c r="A1552" s="81">
        <v>194</v>
      </c>
      <c r="B1552" s="90">
        <v>1012087760</v>
      </c>
      <c r="C1552" s="91">
        <f>SUM(O1552+U1552+AA1552)</f>
        <v>251.875</v>
      </c>
      <c r="D1552" s="294">
        <v>12602263</v>
      </c>
      <c r="E1552" s="90" t="s">
        <v>1224</v>
      </c>
      <c r="F1552" s="90" t="s">
        <v>1539</v>
      </c>
      <c r="G1552" s="90" t="s">
        <v>1174</v>
      </c>
      <c r="H1552" s="93" t="s">
        <v>1225</v>
      </c>
      <c r="I1552" s="94">
        <v>2500</v>
      </c>
      <c r="J1552" s="94">
        <v>2500</v>
      </c>
      <c r="K1552" s="95">
        <v>2.0750000000000001E-2</v>
      </c>
      <c r="L1552" s="96">
        <v>0.08</v>
      </c>
      <c r="M1552" s="96">
        <f t="shared" si="1218"/>
        <v>51.875</v>
      </c>
      <c r="N1552" s="96">
        <f t="shared" si="1219"/>
        <v>200</v>
      </c>
      <c r="O1552" s="96">
        <f t="shared" si="1220"/>
        <v>251.875</v>
      </c>
      <c r="P1552" s="187">
        <v>75268</v>
      </c>
      <c r="Q1552" s="98">
        <f>VLOOKUP(H1552,Devices!$A$2:$C$2077,3,FALSE)</f>
        <v>76555</v>
      </c>
      <c r="R1552" s="94">
        <f t="shared" si="1221"/>
        <v>1287</v>
      </c>
      <c r="S1552" s="94" t="str">
        <f t="shared" si="1222"/>
        <v>0</v>
      </c>
      <c r="T1552" s="94"/>
      <c r="U1552" s="96">
        <f t="shared" si="1223"/>
        <v>0</v>
      </c>
      <c r="V1552" s="99">
        <v>24890</v>
      </c>
      <c r="W1552" s="100">
        <f>VLOOKUP(H1552,Devices!$A$2:$D$2077,4,FALSE)</f>
        <v>25455</v>
      </c>
      <c r="X1552" s="94">
        <f t="shared" si="1224"/>
        <v>565</v>
      </c>
      <c r="Y1552" s="94" t="str">
        <f t="shared" si="1225"/>
        <v>0</v>
      </c>
      <c r="Z1552" s="94"/>
      <c r="AA1552" s="96">
        <f t="shared" si="1226"/>
        <v>0</v>
      </c>
      <c r="AB1552" s="91">
        <v>251.875</v>
      </c>
      <c r="AC1552" s="119"/>
    </row>
    <row r="1553" spans="1:34" s="4" customFormat="1" ht="15" customHeight="1">
      <c r="A1553" s="81" t="s">
        <v>5399</v>
      </c>
      <c r="B1553" s="90">
        <v>1012087760</v>
      </c>
      <c r="C1553" s="91">
        <f>SUM(O1553+U1553+AA1553)</f>
        <v>156.1</v>
      </c>
      <c r="D1553" s="294">
        <v>12355761</v>
      </c>
      <c r="E1553" s="90" t="s">
        <v>5400</v>
      </c>
      <c r="F1553" s="90" t="s">
        <v>5401</v>
      </c>
      <c r="G1553" s="90" t="s">
        <v>1971</v>
      </c>
      <c r="H1553" s="93" t="s">
        <v>5402</v>
      </c>
      <c r="I1553" s="94">
        <v>6000</v>
      </c>
      <c r="J1553" s="94">
        <v>100</v>
      </c>
      <c r="K1553" s="95">
        <v>2.0750000000000001E-2</v>
      </c>
      <c r="L1553" s="96">
        <v>0.08</v>
      </c>
      <c r="M1553" s="96">
        <f t="shared" ref="M1553" si="1236">I1553*K1553</f>
        <v>124.5</v>
      </c>
      <c r="N1553" s="96">
        <f t="shared" ref="N1553" si="1237">J1553*L1553</f>
        <v>8</v>
      </c>
      <c r="O1553" s="96">
        <f t="shared" ref="O1553" si="1238">M1553+N1553</f>
        <v>132.5</v>
      </c>
      <c r="P1553" s="187">
        <v>262342</v>
      </c>
      <c r="Q1553" s="98">
        <f>VLOOKUP(H1553,Devices!$A$2:$C$2077,3,FALSE)</f>
        <v>262488</v>
      </c>
      <c r="R1553" s="94">
        <f t="shared" ref="R1553" si="1239">Q1553-P1553</f>
        <v>146</v>
      </c>
      <c r="S1553" s="94" t="str">
        <f t="shared" ref="S1553" si="1240">IF(R1553-I1553&gt;0, R1553-I1553,"0")</f>
        <v>0</v>
      </c>
      <c r="T1553" s="94"/>
      <c r="U1553" s="96">
        <f t="shared" ref="U1553" si="1241">IF(S1553&gt;0,S1553*K1553,"0")</f>
        <v>0</v>
      </c>
      <c r="V1553" s="99">
        <v>46714</v>
      </c>
      <c r="W1553" s="100">
        <f>VLOOKUP(H1553,Devices!$A$2:$D$2077,4,FALSE)</f>
        <v>47109</v>
      </c>
      <c r="X1553" s="94">
        <f t="shared" ref="X1553" si="1242">W1553-V1553</f>
        <v>395</v>
      </c>
      <c r="Y1553" s="94">
        <f t="shared" ref="Y1553" si="1243">IF(X1553-J1553&gt;0,X1553-J1553,"0")</f>
        <v>295</v>
      </c>
      <c r="Z1553" s="94"/>
      <c r="AA1553" s="96">
        <f t="shared" ref="AA1553" si="1244">IF(Y1553&gt;0,Y1553*L1553,"0")</f>
        <v>23.6</v>
      </c>
      <c r="AB1553" s="91">
        <v>156.1</v>
      </c>
      <c r="AC1553" s="119"/>
    </row>
    <row r="1554" spans="1:34" s="3" customFormat="1" ht="15" customHeight="1">
      <c r="A1554" s="81" t="s">
        <v>1538</v>
      </c>
      <c r="B1554" s="90">
        <v>1071567150</v>
      </c>
      <c r="C1554" s="91">
        <f>SUM(O1554+U1554+AA1554)</f>
        <v>124.5</v>
      </c>
      <c r="D1554" s="294">
        <v>12355305</v>
      </c>
      <c r="E1554" s="90" t="s">
        <v>1226</v>
      </c>
      <c r="F1554" s="90" t="s">
        <v>5105</v>
      </c>
      <c r="G1554" s="90" t="s">
        <v>851</v>
      </c>
      <c r="H1554" s="93" t="s">
        <v>1540</v>
      </c>
      <c r="I1554" s="94">
        <v>6000</v>
      </c>
      <c r="J1554" s="94"/>
      <c r="K1554" s="95">
        <v>2.0750000000000001E-2</v>
      </c>
      <c r="L1554" s="96">
        <v>0.08</v>
      </c>
      <c r="M1554" s="96">
        <f t="shared" si="1218"/>
        <v>124.5</v>
      </c>
      <c r="N1554" s="96">
        <f t="shared" si="1219"/>
        <v>0</v>
      </c>
      <c r="O1554" s="96">
        <f t="shared" si="1220"/>
        <v>124.5</v>
      </c>
      <c r="P1554" s="187">
        <v>438390</v>
      </c>
      <c r="Q1554" s="98">
        <f>VLOOKUP(H1554,Devices!$A$2:$C$2077,3,FALSE)</f>
        <v>443526</v>
      </c>
      <c r="R1554" s="94">
        <f t="shared" si="1221"/>
        <v>5136</v>
      </c>
      <c r="S1554" s="94" t="str">
        <f t="shared" si="1222"/>
        <v>0</v>
      </c>
      <c r="T1554" s="94"/>
      <c r="U1554" s="96">
        <f t="shared" si="1223"/>
        <v>0</v>
      </c>
      <c r="V1554" s="99">
        <v>0</v>
      </c>
      <c r="W1554" s="100">
        <v>0</v>
      </c>
      <c r="X1554" s="94">
        <f t="shared" si="1224"/>
        <v>0</v>
      </c>
      <c r="Y1554" s="94" t="str">
        <f t="shared" si="1225"/>
        <v>0</v>
      </c>
      <c r="Z1554" s="94"/>
      <c r="AA1554" s="96">
        <f t="shared" si="1226"/>
        <v>0</v>
      </c>
      <c r="AB1554" s="91">
        <v>124.5</v>
      </c>
      <c r="AC1554" s="119"/>
    </row>
    <row r="1555" spans="1:34" s="4" customFormat="1" ht="15" customHeight="1">
      <c r="A1555" s="81" t="s">
        <v>2140</v>
      </c>
      <c r="B1555" s="90">
        <v>1071567150</v>
      </c>
      <c r="C1555" s="91">
        <f>SUM(U1555+AA1555)</f>
        <v>42.795710000000007</v>
      </c>
      <c r="D1555" s="294">
        <v>12355608</v>
      </c>
      <c r="E1555" s="90" t="s">
        <v>1226</v>
      </c>
      <c r="F1555" s="90" t="s">
        <v>5108</v>
      </c>
      <c r="G1555" s="90" t="s">
        <v>113</v>
      </c>
      <c r="H1555" s="93" t="s">
        <v>2141</v>
      </c>
      <c r="I1555" s="94">
        <v>0</v>
      </c>
      <c r="J1555" s="94">
        <v>0</v>
      </c>
      <c r="K1555" s="95">
        <v>1.9970000000000002E-2</v>
      </c>
      <c r="L1555" s="96">
        <v>0.08</v>
      </c>
      <c r="M1555" s="96">
        <f t="shared" si="1218"/>
        <v>0</v>
      </c>
      <c r="N1555" s="96">
        <f t="shared" si="1219"/>
        <v>0</v>
      </c>
      <c r="O1555" s="96" t="s">
        <v>27</v>
      </c>
      <c r="P1555" s="187">
        <v>207111</v>
      </c>
      <c r="Q1555" s="98">
        <f>VLOOKUP(H1555,Devices!$A$2:$C$2077,3,FALSE)</f>
        <v>209254</v>
      </c>
      <c r="R1555" s="94">
        <f t="shared" si="1221"/>
        <v>2143</v>
      </c>
      <c r="S1555" s="119"/>
      <c r="T1555" s="94">
        <f t="shared" ref="T1555:T1557" si="1245">IF(R1555-I1555&gt;0, R1555-I1555,"0")</f>
        <v>2143</v>
      </c>
      <c r="U1555" s="96">
        <f t="shared" ref="U1555:U1557" si="1246">IF(T1555&gt;0,T1555*K1555,"0")</f>
        <v>42.795710000000007</v>
      </c>
      <c r="V1555" s="99">
        <v>0</v>
      </c>
      <c r="W1555" s="100">
        <v>0</v>
      </c>
      <c r="X1555" s="94">
        <f t="shared" si="1224"/>
        <v>0</v>
      </c>
      <c r="Y1555" s="119"/>
      <c r="Z1555" s="94" t="str">
        <f t="shared" ref="Z1555:Z1557" si="1247">IF(X1555-J1555&gt;0,X1555-J1555,"0")</f>
        <v>0</v>
      </c>
      <c r="AA1555" s="96">
        <f t="shared" ref="AA1555:AA1557" si="1248">IF(Z1555&gt;0,Z1555*L1555,"0")</f>
        <v>0</v>
      </c>
      <c r="AB1555" s="91">
        <v>42.795710000000007</v>
      </c>
      <c r="AC1555" s="119"/>
      <c r="AF1555" s="3"/>
      <c r="AG1555" s="3"/>
      <c r="AH1555" s="3"/>
    </row>
    <row r="1556" spans="1:34" s="4" customFormat="1" ht="15" customHeight="1">
      <c r="A1556" s="81" t="s">
        <v>2140</v>
      </c>
      <c r="B1556" s="90">
        <v>1058767300</v>
      </c>
      <c r="C1556" s="91">
        <f>SUM(U1556+AA1556)</f>
        <v>101.6473</v>
      </c>
      <c r="D1556" s="294">
        <v>12355340</v>
      </c>
      <c r="E1556" s="90" t="s">
        <v>1226</v>
      </c>
      <c r="F1556" s="90" t="s">
        <v>4798</v>
      </c>
      <c r="G1556" s="90" t="s">
        <v>1227</v>
      </c>
      <c r="H1556" s="93" t="s">
        <v>1228</v>
      </c>
      <c r="I1556" s="94">
        <v>0</v>
      </c>
      <c r="J1556" s="94">
        <v>0</v>
      </c>
      <c r="K1556" s="95">
        <v>1.9970000000000002E-2</v>
      </c>
      <c r="L1556" s="96">
        <v>0.08</v>
      </c>
      <c r="M1556" s="96">
        <f t="shared" ref="M1556:M1593" si="1249">I1556*K1556</f>
        <v>0</v>
      </c>
      <c r="N1556" s="96">
        <f t="shared" ref="N1556:N1593" si="1250">J1556*L1556</f>
        <v>0</v>
      </c>
      <c r="O1556" s="96" t="s">
        <v>27</v>
      </c>
      <c r="P1556" s="187">
        <v>202549</v>
      </c>
      <c r="Q1556" s="98">
        <f>VLOOKUP(H1556,Devices!$A$2:$C$2077,3,FALSE)</f>
        <v>207639</v>
      </c>
      <c r="R1556" s="94">
        <f t="shared" ref="R1556:R1593" si="1251">Q1556-P1556</f>
        <v>5090</v>
      </c>
      <c r="S1556" s="119"/>
      <c r="T1556" s="94">
        <f t="shared" si="1245"/>
        <v>5090</v>
      </c>
      <c r="U1556" s="96">
        <f t="shared" si="1246"/>
        <v>101.6473</v>
      </c>
      <c r="V1556" s="99">
        <v>0</v>
      </c>
      <c r="W1556" s="100">
        <v>0</v>
      </c>
      <c r="X1556" s="94">
        <f t="shared" ref="X1556:X1593" si="1252">W1556-V1556</f>
        <v>0</v>
      </c>
      <c r="Y1556" s="119"/>
      <c r="Z1556" s="94" t="str">
        <f t="shared" si="1247"/>
        <v>0</v>
      </c>
      <c r="AA1556" s="96">
        <f t="shared" si="1248"/>
        <v>0</v>
      </c>
      <c r="AB1556" s="91">
        <v>101.6473</v>
      </c>
      <c r="AC1556" s="119"/>
      <c r="AF1556" s="3"/>
    </row>
    <row r="1557" spans="1:34" s="4" customFormat="1" ht="15" customHeight="1">
      <c r="A1557" s="81" t="s">
        <v>2140</v>
      </c>
      <c r="B1557" s="90">
        <v>1058367100</v>
      </c>
      <c r="C1557" s="91">
        <f>SUM(U1557+AA1557)</f>
        <v>144.34316000000001</v>
      </c>
      <c r="D1557" s="294">
        <v>12602024</v>
      </c>
      <c r="E1557" s="90" t="s">
        <v>1274</v>
      </c>
      <c r="F1557" s="90" t="s">
        <v>4792</v>
      </c>
      <c r="G1557" s="90" t="s">
        <v>1191</v>
      </c>
      <c r="H1557" s="93" t="s">
        <v>1275</v>
      </c>
      <c r="I1557" s="94">
        <v>0</v>
      </c>
      <c r="J1557" s="94">
        <v>0</v>
      </c>
      <c r="K1557" s="95">
        <v>1.9970000000000002E-2</v>
      </c>
      <c r="L1557" s="96">
        <v>0.08</v>
      </c>
      <c r="M1557" s="96">
        <f t="shared" si="1249"/>
        <v>0</v>
      </c>
      <c r="N1557" s="96">
        <f t="shared" si="1250"/>
        <v>0</v>
      </c>
      <c r="O1557" s="96" t="s">
        <v>27</v>
      </c>
      <c r="P1557" s="187">
        <v>845706</v>
      </c>
      <c r="Q1557" s="98">
        <f>VLOOKUP(H1557,Devices!$A$2:$C$2077,3,FALSE)</f>
        <v>852934</v>
      </c>
      <c r="R1557" s="94">
        <f t="shared" si="1251"/>
        <v>7228</v>
      </c>
      <c r="S1557" s="119"/>
      <c r="T1557" s="94">
        <f t="shared" si="1245"/>
        <v>7228</v>
      </c>
      <c r="U1557" s="96">
        <f t="shared" si="1246"/>
        <v>144.34316000000001</v>
      </c>
      <c r="V1557" s="99">
        <v>0</v>
      </c>
      <c r="W1557" s="100">
        <f>VLOOKUP(H1557,Devices!$A$2:$D$2077,4,FALSE)</f>
        <v>0</v>
      </c>
      <c r="X1557" s="94">
        <f t="shared" si="1252"/>
        <v>0</v>
      </c>
      <c r="Y1557" s="119"/>
      <c r="Z1557" s="94" t="str">
        <f t="shared" si="1247"/>
        <v>0</v>
      </c>
      <c r="AA1557" s="96">
        <f t="shared" si="1248"/>
        <v>0</v>
      </c>
      <c r="AB1557" s="91">
        <v>144.34316000000001</v>
      </c>
      <c r="AC1557" s="119"/>
    </row>
    <row r="1558" spans="1:34" s="4" customFormat="1" ht="15" customHeight="1">
      <c r="A1558" s="81" t="s">
        <v>2290</v>
      </c>
      <c r="B1558" s="90">
        <v>1058367100</v>
      </c>
      <c r="C1558" s="91">
        <f>SUM(O1558+U1558+AA1558)</f>
        <v>83</v>
      </c>
      <c r="D1558" s="294">
        <v>12355665</v>
      </c>
      <c r="E1558" s="90" t="s">
        <v>1226</v>
      </c>
      <c r="F1558" s="90" t="s">
        <v>4793</v>
      </c>
      <c r="G1558" s="90" t="s">
        <v>2236</v>
      </c>
      <c r="H1558" s="93" t="s">
        <v>2291</v>
      </c>
      <c r="I1558" s="94">
        <v>4000</v>
      </c>
      <c r="J1558" s="94"/>
      <c r="K1558" s="95">
        <v>2.0750000000000001E-2</v>
      </c>
      <c r="L1558" s="96">
        <v>0.08</v>
      </c>
      <c r="M1558" s="96">
        <f t="shared" si="1249"/>
        <v>83</v>
      </c>
      <c r="N1558" s="96">
        <f t="shared" si="1250"/>
        <v>0</v>
      </c>
      <c r="O1558" s="96">
        <f t="shared" ref="O1558:O1563" si="1253">M1558+N1558</f>
        <v>83</v>
      </c>
      <c r="P1558" s="187">
        <v>281433</v>
      </c>
      <c r="Q1558" s="98">
        <f>VLOOKUP(H1558,Devices!$A$2:$C$2077,3,FALSE)</f>
        <v>284481</v>
      </c>
      <c r="R1558" s="94">
        <f t="shared" si="1251"/>
        <v>3048</v>
      </c>
      <c r="S1558" s="94" t="str">
        <f t="shared" ref="S1558:S1563" si="1254">IF(R1558-I1558&gt;0, R1558-I1558,"0")</f>
        <v>0</v>
      </c>
      <c r="T1558" s="94"/>
      <c r="U1558" s="96">
        <f t="shared" ref="U1558:U1563" si="1255">IF(S1558&gt;0,S1558*K1558,"0")</f>
        <v>0</v>
      </c>
      <c r="V1558" s="99">
        <v>0</v>
      </c>
      <c r="W1558" s="100">
        <v>0</v>
      </c>
      <c r="X1558" s="94">
        <f t="shared" si="1252"/>
        <v>0</v>
      </c>
      <c r="Y1558" s="94" t="str">
        <f t="shared" ref="Y1558:Y1563" si="1256">IF(X1558-J1558&gt;0,X1558-J1558,"0")</f>
        <v>0</v>
      </c>
      <c r="Z1558" s="94"/>
      <c r="AA1558" s="96">
        <f t="shared" ref="AA1558:AA1563" si="1257">IF(Y1558&gt;0,Y1558*L1558,"0")</f>
        <v>0</v>
      </c>
      <c r="AB1558" s="91">
        <v>83</v>
      </c>
      <c r="AC1558" s="119"/>
    </row>
    <row r="1559" spans="1:34" s="4" customFormat="1" ht="15" customHeight="1">
      <c r="A1559" s="81" t="s">
        <v>3486</v>
      </c>
      <c r="B1559" s="90">
        <v>1058767400</v>
      </c>
      <c r="C1559" s="91">
        <f>SUM(O1559+U1559+AA1559)</f>
        <v>120.32925</v>
      </c>
      <c r="D1559" s="294">
        <v>12356098</v>
      </c>
      <c r="E1559" s="90" t="s">
        <v>1226</v>
      </c>
      <c r="F1559" s="90" t="s">
        <v>4796</v>
      </c>
      <c r="G1559" s="90" t="s">
        <v>2280</v>
      </c>
      <c r="H1559" s="93" t="s">
        <v>3452</v>
      </c>
      <c r="I1559" s="94">
        <v>4000</v>
      </c>
      <c r="J1559" s="94"/>
      <c r="K1559" s="95">
        <v>2.0750000000000001E-2</v>
      </c>
      <c r="L1559" s="96">
        <v>0.08</v>
      </c>
      <c r="M1559" s="96">
        <f t="shared" si="1249"/>
        <v>83</v>
      </c>
      <c r="N1559" s="96">
        <f t="shared" si="1250"/>
        <v>0</v>
      </c>
      <c r="O1559" s="96">
        <f t="shared" si="1253"/>
        <v>83</v>
      </c>
      <c r="P1559" s="187">
        <v>163024</v>
      </c>
      <c r="Q1559" s="98">
        <f>VLOOKUP(H1559,Devices!$A$2:$C$2077,3,FALSE)</f>
        <v>168823</v>
      </c>
      <c r="R1559" s="94">
        <f t="shared" si="1251"/>
        <v>5799</v>
      </c>
      <c r="S1559" s="94">
        <f t="shared" si="1254"/>
        <v>1799</v>
      </c>
      <c r="T1559" s="94"/>
      <c r="U1559" s="96">
        <f t="shared" si="1255"/>
        <v>37.329250000000002</v>
      </c>
      <c r="V1559" s="99">
        <v>0</v>
      </c>
      <c r="W1559" s="100">
        <v>0</v>
      </c>
      <c r="X1559" s="94">
        <f t="shared" si="1252"/>
        <v>0</v>
      </c>
      <c r="Y1559" s="94" t="str">
        <f t="shared" si="1256"/>
        <v>0</v>
      </c>
      <c r="Z1559" s="94"/>
      <c r="AA1559" s="96">
        <f t="shared" si="1257"/>
        <v>0</v>
      </c>
      <c r="AB1559" s="91">
        <v>120.32925</v>
      </c>
      <c r="AC1559" s="119"/>
    </row>
    <row r="1560" spans="1:34" s="4" customFormat="1" ht="15" customHeight="1">
      <c r="A1560" s="81" t="s">
        <v>3589</v>
      </c>
      <c r="B1560" s="90">
        <v>1058767200</v>
      </c>
      <c r="C1560" s="91">
        <f>SUM(O1560+U1560+AA1560)</f>
        <v>83</v>
      </c>
      <c r="D1560" s="294">
        <v>12356133</v>
      </c>
      <c r="E1560" s="90" t="s">
        <v>1226</v>
      </c>
      <c r="F1560" s="90" t="s">
        <v>4795</v>
      </c>
      <c r="G1560" s="90" t="s">
        <v>2280</v>
      </c>
      <c r="H1560" s="93" t="s">
        <v>3590</v>
      </c>
      <c r="I1560" s="94">
        <v>4000</v>
      </c>
      <c r="J1560" s="94"/>
      <c r="K1560" s="95">
        <v>2.0750000000000001E-2</v>
      </c>
      <c r="L1560" s="96">
        <v>0.08</v>
      </c>
      <c r="M1560" s="96">
        <f t="shared" si="1249"/>
        <v>83</v>
      </c>
      <c r="N1560" s="96">
        <f t="shared" si="1250"/>
        <v>0</v>
      </c>
      <c r="O1560" s="96">
        <f t="shared" si="1253"/>
        <v>83</v>
      </c>
      <c r="P1560" s="187">
        <v>64785</v>
      </c>
      <c r="Q1560" s="98">
        <f>VLOOKUP(H1560,Devices!$A$2:$C$2077,3,FALSE)</f>
        <v>66237</v>
      </c>
      <c r="R1560" s="94">
        <f t="shared" si="1251"/>
        <v>1452</v>
      </c>
      <c r="S1560" s="94" t="str">
        <f t="shared" si="1254"/>
        <v>0</v>
      </c>
      <c r="T1560" s="94"/>
      <c r="U1560" s="96">
        <f t="shared" si="1255"/>
        <v>0</v>
      </c>
      <c r="V1560" s="99">
        <v>0</v>
      </c>
      <c r="W1560" s="100">
        <v>0</v>
      </c>
      <c r="X1560" s="94">
        <f t="shared" si="1252"/>
        <v>0</v>
      </c>
      <c r="Y1560" s="94" t="str">
        <f t="shared" si="1256"/>
        <v>0</v>
      </c>
      <c r="Z1560" s="94"/>
      <c r="AA1560" s="96">
        <f t="shared" si="1257"/>
        <v>0</v>
      </c>
      <c r="AB1560" s="91">
        <v>83</v>
      </c>
      <c r="AC1560" s="119"/>
    </row>
    <row r="1561" spans="1:34" s="4" customFormat="1" ht="15" customHeight="1">
      <c r="A1561" s="81" t="s">
        <v>3662</v>
      </c>
      <c r="B1561" s="90">
        <v>1058367100</v>
      </c>
      <c r="C1561" s="91">
        <f>SUM(O1561+U1561+AA1561)</f>
        <v>509.39</v>
      </c>
      <c r="D1561" s="294">
        <v>12356145</v>
      </c>
      <c r="E1561" s="90" t="s">
        <v>1226</v>
      </c>
      <c r="F1561" s="90" t="s">
        <v>4793</v>
      </c>
      <c r="G1561" s="90" t="s">
        <v>2296</v>
      </c>
      <c r="H1561" s="93" t="s">
        <v>3643</v>
      </c>
      <c r="I1561" s="94">
        <v>1000</v>
      </c>
      <c r="J1561" s="94">
        <v>1000</v>
      </c>
      <c r="K1561" s="95">
        <v>2.0750000000000001E-2</v>
      </c>
      <c r="L1561" s="96">
        <v>0.08</v>
      </c>
      <c r="M1561" s="96">
        <f t="shared" si="1249"/>
        <v>20.75</v>
      </c>
      <c r="N1561" s="96">
        <f t="shared" si="1250"/>
        <v>80</v>
      </c>
      <c r="O1561" s="96">
        <f t="shared" si="1253"/>
        <v>100.75</v>
      </c>
      <c r="P1561" s="187">
        <v>13130</v>
      </c>
      <c r="Q1561" s="98">
        <f>VLOOKUP(H1561,Devices!$A$2:$C$2077,3,FALSE)</f>
        <v>13306</v>
      </c>
      <c r="R1561" s="94">
        <f t="shared" si="1251"/>
        <v>176</v>
      </c>
      <c r="S1561" s="94" t="str">
        <f t="shared" si="1254"/>
        <v>0</v>
      </c>
      <c r="T1561" s="94"/>
      <c r="U1561" s="96">
        <f t="shared" si="1255"/>
        <v>0</v>
      </c>
      <c r="V1561" s="99">
        <v>138662</v>
      </c>
      <c r="W1561" s="100">
        <f>VLOOKUP(H1561,Devices!$A$2:$D$2077,4,FALSE)</f>
        <v>144770</v>
      </c>
      <c r="X1561" s="94">
        <f t="shared" si="1252"/>
        <v>6108</v>
      </c>
      <c r="Y1561" s="94">
        <f t="shared" si="1256"/>
        <v>5108</v>
      </c>
      <c r="Z1561" s="94"/>
      <c r="AA1561" s="96">
        <f t="shared" si="1257"/>
        <v>408.64</v>
      </c>
      <c r="AB1561" s="91">
        <v>509.39</v>
      </c>
      <c r="AC1561" s="119"/>
    </row>
    <row r="1562" spans="1:34" s="4" customFormat="1" ht="15" customHeight="1">
      <c r="A1562" s="81" t="s">
        <v>4080</v>
      </c>
      <c r="B1562" s="90">
        <v>1058767200</v>
      </c>
      <c r="C1562" s="91">
        <f>SUM(O1562+U1562+AA1562)</f>
        <v>83</v>
      </c>
      <c r="D1562" s="294">
        <v>12355933</v>
      </c>
      <c r="E1562" s="90" t="s">
        <v>1226</v>
      </c>
      <c r="F1562" s="90" t="s">
        <v>5107</v>
      </c>
      <c r="G1562" s="90" t="s">
        <v>2280</v>
      </c>
      <c r="H1562" s="93" t="s">
        <v>4051</v>
      </c>
      <c r="I1562" s="94">
        <v>4000</v>
      </c>
      <c r="J1562" s="94"/>
      <c r="K1562" s="95">
        <v>2.0750000000000001E-2</v>
      </c>
      <c r="L1562" s="96">
        <v>0.08</v>
      </c>
      <c r="M1562" s="96">
        <f t="shared" si="1249"/>
        <v>83</v>
      </c>
      <c r="N1562" s="96">
        <f t="shared" si="1250"/>
        <v>0</v>
      </c>
      <c r="O1562" s="96">
        <f t="shared" si="1253"/>
        <v>83</v>
      </c>
      <c r="P1562" s="187">
        <v>42506</v>
      </c>
      <c r="Q1562" s="98">
        <f>VLOOKUP(H1562,Devices!$A$2:$C$2077,3,FALSE)</f>
        <v>44277</v>
      </c>
      <c r="R1562" s="94">
        <f t="shared" si="1251"/>
        <v>1771</v>
      </c>
      <c r="S1562" s="94" t="str">
        <f t="shared" si="1254"/>
        <v>0</v>
      </c>
      <c r="T1562" s="94"/>
      <c r="U1562" s="96">
        <f t="shared" si="1255"/>
        <v>0</v>
      </c>
      <c r="V1562" s="99">
        <v>0</v>
      </c>
      <c r="W1562" s="100">
        <v>0</v>
      </c>
      <c r="X1562" s="94">
        <f t="shared" si="1252"/>
        <v>0</v>
      </c>
      <c r="Y1562" s="94" t="str">
        <f t="shared" si="1256"/>
        <v>0</v>
      </c>
      <c r="Z1562" s="94"/>
      <c r="AA1562" s="96">
        <f t="shared" si="1257"/>
        <v>0</v>
      </c>
      <c r="AB1562" s="91">
        <v>83</v>
      </c>
      <c r="AC1562" s="119"/>
    </row>
    <row r="1563" spans="1:34" s="4" customFormat="1" ht="15" customHeight="1">
      <c r="A1563" s="81" t="s">
        <v>4110</v>
      </c>
      <c r="B1563" s="90">
        <v>1058767200</v>
      </c>
      <c r="C1563" s="91">
        <f>SUM(O1563+U1563+AA1563)</f>
        <v>48.057000000000002</v>
      </c>
      <c r="D1563" s="294">
        <v>12355955</v>
      </c>
      <c r="E1563" s="90" t="s">
        <v>1226</v>
      </c>
      <c r="F1563" s="90" t="s">
        <v>4797</v>
      </c>
      <c r="G1563" s="90" t="s">
        <v>4009</v>
      </c>
      <c r="H1563" s="93" t="s">
        <v>4111</v>
      </c>
      <c r="I1563" s="94">
        <v>2000</v>
      </c>
      <c r="J1563" s="94"/>
      <c r="K1563" s="95">
        <v>2.0750000000000001E-2</v>
      </c>
      <c r="L1563" s="96">
        <v>0.08</v>
      </c>
      <c r="M1563" s="96">
        <f t="shared" si="1249"/>
        <v>41.5</v>
      </c>
      <c r="N1563" s="96">
        <f t="shared" si="1250"/>
        <v>0</v>
      </c>
      <c r="O1563" s="96">
        <f t="shared" si="1253"/>
        <v>41.5</v>
      </c>
      <c r="P1563" s="187">
        <v>47923</v>
      </c>
      <c r="Q1563" s="98">
        <f>VLOOKUP(H1563,Devices!$A$2:$C$2077,3,FALSE)</f>
        <v>50239</v>
      </c>
      <c r="R1563" s="94">
        <f t="shared" si="1251"/>
        <v>2316</v>
      </c>
      <c r="S1563" s="94">
        <f t="shared" si="1254"/>
        <v>316</v>
      </c>
      <c r="T1563" s="94"/>
      <c r="U1563" s="96">
        <f t="shared" si="1255"/>
        <v>6.5570000000000004</v>
      </c>
      <c r="V1563" s="99">
        <v>0</v>
      </c>
      <c r="W1563" s="100">
        <v>0</v>
      </c>
      <c r="X1563" s="94">
        <f t="shared" si="1252"/>
        <v>0</v>
      </c>
      <c r="Y1563" s="94" t="str">
        <f t="shared" si="1256"/>
        <v>0</v>
      </c>
      <c r="Z1563" s="94"/>
      <c r="AA1563" s="96">
        <f t="shared" si="1257"/>
        <v>0</v>
      </c>
      <c r="AB1563" s="91">
        <v>48.057000000000002</v>
      </c>
      <c r="AC1563" s="119"/>
    </row>
    <row r="1564" spans="1:34" s="4" customFormat="1" ht="15" customHeight="1">
      <c r="A1564" s="81" t="s">
        <v>4760</v>
      </c>
      <c r="B1564" s="90">
        <v>1071567150</v>
      </c>
      <c r="C1564" s="91">
        <f>SUM(O1564+U1564+AA1564)</f>
        <v>83</v>
      </c>
      <c r="D1564" s="294">
        <v>12356309</v>
      </c>
      <c r="E1564" s="90" t="s">
        <v>1226</v>
      </c>
      <c r="F1564" s="90" t="s">
        <v>5106</v>
      </c>
      <c r="G1564" s="90" t="s">
        <v>2280</v>
      </c>
      <c r="H1564" s="93" t="s">
        <v>4761</v>
      </c>
      <c r="I1564" s="94">
        <v>4000</v>
      </c>
      <c r="J1564" s="94"/>
      <c r="K1564" s="95">
        <v>2.0750000000000001E-2</v>
      </c>
      <c r="L1564" s="96">
        <v>0.08</v>
      </c>
      <c r="M1564" s="96">
        <f t="shared" ref="M1564" si="1258">I1564*K1564</f>
        <v>83</v>
      </c>
      <c r="N1564" s="96">
        <f t="shared" ref="N1564" si="1259">J1564*L1564</f>
        <v>0</v>
      </c>
      <c r="O1564" s="96">
        <f t="shared" ref="O1564" si="1260">M1564+N1564</f>
        <v>83</v>
      </c>
      <c r="P1564" s="187">
        <v>30224</v>
      </c>
      <c r="Q1564" s="98">
        <f>VLOOKUP(H1564,Devices!$A$2:$C$2077,3,FALSE)</f>
        <v>30932</v>
      </c>
      <c r="R1564" s="94">
        <f t="shared" ref="R1564" si="1261">Q1564-P1564</f>
        <v>708</v>
      </c>
      <c r="S1564" s="94" t="str">
        <f t="shared" ref="S1564" si="1262">IF(R1564-I1564&gt;0, R1564-I1564,"0")</f>
        <v>0</v>
      </c>
      <c r="T1564" s="94"/>
      <c r="U1564" s="96">
        <f t="shared" ref="U1564" si="1263">IF(S1564&gt;0,S1564*K1564,"0")</f>
        <v>0</v>
      </c>
      <c r="V1564" s="99">
        <v>0</v>
      </c>
      <c r="W1564" s="100">
        <v>0</v>
      </c>
      <c r="X1564" s="94">
        <f t="shared" ref="X1564" si="1264">W1564-V1564</f>
        <v>0</v>
      </c>
      <c r="Y1564" s="94" t="str">
        <f t="shared" ref="Y1564" si="1265">IF(X1564-J1564&gt;0,X1564-J1564,"0")</f>
        <v>0</v>
      </c>
      <c r="Z1564" s="94"/>
      <c r="AA1564" s="96">
        <f t="shared" ref="AA1564" si="1266">IF(Y1564&gt;0,Y1564*L1564,"0")</f>
        <v>0</v>
      </c>
      <c r="AB1564" s="91">
        <v>83</v>
      </c>
      <c r="AC1564" s="119"/>
    </row>
    <row r="1565" spans="1:34" s="4" customFormat="1" ht="15" customHeight="1">
      <c r="A1565" s="81" t="s">
        <v>4840</v>
      </c>
      <c r="B1565" s="90">
        <v>1058367100</v>
      </c>
      <c r="C1565" s="91">
        <f>SUM(O1565+U1565+AA1565)</f>
        <v>108.28</v>
      </c>
      <c r="D1565" s="294">
        <v>12356313</v>
      </c>
      <c r="E1565" s="90" t="s">
        <v>1226</v>
      </c>
      <c r="F1565" s="90" t="s">
        <v>4841</v>
      </c>
      <c r="G1565" s="90" t="s">
        <v>2362</v>
      </c>
      <c r="H1565" s="93" t="s">
        <v>4811</v>
      </c>
      <c r="I1565" s="94">
        <v>4000</v>
      </c>
      <c r="J1565" s="94">
        <v>100</v>
      </c>
      <c r="K1565" s="95">
        <v>2.0750000000000001E-2</v>
      </c>
      <c r="L1565" s="96">
        <v>0.08</v>
      </c>
      <c r="M1565" s="96">
        <f t="shared" ref="M1565" si="1267">I1565*K1565</f>
        <v>83</v>
      </c>
      <c r="N1565" s="96">
        <f t="shared" ref="N1565" si="1268">J1565*L1565</f>
        <v>8</v>
      </c>
      <c r="O1565" s="96">
        <f t="shared" ref="O1565" si="1269">M1565+N1565</f>
        <v>91</v>
      </c>
      <c r="P1565" s="187">
        <v>9138</v>
      </c>
      <c r="Q1565" s="98">
        <f>VLOOKUP(H1565,Devices!$A$2:$C$2077,3,FALSE)</f>
        <v>9184</v>
      </c>
      <c r="R1565" s="94">
        <f t="shared" ref="R1565" si="1270">Q1565-P1565</f>
        <v>46</v>
      </c>
      <c r="S1565" s="94" t="str">
        <f t="shared" ref="S1565" si="1271">IF(R1565-I1565&gt;0, R1565-I1565,"0")</f>
        <v>0</v>
      </c>
      <c r="T1565" s="94"/>
      <c r="U1565" s="96">
        <f t="shared" ref="U1565" si="1272">IF(S1565&gt;0,S1565*K1565,"0")</f>
        <v>0</v>
      </c>
      <c r="V1565" s="99">
        <v>9821</v>
      </c>
      <c r="W1565" s="100">
        <f>VLOOKUP(H1565,Devices!$A$2:$D$2077,4,FALSE)</f>
        <v>10137</v>
      </c>
      <c r="X1565" s="94">
        <f t="shared" ref="X1565" si="1273">W1565-V1565</f>
        <v>316</v>
      </c>
      <c r="Y1565" s="94">
        <f t="shared" ref="Y1565" si="1274">IF(X1565-J1565&gt;0,X1565-J1565,"0")</f>
        <v>216</v>
      </c>
      <c r="Z1565" s="94"/>
      <c r="AA1565" s="96">
        <f t="shared" ref="AA1565" si="1275">IF(Y1565&gt;0,Y1565*L1565,"0")</f>
        <v>17.28</v>
      </c>
      <c r="AB1565" s="91">
        <v>108.28</v>
      </c>
      <c r="AC1565" s="119"/>
    </row>
    <row r="1566" spans="1:34" s="4" customFormat="1" ht="15" customHeight="1">
      <c r="A1566" s="81" t="s">
        <v>4842</v>
      </c>
      <c r="B1566" s="90">
        <v>1058767200</v>
      </c>
      <c r="C1566" s="91">
        <f>SUM(O1566+U1566+AA1566)</f>
        <v>83</v>
      </c>
      <c r="D1566" s="294">
        <v>12356328</v>
      </c>
      <c r="E1566" s="90" t="s">
        <v>1226</v>
      </c>
      <c r="F1566" s="90" t="s">
        <v>4843</v>
      </c>
      <c r="G1566" s="90" t="s">
        <v>2280</v>
      </c>
      <c r="H1566" s="93" t="s">
        <v>4816</v>
      </c>
      <c r="I1566" s="94">
        <v>4000</v>
      </c>
      <c r="J1566" s="94">
        <v>0</v>
      </c>
      <c r="K1566" s="95">
        <v>2.0750000000000001E-2</v>
      </c>
      <c r="L1566" s="96">
        <v>0.08</v>
      </c>
      <c r="M1566" s="96">
        <f t="shared" ref="M1566" si="1276">I1566*K1566</f>
        <v>83</v>
      </c>
      <c r="N1566" s="96">
        <f t="shared" ref="N1566" si="1277">J1566*L1566</f>
        <v>0</v>
      </c>
      <c r="O1566" s="96">
        <f t="shared" ref="O1566" si="1278">M1566+N1566</f>
        <v>83</v>
      </c>
      <c r="P1566" s="187">
        <v>14915</v>
      </c>
      <c r="Q1566" s="98">
        <f>VLOOKUP(H1566,Devices!$A$2:$C$2077,3,FALSE)</f>
        <v>15547</v>
      </c>
      <c r="R1566" s="94">
        <f t="shared" ref="R1566" si="1279">Q1566-P1566</f>
        <v>632</v>
      </c>
      <c r="S1566" s="94" t="str">
        <f t="shared" ref="S1566" si="1280">IF(R1566-I1566&gt;0, R1566-I1566,"0")</f>
        <v>0</v>
      </c>
      <c r="T1566" s="94"/>
      <c r="U1566" s="96">
        <f t="shared" ref="U1566" si="1281">IF(S1566&gt;0,S1566*K1566,"0")</f>
        <v>0</v>
      </c>
      <c r="V1566" s="99">
        <v>0</v>
      </c>
      <c r="W1566" s="100">
        <v>0</v>
      </c>
      <c r="X1566" s="94">
        <f t="shared" ref="X1566" si="1282">W1566-V1566</f>
        <v>0</v>
      </c>
      <c r="Y1566" s="94" t="str">
        <f t="shared" ref="Y1566" si="1283">IF(X1566-J1566&gt;0,X1566-J1566,"0")</f>
        <v>0</v>
      </c>
      <c r="Z1566" s="94"/>
      <c r="AA1566" s="96">
        <f t="shared" ref="AA1566" si="1284">IF(Y1566&gt;0,Y1566*L1566,"0")</f>
        <v>0</v>
      </c>
      <c r="AB1566" s="91">
        <v>83</v>
      </c>
      <c r="AC1566" s="119"/>
    </row>
    <row r="1567" spans="1:34" s="4" customFormat="1" ht="15" customHeight="1">
      <c r="A1567" s="81" t="s">
        <v>5100</v>
      </c>
      <c r="B1567" s="90">
        <v>1071567150</v>
      </c>
      <c r="C1567" s="91">
        <f>SUM(O1567+U1567+AA1567)</f>
        <v>83</v>
      </c>
      <c r="D1567" s="294">
        <v>12356394</v>
      </c>
      <c r="E1567" s="90" t="s">
        <v>1226</v>
      </c>
      <c r="F1567" s="90" t="s">
        <v>5101</v>
      </c>
      <c r="G1567" s="90" t="s">
        <v>2280</v>
      </c>
      <c r="H1567" s="93" t="s">
        <v>5102</v>
      </c>
      <c r="I1567" s="94">
        <v>4000</v>
      </c>
      <c r="J1567" s="94">
        <v>0</v>
      </c>
      <c r="K1567" s="95">
        <v>2.0750000000000001E-2</v>
      </c>
      <c r="L1567" s="96">
        <v>0.08</v>
      </c>
      <c r="M1567" s="96">
        <f t="shared" ref="M1567" si="1285">I1567*K1567</f>
        <v>83</v>
      </c>
      <c r="N1567" s="96">
        <f t="shared" ref="N1567" si="1286">J1567*L1567</f>
        <v>0</v>
      </c>
      <c r="O1567" s="96">
        <f t="shared" ref="O1567" si="1287">M1567+N1567</f>
        <v>83</v>
      </c>
      <c r="P1567" s="187">
        <v>34657</v>
      </c>
      <c r="Q1567" s="98">
        <f>VLOOKUP(H1567,Devices!$A$2:$C$2077,3,FALSE)</f>
        <v>36799</v>
      </c>
      <c r="R1567" s="94">
        <f t="shared" ref="R1567" si="1288">Q1567-P1567</f>
        <v>2142</v>
      </c>
      <c r="S1567" s="94" t="str">
        <f t="shared" ref="S1567" si="1289">IF(R1567-I1567&gt;0, R1567-I1567,"0")</f>
        <v>0</v>
      </c>
      <c r="T1567" s="94"/>
      <c r="U1567" s="96">
        <f t="shared" ref="U1567" si="1290">IF(S1567&gt;0,S1567*K1567,"0")</f>
        <v>0</v>
      </c>
      <c r="V1567" s="99">
        <v>0</v>
      </c>
      <c r="W1567" s="100">
        <v>0</v>
      </c>
      <c r="X1567" s="94">
        <f t="shared" ref="X1567" si="1291">W1567-V1567</f>
        <v>0</v>
      </c>
      <c r="Y1567" s="94" t="str">
        <f t="shared" ref="Y1567" si="1292">IF(X1567-J1567&gt;0,X1567-J1567,"0")</f>
        <v>0</v>
      </c>
      <c r="Z1567" s="94"/>
      <c r="AA1567" s="96">
        <f t="shared" ref="AA1567" si="1293">IF(Y1567&gt;0,Y1567*L1567,"0")</f>
        <v>0</v>
      </c>
      <c r="AB1567" s="91">
        <v>83</v>
      </c>
      <c r="AC1567" s="119"/>
    </row>
    <row r="1568" spans="1:34" s="4" customFormat="1" ht="15" customHeight="1">
      <c r="A1568" s="81" t="s">
        <v>5100</v>
      </c>
      <c r="B1568" s="90">
        <v>1071567150</v>
      </c>
      <c r="C1568" s="91">
        <f>SUM(O1568+U1568+AA1568)</f>
        <v>83</v>
      </c>
      <c r="D1568" s="294">
        <v>12356393</v>
      </c>
      <c r="E1568" s="90" t="s">
        <v>1226</v>
      </c>
      <c r="F1568" s="90" t="s">
        <v>5103</v>
      </c>
      <c r="G1568" s="90" t="s">
        <v>2200</v>
      </c>
      <c r="H1568" s="93" t="s">
        <v>5104</v>
      </c>
      <c r="I1568" s="94">
        <v>4000</v>
      </c>
      <c r="J1568" s="94">
        <v>0</v>
      </c>
      <c r="K1568" s="95">
        <v>2.0750000000000001E-2</v>
      </c>
      <c r="L1568" s="96">
        <v>0.08</v>
      </c>
      <c r="M1568" s="96">
        <f t="shared" ref="M1568" si="1294">I1568*K1568</f>
        <v>83</v>
      </c>
      <c r="N1568" s="96">
        <f t="shared" ref="N1568" si="1295">J1568*L1568</f>
        <v>0</v>
      </c>
      <c r="O1568" s="96">
        <f t="shared" ref="O1568" si="1296">M1568+N1568</f>
        <v>83</v>
      </c>
      <c r="P1568" s="187">
        <v>29920</v>
      </c>
      <c r="Q1568" s="98">
        <f>VLOOKUP(H1568,Devices!$A$2:$C$2077,3,FALSE)</f>
        <v>32708</v>
      </c>
      <c r="R1568" s="94">
        <f t="shared" ref="R1568" si="1297">Q1568-P1568</f>
        <v>2788</v>
      </c>
      <c r="S1568" s="94" t="str">
        <f t="shared" ref="S1568" si="1298">IF(R1568-I1568&gt;0, R1568-I1568,"0")</f>
        <v>0</v>
      </c>
      <c r="T1568" s="94"/>
      <c r="U1568" s="96">
        <f t="shared" ref="U1568" si="1299">IF(S1568&gt;0,S1568*K1568,"0")</f>
        <v>0</v>
      </c>
      <c r="V1568" s="99">
        <v>0</v>
      </c>
      <c r="W1568" s="100">
        <v>0</v>
      </c>
      <c r="X1568" s="94">
        <f t="shared" ref="X1568" si="1300">W1568-V1568</f>
        <v>0</v>
      </c>
      <c r="Y1568" s="94" t="str">
        <f t="shared" ref="Y1568" si="1301">IF(X1568-J1568&gt;0,X1568-J1568,"0")</f>
        <v>0</v>
      </c>
      <c r="Z1568" s="94"/>
      <c r="AA1568" s="96">
        <f t="shared" ref="AA1568" si="1302">IF(Y1568&gt;0,Y1568*L1568,"0")</f>
        <v>0</v>
      </c>
      <c r="AB1568" s="91">
        <v>83</v>
      </c>
      <c r="AC1568" s="119"/>
    </row>
    <row r="1569" spans="1:34" s="4" customFormat="1" ht="15" customHeight="1">
      <c r="A1569" s="81" t="s">
        <v>6718</v>
      </c>
      <c r="B1569" s="90">
        <v>1058367100</v>
      </c>
      <c r="C1569" s="91">
        <f>SUM(U1569+AA1569)</f>
        <v>0.27993999999999997</v>
      </c>
      <c r="D1569" s="294">
        <v>13586843</v>
      </c>
      <c r="E1569" s="90" t="s">
        <v>1226</v>
      </c>
      <c r="F1569" s="90" t="s">
        <v>4790</v>
      </c>
      <c r="G1569" s="90" t="s">
        <v>2362</v>
      </c>
      <c r="H1569" s="93" t="s">
        <v>6719</v>
      </c>
      <c r="I1569" s="94">
        <v>0</v>
      </c>
      <c r="J1569" s="94">
        <v>0</v>
      </c>
      <c r="K1569" s="95">
        <v>1.9970000000000002E-2</v>
      </c>
      <c r="L1569" s="96">
        <v>0.08</v>
      </c>
      <c r="M1569" s="96">
        <f>I1569*K1569</f>
        <v>0</v>
      </c>
      <c r="N1569" s="96">
        <f>J1569*L1569</f>
        <v>0</v>
      </c>
      <c r="O1569" s="96" t="s">
        <v>27</v>
      </c>
      <c r="P1569" s="187">
        <v>1</v>
      </c>
      <c r="Q1569" s="98">
        <f>VLOOKUP(H1569,Devices!$A$2:$C$2077,3,FALSE)</f>
        <v>3</v>
      </c>
      <c r="R1569" s="94">
        <f>Q1569-P1569</f>
        <v>2</v>
      </c>
      <c r="S1569" s="119"/>
      <c r="T1569" s="94">
        <f>IF(R1569-I1569&gt;0, R1569-I1569,"0")</f>
        <v>2</v>
      </c>
      <c r="U1569" s="96">
        <f>IF(T1569&gt;0,T1569*K1569,"0")</f>
        <v>3.9940000000000003E-2</v>
      </c>
      <c r="V1569" s="99">
        <v>0</v>
      </c>
      <c r="W1569" s="100">
        <f>VLOOKUP(H1569,Devices!$A$2:$D$2077,4,FALSE)</f>
        <v>3</v>
      </c>
      <c r="X1569" s="94">
        <f>W1569-V1569</f>
        <v>3</v>
      </c>
      <c r="Y1569" s="119"/>
      <c r="Z1569" s="94">
        <f>IF(X1569-J1569&gt;0,X1569-J1569,"0")</f>
        <v>3</v>
      </c>
      <c r="AA1569" s="96">
        <f>IF(Z1569&gt;0,Z1569*L1569,"0")</f>
        <v>0.24</v>
      </c>
      <c r="AB1569" s="91">
        <v>0.27993999999999997</v>
      </c>
      <c r="AC1569" s="119"/>
    </row>
    <row r="1570" spans="1:34" s="3" customFormat="1" ht="15" customHeight="1">
      <c r="A1570" s="81">
        <v>196</v>
      </c>
      <c r="B1570" s="90">
        <v>1061973600</v>
      </c>
      <c r="C1570" s="91">
        <f>SUM(U1570+AA1570)</f>
        <v>12.001970000000002</v>
      </c>
      <c r="D1570" s="294">
        <v>12355229</v>
      </c>
      <c r="E1570" s="90" t="s">
        <v>1338</v>
      </c>
      <c r="F1570" s="90" t="s">
        <v>6547</v>
      </c>
      <c r="G1570" s="90" t="s">
        <v>904</v>
      </c>
      <c r="H1570" s="93" t="s">
        <v>1339</v>
      </c>
      <c r="I1570" s="94">
        <v>0</v>
      </c>
      <c r="J1570" s="94">
        <v>0</v>
      </c>
      <c r="K1570" s="95">
        <v>1.9970000000000002E-2</v>
      </c>
      <c r="L1570" s="96">
        <v>0.08</v>
      </c>
      <c r="M1570" s="96">
        <f t="shared" si="1249"/>
        <v>0</v>
      </c>
      <c r="N1570" s="96">
        <f t="shared" si="1250"/>
        <v>0</v>
      </c>
      <c r="O1570" s="96" t="s">
        <v>27</v>
      </c>
      <c r="P1570" s="187">
        <v>21093</v>
      </c>
      <c r="Q1570" s="98">
        <f>VLOOKUP(H1570,[1]Billing!$I$2:$S$2302,11,FALSE)</f>
        <v>21694</v>
      </c>
      <c r="R1570" s="94">
        <f t="shared" si="1251"/>
        <v>601</v>
      </c>
      <c r="S1570" s="119"/>
      <c r="T1570" s="94">
        <f t="shared" ref="T1570:T1603" si="1303">IF(R1570-I1570&gt;0, R1570-I1570,"0")</f>
        <v>601</v>
      </c>
      <c r="U1570" s="96">
        <f t="shared" ref="U1570:U1603" si="1304">IF(T1570&gt;0,T1570*K1570,"0")</f>
        <v>12.001970000000002</v>
      </c>
      <c r="V1570" s="99">
        <v>0</v>
      </c>
      <c r="W1570" s="100">
        <f>VLOOKUP(H1570,[1]Billing!$I$2:$Y$2302,17,FALSE)</f>
        <v>0</v>
      </c>
      <c r="X1570" s="94">
        <f t="shared" si="1252"/>
        <v>0</v>
      </c>
      <c r="Y1570" s="119"/>
      <c r="Z1570" s="94" t="str">
        <f t="shared" ref="Z1570:Z1603" si="1305">IF(X1570-J1570&gt;0,X1570-J1570,"0")</f>
        <v>0</v>
      </c>
      <c r="AA1570" s="96">
        <f t="shared" ref="AA1570:AA1603" si="1306">IF(Z1570&gt;0,Z1570*L1570,"0")</f>
        <v>0</v>
      </c>
      <c r="AB1570" s="91">
        <v>12.001970000000002</v>
      </c>
      <c r="AC1570" s="119"/>
      <c r="AF1570" s="4"/>
      <c r="AG1570" s="4"/>
      <c r="AH1570" s="4"/>
    </row>
    <row r="1571" spans="1:34" s="3" customFormat="1" ht="15" customHeight="1">
      <c r="A1571" s="81">
        <v>196</v>
      </c>
      <c r="B1571" s="90">
        <v>1061973600</v>
      </c>
      <c r="C1571" s="91">
        <f>SUM(U1571+AA1571)</f>
        <v>5.13889</v>
      </c>
      <c r="D1571" s="294">
        <v>12355231</v>
      </c>
      <c r="E1571" s="90" t="s">
        <v>1338</v>
      </c>
      <c r="F1571" s="90" t="s">
        <v>6548</v>
      </c>
      <c r="G1571" s="90" t="s">
        <v>1578</v>
      </c>
      <c r="H1571" s="93" t="s">
        <v>1340</v>
      </c>
      <c r="I1571" s="94">
        <v>0</v>
      </c>
      <c r="J1571" s="94">
        <v>0</v>
      </c>
      <c r="K1571" s="95">
        <v>1.9970000000000002E-2</v>
      </c>
      <c r="L1571" s="96">
        <v>0.08</v>
      </c>
      <c r="M1571" s="96">
        <f t="shared" si="1249"/>
        <v>0</v>
      </c>
      <c r="N1571" s="96">
        <f t="shared" si="1250"/>
        <v>0</v>
      </c>
      <c r="O1571" s="96" t="s">
        <v>27</v>
      </c>
      <c r="P1571" s="187">
        <v>3709</v>
      </c>
      <c r="Q1571" s="98">
        <f>VLOOKUP(H1571,Devices!$A$2:$C$2077,3,FALSE)</f>
        <v>3746</v>
      </c>
      <c r="R1571" s="94">
        <f t="shared" si="1251"/>
        <v>37</v>
      </c>
      <c r="S1571" s="119"/>
      <c r="T1571" s="94">
        <f t="shared" si="1303"/>
        <v>37</v>
      </c>
      <c r="U1571" s="96">
        <f t="shared" si="1304"/>
        <v>0.73889000000000005</v>
      </c>
      <c r="V1571" s="99">
        <v>9500</v>
      </c>
      <c r="W1571" s="100">
        <f>VLOOKUP(H1571,Devices!$A$2:$D$2077,4,FALSE)</f>
        <v>9555</v>
      </c>
      <c r="X1571" s="94">
        <f t="shared" si="1252"/>
        <v>55</v>
      </c>
      <c r="Y1571" s="119"/>
      <c r="Z1571" s="94">
        <f t="shared" si="1305"/>
        <v>55</v>
      </c>
      <c r="AA1571" s="96">
        <f t="shared" si="1306"/>
        <v>4.4000000000000004</v>
      </c>
      <c r="AB1571" s="91">
        <v>5.13889</v>
      </c>
      <c r="AC1571" s="119"/>
      <c r="AF1571" s="4"/>
    </row>
    <row r="1572" spans="1:34" s="3" customFormat="1" ht="15" customHeight="1">
      <c r="A1572" s="81" t="s">
        <v>4414</v>
      </c>
      <c r="B1572" s="90">
        <v>1061973600</v>
      </c>
      <c r="C1572" s="91">
        <f>SUM(U1572+AA1572)</f>
        <v>105.36172000000001</v>
      </c>
      <c r="D1572" s="294">
        <v>12355564</v>
      </c>
      <c r="E1572" s="90" t="s">
        <v>1338</v>
      </c>
      <c r="F1572" s="90" t="s">
        <v>4415</v>
      </c>
      <c r="G1572" s="90" t="s">
        <v>851</v>
      </c>
      <c r="H1572" s="93" t="s">
        <v>4416</v>
      </c>
      <c r="I1572" s="94">
        <v>0</v>
      </c>
      <c r="J1572" s="94">
        <v>0</v>
      </c>
      <c r="K1572" s="95">
        <v>1.9970000000000002E-2</v>
      </c>
      <c r="L1572" s="96">
        <v>0.08</v>
      </c>
      <c r="M1572" s="96">
        <f t="shared" si="1249"/>
        <v>0</v>
      </c>
      <c r="N1572" s="96">
        <f t="shared" si="1250"/>
        <v>0</v>
      </c>
      <c r="O1572" s="96" t="s">
        <v>27</v>
      </c>
      <c r="P1572" s="187">
        <v>82947</v>
      </c>
      <c r="Q1572" s="98">
        <f>VLOOKUP(H1572,[1]Billing!$I$2:$S$2302,11,FALSE)</f>
        <v>88223</v>
      </c>
      <c r="R1572" s="94">
        <f t="shared" si="1251"/>
        <v>5276</v>
      </c>
      <c r="S1572" s="119"/>
      <c r="T1572" s="94">
        <f t="shared" si="1303"/>
        <v>5276</v>
      </c>
      <c r="U1572" s="96">
        <f t="shared" si="1304"/>
        <v>105.36172000000001</v>
      </c>
      <c r="V1572" s="99">
        <v>0</v>
      </c>
      <c r="W1572" s="100">
        <f>VLOOKUP(H1572,[1]Billing!$I$2:$Y$2302,17,FALSE)</f>
        <v>0</v>
      </c>
      <c r="X1572" s="94">
        <f t="shared" si="1252"/>
        <v>0</v>
      </c>
      <c r="Y1572" s="119"/>
      <c r="Z1572" s="94" t="str">
        <f t="shared" si="1305"/>
        <v>0</v>
      </c>
      <c r="AA1572" s="96">
        <f t="shared" si="1306"/>
        <v>0</v>
      </c>
      <c r="AB1572" s="91">
        <v>105.36172000000001</v>
      </c>
      <c r="AC1572" s="119"/>
    </row>
    <row r="1573" spans="1:34" s="3" customFormat="1" ht="15" customHeight="1">
      <c r="A1573" s="81">
        <v>197</v>
      </c>
      <c r="B1573" s="90">
        <v>1071512600</v>
      </c>
      <c r="C1573" s="91">
        <f>SUM(U1573+AA1573)</f>
        <v>171.52233000000001</v>
      </c>
      <c r="D1573" s="294">
        <v>12355238</v>
      </c>
      <c r="E1573" s="90" t="s">
        <v>1233</v>
      </c>
      <c r="F1573" s="90" t="s">
        <v>6543</v>
      </c>
      <c r="G1573" s="90" t="s">
        <v>851</v>
      </c>
      <c r="H1573" s="93" t="s">
        <v>1317</v>
      </c>
      <c r="I1573" s="94">
        <v>0</v>
      </c>
      <c r="J1573" s="94">
        <v>0</v>
      </c>
      <c r="K1573" s="95">
        <v>1.9970000000000002E-2</v>
      </c>
      <c r="L1573" s="96">
        <v>0.08</v>
      </c>
      <c r="M1573" s="96">
        <f t="shared" si="1249"/>
        <v>0</v>
      </c>
      <c r="N1573" s="96">
        <f t="shared" si="1250"/>
        <v>0</v>
      </c>
      <c r="O1573" s="96" t="s">
        <v>27</v>
      </c>
      <c r="P1573" s="187">
        <v>339204</v>
      </c>
      <c r="Q1573" s="98">
        <f>VLOOKUP(H1573,Devices!$A$2:$C$2077,3,FALSE)</f>
        <v>347793</v>
      </c>
      <c r="R1573" s="94">
        <f t="shared" si="1251"/>
        <v>8589</v>
      </c>
      <c r="S1573" s="119"/>
      <c r="T1573" s="94">
        <f t="shared" si="1303"/>
        <v>8589</v>
      </c>
      <c r="U1573" s="96">
        <f t="shared" si="1304"/>
        <v>171.52233000000001</v>
      </c>
      <c r="V1573" s="99">
        <v>0</v>
      </c>
      <c r="W1573" s="100">
        <v>0</v>
      </c>
      <c r="X1573" s="94">
        <f t="shared" si="1252"/>
        <v>0</v>
      </c>
      <c r="Y1573" s="119"/>
      <c r="Z1573" s="94" t="str">
        <f t="shared" si="1305"/>
        <v>0</v>
      </c>
      <c r="AA1573" s="96">
        <f t="shared" si="1306"/>
        <v>0</v>
      </c>
      <c r="AB1573" s="91">
        <v>171.52233000000001</v>
      </c>
      <c r="AC1573" s="119"/>
    </row>
    <row r="1574" spans="1:34" s="3" customFormat="1" ht="15" customHeight="1">
      <c r="A1574" s="81">
        <v>198</v>
      </c>
      <c r="B1574" s="90">
        <v>1061972700</v>
      </c>
      <c r="C1574" s="91">
        <f>SUM(U1574+AA1574)</f>
        <v>23.185170000000003</v>
      </c>
      <c r="D1574" s="294">
        <v>12354955</v>
      </c>
      <c r="E1574" s="90" t="s">
        <v>1341</v>
      </c>
      <c r="F1574" s="90" t="s">
        <v>6544</v>
      </c>
      <c r="G1574" s="90" t="s">
        <v>40</v>
      </c>
      <c r="H1574" s="93" t="s">
        <v>1342</v>
      </c>
      <c r="I1574" s="94">
        <v>0</v>
      </c>
      <c r="J1574" s="94">
        <v>0</v>
      </c>
      <c r="K1574" s="95">
        <v>1.9970000000000002E-2</v>
      </c>
      <c r="L1574" s="96">
        <v>0.08</v>
      </c>
      <c r="M1574" s="96">
        <f t="shared" si="1249"/>
        <v>0</v>
      </c>
      <c r="N1574" s="96">
        <f t="shared" si="1250"/>
        <v>0</v>
      </c>
      <c r="O1574" s="96" t="s">
        <v>27</v>
      </c>
      <c r="P1574" s="187">
        <v>99322</v>
      </c>
      <c r="Q1574" s="98">
        <f>VLOOKUP(H1574,Devices!$A$2:$C$2077,3,FALSE)</f>
        <v>100483</v>
      </c>
      <c r="R1574" s="94">
        <f t="shared" si="1251"/>
        <v>1161</v>
      </c>
      <c r="S1574" s="94"/>
      <c r="T1574" s="94">
        <f t="shared" si="1303"/>
        <v>1161</v>
      </c>
      <c r="U1574" s="96">
        <f t="shared" si="1304"/>
        <v>23.185170000000003</v>
      </c>
      <c r="V1574" s="99">
        <v>0</v>
      </c>
      <c r="W1574" s="100">
        <v>0</v>
      </c>
      <c r="X1574" s="94">
        <f t="shared" si="1252"/>
        <v>0</v>
      </c>
      <c r="Y1574" s="94"/>
      <c r="Z1574" s="94" t="str">
        <f t="shared" si="1305"/>
        <v>0</v>
      </c>
      <c r="AA1574" s="96">
        <f t="shared" si="1306"/>
        <v>0</v>
      </c>
      <c r="AB1574" s="91">
        <v>23.185170000000003</v>
      </c>
      <c r="AC1574" s="119"/>
    </row>
    <row r="1575" spans="1:34" s="4" customFormat="1" ht="15" customHeight="1">
      <c r="A1575" s="81" t="s">
        <v>2768</v>
      </c>
      <c r="B1575" s="90">
        <v>1061972700</v>
      </c>
      <c r="C1575" s="91">
        <f>SUM(U1575+AA1575)</f>
        <v>21.969160000000002</v>
      </c>
      <c r="D1575" s="294">
        <v>12355196</v>
      </c>
      <c r="E1575" s="90" t="s">
        <v>1341</v>
      </c>
      <c r="F1575" s="90" t="s">
        <v>2769</v>
      </c>
      <c r="G1575" s="90" t="s">
        <v>1249</v>
      </c>
      <c r="H1575" s="93" t="s">
        <v>780</v>
      </c>
      <c r="I1575" s="94">
        <v>0</v>
      </c>
      <c r="J1575" s="94">
        <v>0</v>
      </c>
      <c r="K1575" s="95">
        <v>1.9970000000000002E-2</v>
      </c>
      <c r="L1575" s="96">
        <v>0.08</v>
      </c>
      <c r="M1575" s="96">
        <f t="shared" si="1249"/>
        <v>0</v>
      </c>
      <c r="N1575" s="96">
        <f t="shared" si="1250"/>
        <v>0</v>
      </c>
      <c r="O1575" s="96" t="s">
        <v>27</v>
      </c>
      <c r="P1575" s="187">
        <v>37290</v>
      </c>
      <c r="Q1575" s="98">
        <f>VLOOKUP(H1575,Devices!$A$2:$C$2077,3,FALSE)</f>
        <v>38318</v>
      </c>
      <c r="R1575" s="94">
        <f t="shared" si="1251"/>
        <v>1028</v>
      </c>
      <c r="S1575" s="94"/>
      <c r="T1575" s="94">
        <f t="shared" si="1303"/>
        <v>1028</v>
      </c>
      <c r="U1575" s="96">
        <f t="shared" si="1304"/>
        <v>20.529160000000001</v>
      </c>
      <c r="V1575" s="99">
        <v>35646</v>
      </c>
      <c r="W1575" s="100">
        <f>VLOOKUP(H1575,Devices!$A$2:$D$2077,4,FALSE)</f>
        <v>35664</v>
      </c>
      <c r="X1575" s="94">
        <f t="shared" si="1252"/>
        <v>18</v>
      </c>
      <c r="Y1575" s="94"/>
      <c r="Z1575" s="94">
        <f t="shared" si="1305"/>
        <v>18</v>
      </c>
      <c r="AA1575" s="96">
        <f t="shared" si="1306"/>
        <v>1.44</v>
      </c>
      <c r="AB1575" s="91">
        <v>21.969160000000002</v>
      </c>
      <c r="AC1575" s="119"/>
      <c r="AF1575" s="3"/>
      <c r="AG1575" s="3"/>
      <c r="AH1575" s="3"/>
    </row>
    <row r="1576" spans="1:34" s="3" customFormat="1" ht="15" customHeight="1">
      <c r="A1576" s="81">
        <v>199</v>
      </c>
      <c r="B1576" s="90">
        <v>1013198730</v>
      </c>
      <c r="C1576" s="91">
        <f>SUM(U1576+AA1576)</f>
        <v>131.40260000000001</v>
      </c>
      <c r="D1576" s="294">
        <v>12601270</v>
      </c>
      <c r="E1576" s="90" t="s">
        <v>1318</v>
      </c>
      <c r="F1576" s="90" t="s">
        <v>6545</v>
      </c>
      <c r="G1576" s="90" t="s">
        <v>1155</v>
      </c>
      <c r="H1576" s="93" t="s">
        <v>1319</v>
      </c>
      <c r="I1576" s="94">
        <v>0</v>
      </c>
      <c r="J1576" s="94">
        <v>0</v>
      </c>
      <c r="K1576" s="95">
        <v>1.9970000000000002E-2</v>
      </c>
      <c r="L1576" s="96">
        <v>0.08</v>
      </c>
      <c r="M1576" s="96">
        <f t="shared" si="1249"/>
        <v>0</v>
      </c>
      <c r="N1576" s="96">
        <f t="shared" si="1250"/>
        <v>0</v>
      </c>
      <c r="O1576" s="96" t="s">
        <v>27</v>
      </c>
      <c r="P1576" s="187">
        <v>463951</v>
      </c>
      <c r="Q1576" s="98">
        <f>VLOOKUP(H1576,Devices!$A$2:$C$2077,3,FALSE)</f>
        <v>470531</v>
      </c>
      <c r="R1576" s="94">
        <f t="shared" si="1251"/>
        <v>6580</v>
      </c>
      <c r="S1576" s="119"/>
      <c r="T1576" s="94">
        <f t="shared" si="1303"/>
        <v>6580</v>
      </c>
      <c r="U1576" s="96">
        <f t="shared" si="1304"/>
        <v>131.40260000000001</v>
      </c>
      <c r="V1576" s="99">
        <v>0</v>
      </c>
      <c r="W1576" s="100">
        <f>VLOOKUP(H1576,Devices!$A$2:$D$2077,4,FALSE)</f>
        <v>0</v>
      </c>
      <c r="X1576" s="94">
        <f t="shared" si="1252"/>
        <v>0</v>
      </c>
      <c r="Y1576" s="119"/>
      <c r="Z1576" s="94" t="str">
        <f t="shared" si="1305"/>
        <v>0</v>
      </c>
      <c r="AA1576" s="96">
        <f t="shared" si="1306"/>
        <v>0</v>
      </c>
      <c r="AB1576" s="91">
        <v>131.40260000000001</v>
      </c>
      <c r="AC1576" s="119"/>
      <c r="AG1576" s="4"/>
      <c r="AH1576" s="4"/>
    </row>
    <row r="1577" spans="1:34" s="3" customFormat="1" ht="15" customHeight="1">
      <c r="A1577" s="81">
        <v>199</v>
      </c>
      <c r="B1577" s="90">
        <v>1013198730</v>
      </c>
      <c r="C1577" s="91">
        <f>SUM(U1577+AA1577)</f>
        <v>82.296480000000003</v>
      </c>
      <c r="D1577" s="294">
        <v>12355371</v>
      </c>
      <c r="E1577" s="90" t="s">
        <v>1318</v>
      </c>
      <c r="F1577" s="90" t="s">
        <v>6546</v>
      </c>
      <c r="G1577" s="90" t="s">
        <v>1170</v>
      </c>
      <c r="H1577" s="93" t="s">
        <v>1320</v>
      </c>
      <c r="I1577" s="94">
        <v>0</v>
      </c>
      <c r="J1577" s="94">
        <v>0</v>
      </c>
      <c r="K1577" s="95">
        <v>1.9970000000000002E-2</v>
      </c>
      <c r="L1577" s="96">
        <v>0.08</v>
      </c>
      <c r="M1577" s="96">
        <f t="shared" si="1249"/>
        <v>0</v>
      </c>
      <c r="N1577" s="96">
        <f t="shared" si="1250"/>
        <v>0</v>
      </c>
      <c r="O1577" s="96" t="s">
        <v>27</v>
      </c>
      <c r="P1577" s="187">
        <v>102069</v>
      </c>
      <c r="Q1577" s="98">
        <f>VLOOKUP(H1577,Devices!$A$2:$C$2077,3,FALSE)</f>
        <v>102853</v>
      </c>
      <c r="R1577" s="94">
        <f t="shared" si="1251"/>
        <v>784</v>
      </c>
      <c r="S1577" s="119"/>
      <c r="T1577" s="94">
        <f t="shared" si="1303"/>
        <v>784</v>
      </c>
      <c r="U1577" s="96">
        <f t="shared" si="1304"/>
        <v>15.656480000000002</v>
      </c>
      <c r="V1577" s="99">
        <v>160786</v>
      </c>
      <c r="W1577" s="100">
        <f>VLOOKUP(H1577,Devices!$A$2:$D$2077,4,FALSE)</f>
        <v>161619</v>
      </c>
      <c r="X1577" s="94">
        <f t="shared" si="1252"/>
        <v>833</v>
      </c>
      <c r="Y1577" s="119"/>
      <c r="Z1577" s="94">
        <f t="shared" si="1305"/>
        <v>833</v>
      </c>
      <c r="AA1577" s="96">
        <f t="shared" si="1306"/>
        <v>66.64</v>
      </c>
      <c r="AB1577" s="91">
        <v>82.296480000000003</v>
      </c>
      <c r="AC1577" s="119"/>
      <c r="AF1577" s="4"/>
    </row>
    <row r="1578" spans="1:34" s="3" customFormat="1" ht="15" customHeight="1">
      <c r="A1578" s="81">
        <v>199</v>
      </c>
      <c r="B1578" s="90">
        <v>1013198730</v>
      </c>
      <c r="C1578" s="91">
        <f>SUM(U1578+AA1578)</f>
        <v>122.65574000000001</v>
      </c>
      <c r="D1578" s="294">
        <v>12355366</v>
      </c>
      <c r="E1578" s="90" t="s">
        <v>1318</v>
      </c>
      <c r="F1578" s="90" t="s">
        <v>6546</v>
      </c>
      <c r="G1578" s="90" t="s">
        <v>40</v>
      </c>
      <c r="H1578" s="93" t="s">
        <v>1321</v>
      </c>
      <c r="I1578" s="94">
        <v>0</v>
      </c>
      <c r="J1578" s="94">
        <v>0</v>
      </c>
      <c r="K1578" s="95">
        <v>1.9970000000000002E-2</v>
      </c>
      <c r="L1578" s="96">
        <v>0.08</v>
      </c>
      <c r="M1578" s="96">
        <f t="shared" si="1249"/>
        <v>0</v>
      </c>
      <c r="N1578" s="96">
        <f t="shared" si="1250"/>
        <v>0</v>
      </c>
      <c r="O1578" s="96" t="s">
        <v>27</v>
      </c>
      <c r="P1578" s="187">
        <v>387418</v>
      </c>
      <c r="Q1578" s="98">
        <f>VLOOKUP(H1578,[1]Billing!$I$2:$S$2302,11,FALSE)</f>
        <v>393560</v>
      </c>
      <c r="R1578" s="94">
        <f t="shared" si="1251"/>
        <v>6142</v>
      </c>
      <c r="S1578" s="119"/>
      <c r="T1578" s="94">
        <f t="shared" si="1303"/>
        <v>6142</v>
      </c>
      <c r="U1578" s="96">
        <f t="shared" si="1304"/>
        <v>122.65574000000001</v>
      </c>
      <c r="V1578" s="99">
        <v>0</v>
      </c>
      <c r="W1578" s="100">
        <f>VLOOKUP(H1578,[1]Billing!$I$2:$Y$2302,17,FALSE)</f>
        <v>0</v>
      </c>
      <c r="X1578" s="94">
        <f t="shared" si="1252"/>
        <v>0</v>
      </c>
      <c r="Y1578" s="119"/>
      <c r="Z1578" s="94" t="str">
        <f t="shared" si="1305"/>
        <v>0</v>
      </c>
      <c r="AA1578" s="96">
        <f t="shared" si="1306"/>
        <v>0</v>
      </c>
      <c r="AB1578" s="91">
        <v>122.65574000000001</v>
      </c>
      <c r="AC1578" s="119"/>
    </row>
    <row r="1579" spans="1:34" s="3" customFormat="1" ht="15" customHeight="1">
      <c r="A1579" s="81">
        <v>199</v>
      </c>
      <c r="B1579" s="90">
        <v>1013198730</v>
      </c>
      <c r="C1579" s="91">
        <f>SUM(U1579+AA1579)</f>
        <v>0</v>
      </c>
      <c r="D1579" s="294">
        <v>12355374</v>
      </c>
      <c r="E1579" s="90" t="s">
        <v>1318</v>
      </c>
      <c r="F1579" s="90" t="s">
        <v>5060</v>
      </c>
      <c r="G1579" s="90" t="s">
        <v>1758</v>
      </c>
      <c r="H1579" s="93" t="s">
        <v>1322</v>
      </c>
      <c r="I1579" s="94">
        <v>0</v>
      </c>
      <c r="J1579" s="94">
        <v>0</v>
      </c>
      <c r="K1579" s="95">
        <v>1.9970000000000002E-2</v>
      </c>
      <c r="L1579" s="96">
        <v>0.08</v>
      </c>
      <c r="M1579" s="96">
        <f t="shared" si="1249"/>
        <v>0</v>
      </c>
      <c r="N1579" s="96">
        <f t="shared" si="1250"/>
        <v>0</v>
      </c>
      <c r="O1579" s="96" t="s">
        <v>27</v>
      </c>
      <c r="P1579" s="187">
        <v>22611</v>
      </c>
      <c r="Q1579" s="98">
        <v>22611</v>
      </c>
      <c r="R1579" s="94">
        <f t="shared" si="1251"/>
        <v>0</v>
      </c>
      <c r="S1579" s="119"/>
      <c r="T1579" s="94" t="str">
        <f t="shared" si="1303"/>
        <v>0</v>
      </c>
      <c r="U1579" s="96">
        <f t="shared" si="1304"/>
        <v>0</v>
      </c>
      <c r="V1579" s="99">
        <v>0</v>
      </c>
      <c r="W1579" s="100">
        <v>0</v>
      </c>
      <c r="X1579" s="94">
        <f t="shared" si="1252"/>
        <v>0</v>
      </c>
      <c r="Y1579" s="119"/>
      <c r="Z1579" s="94" t="str">
        <f t="shared" si="1305"/>
        <v>0</v>
      </c>
      <c r="AA1579" s="96">
        <f t="shared" si="1306"/>
        <v>0</v>
      </c>
      <c r="AB1579" s="91">
        <v>0</v>
      </c>
      <c r="AC1579" s="119"/>
    </row>
    <row r="1580" spans="1:34" s="3" customFormat="1" ht="15" customHeight="1">
      <c r="A1580" s="81">
        <v>199</v>
      </c>
      <c r="B1580" s="90">
        <v>1013198730</v>
      </c>
      <c r="C1580" s="91">
        <f>SUM(U1580+AA1580)</f>
        <v>1.01847</v>
      </c>
      <c r="D1580" s="294">
        <v>12355370</v>
      </c>
      <c r="E1580" s="90" t="s">
        <v>1318</v>
      </c>
      <c r="F1580" s="90" t="s">
        <v>5060</v>
      </c>
      <c r="G1580" s="90" t="s">
        <v>1248</v>
      </c>
      <c r="H1580" s="93" t="s">
        <v>735</v>
      </c>
      <c r="I1580" s="94">
        <v>0</v>
      </c>
      <c r="J1580" s="94">
        <v>0</v>
      </c>
      <c r="K1580" s="95">
        <v>1.9970000000000002E-2</v>
      </c>
      <c r="L1580" s="96">
        <v>0.08</v>
      </c>
      <c r="M1580" s="96">
        <f t="shared" si="1249"/>
        <v>0</v>
      </c>
      <c r="N1580" s="96">
        <f t="shared" si="1250"/>
        <v>0</v>
      </c>
      <c r="O1580" s="96" t="s">
        <v>27</v>
      </c>
      <c r="P1580" s="187">
        <v>62933</v>
      </c>
      <c r="Q1580" s="98">
        <f>VLOOKUP(H1580,Devices!$A$2:$C$2077,3,FALSE)</f>
        <v>62984</v>
      </c>
      <c r="R1580" s="94">
        <f t="shared" si="1251"/>
        <v>51</v>
      </c>
      <c r="S1580" s="119"/>
      <c r="T1580" s="94">
        <f t="shared" si="1303"/>
        <v>51</v>
      </c>
      <c r="U1580" s="96">
        <f t="shared" si="1304"/>
        <v>1.01847</v>
      </c>
      <c r="V1580" s="99">
        <v>0</v>
      </c>
      <c r="W1580" s="100">
        <v>0</v>
      </c>
      <c r="X1580" s="94">
        <f t="shared" si="1252"/>
        <v>0</v>
      </c>
      <c r="Y1580" s="119"/>
      <c r="Z1580" s="94" t="str">
        <f t="shared" si="1305"/>
        <v>0</v>
      </c>
      <c r="AA1580" s="96">
        <f t="shared" si="1306"/>
        <v>0</v>
      </c>
      <c r="AB1580" s="91">
        <v>1.01847</v>
      </c>
      <c r="AC1580" s="119"/>
    </row>
    <row r="1581" spans="1:34" s="3" customFormat="1" ht="15" customHeight="1">
      <c r="A1581" s="81" t="s">
        <v>4081</v>
      </c>
      <c r="B1581" s="90">
        <v>1013198730</v>
      </c>
      <c r="C1581" s="91">
        <f>SUM(U1581+AA1581)</f>
        <v>43.854120000000002</v>
      </c>
      <c r="D1581" s="294">
        <v>12355957</v>
      </c>
      <c r="E1581" s="90" t="s">
        <v>1318</v>
      </c>
      <c r="F1581" s="90" t="s">
        <v>5846</v>
      </c>
      <c r="G1581" s="90" t="s">
        <v>2200</v>
      </c>
      <c r="H1581" s="93" t="s">
        <v>4040</v>
      </c>
      <c r="I1581" s="94">
        <v>0</v>
      </c>
      <c r="J1581" s="94">
        <v>0</v>
      </c>
      <c r="K1581" s="95">
        <v>1.9970000000000002E-2</v>
      </c>
      <c r="L1581" s="96">
        <v>0.08</v>
      </c>
      <c r="M1581" s="96">
        <f t="shared" si="1249"/>
        <v>0</v>
      </c>
      <c r="N1581" s="96">
        <f t="shared" si="1250"/>
        <v>0</v>
      </c>
      <c r="O1581" s="96" t="s">
        <v>27</v>
      </c>
      <c r="P1581" s="187">
        <v>44351</v>
      </c>
      <c r="Q1581" s="98">
        <f>VLOOKUP(H1581,Devices!$A$2:$C$2077,3,FALSE)</f>
        <v>46547</v>
      </c>
      <c r="R1581" s="94">
        <f t="shared" si="1251"/>
        <v>2196</v>
      </c>
      <c r="S1581" s="119"/>
      <c r="T1581" s="94">
        <f t="shared" si="1303"/>
        <v>2196</v>
      </c>
      <c r="U1581" s="96">
        <f t="shared" si="1304"/>
        <v>43.854120000000002</v>
      </c>
      <c r="V1581" s="99">
        <v>0</v>
      </c>
      <c r="W1581" s="100">
        <v>0</v>
      </c>
      <c r="X1581" s="94">
        <f t="shared" si="1252"/>
        <v>0</v>
      </c>
      <c r="Y1581" s="119"/>
      <c r="Z1581" s="94" t="str">
        <f t="shared" si="1305"/>
        <v>0</v>
      </c>
      <c r="AA1581" s="96">
        <f t="shared" si="1306"/>
        <v>0</v>
      </c>
      <c r="AB1581" s="91">
        <v>43.854120000000002</v>
      </c>
      <c r="AC1581" s="119"/>
    </row>
    <row r="1582" spans="1:34" s="3" customFormat="1" ht="15" customHeight="1">
      <c r="A1582" s="81" t="s">
        <v>6662</v>
      </c>
      <c r="B1582" s="90">
        <v>1013198730</v>
      </c>
      <c r="C1582" s="91">
        <f>SUM(U1582+AA1582)</f>
        <v>0</v>
      </c>
      <c r="D1582" s="294">
        <v>13586853</v>
      </c>
      <c r="E1582" s="90" t="s">
        <v>1318</v>
      </c>
      <c r="F1582" s="90" t="s">
        <v>6542</v>
      </c>
      <c r="G1582" s="90" t="s">
        <v>2280</v>
      </c>
      <c r="H1582" s="93" t="s">
        <v>6610</v>
      </c>
      <c r="I1582" s="94">
        <v>0</v>
      </c>
      <c r="J1582" s="94">
        <v>0</v>
      </c>
      <c r="K1582" s="95">
        <v>1.9970000000000002E-2</v>
      </c>
      <c r="L1582" s="96">
        <v>0.08</v>
      </c>
      <c r="M1582" s="96">
        <f t="shared" ref="M1582:N1584" si="1307">I1582*K1582</f>
        <v>0</v>
      </c>
      <c r="N1582" s="96">
        <f t="shared" si="1307"/>
        <v>0</v>
      </c>
      <c r="O1582" s="96" t="s">
        <v>27</v>
      </c>
      <c r="P1582" s="187">
        <v>508</v>
      </c>
      <c r="Q1582" s="98">
        <v>508</v>
      </c>
      <c r="R1582" s="94">
        <f>Q1582-P1582</f>
        <v>0</v>
      </c>
      <c r="S1582" s="119"/>
      <c r="T1582" s="94" t="str">
        <f>IF(R1582-I1582&gt;0, R1582-I1582,"0")</f>
        <v>0</v>
      </c>
      <c r="U1582" s="96">
        <f>IF(T1582&gt;0,T1582*K1582,"0")</f>
        <v>0</v>
      </c>
      <c r="V1582" s="99">
        <v>0</v>
      </c>
      <c r="W1582" s="100">
        <v>0</v>
      </c>
      <c r="X1582" s="94">
        <f>W1582-V1582</f>
        <v>0</v>
      </c>
      <c r="Y1582" s="119"/>
      <c r="Z1582" s="94" t="str">
        <f>IF(X1582-J1582&gt;0,X1582-J1582,"0")</f>
        <v>0</v>
      </c>
      <c r="AA1582" s="96">
        <f>IF(Z1582&gt;0,Z1582*L1582,"0")</f>
        <v>0</v>
      </c>
      <c r="AB1582" s="91">
        <v>0</v>
      </c>
      <c r="AC1582" s="119"/>
    </row>
    <row r="1583" spans="1:34" s="4" customFormat="1" ht="15" customHeight="1">
      <c r="A1583" s="81" t="s">
        <v>6709</v>
      </c>
      <c r="B1583" s="90">
        <v>1013198730</v>
      </c>
      <c r="C1583" s="91">
        <f>SUM(U1583+AA1583)</f>
        <v>0</v>
      </c>
      <c r="D1583" s="294">
        <v>12356105</v>
      </c>
      <c r="E1583" s="90" t="s">
        <v>1318</v>
      </c>
      <c r="F1583" s="90" t="s">
        <v>6710</v>
      </c>
      <c r="G1583" s="90" t="s">
        <v>2236</v>
      </c>
      <c r="H1583" s="93" t="s">
        <v>6711</v>
      </c>
      <c r="I1583" s="94">
        <v>0</v>
      </c>
      <c r="J1583" s="94">
        <v>0</v>
      </c>
      <c r="K1583" s="95">
        <v>1.9970000000000002E-2</v>
      </c>
      <c r="L1583" s="96">
        <v>0.08</v>
      </c>
      <c r="M1583" s="96">
        <f t="shared" si="1307"/>
        <v>0</v>
      </c>
      <c r="N1583" s="96">
        <f t="shared" si="1307"/>
        <v>0</v>
      </c>
      <c r="O1583" s="96" t="s">
        <v>27</v>
      </c>
      <c r="P1583" s="187">
        <v>242173</v>
      </c>
      <c r="Q1583" s="98">
        <v>242173</v>
      </c>
      <c r="R1583" s="94">
        <f>Q1583-P1583</f>
        <v>0</v>
      </c>
      <c r="S1583" s="119"/>
      <c r="T1583" s="94" t="str">
        <f>IF(R1583-I1583&gt;0, R1583-I1583,"0")</f>
        <v>0</v>
      </c>
      <c r="U1583" s="96">
        <f>IF(T1583&gt;0,T1583*K1583,"0")</f>
        <v>0</v>
      </c>
      <c r="V1583" s="99">
        <v>0</v>
      </c>
      <c r="W1583" s="100">
        <v>0</v>
      </c>
      <c r="X1583" s="94">
        <f>W1583-V1583</f>
        <v>0</v>
      </c>
      <c r="Y1583" s="119"/>
      <c r="Z1583" s="94" t="str">
        <f>IF(X1583-J1583&gt;0,X1583-J1583,"0")</f>
        <v>0</v>
      </c>
      <c r="AA1583" s="96">
        <f>IF(Z1583&gt;0,Z1583*L1583,"0")</f>
        <v>0</v>
      </c>
      <c r="AB1583" s="91">
        <v>0</v>
      </c>
      <c r="AC1583" s="119"/>
    </row>
    <row r="1584" spans="1:34" s="4" customFormat="1" ht="15" customHeight="1">
      <c r="A1584" s="81" t="s">
        <v>6709</v>
      </c>
      <c r="B1584" s="90">
        <v>1013198730</v>
      </c>
      <c r="C1584" s="91">
        <f>SUM(U1584+AA1584)</f>
        <v>54.05903</v>
      </c>
      <c r="D1584" s="294">
        <v>13586836</v>
      </c>
      <c r="E1584" s="90" t="s">
        <v>1318</v>
      </c>
      <c r="F1584" s="90" t="s">
        <v>6542</v>
      </c>
      <c r="G1584" s="90" t="s">
        <v>5638</v>
      </c>
      <c r="H1584" s="93" t="s">
        <v>6696</v>
      </c>
      <c r="I1584" s="94">
        <v>0</v>
      </c>
      <c r="J1584" s="94">
        <v>0</v>
      </c>
      <c r="K1584" s="95">
        <v>1.9970000000000002E-2</v>
      </c>
      <c r="L1584" s="96">
        <v>0.08</v>
      </c>
      <c r="M1584" s="96">
        <f t="shared" si="1307"/>
        <v>0</v>
      </c>
      <c r="N1584" s="96">
        <f t="shared" si="1307"/>
        <v>0</v>
      </c>
      <c r="O1584" s="96" t="s">
        <v>27</v>
      </c>
      <c r="P1584" s="187">
        <v>2</v>
      </c>
      <c r="Q1584" s="98">
        <f>VLOOKUP(H1584,Devices!$A$2:$C$2077,3,FALSE)</f>
        <v>2701</v>
      </c>
      <c r="R1584" s="94">
        <f>Q1584-P1584</f>
        <v>2699</v>
      </c>
      <c r="S1584" s="119"/>
      <c r="T1584" s="94">
        <f>IF(R1584-I1584&gt;0, R1584-I1584,"0")</f>
        <v>2699</v>
      </c>
      <c r="U1584" s="96">
        <f>IF(T1584&gt;0,T1584*K1584,"0")</f>
        <v>53.899030000000003</v>
      </c>
      <c r="V1584" s="99">
        <v>0</v>
      </c>
      <c r="W1584" s="100">
        <f>VLOOKUP(H1584,Devices!$A$2:$D$2077,4,FALSE)</f>
        <v>2</v>
      </c>
      <c r="X1584" s="94">
        <f>W1584-V1584</f>
        <v>2</v>
      </c>
      <c r="Y1584" s="119"/>
      <c r="Z1584" s="94">
        <f>IF(X1584-J1584&gt;0,X1584-J1584,"0")</f>
        <v>2</v>
      </c>
      <c r="AA1584" s="96">
        <f>IF(Z1584&gt;0,Z1584*L1584,"0")</f>
        <v>0.16</v>
      </c>
      <c r="AB1584" s="91">
        <v>54.05903</v>
      </c>
      <c r="AC1584" s="119"/>
    </row>
    <row r="1585" spans="1:29" s="3" customFormat="1" ht="15" customHeight="1">
      <c r="A1585" s="81">
        <v>200</v>
      </c>
      <c r="B1585" s="90">
        <v>1012004930</v>
      </c>
      <c r="C1585" s="91">
        <f>SUM(U1585+AA1585)</f>
        <v>172.57768000000002</v>
      </c>
      <c r="D1585" s="294">
        <v>12601820</v>
      </c>
      <c r="E1585" s="90" t="s">
        <v>1276</v>
      </c>
      <c r="F1585" s="90" t="s">
        <v>4764</v>
      </c>
      <c r="G1585" s="90" t="s">
        <v>1240</v>
      </c>
      <c r="H1585" s="93" t="s">
        <v>1277</v>
      </c>
      <c r="I1585" s="94">
        <v>0</v>
      </c>
      <c r="J1585" s="94">
        <v>0</v>
      </c>
      <c r="K1585" s="95">
        <v>1.9970000000000002E-2</v>
      </c>
      <c r="L1585" s="96">
        <v>0.08</v>
      </c>
      <c r="M1585" s="96">
        <f t="shared" si="1249"/>
        <v>0</v>
      </c>
      <c r="N1585" s="96">
        <f t="shared" si="1250"/>
        <v>0</v>
      </c>
      <c r="O1585" s="96" t="s">
        <v>27</v>
      </c>
      <c r="P1585" s="187">
        <v>277498</v>
      </c>
      <c r="Q1585" s="98">
        <f>VLOOKUP(H1585,Devices!$A$2:$C$2077,3,FALSE)</f>
        <v>282242</v>
      </c>
      <c r="R1585" s="94">
        <f t="shared" si="1251"/>
        <v>4744</v>
      </c>
      <c r="S1585" s="94"/>
      <c r="T1585" s="94">
        <f t="shared" si="1303"/>
        <v>4744</v>
      </c>
      <c r="U1585" s="96">
        <f t="shared" si="1304"/>
        <v>94.737680000000012</v>
      </c>
      <c r="V1585" s="99">
        <v>29102</v>
      </c>
      <c r="W1585" s="100">
        <f>VLOOKUP(H1585,Devices!$A$2:$D$2077,4,FALSE)</f>
        <v>30075</v>
      </c>
      <c r="X1585" s="94">
        <f t="shared" si="1252"/>
        <v>973</v>
      </c>
      <c r="Y1585" s="94"/>
      <c r="Z1585" s="94">
        <f t="shared" si="1305"/>
        <v>973</v>
      </c>
      <c r="AA1585" s="96">
        <f t="shared" si="1306"/>
        <v>77.84</v>
      </c>
      <c r="AB1585" s="91">
        <v>172.57768000000002</v>
      </c>
      <c r="AC1585" s="119"/>
    </row>
    <row r="1586" spans="1:29" s="3" customFormat="1" ht="15" customHeight="1">
      <c r="A1586" s="81">
        <v>200</v>
      </c>
      <c r="B1586" s="90">
        <v>1012004930</v>
      </c>
      <c r="C1586" s="91">
        <f>SUM(U1586+AA1586)</f>
        <v>15.556630000000002</v>
      </c>
      <c r="D1586" s="294">
        <v>12601795</v>
      </c>
      <c r="E1586" s="90" t="s">
        <v>1276</v>
      </c>
      <c r="F1586" s="90" t="s">
        <v>1874</v>
      </c>
      <c r="G1586" s="90" t="s">
        <v>1174</v>
      </c>
      <c r="H1586" s="93" t="s">
        <v>1278</v>
      </c>
      <c r="I1586" s="94">
        <v>0</v>
      </c>
      <c r="J1586" s="94">
        <v>0</v>
      </c>
      <c r="K1586" s="95">
        <v>1.9970000000000002E-2</v>
      </c>
      <c r="L1586" s="96">
        <v>0.08</v>
      </c>
      <c r="M1586" s="96">
        <f t="shared" si="1249"/>
        <v>0</v>
      </c>
      <c r="N1586" s="96">
        <f t="shared" si="1250"/>
        <v>0</v>
      </c>
      <c r="O1586" s="96" t="s">
        <v>27</v>
      </c>
      <c r="P1586" s="187">
        <v>50931</v>
      </c>
      <c r="Q1586" s="98">
        <f>VLOOKUP(H1586,Devices!$A$2:$C$2077,3,FALSE)</f>
        <v>51710</v>
      </c>
      <c r="R1586" s="94">
        <f t="shared" si="1251"/>
        <v>779</v>
      </c>
      <c r="S1586" s="94"/>
      <c r="T1586" s="94">
        <f t="shared" si="1303"/>
        <v>779</v>
      </c>
      <c r="U1586" s="96">
        <f t="shared" si="1304"/>
        <v>15.556630000000002</v>
      </c>
      <c r="V1586" s="99">
        <v>14628</v>
      </c>
      <c r="W1586" s="100">
        <f>VLOOKUP(H1586,Devices!$A$2:$D$2077,4,FALSE)</f>
        <v>14628</v>
      </c>
      <c r="X1586" s="94">
        <f t="shared" si="1252"/>
        <v>0</v>
      </c>
      <c r="Y1586" s="94"/>
      <c r="Z1586" s="94" t="str">
        <f t="shared" si="1305"/>
        <v>0</v>
      </c>
      <c r="AA1586" s="96">
        <f t="shared" si="1306"/>
        <v>0</v>
      </c>
      <c r="AB1586" s="91">
        <v>15.556630000000002</v>
      </c>
      <c r="AC1586" s="119"/>
    </row>
    <row r="1587" spans="1:29" s="3" customFormat="1" ht="15" customHeight="1">
      <c r="A1587" s="81">
        <v>200</v>
      </c>
      <c r="B1587" s="90">
        <v>1013159030</v>
      </c>
      <c r="C1587" s="91">
        <f>SUM(U1587+AA1587)</f>
        <v>260.73405000000002</v>
      </c>
      <c r="D1587" s="294">
        <v>12601718</v>
      </c>
      <c r="E1587" s="90" t="s">
        <v>1276</v>
      </c>
      <c r="F1587" s="90" t="s">
        <v>3816</v>
      </c>
      <c r="G1587" s="90" t="s">
        <v>1240</v>
      </c>
      <c r="H1587" s="93" t="s">
        <v>1279</v>
      </c>
      <c r="I1587" s="94">
        <v>0</v>
      </c>
      <c r="J1587" s="94">
        <v>0</v>
      </c>
      <c r="K1587" s="95">
        <v>1.9970000000000002E-2</v>
      </c>
      <c r="L1587" s="96">
        <v>0.08</v>
      </c>
      <c r="M1587" s="96">
        <f t="shared" si="1249"/>
        <v>0</v>
      </c>
      <c r="N1587" s="96">
        <f t="shared" si="1250"/>
        <v>0</v>
      </c>
      <c r="O1587" s="96" t="s">
        <v>27</v>
      </c>
      <c r="P1587" s="187">
        <v>344455</v>
      </c>
      <c r="Q1587" s="98">
        <f>VLOOKUP(H1587,Devices!$A$2:$C$2077,3,FALSE)</f>
        <v>355320</v>
      </c>
      <c r="R1587" s="94">
        <f t="shared" si="1251"/>
        <v>10865</v>
      </c>
      <c r="S1587" s="94"/>
      <c r="T1587" s="94">
        <f t="shared" si="1303"/>
        <v>10865</v>
      </c>
      <c r="U1587" s="96">
        <f t="shared" si="1304"/>
        <v>216.97405000000001</v>
      </c>
      <c r="V1587" s="99">
        <v>25343</v>
      </c>
      <c r="W1587" s="100">
        <f>VLOOKUP(H1587,Devices!$A$2:$D$2077,4,FALSE)</f>
        <v>25890</v>
      </c>
      <c r="X1587" s="94">
        <f t="shared" si="1252"/>
        <v>547</v>
      </c>
      <c r="Y1587" s="94"/>
      <c r="Z1587" s="94">
        <f t="shared" si="1305"/>
        <v>547</v>
      </c>
      <c r="AA1587" s="96">
        <f t="shared" si="1306"/>
        <v>43.76</v>
      </c>
      <c r="AB1587" s="91">
        <v>260.73405000000002</v>
      </c>
      <c r="AC1587" s="119"/>
    </row>
    <row r="1588" spans="1:29" s="3" customFormat="1" ht="15" customHeight="1">
      <c r="A1588" s="81">
        <v>200</v>
      </c>
      <c r="B1588" s="90">
        <v>1012004930</v>
      </c>
      <c r="C1588" s="91">
        <f>SUM(U1588+AA1588)</f>
        <v>1.9171200000000002</v>
      </c>
      <c r="D1588" s="294">
        <v>12355362</v>
      </c>
      <c r="E1588" s="90" t="s">
        <v>1276</v>
      </c>
      <c r="F1588" s="90" t="s">
        <v>1873</v>
      </c>
      <c r="G1588" s="90" t="s">
        <v>1227</v>
      </c>
      <c r="H1588" s="93" t="s">
        <v>1280</v>
      </c>
      <c r="I1588" s="94">
        <v>0</v>
      </c>
      <c r="J1588" s="94">
        <v>0</v>
      </c>
      <c r="K1588" s="95">
        <v>1.9970000000000002E-2</v>
      </c>
      <c r="L1588" s="96">
        <v>0.08</v>
      </c>
      <c r="M1588" s="96">
        <f t="shared" si="1249"/>
        <v>0</v>
      </c>
      <c r="N1588" s="96">
        <f t="shared" si="1250"/>
        <v>0</v>
      </c>
      <c r="O1588" s="96" t="s">
        <v>27</v>
      </c>
      <c r="P1588" s="187">
        <v>32288</v>
      </c>
      <c r="Q1588" s="98">
        <f>VLOOKUP(H1588,Devices!$A$2:$C$2077,3,FALSE)</f>
        <v>32384</v>
      </c>
      <c r="R1588" s="94">
        <f t="shared" si="1251"/>
        <v>96</v>
      </c>
      <c r="S1588" s="94"/>
      <c r="T1588" s="94">
        <f t="shared" si="1303"/>
        <v>96</v>
      </c>
      <c r="U1588" s="96">
        <f t="shared" si="1304"/>
        <v>1.9171200000000002</v>
      </c>
      <c r="V1588" s="99">
        <v>0</v>
      </c>
      <c r="W1588" s="100">
        <v>0</v>
      </c>
      <c r="X1588" s="94">
        <f t="shared" si="1252"/>
        <v>0</v>
      </c>
      <c r="Y1588" s="94"/>
      <c r="Z1588" s="94" t="str">
        <f t="shared" si="1305"/>
        <v>0</v>
      </c>
      <c r="AA1588" s="96">
        <f t="shared" si="1306"/>
        <v>0</v>
      </c>
      <c r="AB1588" s="91">
        <v>1.9171200000000002</v>
      </c>
      <c r="AC1588" s="119"/>
    </row>
    <row r="1589" spans="1:29" s="3" customFormat="1" ht="15" customHeight="1">
      <c r="A1589" s="81">
        <v>200</v>
      </c>
      <c r="B1589" s="90">
        <v>1012004930</v>
      </c>
      <c r="C1589" s="91">
        <f>SUM(U1589+AA1589)</f>
        <v>3.6944500000000002</v>
      </c>
      <c r="D1589" s="294">
        <v>12355364</v>
      </c>
      <c r="E1589" s="90" t="s">
        <v>1276</v>
      </c>
      <c r="F1589" s="90" t="s">
        <v>1872</v>
      </c>
      <c r="G1589" s="90" t="s">
        <v>1281</v>
      </c>
      <c r="H1589" s="93" t="s">
        <v>1282</v>
      </c>
      <c r="I1589" s="94">
        <v>0</v>
      </c>
      <c r="J1589" s="94">
        <v>0</v>
      </c>
      <c r="K1589" s="95">
        <v>1.9970000000000002E-2</v>
      </c>
      <c r="L1589" s="96">
        <v>0.08</v>
      </c>
      <c r="M1589" s="96">
        <f t="shared" si="1249"/>
        <v>0</v>
      </c>
      <c r="N1589" s="96">
        <f t="shared" si="1250"/>
        <v>0</v>
      </c>
      <c r="O1589" s="96" t="s">
        <v>27</v>
      </c>
      <c r="P1589" s="187">
        <v>68590</v>
      </c>
      <c r="Q1589" s="98">
        <f>VLOOKUP(H1589,Devices!$A$2:$C$2077,3,FALSE)</f>
        <v>68775</v>
      </c>
      <c r="R1589" s="94">
        <f t="shared" si="1251"/>
        <v>185</v>
      </c>
      <c r="S1589" s="94"/>
      <c r="T1589" s="94">
        <f t="shared" si="1303"/>
        <v>185</v>
      </c>
      <c r="U1589" s="96">
        <f t="shared" si="1304"/>
        <v>3.6944500000000002</v>
      </c>
      <c r="V1589" s="99">
        <v>0</v>
      </c>
      <c r="W1589" s="100">
        <v>0</v>
      </c>
      <c r="X1589" s="94">
        <f t="shared" si="1252"/>
        <v>0</v>
      </c>
      <c r="Y1589" s="94"/>
      <c r="Z1589" s="94" t="str">
        <f t="shared" si="1305"/>
        <v>0</v>
      </c>
      <c r="AA1589" s="96">
        <f t="shared" si="1306"/>
        <v>0</v>
      </c>
      <c r="AB1589" s="91">
        <v>3.6944500000000002</v>
      </c>
      <c r="AC1589" s="119"/>
    </row>
    <row r="1590" spans="1:29" s="3" customFormat="1" ht="15" customHeight="1">
      <c r="A1590" s="81">
        <v>200</v>
      </c>
      <c r="B1590" s="90">
        <v>1012004930</v>
      </c>
      <c r="C1590" s="91">
        <f>SUM(U1590+AA1590)</f>
        <v>2.7159200000000001</v>
      </c>
      <c r="D1590" s="294">
        <v>12355363</v>
      </c>
      <c r="E1590" s="90" t="s">
        <v>1276</v>
      </c>
      <c r="F1590" s="90" t="s">
        <v>1871</v>
      </c>
      <c r="G1590" s="90" t="s">
        <v>1283</v>
      </c>
      <c r="H1590" s="93" t="s">
        <v>2067</v>
      </c>
      <c r="I1590" s="94">
        <v>0</v>
      </c>
      <c r="J1590" s="94">
        <v>0</v>
      </c>
      <c r="K1590" s="95">
        <v>1.9970000000000002E-2</v>
      </c>
      <c r="L1590" s="96">
        <v>0.08</v>
      </c>
      <c r="M1590" s="96">
        <f t="shared" si="1249"/>
        <v>0</v>
      </c>
      <c r="N1590" s="96">
        <f t="shared" si="1250"/>
        <v>0</v>
      </c>
      <c r="O1590" s="96" t="s">
        <v>27</v>
      </c>
      <c r="P1590" s="187">
        <v>17778</v>
      </c>
      <c r="Q1590" s="98">
        <f>VLOOKUP(H1590,[1]Billing!$I$2:$S$2302,11,FALSE)</f>
        <v>17914</v>
      </c>
      <c r="R1590" s="94">
        <f t="shared" si="1251"/>
        <v>136</v>
      </c>
      <c r="S1590" s="94"/>
      <c r="T1590" s="94">
        <f t="shared" si="1303"/>
        <v>136</v>
      </c>
      <c r="U1590" s="96">
        <f t="shared" si="1304"/>
        <v>2.7159200000000001</v>
      </c>
      <c r="V1590" s="99">
        <v>0</v>
      </c>
      <c r="W1590" s="100">
        <f>VLOOKUP(H1590,[1]Billing!$I$2:$Y$2302,17,FALSE)</f>
        <v>0</v>
      </c>
      <c r="X1590" s="94">
        <f t="shared" si="1252"/>
        <v>0</v>
      </c>
      <c r="Y1590" s="94"/>
      <c r="Z1590" s="94" t="str">
        <f t="shared" si="1305"/>
        <v>0</v>
      </c>
      <c r="AA1590" s="96">
        <f t="shared" si="1306"/>
        <v>0</v>
      </c>
      <c r="AB1590" s="91">
        <v>2.7159200000000001</v>
      </c>
      <c r="AC1590" s="119"/>
    </row>
    <row r="1591" spans="1:29" s="3" customFormat="1" ht="15" customHeight="1">
      <c r="A1591" s="81">
        <v>200</v>
      </c>
      <c r="B1591" s="90">
        <v>1012004930</v>
      </c>
      <c r="C1591" s="91">
        <f>SUM(U1591+AA1591)</f>
        <v>138.23234000000002</v>
      </c>
      <c r="D1591" s="294">
        <v>12601263</v>
      </c>
      <c r="E1591" s="90" t="s">
        <v>1276</v>
      </c>
      <c r="F1591" s="90" t="s">
        <v>1870</v>
      </c>
      <c r="G1591" s="90" t="s">
        <v>1764</v>
      </c>
      <c r="H1591" s="93" t="s">
        <v>1284</v>
      </c>
      <c r="I1591" s="94">
        <v>0</v>
      </c>
      <c r="J1591" s="94">
        <v>0</v>
      </c>
      <c r="K1591" s="95">
        <v>1.9970000000000002E-2</v>
      </c>
      <c r="L1591" s="96">
        <v>0.08</v>
      </c>
      <c r="M1591" s="96">
        <f t="shared" si="1249"/>
        <v>0</v>
      </c>
      <c r="N1591" s="96">
        <f t="shared" si="1250"/>
        <v>0</v>
      </c>
      <c r="O1591" s="96" t="s">
        <v>27</v>
      </c>
      <c r="P1591" s="187">
        <v>219667</v>
      </c>
      <c r="Q1591" s="98">
        <f>VLOOKUP(H1591,Devices!$A$2:$C$2077,3,FALSE)</f>
        <v>226589</v>
      </c>
      <c r="R1591" s="94">
        <f t="shared" si="1251"/>
        <v>6922</v>
      </c>
      <c r="S1591" s="119"/>
      <c r="T1591" s="94">
        <f t="shared" si="1303"/>
        <v>6922</v>
      </c>
      <c r="U1591" s="96">
        <f t="shared" si="1304"/>
        <v>138.23234000000002</v>
      </c>
      <c r="V1591" s="99">
        <v>0</v>
      </c>
      <c r="W1591" s="100">
        <f>VLOOKUP(H1591,Devices!$A$2:$D$2077,4,FALSE)</f>
        <v>0</v>
      </c>
      <c r="X1591" s="94">
        <f t="shared" si="1252"/>
        <v>0</v>
      </c>
      <c r="Y1591" s="119"/>
      <c r="Z1591" s="94" t="str">
        <f t="shared" si="1305"/>
        <v>0</v>
      </c>
      <c r="AA1591" s="96">
        <f t="shared" si="1306"/>
        <v>0</v>
      </c>
      <c r="AB1591" s="91">
        <v>138.23234000000002</v>
      </c>
      <c r="AC1591" s="119"/>
    </row>
    <row r="1592" spans="1:29" s="3" customFormat="1" ht="15" customHeight="1">
      <c r="A1592" s="81">
        <v>200</v>
      </c>
      <c r="B1592" s="90">
        <v>1012004930</v>
      </c>
      <c r="C1592" s="91">
        <f>SUM(U1592+AA1592)</f>
        <v>70.69380000000001</v>
      </c>
      <c r="D1592" s="294">
        <v>12601954</v>
      </c>
      <c r="E1592" s="90" t="s">
        <v>1276</v>
      </c>
      <c r="F1592" s="90" t="s">
        <v>1869</v>
      </c>
      <c r="G1592" s="90" t="s">
        <v>1764</v>
      </c>
      <c r="H1592" s="93" t="s">
        <v>1285</v>
      </c>
      <c r="I1592" s="94">
        <v>0</v>
      </c>
      <c r="J1592" s="94">
        <v>0</v>
      </c>
      <c r="K1592" s="95">
        <v>1.9970000000000002E-2</v>
      </c>
      <c r="L1592" s="96">
        <v>0.08</v>
      </c>
      <c r="M1592" s="96">
        <f t="shared" si="1249"/>
        <v>0</v>
      </c>
      <c r="N1592" s="96">
        <f t="shared" si="1250"/>
        <v>0</v>
      </c>
      <c r="O1592" s="96" t="s">
        <v>27</v>
      </c>
      <c r="P1592" s="187">
        <v>248682</v>
      </c>
      <c r="Q1592" s="98">
        <f>VLOOKUP(H1592,Devices!$A$2:$C$2077,3,FALSE)</f>
        <v>252222</v>
      </c>
      <c r="R1592" s="94">
        <f t="shared" si="1251"/>
        <v>3540</v>
      </c>
      <c r="S1592" s="94"/>
      <c r="T1592" s="94">
        <f t="shared" si="1303"/>
        <v>3540</v>
      </c>
      <c r="U1592" s="96">
        <f t="shared" si="1304"/>
        <v>70.69380000000001</v>
      </c>
      <c r="V1592" s="99">
        <v>0</v>
      </c>
      <c r="W1592" s="100">
        <f>VLOOKUP(H1592,Devices!$A$2:$D$2077,4,FALSE)</f>
        <v>0</v>
      </c>
      <c r="X1592" s="94">
        <f t="shared" si="1252"/>
        <v>0</v>
      </c>
      <c r="Y1592" s="94"/>
      <c r="Z1592" s="94" t="str">
        <f t="shared" si="1305"/>
        <v>0</v>
      </c>
      <c r="AA1592" s="96">
        <f t="shared" si="1306"/>
        <v>0</v>
      </c>
      <c r="AB1592" s="91">
        <v>70.69380000000001</v>
      </c>
      <c r="AC1592" s="119"/>
    </row>
    <row r="1593" spans="1:29" s="3" customFormat="1" ht="15" customHeight="1">
      <c r="A1593" s="81">
        <v>200</v>
      </c>
      <c r="B1593" s="90">
        <v>1012004930</v>
      </c>
      <c r="C1593" s="91">
        <f>SUM(U1593+AA1593)</f>
        <v>193.04128000000003</v>
      </c>
      <c r="D1593" s="294">
        <v>12602621</v>
      </c>
      <c r="E1593" s="90" t="s">
        <v>1276</v>
      </c>
      <c r="F1593" s="90" t="s">
        <v>1868</v>
      </c>
      <c r="G1593" s="90" t="s">
        <v>1174</v>
      </c>
      <c r="H1593" s="93" t="s">
        <v>1286</v>
      </c>
      <c r="I1593" s="94">
        <v>0</v>
      </c>
      <c r="J1593" s="94">
        <v>0</v>
      </c>
      <c r="K1593" s="95">
        <v>1.9970000000000002E-2</v>
      </c>
      <c r="L1593" s="96">
        <v>0.08</v>
      </c>
      <c r="M1593" s="96">
        <f t="shared" si="1249"/>
        <v>0</v>
      </c>
      <c r="N1593" s="96">
        <f t="shared" si="1250"/>
        <v>0</v>
      </c>
      <c r="O1593" s="96" t="s">
        <v>27</v>
      </c>
      <c r="P1593" s="187">
        <v>275698</v>
      </c>
      <c r="Q1593" s="98">
        <f>VLOOKUP(H1593,Devices!$A$2:$C$2077,3,FALSE)</f>
        <v>278322</v>
      </c>
      <c r="R1593" s="94">
        <f t="shared" si="1251"/>
        <v>2624</v>
      </c>
      <c r="S1593" s="94"/>
      <c r="T1593" s="94">
        <f t="shared" si="1303"/>
        <v>2624</v>
      </c>
      <c r="U1593" s="96">
        <f t="shared" si="1304"/>
        <v>52.401280000000007</v>
      </c>
      <c r="V1593" s="99">
        <v>58348</v>
      </c>
      <c r="W1593" s="100">
        <f>VLOOKUP(H1593,Devices!$A$2:$D$2077,4,FALSE)</f>
        <v>60106</v>
      </c>
      <c r="X1593" s="94">
        <f t="shared" si="1252"/>
        <v>1758</v>
      </c>
      <c r="Y1593" s="94"/>
      <c r="Z1593" s="94">
        <f t="shared" si="1305"/>
        <v>1758</v>
      </c>
      <c r="AA1593" s="96">
        <f t="shared" si="1306"/>
        <v>140.64000000000001</v>
      </c>
      <c r="AB1593" s="91">
        <v>193.04128000000003</v>
      </c>
      <c r="AC1593" s="119"/>
    </row>
    <row r="1594" spans="1:29" s="3" customFormat="1" ht="15" customHeight="1">
      <c r="A1594" s="81">
        <v>200</v>
      </c>
      <c r="B1594" s="90">
        <v>1012004930</v>
      </c>
      <c r="C1594" s="91">
        <f>SUM(U1594+AA1594)</f>
        <v>316.84402</v>
      </c>
      <c r="D1594" s="294">
        <v>12602102</v>
      </c>
      <c r="E1594" s="90" t="s">
        <v>1276</v>
      </c>
      <c r="F1594" s="90" t="s">
        <v>1867</v>
      </c>
      <c r="G1594" s="90" t="s">
        <v>1287</v>
      </c>
      <c r="H1594" s="93" t="s">
        <v>1288</v>
      </c>
      <c r="I1594" s="94">
        <v>0</v>
      </c>
      <c r="J1594" s="94">
        <v>0</v>
      </c>
      <c r="K1594" s="95">
        <v>1.9970000000000002E-2</v>
      </c>
      <c r="L1594" s="96">
        <v>0.08</v>
      </c>
      <c r="M1594" s="96">
        <f t="shared" ref="M1594:M1625" si="1308">I1594*K1594</f>
        <v>0</v>
      </c>
      <c r="N1594" s="96">
        <f t="shared" ref="N1594:N1625" si="1309">J1594*L1594</f>
        <v>0</v>
      </c>
      <c r="O1594" s="96" t="s">
        <v>27</v>
      </c>
      <c r="P1594" s="187">
        <v>1876543</v>
      </c>
      <c r="Q1594" s="98">
        <f>VLOOKUP(H1594,Devices!$A$2:$C$2077,3,FALSE)</f>
        <v>1892409</v>
      </c>
      <c r="R1594" s="94">
        <f t="shared" ref="R1594:R1625" si="1310">Q1594-P1594</f>
        <v>15866</v>
      </c>
      <c r="S1594" s="94"/>
      <c r="T1594" s="94">
        <f t="shared" si="1303"/>
        <v>15866</v>
      </c>
      <c r="U1594" s="96">
        <f t="shared" si="1304"/>
        <v>316.84402</v>
      </c>
      <c r="V1594" s="99">
        <v>0</v>
      </c>
      <c r="W1594" s="100">
        <f>VLOOKUP(H1594,Devices!$A$2:$D$2077,4,FALSE)</f>
        <v>0</v>
      </c>
      <c r="X1594" s="94">
        <f t="shared" ref="X1594:X1625" si="1311">W1594-V1594</f>
        <v>0</v>
      </c>
      <c r="Y1594" s="94"/>
      <c r="Z1594" s="94" t="str">
        <f t="shared" si="1305"/>
        <v>0</v>
      </c>
      <c r="AA1594" s="96">
        <f t="shared" si="1306"/>
        <v>0</v>
      </c>
      <c r="AB1594" s="91">
        <v>316.84402</v>
      </c>
      <c r="AC1594" s="119"/>
    </row>
    <row r="1595" spans="1:29" s="3" customFormat="1" ht="15" customHeight="1">
      <c r="A1595" s="81">
        <v>200</v>
      </c>
      <c r="B1595" s="90">
        <v>1012004930</v>
      </c>
      <c r="C1595" s="91">
        <f>SUM(U1595+AA1595)</f>
        <v>1.9994000000000001</v>
      </c>
      <c r="D1595" s="294">
        <v>12354962</v>
      </c>
      <c r="E1595" s="90" t="s">
        <v>1276</v>
      </c>
      <c r="F1595" s="90" t="s">
        <v>1866</v>
      </c>
      <c r="G1595" s="90" t="s">
        <v>476</v>
      </c>
      <c r="H1595" s="93">
        <v>9451185</v>
      </c>
      <c r="I1595" s="94">
        <v>0</v>
      </c>
      <c r="J1595" s="94">
        <v>0</v>
      </c>
      <c r="K1595" s="95">
        <v>1.9970000000000002E-2</v>
      </c>
      <c r="L1595" s="96">
        <v>0.08</v>
      </c>
      <c r="M1595" s="96">
        <f t="shared" si="1308"/>
        <v>0</v>
      </c>
      <c r="N1595" s="96">
        <f t="shared" si="1309"/>
        <v>0</v>
      </c>
      <c r="O1595" s="96" t="s">
        <v>27</v>
      </c>
      <c r="P1595" s="187">
        <v>2594</v>
      </c>
      <c r="Q1595" s="98">
        <v>2614</v>
      </c>
      <c r="R1595" s="94">
        <f t="shared" si="1310"/>
        <v>20</v>
      </c>
      <c r="S1595" s="94"/>
      <c r="T1595" s="94">
        <f t="shared" si="1303"/>
        <v>20</v>
      </c>
      <c r="U1595" s="96">
        <f t="shared" si="1304"/>
        <v>0.39940000000000003</v>
      </c>
      <c r="V1595" s="99">
        <v>4229</v>
      </c>
      <c r="W1595" s="100">
        <v>4249</v>
      </c>
      <c r="X1595" s="94">
        <f t="shared" si="1311"/>
        <v>20</v>
      </c>
      <c r="Y1595" s="94"/>
      <c r="Z1595" s="94">
        <f t="shared" si="1305"/>
        <v>20</v>
      </c>
      <c r="AA1595" s="96">
        <f t="shared" si="1306"/>
        <v>1.6</v>
      </c>
      <c r="AB1595" s="91">
        <v>1.9994000000000001</v>
      </c>
      <c r="AC1595" s="119"/>
    </row>
    <row r="1596" spans="1:29" s="3" customFormat="1" ht="15" customHeight="1">
      <c r="A1596" s="81">
        <v>200</v>
      </c>
      <c r="B1596" s="90">
        <v>1012004930</v>
      </c>
      <c r="C1596" s="91">
        <f>SUM(U1596+AA1596)</f>
        <v>1.6375400000000002</v>
      </c>
      <c r="D1596" s="294">
        <v>12601716</v>
      </c>
      <c r="E1596" s="90" t="s">
        <v>1276</v>
      </c>
      <c r="F1596" s="90" t="s">
        <v>1865</v>
      </c>
      <c r="G1596" s="90" t="s">
        <v>1290</v>
      </c>
      <c r="H1596" s="93" t="s">
        <v>1289</v>
      </c>
      <c r="I1596" s="94">
        <v>0</v>
      </c>
      <c r="J1596" s="94">
        <v>0</v>
      </c>
      <c r="K1596" s="95">
        <v>1.9970000000000002E-2</v>
      </c>
      <c r="L1596" s="96">
        <v>0.08</v>
      </c>
      <c r="M1596" s="96">
        <f t="shared" si="1308"/>
        <v>0</v>
      </c>
      <c r="N1596" s="96">
        <f t="shared" si="1309"/>
        <v>0</v>
      </c>
      <c r="O1596" s="96" t="s">
        <v>27</v>
      </c>
      <c r="P1596" s="187">
        <v>9494</v>
      </c>
      <c r="Q1596" s="98">
        <f>VLOOKUP(H1596,Devices!$A$2:$C$2077,3,FALSE)</f>
        <v>9576</v>
      </c>
      <c r="R1596" s="94">
        <f t="shared" si="1310"/>
        <v>82</v>
      </c>
      <c r="S1596" s="94"/>
      <c r="T1596" s="94">
        <f t="shared" si="1303"/>
        <v>82</v>
      </c>
      <c r="U1596" s="96">
        <f t="shared" si="1304"/>
        <v>1.6375400000000002</v>
      </c>
      <c r="V1596" s="99">
        <v>0</v>
      </c>
      <c r="W1596" s="100">
        <f>VLOOKUP(H1596,Devices!$A$2:$D$2077,4,FALSE)</f>
        <v>0</v>
      </c>
      <c r="X1596" s="94">
        <f t="shared" si="1311"/>
        <v>0</v>
      </c>
      <c r="Y1596" s="94"/>
      <c r="Z1596" s="94" t="str">
        <f t="shared" si="1305"/>
        <v>0</v>
      </c>
      <c r="AA1596" s="96">
        <f t="shared" si="1306"/>
        <v>0</v>
      </c>
      <c r="AB1596" s="91">
        <v>1.6375400000000002</v>
      </c>
      <c r="AC1596" s="119"/>
    </row>
    <row r="1597" spans="1:29" s="3" customFormat="1" ht="15" customHeight="1">
      <c r="A1597" s="81">
        <v>200</v>
      </c>
      <c r="B1597" s="90">
        <v>1012004930</v>
      </c>
      <c r="C1597" s="91">
        <f>SUM(U1597+AA1597)</f>
        <v>76.145610000000005</v>
      </c>
      <c r="D1597" s="294">
        <v>12601717</v>
      </c>
      <c r="E1597" s="90" t="s">
        <v>1276</v>
      </c>
      <c r="F1597" s="90" t="s">
        <v>1864</v>
      </c>
      <c r="G1597" s="90" t="s">
        <v>1290</v>
      </c>
      <c r="H1597" s="93" t="s">
        <v>1291</v>
      </c>
      <c r="I1597" s="94">
        <v>0</v>
      </c>
      <c r="J1597" s="94">
        <v>0</v>
      </c>
      <c r="K1597" s="95">
        <v>1.9970000000000002E-2</v>
      </c>
      <c r="L1597" s="96">
        <v>0.08</v>
      </c>
      <c r="M1597" s="96">
        <f t="shared" si="1308"/>
        <v>0</v>
      </c>
      <c r="N1597" s="96">
        <f t="shared" si="1309"/>
        <v>0</v>
      </c>
      <c r="O1597" s="96" t="s">
        <v>27</v>
      </c>
      <c r="P1597" s="187">
        <v>237554</v>
      </c>
      <c r="Q1597" s="98">
        <f>VLOOKUP(H1597,Devices!$A$2:$C$2077,3,FALSE)</f>
        <v>241367</v>
      </c>
      <c r="R1597" s="94">
        <f t="shared" si="1310"/>
        <v>3813</v>
      </c>
      <c r="S1597" s="94"/>
      <c r="T1597" s="94">
        <f t="shared" si="1303"/>
        <v>3813</v>
      </c>
      <c r="U1597" s="96">
        <f t="shared" si="1304"/>
        <v>76.145610000000005</v>
      </c>
      <c r="V1597" s="99">
        <v>0</v>
      </c>
      <c r="W1597" s="100">
        <f>VLOOKUP(H1597,Devices!$A$2:$D$2077,4,FALSE)</f>
        <v>0</v>
      </c>
      <c r="X1597" s="94">
        <f t="shared" si="1311"/>
        <v>0</v>
      </c>
      <c r="Y1597" s="94"/>
      <c r="Z1597" s="94" t="str">
        <f t="shared" si="1305"/>
        <v>0</v>
      </c>
      <c r="AA1597" s="96">
        <f t="shared" si="1306"/>
        <v>0</v>
      </c>
      <c r="AB1597" s="91">
        <v>76.145610000000005</v>
      </c>
      <c r="AC1597" s="119"/>
    </row>
    <row r="1598" spans="1:29" s="3" customFormat="1" ht="15" customHeight="1">
      <c r="A1598" s="81">
        <v>200</v>
      </c>
      <c r="B1598" s="90">
        <v>1012004930</v>
      </c>
      <c r="C1598" s="91">
        <f>SUM(U1598+AA1598)</f>
        <v>54.837620000000001</v>
      </c>
      <c r="D1598" s="294">
        <v>12355369</v>
      </c>
      <c r="E1598" s="90" t="s">
        <v>1276</v>
      </c>
      <c r="F1598" s="90" t="s">
        <v>1863</v>
      </c>
      <c r="G1598" s="90" t="s">
        <v>40</v>
      </c>
      <c r="H1598" s="93" t="s">
        <v>1292</v>
      </c>
      <c r="I1598" s="94">
        <v>0</v>
      </c>
      <c r="J1598" s="94">
        <v>0</v>
      </c>
      <c r="K1598" s="95">
        <v>1.9970000000000002E-2</v>
      </c>
      <c r="L1598" s="96">
        <v>0.08</v>
      </c>
      <c r="M1598" s="96">
        <f t="shared" si="1308"/>
        <v>0</v>
      </c>
      <c r="N1598" s="96">
        <f t="shared" si="1309"/>
        <v>0</v>
      </c>
      <c r="O1598" s="96" t="s">
        <v>27</v>
      </c>
      <c r="P1598" s="187">
        <v>83601</v>
      </c>
      <c r="Q1598" s="98">
        <f>VLOOKUP(H1598,Devices!$A$2:$C$2077,3,FALSE)</f>
        <v>86347</v>
      </c>
      <c r="R1598" s="94">
        <f t="shared" si="1310"/>
        <v>2746</v>
      </c>
      <c r="S1598" s="94"/>
      <c r="T1598" s="94">
        <f t="shared" si="1303"/>
        <v>2746</v>
      </c>
      <c r="U1598" s="96">
        <f t="shared" si="1304"/>
        <v>54.837620000000001</v>
      </c>
      <c r="V1598" s="99">
        <v>0</v>
      </c>
      <c r="W1598" s="100">
        <v>0</v>
      </c>
      <c r="X1598" s="94">
        <f t="shared" si="1311"/>
        <v>0</v>
      </c>
      <c r="Y1598" s="94"/>
      <c r="Z1598" s="94" t="str">
        <f t="shared" si="1305"/>
        <v>0</v>
      </c>
      <c r="AA1598" s="96">
        <f t="shared" si="1306"/>
        <v>0</v>
      </c>
      <c r="AB1598" s="91">
        <v>54.837620000000001</v>
      </c>
      <c r="AC1598" s="119"/>
    </row>
    <row r="1599" spans="1:29" s="3" customFormat="1" ht="15" customHeight="1">
      <c r="A1599" s="81">
        <v>200</v>
      </c>
      <c r="B1599" s="90">
        <v>1012004930</v>
      </c>
      <c r="C1599" s="91">
        <f>SUM(U1599+AA1599)</f>
        <v>95.781990000000008</v>
      </c>
      <c r="D1599" s="294">
        <v>12602063</v>
      </c>
      <c r="E1599" s="90" t="s">
        <v>1276</v>
      </c>
      <c r="F1599" s="90" t="s">
        <v>1862</v>
      </c>
      <c r="G1599" s="90" t="s">
        <v>1174</v>
      </c>
      <c r="H1599" s="93" t="s">
        <v>1293</v>
      </c>
      <c r="I1599" s="94">
        <v>0</v>
      </c>
      <c r="J1599" s="94">
        <v>0</v>
      </c>
      <c r="K1599" s="95">
        <v>1.9970000000000002E-2</v>
      </c>
      <c r="L1599" s="96">
        <v>0.08</v>
      </c>
      <c r="M1599" s="96">
        <f t="shared" si="1308"/>
        <v>0</v>
      </c>
      <c r="N1599" s="96">
        <f t="shared" si="1309"/>
        <v>0</v>
      </c>
      <c r="O1599" s="96" t="s">
        <v>27</v>
      </c>
      <c r="P1599" s="187">
        <v>46067</v>
      </c>
      <c r="Q1599" s="98">
        <f>VLOOKUP(H1599,Devices!$A$2:$C$2077,3,FALSE)</f>
        <v>47334</v>
      </c>
      <c r="R1599" s="94">
        <f t="shared" si="1310"/>
        <v>1267</v>
      </c>
      <c r="S1599" s="94"/>
      <c r="T1599" s="94">
        <f t="shared" si="1303"/>
        <v>1267</v>
      </c>
      <c r="U1599" s="96">
        <f t="shared" si="1304"/>
        <v>25.301990000000004</v>
      </c>
      <c r="V1599" s="99">
        <v>28983</v>
      </c>
      <c r="W1599" s="100">
        <f>VLOOKUP(H1599,Devices!$A$2:$D$2077,4,FALSE)</f>
        <v>29864</v>
      </c>
      <c r="X1599" s="94">
        <f t="shared" si="1311"/>
        <v>881</v>
      </c>
      <c r="Y1599" s="94"/>
      <c r="Z1599" s="94">
        <f t="shared" si="1305"/>
        <v>881</v>
      </c>
      <c r="AA1599" s="96">
        <f t="shared" si="1306"/>
        <v>70.48</v>
      </c>
      <c r="AB1599" s="91">
        <v>95.781990000000008</v>
      </c>
      <c r="AC1599" s="119"/>
    </row>
    <row r="1600" spans="1:29" s="3" customFormat="1" ht="15" customHeight="1">
      <c r="A1600" s="81" t="s">
        <v>1526</v>
      </c>
      <c r="B1600" s="90">
        <v>1012004930</v>
      </c>
      <c r="C1600" s="91">
        <f>SUM(U1600+AA1600)</f>
        <v>15.057380000000002</v>
      </c>
      <c r="D1600" s="294">
        <v>12355375</v>
      </c>
      <c r="E1600" s="90" t="s">
        <v>1276</v>
      </c>
      <c r="F1600" s="90" t="s">
        <v>1861</v>
      </c>
      <c r="G1600" s="90" t="s">
        <v>1227</v>
      </c>
      <c r="H1600" s="93" t="s">
        <v>1527</v>
      </c>
      <c r="I1600" s="94">
        <v>0</v>
      </c>
      <c r="J1600" s="94">
        <v>0</v>
      </c>
      <c r="K1600" s="95">
        <v>1.9970000000000002E-2</v>
      </c>
      <c r="L1600" s="96">
        <v>0.08</v>
      </c>
      <c r="M1600" s="96">
        <f t="shared" si="1308"/>
        <v>0</v>
      </c>
      <c r="N1600" s="96">
        <f t="shared" si="1309"/>
        <v>0</v>
      </c>
      <c r="O1600" s="96" t="s">
        <v>27</v>
      </c>
      <c r="P1600" s="187">
        <v>45875</v>
      </c>
      <c r="Q1600" s="98">
        <f>VLOOKUP(H1600,Devices!$A$2:$C$2077,3,FALSE)</f>
        <v>46629</v>
      </c>
      <c r="R1600" s="94">
        <f t="shared" si="1310"/>
        <v>754</v>
      </c>
      <c r="S1600" s="94"/>
      <c r="T1600" s="94">
        <f t="shared" si="1303"/>
        <v>754</v>
      </c>
      <c r="U1600" s="96">
        <f t="shared" si="1304"/>
        <v>15.057380000000002</v>
      </c>
      <c r="V1600" s="99">
        <v>0</v>
      </c>
      <c r="W1600" s="100">
        <v>0</v>
      </c>
      <c r="X1600" s="94">
        <f t="shared" si="1311"/>
        <v>0</v>
      </c>
      <c r="Y1600" s="94"/>
      <c r="Z1600" s="94" t="str">
        <f t="shared" si="1305"/>
        <v>0</v>
      </c>
      <c r="AA1600" s="96">
        <f t="shared" si="1306"/>
        <v>0</v>
      </c>
      <c r="AB1600" s="91">
        <v>15.057380000000002</v>
      </c>
      <c r="AC1600" s="119"/>
    </row>
    <row r="1601" spans="1:34" s="4" customFormat="1" ht="15" customHeight="1">
      <c r="A1601" s="81" t="s">
        <v>2443</v>
      </c>
      <c r="B1601" s="90">
        <v>1012004930</v>
      </c>
      <c r="C1601" s="91">
        <f>SUM(U1601+AA1601)</f>
        <v>17.174200000000003</v>
      </c>
      <c r="D1601" s="294">
        <v>12098429</v>
      </c>
      <c r="E1601" s="90" t="s">
        <v>1276</v>
      </c>
      <c r="F1601" s="90" t="s">
        <v>2444</v>
      </c>
      <c r="G1601" s="90" t="s">
        <v>1748</v>
      </c>
      <c r="H1601" s="93" t="s">
        <v>50</v>
      </c>
      <c r="I1601" s="94">
        <v>0</v>
      </c>
      <c r="J1601" s="94">
        <v>0</v>
      </c>
      <c r="K1601" s="95">
        <v>1.9970000000000002E-2</v>
      </c>
      <c r="L1601" s="96">
        <v>0.08</v>
      </c>
      <c r="M1601" s="96">
        <f t="shared" si="1308"/>
        <v>0</v>
      </c>
      <c r="N1601" s="96">
        <f t="shared" si="1309"/>
        <v>0</v>
      </c>
      <c r="O1601" s="96" t="s">
        <v>27</v>
      </c>
      <c r="P1601" s="187">
        <v>50325</v>
      </c>
      <c r="Q1601" s="98">
        <f>VLOOKUP(H1601,Devices!$A$2:$C$2077,3,FALSE)</f>
        <v>51185</v>
      </c>
      <c r="R1601" s="94">
        <f t="shared" si="1310"/>
        <v>860</v>
      </c>
      <c r="S1601" s="94"/>
      <c r="T1601" s="94">
        <f t="shared" si="1303"/>
        <v>860</v>
      </c>
      <c r="U1601" s="96">
        <f t="shared" si="1304"/>
        <v>17.174200000000003</v>
      </c>
      <c r="V1601" s="99">
        <v>0</v>
      </c>
      <c r="W1601" s="100">
        <f>VLOOKUP(H1601,Devices!$A$2:$D$2077,4,FALSE)</f>
        <v>0</v>
      </c>
      <c r="X1601" s="94">
        <f t="shared" si="1311"/>
        <v>0</v>
      </c>
      <c r="Y1601" s="94"/>
      <c r="Z1601" s="94" t="str">
        <f t="shared" si="1305"/>
        <v>0</v>
      </c>
      <c r="AA1601" s="96">
        <f t="shared" si="1306"/>
        <v>0</v>
      </c>
      <c r="AB1601" s="91">
        <v>17.174200000000003</v>
      </c>
      <c r="AC1601" s="119"/>
      <c r="AF1601" s="3"/>
      <c r="AG1601" s="3"/>
      <c r="AH1601" s="3"/>
    </row>
    <row r="1602" spans="1:34" s="4" customFormat="1" ht="15" customHeight="1">
      <c r="A1602" s="81" t="s">
        <v>3415</v>
      </c>
      <c r="B1602" s="90">
        <v>1012004930</v>
      </c>
      <c r="C1602" s="91">
        <f>SUM(U1602+AA1602)</f>
        <v>103.08514000000001</v>
      </c>
      <c r="D1602" s="294">
        <v>12954961</v>
      </c>
      <c r="E1602" s="90" t="s">
        <v>1276</v>
      </c>
      <c r="F1602" s="90" t="s">
        <v>3416</v>
      </c>
      <c r="G1602" s="90" t="s">
        <v>1254</v>
      </c>
      <c r="H1602" s="93" t="s">
        <v>3386</v>
      </c>
      <c r="I1602" s="94">
        <v>0</v>
      </c>
      <c r="J1602" s="94">
        <v>0</v>
      </c>
      <c r="K1602" s="95">
        <v>1.9970000000000002E-2</v>
      </c>
      <c r="L1602" s="96">
        <v>0.08</v>
      </c>
      <c r="M1602" s="96">
        <f t="shared" si="1308"/>
        <v>0</v>
      </c>
      <c r="N1602" s="96">
        <f t="shared" si="1309"/>
        <v>0</v>
      </c>
      <c r="O1602" s="96" t="s">
        <v>27</v>
      </c>
      <c r="P1602" s="187">
        <v>220441</v>
      </c>
      <c r="Q1602" s="98">
        <f>VLOOKUP(H1602,Devices!$A$2:$C$2077,3,FALSE)</f>
        <v>225603</v>
      </c>
      <c r="R1602" s="94">
        <f t="shared" si="1310"/>
        <v>5162</v>
      </c>
      <c r="S1602" s="94"/>
      <c r="T1602" s="94">
        <f t="shared" si="1303"/>
        <v>5162</v>
      </c>
      <c r="U1602" s="96">
        <f t="shared" si="1304"/>
        <v>103.08514000000001</v>
      </c>
      <c r="V1602" s="99">
        <v>0</v>
      </c>
      <c r="W1602" s="100">
        <f>VLOOKUP(H1602,Devices!$A$2:$D$2077,4,FALSE)</f>
        <v>0</v>
      </c>
      <c r="X1602" s="94">
        <f t="shared" si="1311"/>
        <v>0</v>
      </c>
      <c r="Y1602" s="94"/>
      <c r="Z1602" s="94" t="str">
        <f t="shared" si="1305"/>
        <v>0</v>
      </c>
      <c r="AA1602" s="96">
        <f t="shared" si="1306"/>
        <v>0</v>
      </c>
      <c r="AB1602" s="91">
        <v>103.08514000000001</v>
      </c>
      <c r="AC1602" s="119"/>
      <c r="AF1602" s="3"/>
    </row>
    <row r="1603" spans="1:34" s="4" customFormat="1" ht="15" customHeight="1">
      <c r="A1603" s="81" t="s">
        <v>4149</v>
      </c>
      <c r="B1603" s="90">
        <v>1012004930</v>
      </c>
      <c r="C1603" s="91">
        <f>SUM(U1603+AA1603)</f>
        <v>33.090290000000003</v>
      </c>
      <c r="D1603" s="294">
        <v>13020295</v>
      </c>
      <c r="E1603" s="90" t="s">
        <v>1276</v>
      </c>
      <c r="F1603" s="90" t="s">
        <v>4150</v>
      </c>
      <c r="G1603" s="90" t="s">
        <v>3521</v>
      </c>
      <c r="H1603" s="93" t="s">
        <v>4125</v>
      </c>
      <c r="I1603" s="94">
        <v>0</v>
      </c>
      <c r="J1603" s="94">
        <v>0</v>
      </c>
      <c r="K1603" s="95">
        <v>1.9970000000000002E-2</v>
      </c>
      <c r="L1603" s="96">
        <v>0.08</v>
      </c>
      <c r="M1603" s="96">
        <f t="shared" si="1308"/>
        <v>0</v>
      </c>
      <c r="N1603" s="96">
        <f t="shared" si="1309"/>
        <v>0</v>
      </c>
      <c r="O1603" s="96" t="s">
        <v>27</v>
      </c>
      <c r="P1603" s="187">
        <v>32179</v>
      </c>
      <c r="Q1603" s="98">
        <f>VLOOKUP(H1603,Devices!$A$2:$C$2077,3,FALSE)</f>
        <v>33836</v>
      </c>
      <c r="R1603" s="94">
        <f t="shared" si="1310"/>
        <v>1657</v>
      </c>
      <c r="S1603" s="94"/>
      <c r="T1603" s="94">
        <f t="shared" si="1303"/>
        <v>1657</v>
      </c>
      <c r="U1603" s="96">
        <f t="shared" si="1304"/>
        <v>33.090290000000003</v>
      </c>
      <c r="V1603" s="99">
        <v>0</v>
      </c>
      <c r="W1603" s="100">
        <f>VLOOKUP(H1603,Devices!$A$2:$D$2077,4,FALSE)</f>
        <v>0</v>
      </c>
      <c r="X1603" s="94">
        <f t="shared" si="1311"/>
        <v>0</v>
      </c>
      <c r="Y1603" s="94"/>
      <c r="Z1603" s="94" t="str">
        <f t="shared" si="1305"/>
        <v>0</v>
      </c>
      <c r="AA1603" s="96">
        <f t="shared" si="1306"/>
        <v>0</v>
      </c>
      <c r="AB1603" s="91">
        <v>33.090290000000003</v>
      </c>
      <c r="AC1603" s="119"/>
    </row>
    <row r="1604" spans="1:34" s="3" customFormat="1" ht="15" customHeight="1">
      <c r="A1604" s="81" t="s">
        <v>4762</v>
      </c>
      <c r="B1604" s="90">
        <v>1012004930</v>
      </c>
      <c r="C1604" s="91">
        <f>SUM(U1604+AA1604)</f>
        <v>604.73154</v>
      </c>
      <c r="D1604" s="294">
        <v>13654042</v>
      </c>
      <c r="E1604" s="90" t="s">
        <v>1276</v>
      </c>
      <c r="F1604" s="90" t="s">
        <v>1867</v>
      </c>
      <c r="G1604" s="90" t="s">
        <v>2348</v>
      </c>
      <c r="H1604" s="93" t="s">
        <v>4763</v>
      </c>
      <c r="I1604" s="94">
        <v>0</v>
      </c>
      <c r="J1604" s="94">
        <v>0</v>
      </c>
      <c r="K1604" s="95">
        <v>1.9970000000000002E-2</v>
      </c>
      <c r="L1604" s="96">
        <v>0.08</v>
      </c>
      <c r="M1604" s="96">
        <f t="shared" ref="M1604:N1607" si="1312">I1604*K1604</f>
        <v>0</v>
      </c>
      <c r="N1604" s="96">
        <f t="shared" si="1312"/>
        <v>0</v>
      </c>
      <c r="O1604" s="96" t="s">
        <v>27</v>
      </c>
      <c r="P1604" s="187">
        <v>476481</v>
      </c>
      <c r="Q1604" s="98">
        <f>VLOOKUP(H1604,Devices!$A$2:$C$2077,3,FALSE)</f>
        <v>506763</v>
      </c>
      <c r="R1604" s="94">
        <f>Q1604-P1604</f>
        <v>30282</v>
      </c>
      <c r="S1604" s="94"/>
      <c r="T1604" s="94">
        <f>IF(R1604-I1604&gt;0, R1604-I1604,"0")</f>
        <v>30282</v>
      </c>
      <c r="U1604" s="96">
        <f>IF(T1604&gt;0,T1604*K1604,"0")</f>
        <v>604.73154</v>
      </c>
      <c r="V1604" s="99">
        <v>0</v>
      </c>
      <c r="W1604" s="100">
        <f>VLOOKUP(H1604,Devices!$A$2:$D$2077,4,FALSE)</f>
        <v>0</v>
      </c>
      <c r="X1604" s="94">
        <f>W1604-V1604</f>
        <v>0</v>
      </c>
      <c r="Y1604" s="94"/>
      <c r="Z1604" s="94" t="str">
        <f>IF(X1604-J1604&gt;0,X1604-J1604,"0")</f>
        <v>0</v>
      </c>
      <c r="AA1604" s="96">
        <f>IF(Z1604&gt;0,Z1604*L1604,"0")</f>
        <v>0</v>
      </c>
      <c r="AB1604" s="91">
        <v>604.73154</v>
      </c>
      <c r="AC1604" s="119"/>
      <c r="AF1604" s="4"/>
      <c r="AH1604" s="4"/>
    </row>
    <row r="1605" spans="1:34" s="3" customFormat="1" ht="15" customHeight="1">
      <c r="A1605" s="81" t="s">
        <v>5189</v>
      </c>
      <c r="B1605" s="90">
        <v>1012004930</v>
      </c>
      <c r="C1605" s="91">
        <f>SUM(U1605+AA1605)</f>
        <v>5.4118700000000004</v>
      </c>
      <c r="D1605" s="294">
        <v>12356413</v>
      </c>
      <c r="E1605" s="90" t="s">
        <v>1276</v>
      </c>
      <c r="F1605" s="90" t="s">
        <v>3706</v>
      </c>
      <c r="G1605" s="90" t="s">
        <v>2280</v>
      </c>
      <c r="H1605" s="93" t="s">
        <v>5190</v>
      </c>
      <c r="I1605" s="94">
        <v>0</v>
      </c>
      <c r="J1605" s="94">
        <v>0</v>
      </c>
      <c r="K1605" s="95">
        <v>1.9970000000000002E-2</v>
      </c>
      <c r="L1605" s="96">
        <v>0.08</v>
      </c>
      <c r="M1605" s="96">
        <f t="shared" si="1312"/>
        <v>0</v>
      </c>
      <c r="N1605" s="96">
        <f t="shared" si="1312"/>
        <v>0</v>
      </c>
      <c r="O1605" s="96" t="s">
        <v>27</v>
      </c>
      <c r="P1605" s="187">
        <v>5213</v>
      </c>
      <c r="Q1605" s="98">
        <f>VLOOKUP(H1605,Devices!$A$2:$C$2077,3,FALSE)</f>
        <v>5484</v>
      </c>
      <c r="R1605" s="94">
        <f>Q1605-P1605</f>
        <v>271</v>
      </c>
      <c r="S1605" s="94"/>
      <c r="T1605" s="94">
        <f>IF(R1605-I1605&gt;0, R1605-I1605,"0")</f>
        <v>271</v>
      </c>
      <c r="U1605" s="96">
        <f>IF(T1605&gt;0,T1605*K1605,"0")</f>
        <v>5.4118700000000004</v>
      </c>
      <c r="V1605" s="99">
        <v>0</v>
      </c>
      <c r="W1605" s="100">
        <v>0</v>
      </c>
      <c r="X1605" s="94">
        <f>W1605-V1605</f>
        <v>0</v>
      </c>
      <c r="Y1605" s="94"/>
      <c r="Z1605" s="94" t="str">
        <f>IF(X1605-J1605&gt;0,X1605-J1605,"0")</f>
        <v>0</v>
      </c>
      <c r="AA1605" s="96">
        <f>IF(Z1605&gt;0,Z1605*L1605,"0")</f>
        <v>0</v>
      </c>
      <c r="AB1605" s="91">
        <v>5.4118700000000004</v>
      </c>
      <c r="AC1605" s="119"/>
    </row>
    <row r="1606" spans="1:34" s="3" customFormat="1" ht="15" customHeight="1">
      <c r="A1606" s="81" t="s">
        <v>5189</v>
      </c>
      <c r="B1606" s="90">
        <v>1012004930</v>
      </c>
      <c r="C1606" s="91">
        <f>SUM(U1606+AA1606)</f>
        <v>133.87888000000001</v>
      </c>
      <c r="D1606" s="294">
        <v>12356414</v>
      </c>
      <c r="E1606" s="90" t="s">
        <v>1276</v>
      </c>
      <c r="F1606" s="90" t="s">
        <v>1860</v>
      </c>
      <c r="G1606" s="90" t="s">
        <v>2236</v>
      </c>
      <c r="H1606" s="93" t="s">
        <v>5128</v>
      </c>
      <c r="I1606" s="94">
        <v>0</v>
      </c>
      <c r="J1606" s="94">
        <v>0</v>
      </c>
      <c r="K1606" s="95">
        <v>1.9970000000000002E-2</v>
      </c>
      <c r="L1606" s="96">
        <v>0.08</v>
      </c>
      <c r="M1606" s="96">
        <f t="shared" si="1312"/>
        <v>0</v>
      </c>
      <c r="N1606" s="96">
        <f t="shared" si="1312"/>
        <v>0</v>
      </c>
      <c r="O1606" s="96" t="s">
        <v>27</v>
      </c>
      <c r="P1606" s="187">
        <v>55760</v>
      </c>
      <c r="Q1606" s="98">
        <f>VLOOKUP(H1606,Devices!$A$2:$C$2077,3,FALSE)</f>
        <v>62464</v>
      </c>
      <c r="R1606" s="94">
        <f>Q1606-P1606</f>
        <v>6704</v>
      </c>
      <c r="S1606" s="94"/>
      <c r="T1606" s="94">
        <f>IF(R1606-I1606&gt;0, R1606-I1606,"0")</f>
        <v>6704</v>
      </c>
      <c r="U1606" s="96">
        <f>IF(T1606&gt;0,T1606*K1606,"0")</f>
        <v>133.87888000000001</v>
      </c>
      <c r="V1606" s="99">
        <v>0</v>
      </c>
      <c r="W1606" s="100">
        <v>0</v>
      </c>
      <c r="X1606" s="94">
        <f>W1606-V1606</f>
        <v>0</v>
      </c>
      <c r="Y1606" s="94"/>
      <c r="Z1606" s="94" t="str">
        <f>IF(X1606-J1606&gt;0,X1606-J1606,"0")</f>
        <v>0</v>
      </c>
      <c r="AA1606" s="96">
        <f>IF(Z1606&gt;0,Z1606*L1606,"0")</f>
        <v>0</v>
      </c>
      <c r="AB1606" s="91">
        <v>133.87888000000001</v>
      </c>
      <c r="AC1606" s="119"/>
    </row>
    <row r="1607" spans="1:34" s="4" customFormat="1" ht="15" customHeight="1">
      <c r="A1607" s="81" t="s">
        <v>5189</v>
      </c>
      <c r="B1607" s="90">
        <v>1012004970</v>
      </c>
      <c r="C1607" s="91">
        <f>SUM(U1607+AA1607)</f>
        <v>136.99420000000001</v>
      </c>
      <c r="D1607" s="294">
        <v>12356410</v>
      </c>
      <c r="E1607" s="90" t="s">
        <v>1276</v>
      </c>
      <c r="F1607" s="90" t="s">
        <v>5191</v>
      </c>
      <c r="G1607" s="90" t="s">
        <v>5192</v>
      </c>
      <c r="H1607" s="93" t="s">
        <v>5193</v>
      </c>
      <c r="I1607" s="94">
        <v>0</v>
      </c>
      <c r="J1607" s="94">
        <v>0</v>
      </c>
      <c r="K1607" s="95">
        <v>1.9970000000000002E-2</v>
      </c>
      <c r="L1607" s="96">
        <v>0.08</v>
      </c>
      <c r="M1607" s="96">
        <f t="shared" si="1312"/>
        <v>0</v>
      </c>
      <c r="N1607" s="96">
        <f t="shared" si="1312"/>
        <v>0</v>
      </c>
      <c r="O1607" s="96" t="s">
        <v>27</v>
      </c>
      <c r="P1607" s="187">
        <v>29702</v>
      </c>
      <c r="Q1607" s="98">
        <f>VLOOKUP(H1607,Devices!$A$2:$C$2077,3,FALSE)</f>
        <v>36562</v>
      </c>
      <c r="R1607" s="94">
        <f>Q1607-P1607</f>
        <v>6860</v>
      </c>
      <c r="S1607" s="94"/>
      <c r="T1607" s="94">
        <f>IF(R1607-I1607&gt;0, R1607-I1607,"0")</f>
        <v>6860</v>
      </c>
      <c r="U1607" s="96">
        <f>IF(T1607&gt;0,T1607*K1607,"0")</f>
        <v>136.99420000000001</v>
      </c>
      <c r="V1607" s="99">
        <v>0</v>
      </c>
      <c r="W1607" s="100">
        <f>VLOOKUP(H1607,Devices!$A$2:$D$2077,4,FALSE)</f>
        <v>0</v>
      </c>
      <c r="X1607" s="94">
        <f>W1607-V1607</f>
        <v>0</v>
      </c>
      <c r="Y1607" s="94"/>
      <c r="Z1607" s="94" t="str">
        <f>IF(X1607-J1607&gt;0,X1607-J1607,"0")</f>
        <v>0</v>
      </c>
      <c r="AA1607" s="96">
        <f>IF(Z1607&gt;0,Z1607*L1607,"0")</f>
        <v>0</v>
      </c>
      <c r="AB1607" s="91">
        <v>136.99420000000001</v>
      </c>
      <c r="AC1607" s="119"/>
      <c r="AF1607" s="3"/>
    </row>
    <row r="1608" spans="1:34" s="4" customFormat="1" ht="15" customHeight="1">
      <c r="A1608" s="81" t="s">
        <v>2623</v>
      </c>
      <c r="B1608" s="210">
        <v>1061976000</v>
      </c>
      <c r="C1608" s="91">
        <f>SUM(O1608+U1608+AA1608)</f>
        <v>181.8115</v>
      </c>
      <c r="D1608" s="294">
        <v>12355759</v>
      </c>
      <c r="E1608" s="210" t="s">
        <v>2519</v>
      </c>
      <c r="F1608" s="210" t="s">
        <v>5057</v>
      </c>
      <c r="G1608" s="210" t="s">
        <v>2200</v>
      </c>
      <c r="H1608" s="93" t="s">
        <v>2624</v>
      </c>
      <c r="I1608" s="94">
        <v>6000</v>
      </c>
      <c r="J1608" s="94">
        <v>0</v>
      </c>
      <c r="K1608" s="95">
        <v>2.0750000000000001E-2</v>
      </c>
      <c r="L1608" s="96">
        <v>0.08</v>
      </c>
      <c r="M1608" s="96">
        <f t="shared" si="1308"/>
        <v>124.5</v>
      </c>
      <c r="N1608" s="96">
        <f t="shared" si="1309"/>
        <v>0</v>
      </c>
      <c r="O1608" s="96">
        <f>M1608+N1608</f>
        <v>124.5</v>
      </c>
      <c r="P1608" s="187">
        <v>85232</v>
      </c>
      <c r="Q1608" s="98">
        <f>VLOOKUP(H1608,Devices!$A$2:$C$2077,3,FALSE)</f>
        <v>93994</v>
      </c>
      <c r="R1608" s="94">
        <f t="shared" si="1310"/>
        <v>8762</v>
      </c>
      <c r="S1608" s="94">
        <f>IF(R1608-I1608&gt;0, R1608-I1608,"0")</f>
        <v>2762</v>
      </c>
      <c r="T1608" s="94"/>
      <c r="U1608" s="96">
        <f>IF(S1608&gt;0,S1608*K1608,"0")</f>
        <v>57.311500000000002</v>
      </c>
      <c r="V1608" s="99">
        <v>0</v>
      </c>
      <c r="W1608" s="100">
        <v>0</v>
      </c>
      <c r="X1608" s="94">
        <f t="shared" si="1311"/>
        <v>0</v>
      </c>
      <c r="Y1608" s="94" t="str">
        <f>IF(X1608-J1608&gt;0,X1608-J1608,"0")</f>
        <v>0</v>
      </c>
      <c r="Z1608" s="94"/>
      <c r="AA1608" s="96">
        <f>IF(Y1608&gt;0,Y1608*L1608,"0")</f>
        <v>0</v>
      </c>
      <c r="AB1608" s="91">
        <v>181.8115</v>
      </c>
      <c r="AC1608" s="119"/>
      <c r="AH1608" s="3"/>
    </row>
    <row r="1609" spans="1:34" s="4" customFormat="1" ht="15" customHeight="1">
      <c r="A1609" s="81" t="s">
        <v>3487</v>
      </c>
      <c r="B1609" s="210">
        <v>1061976000</v>
      </c>
      <c r="C1609" s="91">
        <f>SUM(O1609+U1609+AA1609)</f>
        <v>83</v>
      </c>
      <c r="D1609" s="294">
        <v>12356102</v>
      </c>
      <c r="E1609" s="210" t="s">
        <v>2519</v>
      </c>
      <c r="F1609" s="210" t="s">
        <v>3346</v>
      </c>
      <c r="G1609" s="210" t="s">
        <v>2280</v>
      </c>
      <c r="H1609" s="93" t="s">
        <v>3442</v>
      </c>
      <c r="I1609" s="94">
        <v>4000</v>
      </c>
      <c r="J1609" s="94">
        <v>0</v>
      </c>
      <c r="K1609" s="95">
        <v>2.0750000000000001E-2</v>
      </c>
      <c r="L1609" s="96">
        <v>0.08</v>
      </c>
      <c r="M1609" s="96">
        <f t="shared" si="1308"/>
        <v>83</v>
      </c>
      <c r="N1609" s="96">
        <f t="shared" si="1309"/>
        <v>0</v>
      </c>
      <c r="O1609" s="96">
        <f>M1609+N1609</f>
        <v>83</v>
      </c>
      <c r="P1609" s="187">
        <v>87997</v>
      </c>
      <c r="Q1609" s="98">
        <f>VLOOKUP(H1609,Devices!$A$2:$C$2077,3,FALSE)</f>
        <v>90175</v>
      </c>
      <c r="R1609" s="94">
        <f t="shared" si="1310"/>
        <v>2178</v>
      </c>
      <c r="S1609" s="94" t="str">
        <f>IF(R1609-I1609&gt;0, R1609-I1609,"0")</f>
        <v>0</v>
      </c>
      <c r="T1609" s="94"/>
      <c r="U1609" s="96">
        <f>IF(S1609&gt;0,S1609*K1609,"0")</f>
        <v>0</v>
      </c>
      <c r="V1609" s="99">
        <v>0</v>
      </c>
      <c r="W1609" s="100">
        <v>0</v>
      </c>
      <c r="X1609" s="94">
        <f t="shared" si="1311"/>
        <v>0</v>
      </c>
      <c r="Y1609" s="94" t="str">
        <f>IF(X1609-J1609&gt;0,X1609-J1609,"0")</f>
        <v>0</v>
      </c>
      <c r="Z1609" s="94"/>
      <c r="AA1609" s="96">
        <f>IF(Y1609&gt;0,Y1609*L1609,"0")</f>
        <v>0</v>
      </c>
      <c r="AB1609" s="91">
        <v>83</v>
      </c>
      <c r="AC1609" s="119"/>
    </row>
    <row r="1610" spans="1:34" s="9" customFormat="1" ht="15" customHeight="1">
      <c r="A1610" s="142">
        <v>202</v>
      </c>
      <c r="B1610" s="210">
        <v>1013199730</v>
      </c>
      <c r="C1610" s="211">
        <f>SUM(U1610+AA1610)</f>
        <v>5.9910000000000005E-2</v>
      </c>
      <c r="D1610" s="647">
        <v>12602213</v>
      </c>
      <c r="E1610" s="210" t="s">
        <v>1330</v>
      </c>
      <c r="F1610" s="210" t="s">
        <v>1859</v>
      </c>
      <c r="G1610" s="210" t="s">
        <v>1764</v>
      </c>
      <c r="H1610" s="212" t="s">
        <v>1332</v>
      </c>
      <c r="I1610" s="213">
        <v>0</v>
      </c>
      <c r="J1610" s="213">
        <v>0</v>
      </c>
      <c r="K1610" s="95">
        <v>1.9970000000000002E-2</v>
      </c>
      <c r="L1610" s="215">
        <v>0.08</v>
      </c>
      <c r="M1610" s="215">
        <f t="shared" si="1308"/>
        <v>0</v>
      </c>
      <c r="N1610" s="215">
        <f t="shared" si="1309"/>
        <v>0</v>
      </c>
      <c r="O1610" s="215" t="s">
        <v>27</v>
      </c>
      <c r="P1610" s="184">
        <v>117382</v>
      </c>
      <c r="Q1610" s="98">
        <f>VLOOKUP(H1610,[1]Billing!$I$2:$S$2302,11,FALSE)</f>
        <v>117385</v>
      </c>
      <c r="R1610" s="213">
        <f t="shared" si="1310"/>
        <v>3</v>
      </c>
      <c r="S1610" s="213"/>
      <c r="T1610" s="213">
        <f t="shared" ref="T1610:T1615" si="1313">IF(R1610-I1610&gt;0, R1610-I1610,"0")</f>
        <v>3</v>
      </c>
      <c r="U1610" s="215">
        <f t="shared" ref="U1610:U1615" si="1314">IF(T1610&gt;0,T1610*K1610,"0")</f>
        <v>5.9910000000000005E-2</v>
      </c>
      <c r="V1610" s="216">
        <v>0</v>
      </c>
      <c r="W1610" s="100">
        <f>VLOOKUP(H1610,[1]Billing!$I$2:$Y$2302,17,FALSE)</f>
        <v>0</v>
      </c>
      <c r="X1610" s="213">
        <f t="shared" si="1311"/>
        <v>0</v>
      </c>
      <c r="Y1610" s="213"/>
      <c r="Z1610" s="213" t="str">
        <f t="shared" ref="Z1610:Z1615" si="1315">IF(X1610-J1610&gt;0,X1610-J1610,"0")</f>
        <v>0</v>
      </c>
      <c r="AA1610" s="215">
        <f t="shared" ref="AA1610:AA1615" si="1316">IF(Z1610&gt;0,Z1610*L1610,"0")</f>
        <v>0</v>
      </c>
      <c r="AB1610" s="211">
        <v>5.9910000000000005E-2</v>
      </c>
      <c r="AC1610" s="648"/>
      <c r="AF1610" s="4"/>
      <c r="AG1610" s="4"/>
      <c r="AH1610" s="4"/>
    </row>
    <row r="1611" spans="1:34" s="9" customFormat="1" ht="15" customHeight="1">
      <c r="A1611" s="142">
        <v>202</v>
      </c>
      <c r="B1611" s="210">
        <v>1013199730</v>
      </c>
      <c r="C1611" s="211">
        <f>SUM(U1611+AA1611)</f>
        <v>0</v>
      </c>
      <c r="D1611" s="647">
        <v>12355440</v>
      </c>
      <c r="E1611" s="210" t="s">
        <v>1330</v>
      </c>
      <c r="F1611" s="210" t="s">
        <v>1859</v>
      </c>
      <c r="G1611" s="210" t="s">
        <v>1248</v>
      </c>
      <c r="H1611" s="212" t="s">
        <v>1331</v>
      </c>
      <c r="I1611" s="213">
        <v>0</v>
      </c>
      <c r="J1611" s="213">
        <v>0</v>
      </c>
      <c r="K1611" s="95">
        <v>1.9970000000000002E-2</v>
      </c>
      <c r="L1611" s="215">
        <v>0.08</v>
      </c>
      <c r="M1611" s="215">
        <f t="shared" si="1308"/>
        <v>0</v>
      </c>
      <c r="N1611" s="215">
        <f t="shared" si="1309"/>
        <v>0</v>
      </c>
      <c r="O1611" s="215" t="s">
        <v>27</v>
      </c>
      <c r="P1611" s="184">
        <v>28775</v>
      </c>
      <c r="Q1611" s="98">
        <v>28775</v>
      </c>
      <c r="R1611" s="213">
        <f t="shared" si="1310"/>
        <v>0</v>
      </c>
      <c r="S1611" s="213"/>
      <c r="T1611" s="213" t="str">
        <f t="shared" si="1313"/>
        <v>0</v>
      </c>
      <c r="U1611" s="215">
        <f t="shared" si="1314"/>
        <v>0</v>
      </c>
      <c r="V1611" s="216">
        <v>0</v>
      </c>
      <c r="W1611" s="100">
        <v>0</v>
      </c>
      <c r="X1611" s="213">
        <f t="shared" si="1311"/>
        <v>0</v>
      </c>
      <c r="Y1611" s="213"/>
      <c r="Z1611" s="213" t="str">
        <f t="shared" si="1315"/>
        <v>0</v>
      </c>
      <c r="AA1611" s="215">
        <f t="shared" si="1316"/>
        <v>0</v>
      </c>
      <c r="AB1611" s="211">
        <v>0</v>
      </c>
      <c r="AC1611" s="648"/>
      <c r="AF1611" s="4"/>
    </row>
    <row r="1612" spans="1:34" s="9" customFormat="1" ht="15" customHeight="1">
      <c r="A1612" s="142">
        <v>202</v>
      </c>
      <c r="B1612" s="210">
        <v>1013199730</v>
      </c>
      <c r="C1612" s="211">
        <f>SUM(U1612+AA1612)</f>
        <v>12.980500000000001</v>
      </c>
      <c r="D1612" s="610">
        <v>12355359</v>
      </c>
      <c r="E1612" s="210" t="s">
        <v>1330</v>
      </c>
      <c r="F1612" s="210" t="s">
        <v>1858</v>
      </c>
      <c r="G1612" s="210" t="s">
        <v>1333</v>
      </c>
      <c r="H1612" s="212" t="s">
        <v>1334</v>
      </c>
      <c r="I1612" s="213">
        <v>0</v>
      </c>
      <c r="J1612" s="213">
        <v>0</v>
      </c>
      <c r="K1612" s="95">
        <v>1.9970000000000002E-2</v>
      </c>
      <c r="L1612" s="215">
        <v>0.08</v>
      </c>
      <c r="M1612" s="215">
        <f t="shared" si="1308"/>
        <v>0</v>
      </c>
      <c r="N1612" s="215">
        <f t="shared" si="1309"/>
        <v>0</v>
      </c>
      <c r="O1612" s="215" t="s">
        <v>27</v>
      </c>
      <c r="P1612" s="184">
        <v>32768</v>
      </c>
      <c r="Q1612" s="98">
        <f>VLOOKUP(H1612,Devices!$A$2:$C$2077,3,FALSE)</f>
        <v>33418</v>
      </c>
      <c r="R1612" s="213">
        <f t="shared" si="1310"/>
        <v>650</v>
      </c>
      <c r="S1612" s="213"/>
      <c r="T1612" s="213">
        <f t="shared" si="1313"/>
        <v>650</v>
      </c>
      <c r="U1612" s="215">
        <f t="shared" si="1314"/>
        <v>12.980500000000001</v>
      </c>
      <c r="V1612" s="216">
        <v>0</v>
      </c>
      <c r="W1612" s="100">
        <v>0</v>
      </c>
      <c r="X1612" s="213">
        <f t="shared" si="1311"/>
        <v>0</v>
      </c>
      <c r="Y1612" s="213"/>
      <c r="Z1612" s="213" t="str">
        <f t="shared" si="1315"/>
        <v>0</v>
      </c>
      <c r="AA1612" s="215">
        <f t="shared" si="1316"/>
        <v>0</v>
      </c>
      <c r="AB1612" s="211">
        <v>12.980500000000001</v>
      </c>
      <c r="AC1612" s="648"/>
    </row>
    <row r="1613" spans="1:34" s="9" customFormat="1" ht="15" customHeight="1">
      <c r="A1613" s="142">
        <v>202</v>
      </c>
      <c r="B1613" s="210">
        <v>1013199730</v>
      </c>
      <c r="C1613" s="211">
        <f>SUM(U1613+AA1613)</f>
        <v>5.6914500000000006</v>
      </c>
      <c r="D1613" s="610">
        <v>12355324</v>
      </c>
      <c r="E1613" s="210" t="s">
        <v>1330</v>
      </c>
      <c r="F1613" s="210" t="s">
        <v>1534</v>
      </c>
      <c r="G1613" s="210" t="s">
        <v>113</v>
      </c>
      <c r="H1613" s="212" t="s">
        <v>1335</v>
      </c>
      <c r="I1613" s="213">
        <v>0</v>
      </c>
      <c r="J1613" s="213">
        <v>0</v>
      </c>
      <c r="K1613" s="95">
        <v>1.9970000000000002E-2</v>
      </c>
      <c r="L1613" s="215">
        <v>0.08</v>
      </c>
      <c r="M1613" s="215">
        <f t="shared" si="1308"/>
        <v>0</v>
      </c>
      <c r="N1613" s="215">
        <f t="shared" si="1309"/>
        <v>0</v>
      </c>
      <c r="O1613" s="215" t="s">
        <v>27</v>
      </c>
      <c r="P1613" s="184">
        <v>14938</v>
      </c>
      <c r="Q1613" s="98">
        <f>VLOOKUP(H1613,Devices!$A$2:$C$2077,3,FALSE)</f>
        <v>15223</v>
      </c>
      <c r="R1613" s="213">
        <f t="shared" si="1310"/>
        <v>285</v>
      </c>
      <c r="S1613" s="213"/>
      <c r="T1613" s="213">
        <f t="shared" si="1313"/>
        <v>285</v>
      </c>
      <c r="U1613" s="215">
        <f t="shared" si="1314"/>
        <v>5.6914500000000006</v>
      </c>
      <c r="V1613" s="216">
        <v>0</v>
      </c>
      <c r="W1613" s="100">
        <v>0</v>
      </c>
      <c r="X1613" s="213">
        <f t="shared" si="1311"/>
        <v>0</v>
      </c>
      <c r="Y1613" s="213"/>
      <c r="Z1613" s="213" t="str">
        <f t="shared" si="1315"/>
        <v>0</v>
      </c>
      <c r="AA1613" s="215">
        <f t="shared" si="1316"/>
        <v>0</v>
      </c>
      <c r="AB1613" s="211">
        <v>5.6914500000000006</v>
      </c>
      <c r="AC1613" s="648"/>
    </row>
    <row r="1614" spans="1:34" s="9" customFormat="1" ht="15" customHeight="1">
      <c r="A1614" s="142">
        <v>202</v>
      </c>
      <c r="B1614" s="210">
        <v>1013199730</v>
      </c>
      <c r="C1614" s="211">
        <f>SUM(U1614+AA1614)</f>
        <v>28.357400000000002</v>
      </c>
      <c r="D1614" s="610">
        <v>12355326</v>
      </c>
      <c r="E1614" s="210" t="s">
        <v>1330</v>
      </c>
      <c r="F1614" s="210" t="s">
        <v>1533</v>
      </c>
      <c r="G1614" s="210" t="s">
        <v>113</v>
      </c>
      <c r="H1614" s="212" t="s">
        <v>1336</v>
      </c>
      <c r="I1614" s="213">
        <v>0</v>
      </c>
      <c r="J1614" s="213">
        <v>0</v>
      </c>
      <c r="K1614" s="95">
        <v>1.9970000000000002E-2</v>
      </c>
      <c r="L1614" s="215">
        <v>0.08</v>
      </c>
      <c r="M1614" s="215">
        <f t="shared" si="1308"/>
        <v>0</v>
      </c>
      <c r="N1614" s="215">
        <f t="shared" si="1309"/>
        <v>0</v>
      </c>
      <c r="O1614" s="215" t="s">
        <v>27</v>
      </c>
      <c r="P1614" s="184">
        <v>107003</v>
      </c>
      <c r="Q1614" s="98">
        <f>VLOOKUP(H1614,Devices!$A$2:$C$2077,3,FALSE)</f>
        <v>108423</v>
      </c>
      <c r="R1614" s="213">
        <f t="shared" si="1310"/>
        <v>1420</v>
      </c>
      <c r="S1614" s="213"/>
      <c r="T1614" s="213">
        <f t="shared" si="1313"/>
        <v>1420</v>
      </c>
      <c r="U1614" s="215">
        <f t="shared" si="1314"/>
        <v>28.357400000000002</v>
      </c>
      <c r="V1614" s="216">
        <v>0</v>
      </c>
      <c r="W1614" s="100">
        <v>0</v>
      </c>
      <c r="X1614" s="213">
        <f t="shared" si="1311"/>
        <v>0</v>
      </c>
      <c r="Y1614" s="213"/>
      <c r="Z1614" s="213" t="str">
        <f t="shared" si="1315"/>
        <v>0</v>
      </c>
      <c r="AA1614" s="215">
        <f t="shared" si="1316"/>
        <v>0</v>
      </c>
      <c r="AB1614" s="211">
        <v>28.357400000000002</v>
      </c>
      <c r="AC1614" s="648"/>
    </row>
    <row r="1615" spans="1:34" s="9" customFormat="1" ht="15" customHeight="1">
      <c r="A1615" s="142" t="s">
        <v>2625</v>
      </c>
      <c r="B1615" s="210">
        <v>1013199730</v>
      </c>
      <c r="C1615" s="211">
        <f>SUM(U1615+AA1615)</f>
        <v>34.827680000000001</v>
      </c>
      <c r="D1615" s="610">
        <v>12355554</v>
      </c>
      <c r="E1615" s="210" t="s">
        <v>1330</v>
      </c>
      <c r="F1615" s="210" t="s">
        <v>2626</v>
      </c>
      <c r="G1615" s="210" t="s">
        <v>40</v>
      </c>
      <c r="H1615" s="212" t="s">
        <v>2000</v>
      </c>
      <c r="I1615" s="213">
        <v>0</v>
      </c>
      <c r="J1615" s="213">
        <v>0</v>
      </c>
      <c r="K1615" s="95">
        <v>1.9970000000000002E-2</v>
      </c>
      <c r="L1615" s="215">
        <v>0.08</v>
      </c>
      <c r="M1615" s="215">
        <f t="shared" si="1308"/>
        <v>0</v>
      </c>
      <c r="N1615" s="215">
        <f t="shared" si="1309"/>
        <v>0</v>
      </c>
      <c r="O1615" s="215" t="s">
        <v>27</v>
      </c>
      <c r="P1615" s="184">
        <v>85331</v>
      </c>
      <c r="Q1615" s="98">
        <f>VLOOKUP(H1615,Devices!$A$2:$C$2077,3,FALSE)</f>
        <v>87075</v>
      </c>
      <c r="R1615" s="213">
        <f t="shared" si="1310"/>
        <v>1744</v>
      </c>
      <c r="S1615" s="213"/>
      <c r="T1615" s="213">
        <f t="shared" si="1313"/>
        <v>1744</v>
      </c>
      <c r="U1615" s="215">
        <f t="shared" si="1314"/>
        <v>34.827680000000001</v>
      </c>
      <c r="V1615" s="216">
        <v>0</v>
      </c>
      <c r="W1615" s="100">
        <v>0</v>
      </c>
      <c r="X1615" s="213">
        <f t="shared" si="1311"/>
        <v>0</v>
      </c>
      <c r="Y1615" s="213"/>
      <c r="Z1615" s="213" t="str">
        <f t="shared" si="1315"/>
        <v>0</v>
      </c>
      <c r="AA1615" s="215">
        <f t="shared" si="1316"/>
        <v>0</v>
      </c>
      <c r="AB1615" s="211">
        <v>34.827680000000001</v>
      </c>
      <c r="AC1615" s="648"/>
    </row>
    <row r="1616" spans="1:34" s="4" customFormat="1" ht="15" customHeight="1">
      <c r="A1616" s="81" t="s">
        <v>2955</v>
      </c>
      <c r="B1616" s="90">
        <v>1013199730</v>
      </c>
      <c r="C1616" s="91">
        <f>SUM(O1616+U1616+AA1616)</f>
        <v>284.12</v>
      </c>
      <c r="D1616" s="294">
        <v>12355831</v>
      </c>
      <c r="E1616" s="90" t="s">
        <v>1330</v>
      </c>
      <c r="F1616" s="210" t="s">
        <v>2956</v>
      </c>
      <c r="G1616" s="90" t="s">
        <v>2362</v>
      </c>
      <c r="H1616" s="93">
        <v>7527469450375</v>
      </c>
      <c r="I1616" s="94">
        <v>4000</v>
      </c>
      <c r="J1616" s="94">
        <v>100</v>
      </c>
      <c r="K1616" s="95">
        <v>2.0750000000000001E-2</v>
      </c>
      <c r="L1616" s="96">
        <v>0.08</v>
      </c>
      <c r="M1616" s="96">
        <f t="shared" si="1308"/>
        <v>83</v>
      </c>
      <c r="N1616" s="96">
        <f t="shared" si="1309"/>
        <v>8</v>
      </c>
      <c r="O1616" s="96">
        <f>M1616+N1616</f>
        <v>91</v>
      </c>
      <c r="P1616" s="187">
        <v>7679</v>
      </c>
      <c r="Q1616" s="98">
        <f>VLOOKUP(H1616,[1]Billing!$I$2:$S$2302,11,FALSE)</f>
        <v>7782</v>
      </c>
      <c r="R1616" s="94">
        <f t="shared" si="1310"/>
        <v>103</v>
      </c>
      <c r="S1616" s="94" t="str">
        <f>IF(R1616-I1616&gt;0, R1616-I1616,"0")</f>
        <v>0</v>
      </c>
      <c r="T1616" s="94"/>
      <c r="U1616" s="96">
        <f>IF(S1616&gt;0,S1616*K1616,"0")</f>
        <v>0</v>
      </c>
      <c r="V1616" s="99">
        <v>32731</v>
      </c>
      <c r="W1616" s="100">
        <f>VLOOKUP(H1616,[1]Billing!$I$2:$Y$2302,17,FALSE)</f>
        <v>35245</v>
      </c>
      <c r="X1616" s="94">
        <f t="shared" si="1311"/>
        <v>2514</v>
      </c>
      <c r="Y1616" s="94">
        <f>IF(X1616-J1616&gt;0,X1616-J1616,"0")</f>
        <v>2414</v>
      </c>
      <c r="Z1616" s="94"/>
      <c r="AA1616" s="96">
        <f>IF(Y1616&gt;0,Y1616*L1616,"0")</f>
        <v>193.12</v>
      </c>
      <c r="AB1616" s="91">
        <v>284.12</v>
      </c>
      <c r="AC1616" s="119"/>
      <c r="AF1616" s="9"/>
      <c r="AG1616" s="9"/>
      <c r="AH1616" s="9"/>
    </row>
    <row r="1617" spans="1:34" s="9" customFormat="1" ht="15" customHeight="1">
      <c r="A1617" s="142" t="s">
        <v>3184</v>
      </c>
      <c r="B1617" s="210">
        <v>1013199730</v>
      </c>
      <c r="C1617" s="211">
        <f>SUM(U1617+AA1617)</f>
        <v>210.20422000000002</v>
      </c>
      <c r="D1617" s="610">
        <v>12356036</v>
      </c>
      <c r="E1617" s="210" t="s">
        <v>1330</v>
      </c>
      <c r="F1617" s="210" t="s">
        <v>1535</v>
      </c>
      <c r="G1617" s="210" t="s">
        <v>2236</v>
      </c>
      <c r="H1617" s="212" t="s">
        <v>3157</v>
      </c>
      <c r="I1617" s="213">
        <v>0</v>
      </c>
      <c r="J1617" s="213">
        <v>0</v>
      </c>
      <c r="K1617" s="95">
        <v>1.9970000000000002E-2</v>
      </c>
      <c r="L1617" s="215">
        <v>0.08</v>
      </c>
      <c r="M1617" s="215">
        <f t="shared" si="1308"/>
        <v>0</v>
      </c>
      <c r="N1617" s="215">
        <f t="shared" si="1309"/>
        <v>0</v>
      </c>
      <c r="O1617" s="215" t="s">
        <v>27</v>
      </c>
      <c r="P1617" s="184">
        <v>232784</v>
      </c>
      <c r="Q1617" s="98">
        <f>VLOOKUP(H1617,Devices!$A$2:$C$2077,3,FALSE)</f>
        <v>243310</v>
      </c>
      <c r="R1617" s="213">
        <f t="shared" si="1310"/>
        <v>10526</v>
      </c>
      <c r="S1617" s="213"/>
      <c r="T1617" s="213">
        <f>IF(R1617-I1617&gt;0, R1617-I1617,"0")</f>
        <v>10526</v>
      </c>
      <c r="U1617" s="215">
        <f>IF(T1617&gt;0,T1617*K1617,"0")</f>
        <v>210.20422000000002</v>
      </c>
      <c r="V1617" s="216">
        <v>0</v>
      </c>
      <c r="W1617" s="100">
        <v>0</v>
      </c>
      <c r="X1617" s="213">
        <f t="shared" si="1311"/>
        <v>0</v>
      </c>
      <c r="Y1617" s="213"/>
      <c r="Z1617" s="213" t="str">
        <f>IF(X1617-J1617&gt;0,X1617-J1617,"0")</f>
        <v>0</v>
      </c>
      <c r="AA1617" s="215">
        <f>IF(Z1617&gt;0,Z1617*L1617,"0")</f>
        <v>0</v>
      </c>
      <c r="AB1617" s="211">
        <v>210.20422000000002</v>
      </c>
      <c r="AC1617" s="648"/>
      <c r="AG1617" s="4"/>
      <c r="AH1617" s="4"/>
    </row>
    <row r="1618" spans="1:34" s="4" customFormat="1" ht="15" customHeight="1">
      <c r="A1618" s="81" t="s">
        <v>3365</v>
      </c>
      <c r="B1618" s="90">
        <v>1013199730</v>
      </c>
      <c r="C1618" s="91">
        <f>SUM(O1618+U1618+AA1618)</f>
        <v>83</v>
      </c>
      <c r="D1618" s="294">
        <v>12355750</v>
      </c>
      <c r="E1618" s="90" t="s">
        <v>1330</v>
      </c>
      <c r="F1618" s="210" t="s">
        <v>2956</v>
      </c>
      <c r="G1618" s="90" t="s">
        <v>2236</v>
      </c>
      <c r="H1618" s="93" t="s">
        <v>3366</v>
      </c>
      <c r="I1618" s="94">
        <v>4000</v>
      </c>
      <c r="J1618" s="94">
        <v>0</v>
      </c>
      <c r="K1618" s="95">
        <v>2.0750000000000001E-2</v>
      </c>
      <c r="L1618" s="96">
        <v>0.08</v>
      </c>
      <c r="M1618" s="96">
        <f t="shared" si="1308"/>
        <v>83</v>
      </c>
      <c r="N1618" s="96">
        <f t="shared" si="1309"/>
        <v>0</v>
      </c>
      <c r="O1618" s="96">
        <f t="shared" ref="O1618:O1639" si="1317">M1618+N1618</f>
        <v>83</v>
      </c>
      <c r="P1618" s="187">
        <v>87092</v>
      </c>
      <c r="Q1618" s="98">
        <f>VLOOKUP(H1618,Devices!$A$2:$C$2077,3,FALSE)</f>
        <v>90648</v>
      </c>
      <c r="R1618" s="94">
        <f t="shared" si="1310"/>
        <v>3556</v>
      </c>
      <c r="S1618" s="94" t="str">
        <f t="shared" ref="S1618:S1639" si="1318">IF(R1618-I1618&gt;0, R1618-I1618,"0")</f>
        <v>0</v>
      </c>
      <c r="T1618" s="94"/>
      <c r="U1618" s="96">
        <f t="shared" ref="U1618:U1639" si="1319">IF(S1618&gt;0,S1618*K1618,"0")</f>
        <v>0</v>
      </c>
      <c r="V1618" s="99">
        <v>0</v>
      </c>
      <c r="W1618" s="100">
        <v>0</v>
      </c>
      <c r="X1618" s="94">
        <f t="shared" si="1311"/>
        <v>0</v>
      </c>
      <c r="Y1618" s="94" t="str">
        <f t="shared" ref="Y1618:Y1639" si="1320">IF(X1618-J1618&gt;0,X1618-J1618,"0")</f>
        <v>0</v>
      </c>
      <c r="Z1618" s="94"/>
      <c r="AA1618" s="96">
        <f t="shared" ref="AA1618:AA1639" si="1321">IF(Y1618&gt;0,Y1618*L1618,"0")</f>
        <v>0</v>
      </c>
      <c r="AB1618" s="91">
        <v>83</v>
      </c>
      <c r="AC1618" s="119"/>
      <c r="AG1618" s="9"/>
      <c r="AH1618" s="9"/>
    </row>
    <row r="1619" spans="1:34" s="4" customFormat="1" ht="15" customHeight="1">
      <c r="A1619" s="81" t="s">
        <v>3367</v>
      </c>
      <c r="B1619" s="90">
        <v>1013199730</v>
      </c>
      <c r="C1619" s="91">
        <f>SUM(O1619+U1619+AA1619)</f>
        <v>83</v>
      </c>
      <c r="D1619" s="294">
        <v>12355751</v>
      </c>
      <c r="E1619" s="90" t="s">
        <v>1330</v>
      </c>
      <c r="F1619" s="210" t="s">
        <v>3368</v>
      </c>
      <c r="G1619" s="90" t="s">
        <v>2236</v>
      </c>
      <c r="H1619" s="93" t="s">
        <v>3369</v>
      </c>
      <c r="I1619" s="94">
        <v>4000</v>
      </c>
      <c r="J1619" s="94">
        <v>0</v>
      </c>
      <c r="K1619" s="95">
        <v>2.0750000000000001E-2</v>
      </c>
      <c r="L1619" s="96">
        <v>0.08</v>
      </c>
      <c r="M1619" s="96">
        <f t="shared" si="1308"/>
        <v>83</v>
      </c>
      <c r="N1619" s="96">
        <f t="shared" si="1309"/>
        <v>0</v>
      </c>
      <c r="O1619" s="96">
        <f t="shared" si="1317"/>
        <v>83</v>
      </c>
      <c r="P1619" s="187">
        <v>49888</v>
      </c>
      <c r="Q1619" s="98">
        <f>VLOOKUP(H1619,Devices!$A$2:$C$2077,3,FALSE)</f>
        <v>49922</v>
      </c>
      <c r="R1619" s="94">
        <f t="shared" si="1310"/>
        <v>34</v>
      </c>
      <c r="S1619" s="94" t="str">
        <f t="shared" si="1318"/>
        <v>0</v>
      </c>
      <c r="T1619" s="94"/>
      <c r="U1619" s="96">
        <f t="shared" si="1319"/>
        <v>0</v>
      </c>
      <c r="V1619" s="99">
        <v>0</v>
      </c>
      <c r="W1619" s="100">
        <v>0</v>
      </c>
      <c r="X1619" s="94">
        <f t="shared" si="1311"/>
        <v>0</v>
      </c>
      <c r="Y1619" s="94" t="str">
        <f t="shared" si="1320"/>
        <v>0</v>
      </c>
      <c r="Z1619" s="94"/>
      <c r="AA1619" s="96">
        <f t="shared" si="1321"/>
        <v>0</v>
      </c>
      <c r="AB1619" s="91">
        <v>83</v>
      </c>
      <c r="AC1619" s="119"/>
      <c r="AF1619" s="9"/>
    </row>
    <row r="1620" spans="1:34" s="4" customFormat="1" ht="15" customHeight="1">
      <c r="A1620" s="81" t="s">
        <v>3952</v>
      </c>
      <c r="B1620" s="90">
        <v>1013199730</v>
      </c>
      <c r="C1620" s="91">
        <f>SUM(O1620+U1620+AA1620)</f>
        <v>83</v>
      </c>
      <c r="D1620" s="294">
        <v>12355901</v>
      </c>
      <c r="E1620" s="90" t="s">
        <v>1330</v>
      </c>
      <c r="F1620" s="210" t="s">
        <v>3953</v>
      </c>
      <c r="G1620" s="90" t="s">
        <v>2280</v>
      </c>
      <c r="H1620" s="93" t="s">
        <v>3954</v>
      </c>
      <c r="I1620" s="94">
        <v>4000</v>
      </c>
      <c r="J1620" s="94">
        <v>0</v>
      </c>
      <c r="K1620" s="95">
        <v>2.0750000000000001E-2</v>
      </c>
      <c r="L1620" s="96">
        <v>0.08</v>
      </c>
      <c r="M1620" s="96">
        <f t="shared" si="1308"/>
        <v>83</v>
      </c>
      <c r="N1620" s="96">
        <f t="shared" si="1309"/>
        <v>0</v>
      </c>
      <c r="O1620" s="96">
        <f t="shared" si="1317"/>
        <v>83</v>
      </c>
      <c r="P1620" s="187">
        <v>31756</v>
      </c>
      <c r="Q1620" s="98">
        <f>VLOOKUP(H1620,Devices!$A$2:$C$2077,3,FALSE)</f>
        <v>33698</v>
      </c>
      <c r="R1620" s="94">
        <f t="shared" si="1310"/>
        <v>1942</v>
      </c>
      <c r="S1620" s="94" t="str">
        <f t="shared" si="1318"/>
        <v>0</v>
      </c>
      <c r="T1620" s="94"/>
      <c r="U1620" s="96">
        <f t="shared" si="1319"/>
        <v>0</v>
      </c>
      <c r="V1620" s="99">
        <v>0</v>
      </c>
      <c r="W1620" s="100">
        <v>0</v>
      </c>
      <c r="X1620" s="94">
        <f t="shared" si="1311"/>
        <v>0</v>
      </c>
      <c r="Y1620" s="94" t="str">
        <f t="shared" si="1320"/>
        <v>0</v>
      </c>
      <c r="Z1620" s="94"/>
      <c r="AA1620" s="96">
        <f t="shared" si="1321"/>
        <v>0</v>
      </c>
      <c r="AB1620" s="91">
        <v>83</v>
      </c>
      <c r="AC1620" s="119"/>
    </row>
    <row r="1621" spans="1:34" s="9" customFormat="1" ht="15" customHeight="1">
      <c r="A1621" s="142" t="s">
        <v>5938</v>
      </c>
      <c r="B1621" s="210">
        <v>1071512100</v>
      </c>
      <c r="C1621" s="211">
        <f>SUM(U1621+AA1621)</f>
        <v>191.69098000000002</v>
      </c>
      <c r="D1621" s="610">
        <v>12355668</v>
      </c>
      <c r="E1621" s="210" t="s">
        <v>1330</v>
      </c>
      <c r="F1621" s="210" t="s">
        <v>5939</v>
      </c>
      <c r="G1621" s="210" t="s">
        <v>1971</v>
      </c>
      <c r="H1621" s="212" t="s">
        <v>5872</v>
      </c>
      <c r="I1621" s="213">
        <v>0</v>
      </c>
      <c r="J1621" s="213">
        <v>0</v>
      </c>
      <c r="K1621" s="95">
        <v>1.9970000000000002E-2</v>
      </c>
      <c r="L1621" s="215">
        <v>0.08</v>
      </c>
      <c r="M1621" s="215">
        <f>I1621*K1621</f>
        <v>0</v>
      </c>
      <c r="N1621" s="215">
        <f>J1621*L1621</f>
        <v>0</v>
      </c>
      <c r="O1621" s="215" t="s">
        <v>27</v>
      </c>
      <c r="P1621" s="184">
        <v>336322</v>
      </c>
      <c r="Q1621" s="98">
        <f>VLOOKUP(H1621,Devices!$A$2:$C$2077,3,FALSE)</f>
        <v>339956</v>
      </c>
      <c r="R1621" s="213">
        <f>Q1621-P1621</f>
        <v>3634</v>
      </c>
      <c r="S1621" s="213"/>
      <c r="T1621" s="213">
        <f>IF(R1621-I1621&gt;0, R1621-I1621,"0")</f>
        <v>3634</v>
      </c>
      <c r="U1621" s="215">
        <f>IF(T1621&gt;0,T1621*K1621,"0")</f>
        <v>72.570980000000006</v>
      </c>
      <c r="V1621" s="216">
        <v>140405</v>
      </c>
      <c r="W1621" s="100">
        <f>VLOOKUP(H1621,Devices!$A$2:$D$2077,4,FALSE)</f>
        <v>141894</v>
      </c>
      <c r="X1621" s="213">
        <f>W1621-V1621</f>
        <v>1489</v>
      </c>
      <c r="Y1621" s="213"/>
      <c r="Z1621" s="213">
        <f>IF(X1621-J1621&gt;0,X1621-J1621,"0")</f>
        <v>1489</v>
      </c>
      <c r="AA1621" s="215">
        <f>IF(Z1621&gt;0,Z1621*L1621,"0")</f>
        <v>119.12</v>
      </c>
      <c r="AB1621" s="211">
        <v>191.69098000000002</v>
      </c>
      <c r="AC1621" s="648"/>
    </row>
    <row r="1622" spans="1:34" s="3" customFormat="1" ht="15" customHeight="1">
      <c r="A1622" s="81">
        <v>203</v>
      </c>
      <c r="B1622" s="90">
        <v>1012062340</v>
      </c>
      <c r="C1622" s="91">
        <f>SUM(O1622+U1622+AA1622)</f>
        <v>343.75</v>
      </c>
      <c r="D1622" s="294">
        <v>12602595</v>
      </c>
      <c r="E1622" s="90" t="s">
        <v>1296</v>
      </c>
      <c r="F1622" s="90" t="s">
        <v>1493</v>
      </c>
      <c r="G1622" s="90" t="s">
        <v>1240</v>
      </c>
      <c r="H1622" s="93" t="s">
        <v>1294</v>
      </c>
      <c r="I1622" s="94">
        <v>5000</v>
      </c>
      <c r="J1622" s="94">
        <v>3000</v>
      </c>
      <c r="K1622" s="95">
        <v>2.0750000000000001E-2</v>
      </c>
      <c r="L1622" s="96">
        <v>0.08</v>
      </c>
      <c r="M1622" s="96">
        <f t="shared" si="1308"/>
        <v>103.75</v>
      </c>
      <c r="N1622" s="96">
        <f t="shared" si="1309"/>
        <v>240</v>
      </c>
      <c r="O1622" s="96">
        <f t="shared" si="1317"/>
        <v>343.75</v>
      </c>
      <c r="P1622" s="187">
        <v>135073</v>
      </c>
      <c r="Q1622" s="98">
        <f>VLOOKUP(H1622,Devices!$A$2:$C$2077,3,FALSE)</f>
        <v>137032</v>
      </c>
      <c r="R1622" s="94">
        <f t="shared" si="1310"/>
        <v>1959</v>
      </c>
      <c r="S1622" s="94" t="str">
        <f t="shared" si="1318"/>
        <v>0</v>
      </c>
      <c r="T1622" s="94"/>
      <c r="U1622" s="96">
        <f t="shared" si="1319"/>
        <v>0</v>
      </c>
      <c r="V1622" s="99">
        <v>101072</v>
      </c>
      <c r="W1622" s="100">
        <f>VLOOKUP(H1622,Devices!$A$2:$D$2077,4,FALSE)</f>
        <v>101956</v>
      </c>
      <c r="X1622" s="94">
        <f t="shared" si="1311"/>
        <v>884</v>
      </c>
      <c r="Y1622" s="94" t="str">
        <f t="shared" si="1320"/>
        <v>0</v>
      </c>
      <c r="Z1622" s="94"/>
      <c r="AA1622" s="96">
        <f t="shared" si="1321"/>
        <v>0</v>
      </c>
      <c r="AB1622" s="91">
        <v>343.75</v>
      </c>
      <c r="AC1622" s="119"/>
      <c r="AF1622" s="4"/>
      <c r="AG1622" s="4"/>
      <c r="AH1622" s="4"/>
    </row>
    <row r="1623" spans="1:34" s="3" customFormat="1" ht="15" customHeight="1">
      <c r="A1623" s="81">
        <v>203</v>
      </c>
      <c r="B1623" s="90">
        <v>1013200760</v>
      </c>
      <c r="C1623" s="91">
        <f>SUM(O1623+U1623+AA1623)</f>
        <v>514.89049999999997</v>
      </c>
      <c r="D1623" s="294">
        <v>12602116</v>
      </c>
      <c r="E1623" s="90" t="s">
        <v>1297</v>
      </c>
      <c r="F1623" s="90" t="s">
        <v>4983</v>
      </c>
      <c r="G1623" s="90" t="s">
        <v>1267</v>
      </c>
      <c r="H1623" s="93" t="s">
        <v>1295</v>
      </c>
      <c r="I1623" s="94">
        <v>20000</v>
      </c>
      <c r="J1623" s="94">
        <v>0</v>
      </c>
      <c r="K1623" s="95">
        <v>2.0750000000000001E-2</v>
      </c>
      <c r="L1623" s="96">
        <v>0.08</v>
      </c>
      <c r="M1623" s="96">
        <f t="shared" si="1308"/>
        <v>415</v>
      </c>
      <c r="N1623" s="96">
        <f t="shared" si="1309"/>
        <v>0</v>
      </c>
      <c r="O1623" s="96">
        <f t="shared" si="1317"/>
        <v>415</v>
      </c>
      <c r="P1623" s="187">
        <v>1439283</v>
      </c>
      <c r="Q1623" s="98">
        <f>VLOOKUP(H1623,Devices!$A$2:$C$2077,3,FALSE)</f>
        <v>1464097</v>
      </c>
      <c r="R1623" s="94">
        <f t="shared" si="1310"/>
        <v>24814</v>
      </c>
      <c r="S1623" s="94">
        <f t="shared" si="1318"/>
        <v>4814</v>
      </c>
      <c r="T1623" s="94"/>
      <c r="U1623" s="96">
        <f t="shared" si="1319"/>
        <v>99.890500000000003</v>
      </c>
      <c r="V1623" s="99">
        <v>0</v>
      </c>
      <c r="W1623" s="100">
        <f>VLOOKUP(H1623,Devices!$A$2:$D$2077,4,FALSE)</f>
        <v>0</v>
      </c>
      <c r="X1623" s="94">
        <f t="shared" si="1311"/>
        <v>0</v>
      </c>
      <c r="Y1623" s="94" t="str">
        <f t="shared" si="1320"/>
        <v>0</v>
      </c>
      <c r="Z1623" s="94"/>
      <c r="AA1623" s="96">
        <f t="shared" si="1321"/>
        <v>0</v>
      </c>
      <c r="AB1623" s="91">
        <v>514.89049999999997</v>
      </c>
      <c r="AC1623" s="119"/>
      <c r="AF1623" s="4"/>
    </row>
    <row r="1624" spans="1:34" s="3" customFormat="1" ht="15" customHeight="1">
      <c r="A1624" s="81">
        <v>203</v>
      </c>
      <c r="B1624" s="90">
        <v>1012077840</v>
      </c>
      <c r="C1624" s="91">
        <f>SUM(O1624+U1624+AA1624)</f>
        <v>207.5</v>
      </c>
      <c r="D1624" s="294">
        <v>12601919</v>
      </c>
      <c r="E1624" s="90" t="s">
        <v>3200</v>
      </c>
      <c r="F1624" s="90" t="s">
        <v>5613</v>
      </c>
      <c r="G1624" s="90" t="s">
        <v>1254</v>
      </c>
      <c r="H1624" s="93" t="s">
        <v>1299</v>
      </c>
      <c r="I1624" s="94">
        <v>10000</v>
      </c>
      <c r="J1624" s="94">
        <v>0</v>
      </c>
      <c r="K1624" s="95">
        <v>2.0750000000000001E-2</v>
      </c>
      <c r="L1624" s="96">
        <v>0.08</v>
      </c>
      <c r="M1624" s="96">
        <f t="shared" si="1308"/>
        <v>207.5</v>
      </c>
      <c r="N1624" s="96">
        <f t="shared" si="1309"/>
        <v>0</v>
      </c>
      <c r="O1624" s="96">
        <f t="shared" si="1317"/>
        <v>207.5</v>
      </c>
      <c r="P1624" s="187">
        <v>471258</v>
      </c>
      <c r="Q1624" s="98">
        <f>VLOOKUP(H1624,Devices!$A$2:$C$2077,3,FALSE)</f>
        <v>475763</v>
      </c>
      <c r="R1624" s="94">
        <f t="shared" si="1310"/>
        <v>4505</v>
      </c>
      <c r="S1624" s="94" t="str">
        <f t="shared" si="1318"/>
        <v>0</v>
      </c>
      <c r="T1624" s="94"/>
      <c r="U1624" s="96">
        <f t="shared" si="1319"/>
        <v>0</v>
      </c>
      <c r="V1624" s="99">
        <v>0</v>
      </c>
      <c r="W1624" s="100">
        <f>VLOOKUP(H1624,Devices!$A$2:$D$2077,4,FALSE)</f>
        <v>0</v>
      </c>
      <c r="X1624" s="94">
        <f t="shared" si="1311"/>
        <v>0</v>
      </c>
      <c r="Y1624" s="94" t="str">
        <f t="shared" si="1320"/>
        <v>0</v>
      </c>
      <c r="Z1624" s="94"/>
      <c r="AA1624" s="96">
        <f t="shared" si="1321"/>
        <v>0</v>
      </c>
      <c r="AB1624" s="91">
        <v>207.5</v>
      </c>
      <c r="AC1624" s="119"/>
    </row>
    <row r="1625" spans="1:34" s="4" customFormat="1" ht="15" customHeight="1">
      <c r="A1625" s="81" t="s">
        <v>3325</v>
      </c>
      <c r="B1625" s="90">
        <v>1012062340</v>
      </c>
      <c r="C1625" s="91">
        <f>SUM(O1625+U1625+AA1625)</f>
        <v>343.75</v>
      </c>
      <c r="D1625" s="294">
        <v>13158639</v>
      </c>
      <c r="E1625" s="90" t="s">
        <v>3326</v>
      </c>
      <c r="F1625" s="90" t="s">
        <v>4389</v>
      </c>
      <c r="G1625" s="90" t="s">
        <v>2570</v>
      </c>
      <c r="H1625" s="93" t="s">
        <v>3327</v>
      </c>
      <c r="I1625" s="94">
        <v>5000</v>
      </c>
      <c r="J1625" s="94">
        <v>3000</v>
      </c>
      <c r="K1625" s="95">
        <v>2.0750000000000001E-2</v>
      </c>
      <c r="L1625" s="96">
        <v>0.08</v>
      </c>
      <c r="M1625" s="96">
        <f t="shared" si="1308"/>
        <v>103.75</v>
      </c>
      <c r="N1625" s="96">
        <f t="shared" si="1309"/>
        <v>240</v>
      </c>
      <c r="O1625" s="96">
        <f t="shared" si="1317"/>
        <v>343.75</v>
      </c>
      <c r="P1625" s="187">
        <v>47080</v>
      </c>
      <c r="Q1625" s="98">
        <f>VLOOKUP(H1625,Devices!$A$2:$C$2077,3,FALSE)</f>
        <v>47504</v>
      </c>
      <c r="R1625" s="94">
        <f t="shared" si="1310"/>
        <v>424</v>
      </c>
      <c r="S1625" s="94" t="str">
        <f t="shared" si="1318"/>
        <v>0</v>
      </c>
      <c r="T1625" s="94"/>
      <c r="U1625" s="96">
        <f t="shared" si="1319"/>
        <v>0</v>
      </c>
      <c r="V1625" s="99">
        <v>47250</v>
      </c>
      <c r="W1625" s="100">
        <f>VLOOKUP(H1625,Devices!$A$2:$D$2077,4,FALSE)</f>
        <v>47687</v>
      </c>
      <c r="X1625" s="94">
        <f t="shared" si="1311"/>
        <v>437</v>
      </c>
      <c r="Y1625" s="94" t="str">
        <f t="shared" si="1320"/>
        <v>0</v>
      </c>
      <c r="Z1625" s="94"/>
      <c r="AA1625" s="96">
        <f t="shared" si="1321"/>
        <v>0</v>
      </c>
      <c r="AB1625" s="91">
        <v>343.75</v>
      </c>
      <c r="AC1625" s="119"/>
      <c r="AF1625" s="3"/>
      <c r="AG1625" s="3"/>
      <c r="AH1625" s="3"/>
    </row>
    <row r="1626" spans="1:34" s="4" customFormat="1" ht="15" customHeight="1">
      <c r="A1626" s="81" t="s">
        <v>4332</v>
      </c>
      <c r="B1626" s="90">
        <v>1043800200</v>
      </c>
      <c r="C1626" s="91">
        <f>SUM(O1626+U1626+AA1626)</f>
        <v>471.25</v>
      </c>
      <c r="D1626" s="294">
        <v>13491257</v>
      </c>
      <c r="E1626" s="90" t="s">
        <v>4333</v>
      </c>
      <c r="F1626" s="90" t="s">
        <v>4334</v>
      </c>
      <c r="G1626" s="90" t="s">
        <v>2983</v>
      </c>
      <c r="H1626" s="93" t="s">
        <v>4335</v>
      </c>
      <c r="I1626" s="94">
        <v>15000</v>
      </c>
      <c r="J1626" s="94">
        <v>2000</v>
      </c>
      <c r="K1626" s="95">
        <v>2.0750000000000001E-2</v>
      </c>
      <c r="L1626" s="96">
        <v>0.08</v>
      </c>
      <c r="M1626" s="96">
        <f t="shared" ref="M1626:M1647" si="1322">I1626*K1626</f>
        <v>311.25</v>
      </c>
      <c r="N1626" s="96">
        <f t="shared" ref="N1626:N1647" si="1323">J1626*L1626</f>
        <v>160</v>
      </c>
      <c r="O1626" s="96">
        <f t="shared" si="1317"/>
        <v>471.25</v>
      </c>
      <c r="P1626" s="187">
        <v>212311</v>
      </c>
      <c r="Q1626" s="98">
        <f>VLOOKUP(H1626,Devices!$A$2:$C$2077,3,FALSE)</f>
        <v>220842</v>
      </c>
      <c r="R1626" s="94">
        <f t="shared" ref="R1626:R1647" si="1324">Q1626-P1626</f>
        <v>8531</v>
      </c>
      <c r="S1626" s="94" t="str">
        <f t="shared" si="1318"/>
        <v>0</v>
      </c>
      <c r="T1626" s="94"/>
      <c r="U1626" s="96">
        <f t="shared" si="1319"/>
        <v>0</v>
      </c>
      <c r="V1626" s="99">
        <v>24808</v>
      </c>
      <c r="W1626" s="100">
        <f>VLOOKUP(H1626,Devices!$A$2:$D$2077,4,FALSE)</f>
        <v>25758</v>
      </c>
      <c r="X1626" s="94">
        <f t="shared" ref="X1626:X1647" si="1325">W1626-V1626</f>
        <v>950</v>
      </c>
      <c r="Y1626" s="94" t="str">
        <f t="shared" si="1320"/>
        <v>0</v>
      </c>
      <c r="Z1626" s="94"/>
      <c r="AA1626" s="96">
        <f t="shared" si="1321"/>
        <v>0</v>
      </c>
      <c r="AB1626" s="91">
        <v>471.25</v>
      </c>
      <c r="AC1626" s="119"/>
      <c r="AF1626" s="3"/>
    </row>
    <row r="1627" spans="1:34" s="4" customFormat="1" ht="15" customHeight="1">
      <c r="A1627" s="81" t="s">
        <v>4376</v>
      </c>
      <c r="B1627" s="90">
        <v>1012062340</v>
      </c>
      <c r="C1627" s="91">
        <f>SUM(O1627+U1627+AA1627)</f>
        <v>51.875</v>
      </c>
      <c r="D1627" s="294">
        <v>13389373</v>
      </c>
      <c r="E1627" s="90" t="s">
        <v>3326</v>
      </c>
      <c r="F1627" s="90" t="s">
        <v>5125</v>
      </c>
      <c r="G1627" s="90" t="s">
        <v>1932</v>
      </c>
      <c r="H1627" s="93" t="s">
        <v>4377</v>
      </c>
      <c r="I1627" s="94">
        <v>2500</v>
      </c>
      <c r="J1627" s="94">
        <v>0</v>
      </c>
      <c r="K1627" s="95">
        <v>2.0750000000000001E-2</v>
      </c>
      <c r="L1627" s="96">
        <v>0.08</v>
      </c>
      <c r="M1627" s="96">
        <f t="shared" si="1322"/>
        <v>51.875</v>
      </c>
      <c r="N1627" s="96">
        <f t="shared" si="1323"/>
        <v>0</v>
      </c>
      <c r="O1627" s="96">
        <f>M1627+N1627</f>
        <v>51.875</v>
      </c>
      <c r="P1627" s="187">
        <v>8241</v>
      </c>
      <c r="Q1627" s="98">
        <f>VLOOKUP(H1627,Devices!$A$2:$C$2077,3,FALSE)</f>
        <v>8466</v>
      </c>
      <c r="R1627" s="94">
        <f t="shared" si="1324"/>
        <v>225</v>
      </c>
      <c r="S1627" s="94" t="str">
        <f>IF(R1627-I1627&gt;0, R1627-I1627,"0")</f>
        <v>0</v>
      </c>
      <c r="T1627" s="94"/>
      <c r="U1627" s="96">
        <f>IF(S1627&gt;0,S1627*K1627,"0")</f>
        <v>0</v>
      </c>
      <c r="V1627" s="99">
        <v>0</v>
      </c>
      <c r="W1627" s="100">
        <f>VLOOKUP(H1627,Devices!$A$2:$D$2077,4,FALSE)</f>
        <v>0</v>
      </c>
      <c r="X1627" s="94">
        <f t="shared" si="1325"/>
        <v>0</v>
      </c>
      <c r="Y1627" s="94" t="str">
        <f>IF(X1627-J1627&gt;0,X1627-J1627,"0")</f>
        <v>0</v>
      </c>
      <c r="Z1627" s="94"/>
      <c r="AA1627" s="96">
        <f>IF(Y1627&gt;0,Y1627*L1627,"0")</f>
        <v>0</v>
      </c>
      <c r="AB1627" s="91">
        <v>51.875</v>
      </c>
      <c r="AC1627" s="119"/>
    </row>
    <row r="1628" spans="1:34" s="4" customFormat="1" ht="15" customHeight="1">
      <c r="A1628" s="81" t="s">
        <v>5255</v>
      </c>
      <c r="B1628" s="90">
        <v>1012062340</v>
      </c>
      <c r="C1628" s="91">
        <f>SUM(O1628+U1628+AA1628)</f>
        <v>91</v>
      </c>
      <c r="D1628" s="294">
        <v>12356423</v>
      </c>
      <c r="E1628" s="90" t="s">
        <v>3326</v>
      </c>
      <c r="F1628" s="90" t="s">
        <v>5125</v>
      </c>
      <c r="G1628" s="90" t="s">
        <v>2362</v>
      </c>
      <c r="H1628" s="93" t="s">
        <v>5256</v>
      </c>
      <c r="I1628" s="94">
        <v>4000</v>
      </c>
      <c r="J1628" s="94">
        <v>100</v>
      </c>
      <c r="K1628" s="95">
        <v>2.0750000000000001E-2</v>
      </c>
      <c r="L1628" s="96">
        <v>0.08</v>
      </c>
      <c r="M1628" s="96">
        <f t="shared" ref="M1628" si="1326">I1628*K1628</f>
        <v>83</v>
      </c>
      <c r="N1628" s="96">
        <f t="shared" ref="N1628" si="1327">J1628*L1628</f>
        <v>8</v>
      </c>
      <c r="O1628" s="96">
        <f>M1628+N1628</f>
        <v>91</v>
      </c>
      <c r="P1628" s="187">
        <v>11268</v>
      </c>
      <c r="Q1628" s="98">
        <f>VLOOKUP(H1628,Devices!$A$2:$C$2077,3,FALSE)</f>
        <v>11748</v>
      </c>
      <c r="R1628" s="94">
        <f t="shared" ref="R1628" si="1328">Q1628-P1628</f>
        <v>480</v>
      </c>
      <c r="S1628" s="94" t="str">
        <f>IF(R1628-I1628&gt;0, R1628-I1628,"0")</f>
        <v>0</v>
      </c>
      <c r="T1628" s="94"/>
      <c r="U1628" s="96">
        <f>IF(S1628&gt;0,S1628*K1628,"0")</f>
        <v>0</v>
      </c>
      <c r="V1628" s="99">
        <v>287</v>
      </c>
      <c r="W1628" s="100">
        <f>VLOOKUP(H1628,Devices!$A$2:$D$2077,4,FALSE)</f>
        <v>299</v>
      </c>
      <c r="X1628" s="94">
        <f t="shared" ref="X1628" si="1329">W1628-V1628</f>
        <v>12</v>
      </c>
      <c r="Y1628" s="94" t="str">
        <f>IF(X1628-J1628&gt;0,X1628-J1628,"0")</f>
        <v>0</v>
      </c>
      <c r="Z1628" s="94"/>
      <c r="AA1628" s="96">
        <f>IF(Y1628&gt;0,Y1628*L1628,"0")</f>
        <v>0</v>
      </c>
      <c r="AB1628" s="91">
        <v>91</v>
      </c>
      <c r="AC1628" s="119"/>
    </row>
    <row r="1629" spans="1:34" s="3" customFormat="1" ht="15" customHeight="1">
      <c r="A1629" s="81" t="s">
        <v>5940</v>
      </c>
      <c r="B1629" s="90">
        <v>1012062530</v>
      </c>
      <c r="C1629" s="211">
        <f>SUM(U1629+AA1629)</f>
        <v>907.71181999999999</v>
      </c>
      <c r="D1629" s="294">
        <v>13714739</v>
      </c>
      <c r="E1629" s="90" t="s">
        <v>1298</v>
      </c>
      <c r="F1629" s="90" t="s">
        <v>1492</v>
      </c>
      <c r="G1629" s="90" t="s">
        <v>5850</v>
      </c>
      <c r="H1629" s="93" t="s">
        <v>5884</v>
      </c>
      <c r="I1629" s="213">
        <v>0</v>
      </c>
      <c r="J1629" s="213">
        <v>0</v>
      </c>
      <c r="K1629" s="95">
        <v>1.9970000000000002E-2</v>
      </c>
      <c r="L1629" s="215">
        <v>0.08</v>
      </c>
      <c r="M1629" s="215">
        <f>I1629*K1629</f>
        <v>0</v>
      </c>
      <c r="N1629" s="215">
        <f>J1629*L1629</f>
        <v>0</v>
      </c>
      <c r="O1629" s="215" t="s">
        <v>27</v>
      </c>
      <c r="P1629" s="184">
        <v>43557</v>
      </c>
      <c r="Q1629" s="98">
        <f>VLOOKUP(H1629,Devices!$A$2:$C$2077,3,FALSE)</f>
        <v>57163</v>
      </c>
      <c r="R1629" s="213">
        <f>Q1629-P1629</f>
        <v>13606</v>
      </c>
      <c r="S1629" s="213"/>
      <c r="T1629" s="213">
        <f>IF(R1629-I1629&gt;0, R1629-I1629,"0")</f>
        <v>13606</v>
      </c>
      <c r="U1629" s="215">
        <f>IF(T1629&gt;0,T1629*K1629,"0")</f>
        <v>271.71182000000005</v>
      </c>
      <c r="V1629" s="216">
        <v>12820</v>
      </c>
      <c r="W1629" s="100">
        <f>VLOOKUP(H1629,Devices!$A$2:$D$2077,4,FALSE)</f>
        <v>20770</v>
      </c>
      <c r="X1629" s="213">
        <f>W1629-V1629</f>
        <v>7950</v>
      </c>
      <c r="Y1629" s="213"/>
      <c r="Z1629" s="213">
        <f>IF(X1629-J1629&gt;0,X1629-J1629,"0")</f>
        <v>7950</v>
      </c>
      <c r="AA1629" s="215">
        <f>IF(Z1629&gt;0,Z1629*L1629,"0")</f>
        <v>636</v>
      </c>
      <c r="AB1629" s="211">
        <v>907.71181999999999</v>
      </c>
      <c r="AC1629" s="648"/>
    </row>
    <row r="1630" spans="1:34" s="4" customFormat="1" ht="15" customHeight="1">
      <c r="A1630" s="81" t="s">
        <v>6751</v>
      </c>
      <c r="B1630" s="90">
        <v>1012062340</v>
      </c>
      <c r="C1630" s="91">
        <f>SUM(O1630+U1630+AA1630)</f>
        <v>163</v>
      </c>
      <c r="D1630" s="294">
        <v>13902024</v>
      </c>
      <c r="E1630" s="90" t="s">
        <v>3326</v>
      </c>
      <c r="F1630" s="90" t="s">
        <v>6752</v>
      </c>
      <c r="G1630" s="90" t="s">
        <v>5686</v>
      </c>
      <c r="H1630" s="93" t="s">
        <v>6753</v>
      </c>
      <c r="I1630" s="94">
        <v>4000</v>
      </c>
      <c r="J1630" s="94">
        <v>1000</v>
      </c>
      <c r="K1630" s="95">
        <v>2.0750000000000001E-2</v>
      </c>
      <c r="L1630" s="96">
        <v>0.08</v>
      </c>
      <c r="M1630" s="96">
        <f t="shared" ref="M1630" si="1330">I1630*K1630</f>
        <v>83</v>
      </c>
      <c r="N1630" s="96">
        <f t="shared" ref="N1630" si="1331">J1630*L1630</f>
        <v>80</v>
      </c>
      <c r="O1630" s="96">
        <f>M1630+N1630</f>
        <v>163</v>
      </c>
      <c r="P1630" s="187">
        <v>18</v>
      </c>
      <c r="Q1630" s="98">
        <f>VLOOKUP(H1630,Devices!$A$2:$C$2077,3,FALSE)</f>
        <v>159</v>
      </c>
      <c r="R1630" s="94">
        <f t="shared" ref="R1630" si="1332">Q1630-P1630</f>
        <v>141</v>
      </c>
      <c r="S1630" s="94" t="str">
        <f>IF(R1630-I1630&gt;0, R1630-I1630,"0")</f>
        <v>0</v>
      </c>
      <c r="T1630" s="94"/>
      <c r="U1630" s="96">
        <f>IF(S1630&gt;0,S1630*K1630,"0")</f>
        <v>0</v>
      </c>
      <c r="V1630" s="99">
        <v>9</v>
      </c>
      <c r="W1630" s="100">
        <f>VLOOKUP(H1630,Devices!$A$2:$D$2077,4,FALSE)</f>
        <v>266</v>
      </c>
      <c r="X1630" s="94">
        <f t="shared" ref="X1630" si="1333">W1630-V1630</f>
        <v>257</v>
      </c>
      <c r="Y1630" s="94" t="str">
        <f>IF(X1630-J1630&gt;0,X1630-J1630,"0")</f>
        <v>0</v>
      </c>
      <c r="Z1630" s="94"/>
      <c r="AA1630" s="96">
        <f>IF(Y1630&gt;0,Y1630*L1630,"0")</f>
        <v>0</v>
      </c>
      <c r="AB1630" s="91">
        <v>163</v>
      </c>
      <c r="AC1630" s="119"/>
    </row>
    <row r="1631" spans="1:34" s="3" customFormat="1" ht="15" customHeight="1">
      <c r="A1631" s="81">
        <v>204</v>
      </c>
      <c r="B1631" s="90">
        <v>1012142440</v>
      </c>
      <c r="C1631" s="91">
        <f>SUM(O1631+U1631+AA1631)</f>
        <v>297.65875</v>
      </c>
      <c r="D1631" s="294">
        <v>12602209</v>
      </c>
      <c r="E1631" s="90" t="s">
        <v>1470</v>
      </c>
      <c r="F1631" s="90" t="s">
        <v>1489</v>
      </c>
      <c r="G1631" s="90" t="s">
        <v>1254</v>
      </c>
      <c r="H1631" s="93" t="s">
        <v>1471</v>
      </c>
      <c r="I1631" s="94">
        <v>10000</v>
      </c>
      <c r="J1631" s="94">
        <v>0</v>
      </c>
      <c r="K1631" s="95">
        <v>2.0750000000000001E-2</v>
      </c>
      <c r="L1631" s="96">
        <v>0.08</v>
      </c>
      <c r="M1631" s="96">
        <f t="shared" si="1322"/>
        <v>207.5</v>
      </c>
      <c r="N1631" s="96">
        <f t="shared" si="1323"/>
        <v>0</v>
      </c>
      <c r="O1631" s="96">
        <f t="shared" si="1317"/>
        <v>207.5</v>
      </c>
      <c r="P1631" s="187">
        <v>846875</v>
      </c>
      <c r="Q1631" s="98">
        <f>VLOOKUP(H1631,Devices!$A$2:$C$2077,3,FALSE)</f>
        <v>861220</v>
      </c>
      <c r="R1631" s="94">
        <f t="shared" si="1324"/>
        <v>14345</v>
      </c>
      <c r="S1631" s="94">
        <f t="shared" si="1318"/>
        <v>4345</v>
      </c>
      <c r="T1631" s="94"/>
      <c r="U1631" s="96">
        <f t="shared" si="1319"/>
        <v>90.158749999999998</v>
      </c>
      <c r="V1631" s="99">
        <v>0</v>
      </c>
      <c r="W1631" s="100">
        <f>VLOOKUP(H1631,Devices!$A$2:$D$2077,4,FALSE)</f>
        <v>0</v>
      </c>
      <c r="X1631" s="94">
        <f t="shared" si="1325"/>
        <v>0</v>
      </c>
      <c r="Y1631" s="94" t="str">
        <f t="shared" si="1320"/>
        <v>0</v>
      </c>
      <c r="Z1631" s="94"/>
      <c r="AA1631" s="96">
        <f t="shared" si="1321"/>
        <v>0</v>
      </c>
      <c r="AB1631" s="91">
        <v>297.65875</v>
      </c>
      <c r="AC1631" s="119"/>
      <c r="AF1631" s="4"/>
      <c r="AG1631" s="4"/>
      <c r="AH1631" s="4"/>
    </row>
    <row r="1632" spans="1:34" s="3" customFormat="1" ht="15" customHeight="1">
      <c r="A1632" s="81">
        <v>205</v>
      </c>
      <c r="B1632" s="90">
        <v>1012007170</v>
      </c>
      <c r="C1632" s="91">
        <f>SUM(O1632+U1632+AA1632)</f>
        <v>207.5</v>
      </c>
      <c r="D1632" s="294">
        <v>12661492</v>
      </c>
      <c r="E1632" s="90" t="s">
        <v>1472</v>
      </c>
      <c r="F1632" s="90" t="s">
        <v>2901</v>
      </c>
      <c r="G1632" s="90" t="s">
        <v>1254</v>
      </c>
      <c r="H1632" s="93" t="s">
        <v>1473</v>
      </c>
      <c r="I1632" s="94">
        <v>10000</v>
      </c>
      <c r="J1632" s="94">
        <v>0</v>
      </c>
      <c r="K1632" s="95">
        <v>2.0750000000000001E-2</v>
      </c>
      <c r="L1632" s="96">
        <v>0.08</v>
      </c>
      <c r="M1632" s="96">
        <f t="shared" si="1322"/>
        <v>207.5</v>
      </c>
      <c r="N1632" s="96">
        <f t="shared" si="1323"/>
        <v>0</v>
      </c>
      <c r="O1632" s="96">
        <f t="shared" si="1317"/>
        <v>207.5</v>
      </c>
      <c r="P1632" s="187">
        <v>289957</v>
      </c>
      <c r="Q1632" s="98">
        <f>VLOOKUP(H1632,Devices!$A$2:$C$2077,3,FALSE)</f>
        <v>294586</v>
      </c>
      <c r="R1632" s="94">
        <f t="shared" si="1324"/>
        <v>4629</v>
      </c>
      <c r="S1632" s="94" t="str">
        <f t="shared" si="1318"/>
        <v>0</v>
      </c>
      <c r="T1632" s="94"/>
      <c r="U1632" s="96">
        <f t="shared" si="1319"/>
        <v>0</v>
      </c>
      <c r="V1632" s="99">
        <v>0</v>
      </c>
      <c r="W1632" s="100">
        <f>VLOOKUP(H1632,Devices!$A$2:$D$2077,4,FALSE)</f>
        <v>0</v>
      </c>
      <c r="X1632" s="94">
        <f t="shared" si="1325"/>
        <v>0</v>
      </c>
      <c r="Y1632" s="94" t="str">
        <f t="shared" si="1320"/>
        <v>0</v>
      </c>
      <c r="Z1632" s="94"/>
      <c r="AA1632" s="96">
        <f t="shared" si="1321"/>
        <v>0</v>
      </c>
      <c r="AB1632" s="91">
        <v>207.5</v>
      </c>
      <c r="AC1632" s="119"/>
      <c r="AF1632" s="4"/>
    </row>
    <row r="1633" spans="1:34" s="4" customFormat="1" ht="15" customHeight="1">
      <c r="A1633" s="81" t="s">
        <v>3008</v>
      </c>
      <c r="B1633" s="90">
        <v>1012007170</v>
      </c>
      <c r="C1633" s="91">
        <f>SUM(O1633+U1633+AA1633)</f>
        <v>207.5</v>
      </c>
      <c r="D1633" s="294">
        <v>12602106</v>
      </c>
      <c r="E1633" s="90" t="s">
        <v>1472</v>
      </c>
      <c r="F1633" s="90" t="s">
        <v>3009</v>
      </c>
      <c r="G1633" s="90" t="s">
        <v>1753</v>
      </c>
      <c r="H1633" s="93" t="s">
        <v>3010</v>
      </c>
      <c r="I1633" s="94">
        <v>10000</v>
      </c>
      <c r="J1633" s="94">
        <v>0</v>
      </c>
      <c r="K1633" s="95">
        <v>2.0750000000000001E-2</v>
      </c>
      <c r="L1633" s="96">
        <v>0.08</v>
      </c>
      <c r="M1633" s="96">
        <f t="shared" si="1322"/>
        <v>207.5</v>
      </c>
      <c r="N1633" s="96">
        <f t="shared" si="1323"/>
        <v>0</v>
      </c>
      <c r="O1633" s="96">
        <f t="shared" si="1317"/>
        <v>207.5</v>
      </c>
      <c r="P1633" s="187">
        <v>216242</v>
      </c>
      <c r="Q1633" s="98">
        <f>VLOOKUP(H1633,Devices!$A$2:$C$2077,3,FALSE)</f>
        <v>216320</v>
      </c>
      <c r="R1633" s="94">
        <f t="shared" si="1324"/>
        <v>78</v>
      </c>
      <c r="S1633" s="94" t="str">
        <f t="shared" si="1318"/>
        <v>0</v>
      </c>
      <c r="T1633" s="94"/>
      <c r="U1633" s="96">
        <f t="shared" si="1319"/>
        <v>0</v>
      </c>
      <c r="V1633" s="99">
        <v>0</v>
      </c>
      <c r="W1633" s="100">
        <f>VLOOKUP(H1633,Devices!$A$2:$D$2077,4,FALSE)</f>
        <v>0</v>
      </c>
      <c r="X1633" s="94">
        <f t="shared" si="1325"/>
        <v>0</v>
      </c>
      <c r="Y1633" s="94" t="str">
        <f t="shared" si="1320"/>
        <v>0</v>
      </c>
      <c r="Z1633" s="94"/>
      <c r="AA1633" s="96">
        <f t="shared" si="1321"/>
        <v>0</v>
      </c>
      <c r="AB1633" s="91">
        <v>207.5</v>
      </c>
      <c r="AC1633" s="119"/>
      <c r="AF1633" s="3"/>
      <c r="AG1633" s="3"/>
      <c r="AH1633" s="3"/>
    </row>
    <row r="1634" spans="1:34" s="3" customFormat="1" ht="15" customHeight="1">
      <c r="A1634" s="81">
        <v>206</v>
      </c>
      <c r="B1634" s="90">
        <v>1054255100</v>
      </c>
      <c r="C1634" s="91">
        <f>SUM(O1634+U1634+AA1634)</f>
        <v>207.5</v>
      </c>
      <c r="D1634" s="294">
        <v>12602181</v>
      </c>
      <c r="E1634" s="90" t="s">
        <v>1474</v>
      </c>
      <c r="F1634" s="90" t="s">
        <v>1490</v>
      </c>
      <c r="G1634" s="90" t="s">
        <v>1254</v>
      </c>
      <c r="H1634" s="93" t="s">
        <v>1475</v>
      </c>
      <c r="I1634" s="94">
        <v>10000</v>
      </c>
      <c r="J1634" s="94">
        <v>0</v>
      </c>
      <c r="K1634" s="95">
        <v>2.0750000000000001E-2</v>
      </c>
      <c r="L1634" s="96">
        <v>0.08</v>
      </c>
      <c r="M1634" s="96">
        <f t="shared" si="1322"/>
        <v>207.5</v>
      </c>
      <c r="N1634" s="96">
        <f t="shared" si="1323"/>
        <v>0</v>
      </c>
      <c r="O1634" s="96">
        <f t="shared" si="1317"/>
        <v>207.5</v>
      </c>
      <c r="P1634" s="187">
        <v>954290</v>
      </c>
      <c r="Q1634" s="98">
        <f>VLOOKUP(H1634,Devices!$A$2:$C$2077,3,FALSE)</f>
        <v>963444</v>
      </c>
      <c r="R1634" s="94">
        <f t="shared" si="1324"/>
        <v>9154</v>
      </c>
      <c r="S1634" s="94" t="str">
        <f t="shared" si="1318"/>
        <v>0</v>
      </c>
      <c r="T1634" s="94"/>
      <c r="U1634" s="96">
        <f t="shared" si="1319"/>
        <v>0</v>
      </c>
      <c r="V1634" s="99">
        <v>0</v>
      </c>
      <c r="W1634" s="100">
        <f>VLOOKUP(H1634,Devices!$A$2:$D$2077,4,FALSE)</f>
        <v>0</v>
      </c>
      <c r="X1634" s="94">
        <f t="shared" si="1325"/>
        <v>0</v>
      </c>
      <c r="Y1634" s="94" t="str">
        <f t="shared" si="1320"/>
        <v>0</v>
      </c>
      <c r="Z1634" s="94"/>
      <c r="AA1634" s="96">
        <f t="shared" si="1321"/>
        <v>0</v>
      </c>
      <c r="AB1634" s="91">
        <v>207.5</v>
      </c>
      <c r="AC1634" s="119"/>
      <c r="AG1634" s="4"/>
      <c r="AH1634" s="4"/>
    </row>
    <row r="1635" spans="1:34" s="4" customFormat="1" ht="15" customHeight="1">
      <c r="A1635" s="81" t="s">
        <v>2807</v>
      </c>
      <c r="B1635" s="90">
        <v>1054255100</v>
      </c>
      <c r="C1635" s="91">
        <f>SUM(O1635+U1635+AA1635)</f>
        <v>387.90050000000002</v>
      </c>
      <c r="D1635" s="294">
        <v>12954577</v>
      </c>
      <c r="E1635" s="90" t="s">
        <v>1474</v>
      </c>
      <c r="F1635" s="90" t="s">
        <v>1490</v>
      </c>
      <c r="G1635" s="90" t="s">
        <v>1254</v>
      </c>
      <c r="H1635" s="93" t="s">
        <v>2808</v>
      </c>
      <c r="I1635" s="94">
        <v>10000</v>
      </c>
      <c r="J1635" s="94">
        <v>0</v>
      </c>
      <c r="K1635" s="95">
        <v>2.0750000000000001E-2</v>
      </c>
      <c r="L1635" s="96">
        <v>0.08</v>
      </c>
      <c r="M1635" s="96">
        <f t="shared" si="1322"/>
        <v>207.5</v>
      </c>
      <c r="N1635" s="96">
        <f t="shared" si="1323"/>
        <v>0</v>
      </c>
      <c r="O1635" s="96">
        <f t="shared" si="1317"/>
        <v>207.5</v>
      </c>
      <c r="P1635" s="187">
        <v>719241</v>
      </c>
      <c r="Q1635" s="98">
        <f>VLOOKUP(H1635,Devices!$A$2:$C$2077,3,FALSE)</f>
        <v>737935</v>
      </c>
      <c r="R1635" s="94">
        <f t="shared" si="1324"/>
        <v>18694</v>
      </c>
      <c r="S1635" s="94">
        <f t="shared" si="1318"/>
        <v>8694</v>
      </c>
      <c r="T1635" s="94"/>
      <c r="U1635" s="96">
        <f t="shared" si="1319"/>
        <v>180.40050000000002</v>
      </c>
      <c r="V1635" s="99">
        <v>0</v>
      </c>
      <c r="W1635" s="100">
        <f>VLOOKUP(H1635,Devices!$A$2:$D$2077,4,FALSE)</f>
        <v>0</v>
      </c>
      <c r="X1635" s="94">
        <f t="shared" si="1325"/>
        <v>0</v>
      </c>
      <c r="Y1635" s="94" t="str">
        <f t="shared" si="1320"/>
        <v>0</v>
      </c>
      <c r="Z1635" s="94"/>
      <c r="AA1635" s="96">
        <f t="shared" si="1321"/>
        <v>0</v>
      </c>
      <c r="AB1635" s="91">
        <v>387.90050000000002</v>
      </c>
      <c r="AC1635" s="119"/>
      <c r="AG1635" s="3"/>
      <c r="AH1635" s="3"/>
    </row>
    <row r="1636" spans="1:34" s="4" customFormat="1" ht="15" customHeight="1">
      <c r="A1636" s="81" t="s">
        <v>5032</v>
      </c>
      <c r="B1636" s="90">
        <v>1054255100</v>
      </c>
      <c r="C1636" s="91">
        <f>SUM(O1636+U1636+AA1636)</f>
        <v>117.611</v>
      </c>
      <c r="D1636" s="294">
        <v>12356377</v>
      </c>
      <c r="E1636" s="90" t="s">
        <v>1474</v>
      </c>
      <c r="F1636" s="90" t="s">
        <v>1490</v>
      </c>
      <c r="G1636" s="90" t="s">
        <v>2236</v>
      </c>
      <c r="H1636" s="93" t="s">
        <v>4991</v>
      </c>
      <c r="I1636" s="94">
        <v>4000</v>
      </c>
      <c r="J1636" s="94">
        <v>0</v>
      </c>
      <c r="K1636" s="95">
        <v>2.0750000000000001E-2</v>
      </c>
      <c r="L1636" s="96">
        <v>0.08</v>
      </c>
      <c r="M1636" s="96">
        <f t="shared" ref="M1636" si="1334">I1636*K1636</f>
        <v>83</v>
      </c>
      <c r="N1636" s="96">
        <f t="shared" ref="N1636" si="1335">J1636*L1636</f>
        <v>0</v>
      </c>
      <c r="O1636" s="96">
        <f t="shared" ref="O1636" si="1336">M1636+N1636</f>
        <v>83</v>
      </c>
      <c r="P1636" s="187">
        <v>78302</v>
      </c>
      <c r="Q1636" s="98">
        <f>VLOOKUP(H1636,Devices!$A$2:$C$2077,3,FALSE)</f>
        <v>83970</v>
      </c>
      <c r="R1636" s="94">
        <f t="shared" ref="R1636" si="1337">Q1636-P1636</f>
        <v>5668</v>
      </c>
      <c r="S1636" s="94">
        <f t="shared" ref="S1636" si="1338">IF(R1636-I1636&gt;0, R1636-I1636,"0")</f>
        <v>1668</v>
      </c>
      <c r="T1636" s="94"/>
      <c r="U1636" s="96">
        <f t="shared" ref="U1636" si="1339">IF(S1636&gt;0,S1636*K1636,"0")</f>
        <v>34.611000000000004</v>
      </c>
      <c r="V1636" s="99">
        <v>0</v>
      </c>
      <c r="W1636" s="100">
        <v>0</v>
      </c>
      <c r="X1636" s="94">
        <f t="shared" ref="X1636" si="1340">W1636-V1636</f>
        <v>0</v>
      </c>
      <c r="Y1636" s="94" t="str">
        <f t="shared" ref="Y1636" si="1341">IF(X1636-J1636&gt;0,X1636-J1636,"0")</f>
        <v>0</v>
      </c>
      <c r="Z1636" s="94"/>
      <c r="AA1636" s="96">
        <f t="shared" ref="AA1636" si="1342">IF(Y1636&gt;0,Y1636*L1636,"0")</f>
        <v>0</v>
      </c>
      <c r="AB1636" s="91">
        <v>117.611</v>
      </c>
      <c r="AC1636" s="119"/>
      <c r="AF1636" s="3"/>
    </row>
    <row r="1637" spans="1:34" s="4" customFormat="1" ht="15" customHeight="1">
      <c r="A1637" s="81" t="s">
        <v>5194</v>
      </c>
      <c r="B1637" s="90">
        <v>1054255100</v>
      </c>
      <c r="C1637" s="91">
        <f>SUM(O1637+U1637+AA1637)</f>
        <v>275.66375000000005</v>
      </c>
      <c r="D1637" s="294">
        <v>12356411</v>
      </c>
      <c r="E1637" s="90" t="s">
        <v>1474</v>
      </c>
      <c r="F1637" s="90" t="s">
        <v>1490</v>
      </c>
      <c r="G1637" s="90" t="s">
        <v>2200</v>
      </c>
      <c r="H1637" s="93" t="s">
        <v>5195</v>
      </c>
      <c r="I1637" s="94">
        <v>6000</v>
      </c>
      <c r="J1637" s="94">
        <v>0</v>
      </c>
      <c r="K1637" s="95">
        <v>2.0750000000000001E-2</v>
      </c>
      <c r="L1637" s="96">
        <v>0.08</v>
      </c>
      <c r="M1637" s="96">
        <f t="shared" ref="M1637" si="1343">I1637*K1637</f>
        <v>124.5</v>
      </c>
      <c r="N1637" s="96">
        <f t="shared" ref="N1637" si="1344">J1637*L1637</f>
        <v>0</v>
      </c>
      <c r="O1637" s="96">
        <f t="shared" ref="O1637" si="1345">M1637+N1637</f>
        <v>124.5</v>
      </c>
      <c r="P1637" s="187">
        <v>148940</v>
      </c>
      <c r="Q1637" s="98">
        <f>VLOOKUP(H1637,Devices!$A$2:$C$2077,3,FALSE)</f>
        <v>162225</v>
      </c>
      <c r="R1637" s="94">
        <f t="shared" ref="R1637" si="1346">Q1637-P1637</f>
        <v>13285</v>
      </c>
      <c r="S1637" s="94">
        <f t="shared" ref="S1637" si="1347">IF(R1637-I1637&gt;0, R1637-I1637,"0")</f>
        <v>7285</v>
      </c>
      <c r="T1637" s="94"/>
      <c r="U1637" s="96">
        <f t="shared" ref="U1637" si="1348">IF(S1637&gt;0,S1637*K1637,"0")</f>
        <v>151.16375000000002</v>
      </c>
      <c r="V1637" s="99">
        <v>0</v>
      </c>
      <c r="W1637" s="100">
        <v>0</v>
      </c>
      <c r="X1637" s="94">
        <f t="shared" ref="X1637" si="1349">W1637-V1637</f>
        <v>0</v>
      </c>
      <c r="Y1637" s="94" t="str">
        <f t="shared" ref="Y1637" si="1350">IF(X1637-J1637&gt;0,X1637-J1637,"0")</f>
        <v>0</v>
      </c>
      <c r="Z1637" s="94"/>
      <c r="AA1637" s="96">
        <f t="shared" ref="AA1637" si="1351">IF(Y1637&gt;0,Y1637*L1637,"0")</f>
        <v>0</v>
      </c>
      <c r="AB1637" s="91">
        <v>275.66375000000005</v>
      </c>
      <c r="AC1637" s="119"/>
    </row>
    <row r="1638" spans="1:34" s="4" customFormat="1" ht="15" customHeight="1">
      <c r="A1638" s="81" t="s">
        <v>5364</v>
      </c>
      <c r="B1638" s="90">
        <v>1054255100</v>
      </c>
      <c r="C1638" s="91">
        <f>SUM(O1638+U1638+AA1638)</f>
        <v>83</v>
      </c>
      <c r="D1638" s="294">
        <v>12355801</v>
      </c>
      <c r="E1638" s="90" t="s">
        <v>1474</v>
      </c>
      <c r="F1638" s="90" t="s">
        <v>1490</v>
      </c>
      <c r="G1638" s="90" t="s">
        <v>2236</v>
      </c>
      <c r="H1638" s="93" t="s">
        <v>2773</v>
      </c>
      <c r="I1638" s="94">
        <v>4000</v>
      </c>
      <c r="J1638" s="94">
        <v>0</v>
      </c>
      <c r="K1638" s="95">
        <v>2.0750000000000001E-2</v>
      </c>
      <c r="L1638" s="96">
        <v>0.08</v>
      </c>
      <c r="M1638" s="96">
        <f t="shared" ref="M1638" si="1352">I1638*K1638</f>
        <v>83</v>
      </c>
      <c r="N1638" s="96">
        <f t="shared" ref="N1638" si="1353">J1638*L1638</f>
        <v>0</v>
      </c>
      <c r="O1638" s="96">
        <f t="shared" ref="O1638" si="1354">M1638+N1638</f>
        <v>83</v>
      </c>
      <c r="P1638" s="187">
        <v>225113</v>
      </c>
      <c r="Q1638" s="98">
        <f>VLOOKUP(H1638,Devices!$A$2:$C$2077,3,FALSE)</f>
        <v>226821</v>
      </c>
      <c r="R1638" s="94">
        <f t="shared" ref="R1638" si="1355">Q1638-P1638</f>
        <v>1708</v>
      </c>
      <c r="S1638" s="94" t="str">
        <f t="shared" ref="S1638" si="1356">IF(R1638-I1638&gt;0, R1638-I1638,"0")</f>
        <v>0</v>
      </c>
      <c r="T1638" s="94"/>
      <c r="U1638" s="96">
        <f t="shared" ref="U1638" si="1357">IF(S1638&gt;0,S1638*K1638,"0")</f>
        <v>0</v>
      </c>
      <c r="V1638" s="99">
        <v>0</v>
      </c>
      <c r="W1638" s="100">
        <v>0</v>
      </c>
      <c r="X1638" s="94">
        <f t="shared" ref="X1638" si="1358">W1638-V1638</f>
        <v>0</v>
      </c>
      <c r="Y1638" s="94" t="str">
        <f t="shared" ref="Y1638" si="1359">IF(X1638-J1638&gt;0,X1638-J1638,"0")</f>
        <v>0</v>
      </c>
      <c r="Z1638" s="94"/>
      <c r="AA1638" s="96">
        <f t="shared" ref="AA1638" si="1360">IF(Y1638&gt;0,Y1638*L1638,"0")</f>
        <v>0</v>
      </c>
      <c r="AB1638" s="91">
        <v>83</v>
      </c>
      <c r="AC1638" s="119"/>
    </row>
    <row r="1639" spans="1:34" s="3" customFormat="1" ht="15" customHeight="1">
      <c r="A1639" s="81">
        <v>207</v>
      </c>
      <c r="B1639" s="90">
        <v>1058311100</v>
      </c>
      <c r="C1639" s="91">
        <f>SUM(O1639+U1639+AA1639)</f>
        <v>415</v>
      </c>
      <c r="D1639" s="294">
        <v>12601875</v>
      </c>
      <c r="E1639" s="90" t="s">
        <v>1476</v>
      </c>
      <c r="F1639" s="90" t="s">
        <v>1491</v>
      </c>
      <c r="G1639" s="90" t="s">
        <v>1267</v>
      </c>
      <c r="H1639" s="93" t="s">
        <v>1477</v>
      </c>
      <c r="I1639" s="94">
        <v>20000</v>
      </c>
      <c r="J1639" s="94">
        <v>0</v>
      </c>
      <c r="K1639" s="95">
        <v>2.0750000000000001E-2</v>
      </c>
      <c r="L1639" s="96">
        <v>0.08</v>
      </c>
      <c r="M1639" s="96">
        <f t="shared" si="1322"/>
        <v>415</v>
      </c>
      <c r="N1639" s="96">
        <f t="shared" si="1323"/>
        <v>0</v>
      </c>
      <c r="O1639" s="96">
        <f t="shared" si="1317"/>
        <v>415</v>
      </c>
      <c r="P1639" s="187">
        <v>2143399</v>
      </c>
      <c r="Q1639" s="98">
        <f>VLOOKUP(H1639,Devices!$A$2:$C$2077,3,FALSE)</f>
        <v>2157869</v>
      </c>
      <c r="R1639" s="94">
        <f t="shared" si="1324"/>
        <v>14470</v>
      </c>
      <c r="S1639" s="94" t="str">
        <f t="shared" si="1318"/>
        <v>0</v>
      </c>
      <c r="T1639" s="94"/>
      <c r="U1639" s="96">
        <f t="shared" si="1319"/>
        <v>0</v>
      </c>
      <c r="V1639" s="99">
        <v>0</v>
      </c>
      <c r="W1639" s="100">
        <f>VLOOKUP(H1639,Devices!$A$2:$D$2077,4,FALSE)</f>
        <v>0</v>
      </c>
      <c r="X1639" s="94">
        <f t="shared" si="1325"/>
        <v>0</v>
      </c>
      <c r="Y1639" s="94" t="str">
        <f t="shared" si="1320"/>
        <v>0</v>
      </c>
      <c r="Z1639" s="94"/>
      <c r="AA1639" s="96">
        <f t="shared" si="1321"/>
        <v>0</v>
      </c>
      <c r="AB1639" s="91">
        <v>415</v>
      </c>
      <c r="AC1639" s="119"/>
      <c r="AF1639" s="4"/>
      <c r="AG1639" s="4"/>
      <c r="AH1639" s="4"/>
    </row>
    <row r="1640" spans="1:34" s="3" customFormat="1" ht="15" customHeight="1">
      <c r="A1640" s="81" t="s">
        <v>1828</v>
      </c>
      <c r="B1640" s="90">
        <v>1012012270</v>
      </c>
      <c r="C1640" s="91">
        <f>SUM(U1640+AA1640)</f>
        <v>72.237220000000008</v>
      </c>
      <c r="D1640" s="294">
        <v>12603131</v>
      </c>
      <c r="E1640" s="90" t="s">
        <v>1829</v>
      </c>
      <c r="F1640" s="90" t="s">
        <v>5580</v>
      </c>
      <c r="G1640" s="90" t="s">
        <v>1518</v>
      </c>
      <c r="H1640" s="93" t="s">
        <v>1830</v>
      </c>
      <c r="I1640" s="94">
        <v>0</v>
      </c>
      <c r="J1640" s="94">
        <v>0</v>
      </c>
      <c r="K1640" s="95">
        <v>1.9970000000000002E-2</v>
      </c>
      <c r="L1640" s="96">
        <v>0.08</v>
      </c>
      <c r="M1640" s="96">
        <f t="shared" si="1322"/>
        <v>0</v>
      </c>
      <c r="N1640" s="96">
        <f t="shared" si="1323"/>
        <v>0</v>
      </c>
      <c r="O1640" s="96" t="s">
        <v>27</v>
      </c>
      <c r="P1640" s="187">
        <v>37842</v>
      </c>
      <c r="Q1640" s="98">
        <f>VLOOKUP(H1640,Devices!$A$2:$C$2077,3,FALSE)</f>
        <v>39268</v>
      </c>
      <c r="R1640" s="94">
        <f t="shared" si="1324"/>
        <v>1426</v>
      </c>
      <c r="S1640" s="94"/>
      <c r="T1640" s="94">
        <f t="shared" ref="T1640:T1647" si="1361">IF(R1640-I1640&gt;0, R1640-I1640,"0")</f>
        <v>1426</v>
      </c>
      <c r="U1640" s="96">
        <f t="shared" ref="U1640:U1647" si="1362">IF(T1640&gt;0,T1640*K1640,"0")</f>
        <v>28.477220000000003</v>
      </c>
      <c r="V1640" s="99">
        <v>32592</v>
      </c>
      <c r="W1640" s="100">
        <f>VLOOKUP(H1640,Devices!$A$2:$D$2077,4,FALSE)</f>
        <v>33139</v>
      </c>
      <c r="X1640" s="94">
        <f t="shared" si="1325"/>
        <v>547</v>
      </c>
      <c r="Y1640" s="94"/>
      <c r="Z1640" s="94">
        <f t="shared" ref="Z1640:Z1647" si="1363">IF(X1640-J1640&gt;0,X1640-J1640,"0")</f>
        <v>547</v>
      </c>
      <c r="AA1640" s="96">
        <f t="shared" ref="AA1640:AA1647" si="1364">IF(Z1640&gt;0,Z1640*L1640,"0")</f>
        <v>43.76</v>
      </c>
      <c r="AB1640" s="91">
        <v>72.237220000000008</v>
      </c>
      <c r="AC1640" s="119"/>
    </row>
    <row r="1641" spans="1:34" s="3" customFormat="1" ht="15" customHeight="1">
      <c r="A1641" s="81" t="s">
        <v>1828</v>
      </c>
      <c r="B1641" s="90">
        <v>1012012270</v>
      </c>
      <c r="C1641" s="91">
        <f>SUM(U1641+AA1641)</f>
        <v>1.6394600000000001</v>
      </c>
      <c r="D1641" s="294">
        <v>12603130</v>
      </c>
      <c r="E1641" s="90" t="s">
        <v>1829</v>
      </c>
      <c r="F1641" s="90" t="s">
        <v>5893</v>
      </c>
      <c r="G1641" s="90" t="s">
        <v>1518</v>
      </c>
      <c r="H1641" s="93" t="s">
        <v>1832</v>
      </c>
      <c r="I1641" s="94">
        <v>0</v>
      </c>
      <c r="J1641" s="94">
        <v>0</v>
      </c>
      <c r="K1641" s="95">
        <v>1.9970000000000002E-2</v>
      </c>
      <c r="L1641" s="96">
        <v>0.08</v>
      </c>
      <c r="M1641" s="96">
        <f t="shared" si="1322"/>
        <v>0</v>
      </c>
      <c r="N1641" s="96">
        <f t="shared" si="1323"/>
        <v>0</v>
      </c>
      <c r="O1641" s="96" t="s">
        <v>27</v>
      </c>
      <c r="P1641" s="187">
        <v>74005</v>
      </c>
      <c r="Q1641" s="98">
        <f>VLOOKUP(H1641,Devices!$A$2:$C$2077,3,FALSE)</f>
        <v>74023</v>
      </c>
      <c r="R1641" s="94">
        <f t="shared" si="1324"/>
        <v>18</v>
      </c>
      <c r="S1641" s="94"/>
      <c r="T1641" s="94">
        <f t="shared" si="1361"/>
        <v>18</v>
      </c>
      <c r="U1641" s="96">
        <f t="shared" si="1362"/>
        <v>0.35946</v>
      </c>
      <c r="V1641" s="99">
        <v>11178</v>
      </c>
      <c r="W1641" s="100">
        <f>VLOOKUP(H1641,Devices!$A$2:$D$2077,4,FALSE)</f>
        <v>11194</v>
      </c>
      <c r="X1641" s="94">
        <f t="shared" si="1325"/>
        <v>16</v>
      </c>
      <c r="Y1641" s="94"/>
      <c r="Z1641" s="94">
        <f t="shared" si="1363"/>
        <v>16</v>
      </c>
      <c r="AA1641" s="96">
        <f t="shared" si="1364"/>
        <v>1.28</v>
      </c>
      <c r="AB1641" s="91">
        <v>1.6394600000000001</v>
      </c>
      <c r="AC1641" s="119"/>
    </row>
    <row r="1642" spans="1:34" s="3" customFormat="1" ht="15" customHeight="1">
      <c r="A1642" s="81" t="s">
        <v>1828</v>
      </c>
      <c r="B1642" s="90">
        <v>1013201640</v>
      </c>
      <c r="C1642" s="91">
        <f>SUM(U1642+AA1642)</f>
        <v>33.05301</v>
      </c>
      <c r="D1642" s="294">
        <v>12355483</v>
      </c>
      <c r="E1642" s="90" t="s">
        <v>1829</v>
      </c>
      <c r="F1642" s="90" t="s">
        <v>1833</v>
      </c>
      <c r="G1642" s="90" t="s">
        <v>1582</v>
      </c>
      <c r="H1642" s="93" t="s">
        <v>1834</v>
      </c>
      <c r="I1642" s="94">
        <v>0</v>
      </c>
      <c r="J1642" s="94">
        <v>0</v>
      </c>
      <c r="K1642" s="95">
        <v>1.9970000000000002E-2</v>
      </c>
      <c r="L1642" s="96">
        <v>0.08</v>
      </c>
      <c r="M1642" s="96">
        <f t="shared" si="1322"/>
        <v>0</v>
      </c>
      <c r="N1642" s="96">
        <f t="shared" si="1323"/>
        <v>0</v>
      </c>
      <c r="O1642" s="96" t="s">
        <v>27</v>
      </c>
      <c r="P1642" s="187">
        <v>20778</v>
      </c>
      <c r="Q1642" s="98">
        <f>VLOOKUP(H1642,Devices!$A$2:$C$2077,3,FALSE)</f>
        <v>21011</v>
      </c>
      <c r="R1642" s="94">
        <f t="shared" si="1324"/>
        <v>233</v>
      </c>
      <c r="S1642" s="94"/>
      <c r="T1642" s="94">
        <f t="shared" si="1361"/>
        <v>233</v>
      </c>
      <c r="U1642" s="96">
        <f t="shared" si="1362"/>
        <v>4.6530100000000001</v>
      </c>
      <c r="V1642" s="99">
        <v>28851</v>
      </c>
      <c r="W1642" s="100">
        <f>VLOOKUP(H1642,Devices!$A$2:$D$2077,4,FALSE)</f>
        <v>29206</v>
      </c>
      <c r="X1642" s="94">
        <f t="shared" si="1325"/>
        <v>355</v>
      </c>
      <c r="Y1642" s="94"/>
      <c r="Z1642" s="94">
        <f t="shared" si="1363"/>
        <v>355</v>
      </c>
      <c r="AA1642" s="96">
        <f t="shared" si="1364"/>
        <v>28.400000000000002</v>
      </c>
      <c r="AB1642" s="91">
        <v>33.05301</v>
      </c>
      <c r="AC1642" s="119"/>
    </row>
    <row r="1643" spans="1:34" s="3" customFormat="1" ht="15" customHeight="1">
      <c r="A1643" s="81" t="s">
        <v>1828</v>
      </c>
      <c r="B1643" s="90">
        <v>1012012160</v>
      </c>
      <c r="C1643" s="91">
        <f>SUM(U1643+AA1643)</f>
        <v>144.91570000000002</v>
      </c>
      <c r="D1643" s="294">
        <v>12603129</v>
      </c>
      <c r="E1643" s="90" t="s">
        <v>1829</v>
      </c>
      <c r="F1643" s="90" t="s">
        <v>1835</v>
      </c>
      <c r="G1643" s="90" t="s">
        <v>1518</v>
      </c>
      <c r="H1643" s="93" t="s">
        <v>1836</v>
      </c>
      <c r="I1643" s="94">
        <v>0</v>
      </c>
      <c r="J1643" s="94">
        <v>0</v>
      </c>
      <c r="K1643" s="95">
        <v>1.9970000000000002E-2</v>
      </c>
      <c r="L1643" s="96">
        <v>0.08</v>
      </c>
      <c r="M1643" s="96">
        <f t="shared" si="1322"/>
        <v>0</v>
      </c>
      <c r="N1643" s="96">
        <f t="shared" si="1323"/>
        <v>0</v>
      </c>
      <c r="O1643" s="96" t="s">
        <v>27</v>
      </c>
      <c r="P1643" s="187">
        <v>173687</v>
      </c>
      <c r="Q1643" s="98">
        <f>VLOOKUP(H1643,Devices!$A$2:$C$2077,3,FALSE)</f>
        <v>176497</v>
      </c>
      <c r="R1643" s="94">
        <f t="shared" si="1324"/>
        <v>2810</v>
      </c>
      <c r="S1643" s="94"/>
      <c r="T1643" s="94">
        <f t="shared" si="1361"/>
        <v>2810</v>
      </c>
      <c r="U1643" s="96">
        <f t="shared" si="1362"/>
        <v>56.115700000000004</v>
      </c>
      <c r="V1643" s="99">
        <v>22155</v>
      </c>
      <c r="W1643" s="100">
        <f>VLOOKUP(H1643,Devices!$A$2:$D$2077,4,FALSE)</f>
        <v>23265</v>
      </c>
      <c r="X1643" s="94">
        <f t="shared" si="1325"/>
        <v>1110</v>
      </c>
      <c r="Y1643" s="94"/>
      <c r="Z1643" s="94">
        <f t="shared" si="1363"/>
        <v>1110</v>
      </c>
      <c r="AA1643" s="96">
        <f t="shared" si="1364"/>
        <v>88.8</v>
      </c>
      <c r="AB1643" s="91">
        <v>144.91570000000002</v>
      </c>
      <c r="AC1643" s="119"/>
    </row>
    <row r="1644" spans="1:34" s="3" customFormat="1" ht="15" customHeight="1">
      <c r="A1644" s="81" t="s">
        <v>1912</v>
      </c>
      <c r="B1644" s="90">
        <v>1012012270</v>
      </c>
      <c r="C1644" s="91">
        <f>SUM(U1644+AA1644)</f>
        <v>335.53960000000001</v>
      </c>
      <c r="D1644" s="294">
        <v>17076742</v>
      </c>
      <c r="E1644" s="90" t="s">
        <v>1829</v>
      </c>
      <c r="F1644" s="90" t="s">
        <v>1831</v>
      </c>
      <c r="G1644" s="90" t="s">
        <v>1240</v>
      </c>
      <c r="H1644" s="93" t="s">
        <v>1913</v>
      </c>
      <c r="I1644" s="94">
        <v>0</v>
      </c>
      <c r="J1644" s="94">
        <v>0</v>
      </c>
      <c r="K1644" s="95">
        <v>1.9970000000000002E-2</v>
      </c>
      <c r="L1644" s="96">
        <v>0.08</v>
      </c>
      <c r="M1644" s="96">
        <f t="shared" si="1322"/>
        <v>0</v>
      </c>
      <c r="N1644" s="96">
        <f t="shared" si="1323"/>
        <v>0</v>
      </c>
      <c r="O1644" s="96" t="s">
        <v>27</v>
      </c>
      <c r="P1644" s="187">
        <v>269185</v>
      </c>
      <c r="Q1644" s="98">
        <f>VLOOKUP(H1644,Devices!$A$2:$C$2077,3,FALSE)</f>
        <v>273865</v>
      </c>
      <c r="R1644" s="94">
        <f t="shared" si="1324"/>
        <v>4680</v>
      </c>
      <c r="S1644" s="94"/>
      <c r="T1644" s="94">
        <f t="shared" si="1361"/>
        <v>4680</v>
      </c>
      <c r="U1644" s="96">
        <f t="shared" si="1362"/>
        <v>93.459600000000009</v>
      </c>
      <c r="V1644" s="99">
        <v>196057</v>
      </c>
      <c r="W1644" s="100">
        <f>VLOOKUP(H1644,Devices!$A$2:$D$2077,4,FALSE)</f>
        <v>199083</v>
      </c>
      <c r="X1644" s="94">
        <f t="shared" si="1325"/>
        <v>3026</v>
      </c>
      <c r="Y1644" s="94"/>
      <c r="Z1644" s="94">
        <f t="shared" si="1363"/>
        <v>3026</v>
      </c>
      <c r="AA1644" s="96">
        <f t="shared" si="1364"/>
        <v>242.08</v>
      </c>
      <c r="AB1644" s="91">
        <v>335.53960000000001</v>
      </c>
      <c r="AC1644" s="119"/>
    </row>
    <row r="1645" spans="1:34" s="4" customFormat="1" ht="15" customHeight="1">
      <c r="A1645" s="89" t="s">
        <v>1936</v>
      </c>
      <c r="B1645" s="90">
        <v>1013184630</v>
      </c>
      <c r="C1645" s="91">
        <f>SUM(U1645+AA1645)</f>
        <v>212.24949000000001</v>
      </c>
      <c r="D1645" s="92">
        <v>12187015</v>
      </c>
      <c r="E1645" s="90" t="s">
        <v>43</v>
      </c>
      <c r="F1645" s="90" t="s">
        <v>1355</v>
      </c>
      <c r="G1645" s="90" t="s">
        <v>1325</v>
      </c>
      <c r="H1645" s="93" t="s">
        <v>44</v>
      </c>
      <c r="I1645" s="94">
        <v>0</v>
      </c>
      <c r="J1645" s="94">
        <v>0</v>
      </c>
      <c r="K1645" s="95">
        <v>1.9970000000000002E-2</v>
      </c>
      <c r="L1645" s="96">
        <v>0.08</v>
      </c>
      <c r="M1645" s="96">
        <f t="shared" si="1322"/>
        <v>0</v>
      </c>
      <c r="N1645" s="96">
        <f t="shared" si="1323"/>
        <v>0</v>
      </c>
      <c r="O1645" s="96" t="s">
        <v>27</v>
      </c>
      <c r="P1645" s="649">
        <v>392049</v>
      </c>
      <c r="Q1645" s="98">
        <f>VLOOKUP(H1645,Devices!$A$2:$C$2077,3,FALSE)</f>
        <v>395066</v>
      </c>
      <c r="R1645" s="94">
        <f t="shared" si="1324"/>
        <v>3017</v>
      </c>
      <c r="S1645" s="94"/>
      <c r="T1645" s="94">
        <f t="shared" si="1361"/>
        <v>3017</v>
      </c>
      <c r="U1645" s="96">
        <f t="shared" si="1362"/>
        <v>60.249490000000002</v>
      </c>
      <c r="V1645" s="136">
        <v>188717</v>
      </c>
      <c r="W1645" s="100">
        <f>VLOOKUP(H1645,Devices!$A$2:$D$2077,4,FALSE)</f>
        <v>190617</v>
      </c>
      <c r="X1645" s="94">
        <f t="shared" si="1325"/>
        <v>1900</v>
      </c>
      <c r="Y1645" s="94"/>
      <c r="Z1645" s="94">
        <f t="shared" si="1363"/>
        <v>1900</v>
      </c>
      <c r="AA1645" s="96">
        <f t="shared" si="1364"/>
        <v>152</v>
      </c>
      <c r="AB1645" s="91">
        <v>212.24949000000001</v>
      </c>
      <c r="AC1645" s="91"/>
      <c r="AF1645" s="3"/>
      <c r="AG1645" s="3"/>
      <c r="AH1645" s="3"/>
    </row>
    <row r="1646" spans="1:34" s="3" customFormat="1" ht="15" customHeight="1">
      <c r="A1646" s="89" t="s">
        <v>1936</v>
      </c>
      <c r="B1646" s="90">
        <v>1012086670</v>
      </c>
      <c r="C1646" s="91">
        <f>SUM(U1646+AA1646)</f>
        <v>148.93749</v>
      </c>
      <c r="D1646" s="92">
        <v>17076458</v>
      </c>
      <c r="E1646" s="90" t="s">
        <v>1829</v>
      </c>
      <c r="F1646" s="90" t="s">
        <v>5600</v>
      </c>
      <c r="G1646" s="90" t="s">
        <v>1518</v>
      </c>
      <c r="H1646" s="93" t="s">
        <v>5276</v>
      </c>
      <c r="I1646" s="94">
        <v>0</v>
      </c>
      <c r="J1646" s="94">
        <v>0</v>
      </c>
      <c r="K1646" s="95">
        <v>1.9970000000000002E-2</v>
      </c>
      <c r="L1646" s="96">
        <v>0.08</v>
      </c>
      <c r="M1646" s="96">
        <f t="shared" si="1322"/>
        <v>0</v>
      </c>
      <c r="N1646" s="96">
        <f t="shared" si="1323"/>
        <v>0</v>
      </c>
      <c r="O1646" s="96" t="s">
        <v>27</v>
      </c>
      <c r="P1646" s="649">
        <v>81598</v>
      </c>
      <c r="Q1646" s="98">
        <f>VLOOKUP(H1646,Devices!$A$2:$C$2077,3,FALSE)</f>
        <v>83015</v>
      </c>
      <c r="R1646" s="94">
        <f t="shared" si="1324"/>
        <v>1417</v>
      </c>
      <c r="S1646" s="94"/>
      <c r="T1646" s="94">
        <f t="shared" si="1361"/>
        <v>1417</v>
      </c>
      <c r="U1646" s="96">
        <f t="shared" si="1362"/>
        <v>28.297490000000003</v>
      </c>
      <c r="V1646" s="136">
        <v>44276</v>
      </c>
      <c r="W1646" s="100">
        <f>VLOOKUP(H1646,Devices!$A$2:$D$2077,4,FALSE)</f>
        <v>45784</v>
      </c>
      <c r="X1646" s="94">
        <f t="shared" si="1325"/>
        <v>1508</v>
      </c>
      <c r="Y1646" s="94"/>
      <c r="Z1646" s="94">
        <f t="shared" si="1363"/>
        <v>1508</v>
      </c>
      <c r="AA1646" s="96">
        <f t="shared" si="1364"/>
        <v>120.64</v>
      </c>
      <c r="AB1646" s="91">
        <v>148.93749</v>
      </c>
      <c r="AC1646" s="91"/>
      <c r="AG1646" s="4"/>
      <c r="AH1646" s="4"/>
    </row>
    <row r="1647" spans="1:34" s="3" customFormat="1" ht="15" customHeight="1">
      <c r="A1647" s="89" t="s">
        <v>1936</v>
      </c>
      <c r="B1647" s="90">
        <v>1012012400</v>
      </c>
      <c r="C1647" s="91">
        <f>SUM(U1647+AA1647)</f>
        <v>76.59375</v>
      </c>
      <c r="D1647" s="92">
        <v>17076662</v>
      </c>
      <c r="E1647" s="90" t="s">
        <v>1829</v>
      </c>
      <c r="F1647" s="90" t="s">
        <v>1937</v>
      </c>
      <c r="G1647" s="90" t="s">
        <v>1518</v>
      </c>
      <c r="H1647" s="93" t="s">
        <v>5275</v>
      </c>
      <c r="I1647" s="94">
        <v>0</v>
      </c>
      <c r="J1647" s="94">
        <v>0</v>
      </c>
      <c r="K1647" s="95">
        <v>1.9970000000000002E-2</v>
      </c>
      <c r="L1647" s="96">
        <v>0.08</v>
      </c>
      <c r="M1647" s="96">
        <f t="shared" si="1322"/>
        <v>0</v>
      </c>
      <c r="N1647" s="96">
        <f t="shared" si="1323"/>
        <v>0</v>
      </c>
      <c r="O1647" s="96" t="s">
        <v>27</v>
      </c>
      <c r="P1647" s="649">
        <v>99125</v>
      </c>
      <c r="Q1647" s="98">
        <f>VLOOKUP(H1647,Devices!$A$2:$C$2077,3,FALSE)</f>
        <v>100000</v>
      </c>
      <c r="R1647" s="94">
        <f t="shared" si="1324"/>
        <v>875</v>
      </c>
      <c r="S1647" s="94"/>
      <c r="T1647" s="94">
        <f t="shared" si="1361"/>
        <v>875</v>
      </c>
      <c r="U1647" s="96">
        <f t="shared" si="1362"/>
        <v>17.473750000000003</v>
      </c>
      <c r="V1647" s="136">
        <v>43263</v>
      </c>
      <c r="W1647" s="100">
        <f>VLOOKUP(H1647,Devices!$A$2:$D$2077,4,FALSE)</f>
        <v>44002</v>
      </c>
      <c r="X1647" s="94">
        <f t="shared" si="1325"/>
        <v>739</v>
      </c>
      <c r="Y1647" s="94"/>
      <c r="Z1647" s="94">
        <f t="shared" si="1363"/>
        <v>739</v>
      </c>
      <c r="AA1647" s="96">
        <f t="shared" si="1364"/>
        <v>59.120000000000005</v>
      </c>
      <c r="AB1647" s="91">
        <v>76.59375</v>
      </c>
      <c r="AC1647" s="91"/>
      <c r="AF1647" s="4"/>
    </row>
    <row r="1648" spans="1:34" s="4" customFormat="1" ht="15" customHeight="1">
      <c r="A1648" s="89"/>
      <c r="B1648" s="90">
        <v>1012135190</v>
      </c>
      <c r="C1648" s="91"/>
      <c r="D1648" s="92"/>
      <c r="E1648" s="90" t="s">
        <v>1829</v>
      </c>
      <c r="F1648" s="90"/>
      <c r="G1648" s="90"/>
      <c r="H1648" s="93"/>
      <c r="I1648" s="94"/>
      <c r="J1648" s="94"/>
      <c r="K1648" s="95"/>
      <c r="L1648" s="96"/>
      <c r="M1648" s="96"/>
      <c r="N1648" s="96"/>
      <c r="O1648" s="96"/>
      <c r="P1648" s="649"/>
      <c r="Q1648" s="98"/>
      <c r="R1648" s="94"/>
      <c r="S1648" s="94"/>
      <c r="T1648" s="94"/>
      <c r="U1648" s="96"/>
      <c r="V1648" s="136"/>
      <c r="W1648" s="100"/>
      <c r="X1648" s="94"/>
      <c r="Y1648" s="94"/>
      <c r="Z1648" s="94"/>
      <c r="AA1648" s="96"/>
      <c r="AB1648" s="91"/>
      <c r="AC1648" s="91"/>
      <c r="AF1648" s="3"/>
      <c r="AG1648" s="3"/>
      <c r="AH1648" s="3"/>
    </row>
    <row r="1649" spans="1:34" s="3" customFormat="1" ht="15" customHeight="1">
      <c r="A1649" s="89" t="s">
        <v>1936</v>
      </c>
      <c r="B1649" s="90">
        <v>1012012440</v>
      </c>
      <c r="C1649" s="91">
        <f>SUM(U1649+AA1649)</f>
        <v>81.42128000000001</v>
      </c>
      <c r="D1649" s="92">
        <v>17076561</v>
      </c>
      <c r="E1649" s="90" t="s">
        <v>1829</v>
      </c>
      <c r="F1649" s="90" t="s">
        <v>5607</v>
      </c>
      <c r="G1649" s="90" t="s">
        <v>1481</v>
      </c>
      <c r="H1649" s="93" t="s">
        <v>1938</v>
      </c>
      <c r="I1649" s="94">
        <v>0</v>
      </c>
      <c r="J1649" s="94">
        <v>0</v>
      </c>
      <c r="K1649" s="95">
        <v>1.9970000000000002E-2</v>
      </c>
      <c r="L1649" s="96">
        <v>0.08</v>
      </c>
      <c r="M1649" s="96">
        <f>I1649*K1649</f>
        <v>0</v>
      </c>
      <c r="N1649" s="96">
        <f>J1649*L1649</f>
        <v>0</v>
      </c>
      <c r="O1649" s="96" t="s">
        <v>27</v>
      </c>
      <c r="P1649" s="649">
        <v>115028</v>
      </c>
      <c r="Q1649" s="98">
        <f>VLOOKUP(H1649,Devices!$A$2:$C$2077,3,FALSE)</f>
        <v>115652</v>
      </c>
      <c r="R1649" s="94">
        <f>Q1649-P1649</f>
        <v>624</v>
      </c>
      <c r="S1649" s="94"/>
      <c r="T1649" s="94">
        <f>IF(R1649-I1649&gt;0, R1649-I1649,"0")</f>
        <v>624</v>
      </c>
      <c r="U1649" s="96">
        <f>IF(T1649&gt;0,T1649*K1649,"0")</f>
        <v>12.46128</v>
      </c>
      <c r="V1649" s="136">
        <v>95941</v>
      </c>
      <c r="W1649" s="100">
        <f>VLOOKUP(H1649,Devices!$A$2:$D$2077,4,FALSE)</f>
        <v>96803</v>
      </c>
      <c r="X1649" s="94">
        <f>W1649-V1649</f>
        <v>862</v>
      </c>
      <c r="Y1649" s="94"/>
      <c r="Z1649" s="94">
        <f>IF(X1649-J1649&gt;0,X1649-J1649,"0")</f>
        <v>862</v>
      </c>
      <c r="AA1649" s="96">
        <f>IF(Z1649&gt;0,Z1649*L1649,"0")</f>
        <v>68.960000000000008</v>
      </c>
      <c r="AB1649" s="91">
        <v>81.42128000000001</v>
      </c>
      <c r="AC1649" s="91"/>
      <c r="AG1649" s="4"/>
      <c r="AH1649" s="4"/>
    </row>
    <row r="1650" spans="1:34" s="4" customFormat="1" ht="15" customHeight="1">
      <c r="A1650" s="81" t="s">
        <v>2223</v>
      </c>
      <c r="B1650" s="90">
        <v>1043141490</v>
      </c>
      <c r="C1650" s="91">
        <f>SUM(U1650+AA1650)</f>
        <v>51.322900000000004</v>
      </c>
      <c r="D1650" s="294">
        <v>17075424</v>
      </c>
      <c r="E1650" s="90" t="s">
        <v>1829</v>
      </c>
      <c r="F1650" s="90" t="s">
        <v>4390</v>
      </c>
      <c r="G1650" s="90" t="s">
        <v>1932</v>
      </c>
      <c r="H1650" s="93" t="s">
        <v>2224</v>
      </c>
      <c r="I1650" s="94">
        <v>0</v>
      </c>
      <c r="J1650" s="94">
        <v>0</v>
      </c>
      <c r="K1650" s="95">
        <v>1.9970000000000002E-2</v>
      </c>
      <c r="L1650" s="96">
        <v>0.08</v>
      </c>
      <c r="M1650" s="96">
        <f t="shared" ref="M1650:M1684" si="1365">I1650*K1650</f>
        <v>0</v>
      </c>
      <c r="N1650" s="96">
        <f t="shared" ref="N1650:N1684" si="1366">J1650*L1650</f>
        <v>0</v>
      </c>
      <c r="O1650" s="96" t="s">
        <v>27</v>
      </c>
      <c r="P1650" s="187">
        <v>58524</v>
      </c>
      <c r="Q1650" s="98">
        <f>VLOOKUP(H1650,Devices!$A$2:$C$2077,3,FALSE)</f>
        <v>61094</v>
      </c>
      <c r="R1650" s="94">
        <f t="shared" ref="R1650:R1684" si="1367">Q1650-P1650</f>
        <v>2570</v>
      </c>
      <c r="S1650" s="94"/>
      <c r="T1650" s="94">
        <f t="shared" ref="T1650:T1655" si="1368">IF(R1650-I1650&gt;0, R1650-I1650,"0")</f>
        <v>2570</v>
      </c>
      <c r="U1650" s="96">
        <f t="shared" ref="U1650:U1655" si="1369">IF(T1650&gt;0,T1650*K1650,"0")</f>
        <v>51.322900000000004</v>
      </c>
      <c r="V1650" s="99">
        <v>0</v>
      </c>
      <c r="W1650" s="100">
        <f>VLOOKUP(H1650,Devices!$A$2:$D$2077,4,FALSE)</f>
        <v>0</v>
      </c>
      <c r="X1650" s="94">
        <f t="shared" ref="X1650:X1684" si="1370">W1650-V1650</f>
        <v>0</v>
      </c>
      <c r="Y1650" s="94"/>
      <c r="Z1650" s="94" t="str">
        <f t="shared" ref="Z1650:Z1655" si="1371">IF(X1650-J1650&gt;0,X1650-J1650,"0")</f>
        <v>0</v>
      </c>
      <c r="AA1650" s="96">
        <f t="shared" ref="AA1650:AA1655" si="1372">IF(Z1650&gt;0,Z1650*L1650,"0")</f>
        <v>0</v>
      </c>
      <c r="AB1650" s="91">
        <v>51.322900000000004</v>
      </c>
      <c r="AC1650" s="119"/>
      <c r="AF1650" s="3"/>
      <c r="AH1650" s="3"/>
    </row>
    <row r="1651" spans="1:34" s="4" customFormat="1" ht="15" customHeight="1">
      <c r="A1651" s="81" t="s">
        <v>2223</v>
      </c>
      <c r="B1651" s="90">
        <v>1043801690</v>
      </c>
      <c r="C1651" s="91">
        <f>SUM(U1651+AA1651)</f>
        <v>53.218340000000005</v>
      </c>
      <c r="D1651" s="294">
        <v>17075174</v>
      </c>
      <c r="E1651" s="90" t="s">
        <v>1829</v>
      </c>
      <c r="F1651" s="90" t="s">
        <v>4356</v>
      </c>
      <c r="G1651" s="90" t="s">
        <v>1518</v>
      </c>
      <c r="H1651" s="93" t="s">
        <v>2225</v>
      </c>
      <c r="I1651" s="94">
        <v>0</v>
      </c>
      <c r="J1651" s="94">
        <v>0</v>
      </c>
      <c r="K1651" s="95">
        <v>1.9970000000000002E-2</v>
      </c>
      <c r="L1651" s="96">
        <v>0.08</v>
      </c>
      <c r="M1651" s="96">
        <f t="shared" si="1365"/>
        <v>0</v>
      </c>
      <c r="N1651" s="96">
        <f t="shared" si="1366"/>
        <v>0</v>
      </c>
      <c r="O1651" s="96" t="s">
        <v>27</v>
      </c>
      <c r="P1651" s="187">
        <v>39448</v>
      </c>
      <c r="Q1651" s="98">
        <f>VLOOKUP(H1651,Devices!$A$2:$C$2077,3,FALSE)</f>
        <v>40170</v>
      </c>
      <c r="R1651" s="94">
        <f t="shared" si="1367"/>
        <v>722</v>
      </c>
      <c r="S1651" s="94"/>
      <c r="T1651" s="94">
        <f t="shared" si="1368"/>
        <v>722</v>
      </c>
      <c r="U1651" s="96">
        <f t="shared" si="1369"/>
        <v>14.418340000000001</v>
      </c>
      <c r="V1651" s="99">
        <v>31399</v>
      </c>
      <c r="W1651" s="100">
        <f>VLOOKUP(H1651,Devices!$A$2:$D$2077,4,FALSE)</f>
        <v>31884</v>
      </c>
      <c r="X1651" s="94">
        <f t="shared" si="1370"/>
        <v>485</v>
      </c>
      <c r="Y1651" s="94"/>
      <c r="Z1651" s="94">
        <f t="shared" si="1371"/>
        <v>485</v>
      </c>
      <c r="AA1651" s="96">
        <f t="shared" si="1372"/>
        <v>38.800000000000004</v>
      </c>
      <c r="AB1651" s="91">
        <v>53.218340000000005</v>
      </c>
      <c r="AC1651" s="119"/>
    </row>
    <row r="1652" spans="1:34" s="4" customFormat="1" ht="15" customHeight="1">
      <c r="A1652" s="81" t="s">
        <v>2223</v>
      </c>
      <c r="B1652" s="90">
        <v>1129931480</v>
      </c>
      <c r="C1652" s="91">
        <f>SUM(U1652+AA1652)</f>
        <v>1623.2694900000001</v>
      </c>
      <c r="D1652" s="294">
        <v>17075673</v>
      </c>
      <c r="E1652" s="90" t="s">
        <v>1829</v>
      </c>
      <c r="F1652" s="90" t="s">
        <v>4623</v>
      </c>
      <c r="G1652" s="90" t="s">
        <v>1481</v>
      </c>
      <c r="H1652" s="93" t="s">
        <v>2226</v>
      </c>
      <c r="I1652" s="94">
        <v>0</v>
      </c>
      <c r="J1652" s="94">
        <v>0</v>
      </c>
      <c r="K1652" s="95">
        <v>1.9970000000000002E-2</v>
      </c>
      <c r="L1652" s="96">
        <v>0.08</v>
      </c>
      <c r="M1652" s="96">
        <f t="shared" si="1365"/>
        <v>0</v>
      </c>
      <c r="N1652" s="96">
        <f t="shared" si="1366"/>
        <v>0</v>
      </c>
      <c r="O1652" s="96" t="s">
        <v>27</v>
      </c>
      <c r="P1652" s="187">
        <v>90315</v>
      </c>
      <c r="Q1652" s="98">
        <f>VLOOKUP(H1652,Devices!$A$2:$C$2077,3,FALSE)</f>
        <v>91332</v>
      </c>
      <c r="R1652" s="94">
        <f t="shared" si="1367"/>
        <v>1017</v>
      </c>
      <c r="S1652" s="94"/>
      <c r="T1652" s="94">
        <f t="shared" si="1368"/>
        <v>1017</v>
      </c>
      <c r="U1652" s="96">
        <f t="shared" si="1369"/>
        <v>20.30949</v>
      </c>
      <c r="V1652" s="99">
        <v>183646</v>
      </c>
      <c r="W1652" s="100">
        <f>VLOOKUP(H1652,Devices!$A$2:$D$2077,4,FALSE)</f>
        <v>203683</v>
      </c>
      <c r="X1652" s="94">
        <f t="shared" si="1370"/>
        <v>20037</v>
      </c>
      <c r="Y1652" s="94"/>
      <c r="Z1652" s="94">
        <f t="shared" si="1371"/>
        <v>20037</v>
      </c>
      <c r="AA1652" s="96">
        <f t="shared" si="1372"/>
        <v>1602.96</v>
      </c>
      <c r="AB1652" s="91">
        <v>1623.2694900000001</v>
      </c>
      <c r="AC1652" s="119"/>
    </row>
    <row r="1653" spans="1:34" s="4" customFormat="1" ht="15" customHeight="1">
      <c r="A1653" s="81" t="s">
        <v>2223</v>
      </c>
      <c r="B1653" s="90">
        <v>1129931480</v>
      </c>
      <c r="C1653" s="91">
        <f>SUM(U1653+AA1653)</f>
        <v>457.30439000000001</v>
      </c>
      <c r="D1653" s="294">
        <v>17075710</v>
      </c>
      <c r="E1653" s="90" t="s">
        <v>1829</v>
      </c>
      <c r="F1653" s="90" t="s">
        <v>2227</v>
      </c>
      <c r="G1653" s="90" t="s">
        <v>1518</v>
      </c>
      <c r="H1653" s="93" t="s">
        <v>2228</v>
      </c>
      <c r="I1653" s="94">
        <v>0</v>
      </c>
      <c r="J1653" s="94">
        <v>0</v>
      </c>
      <c r="K1653" s="95">
        <v>1.9970000000000002E-2</v>
      </c>
      <c r="L1653" s="96">
        <v>0.08</v>
      </c>
      <c r="M1653" s="96">
        <f t="shared" si="1365"/>
        <v>0</v>
      </c>
      <c r="N1653" s="96">
        <f t="shared" si="1366"/>
        <v>0</v>
      </c>
      <c r="O1653" s="96" t="s">
        <v>27</v>
      </c>
      <c r="P1653" s="187">
        <v>97255</v>
      </c>
      <c r="Q1653" s="98">
        <f>VLOOKUP(H1653,[1]Billing!$I$2:$S$2302,11,FALSE)</f>
        <v>98442</v>
      </c>
      <c r="R1653" s="94">
        <f t="shared" si="1367"/>
        <v>1187</v>
      </c>
      <c r="S1653" s="94"/>
      <c r="T1653" s="94">
        <f t="shared" si="1368"/>
        <v>1187</v>
      </c>
      <c r="U1653" s="96">
        <f t="shared" si="1369"/>
        <v>23.704390000000004</v>
      </c>
      <c r="V1653" s="99">
        <v>169387</v>
      </c>
      <c r="W1653" s="100">
        <f>VLOOKUP(H1653,[1]Billing!$I$2:$Y$2302,17,FALSE)</f>
        <v>174807</v>
      </c>
      <c r="X1653" s="94">
        <f t="shared" si="1370"/>
        <v>5420</v>
      </c>
      <c r="Y1653" s="94"/>
      <c r="Z1653" s="94">
        <f t="shared" si="1371"/>
        <v>5420</v>
      </c>
      <c r="AA1653" s="96">
        <f t="shared" si="1372"/>
        <v>433.6</v>
      </c>
      <c r="AB1653" s="91">
        <v>457.30439000000001</v>
      </c>
      <c r="AC1653" s="119"/>
    </row>
    <row r="1654" spans="1:34" s="4" customFormat="1" ht="15" customHeight="1">
      <c r="A1654" s="89" t="s">
        <v>2223</v>
      </c>
      <c r="B1654" s="90">
        <v>1013184630</v>
      </c>
      <c r="C1654" s="91">
        <f>SUM(U1654+AA1654)</f>
        <v>3.8542100000000001</v>
      </c>
      <c r="D1654" s="92">
        <v>12319321</v>
      </c>
      <c r="E1654" s="90" t="s">
        <v>1829</v>
      </c>
      <c r="F1654" s="90" t="s">
        <v>2230</v>
      </c>
      <c r="G1654" s="90" t="s">
        <v>1290</v>
      </c>
      <c r="H1654" s="93" t="s">
        <v>2231</v>
      </c>
      <c r="I1654" s="94">
        <v>0</v>
      </c>
      <c r="J1654" s="94">
        <v>0</v>
      </c>
      <c r="K1654" s="95">
        <v>1.9970000000000002E-2</v>
      </c>
      <c r="L1654" s="96">
        <v>0.08</v>
      </c>
      <c r="M1654" s="96">
        <f t="shared" si="1365"/>
        <v>0</v>
      </c>
      <c r="N1654" s="96">
        <f t="shared" si="1366"/>
        <v>0</v>
      </c>
      <c r="O1654" s="96" t="s">
        <v>27</v>
      </c>
      <c r="P1654" s="649">
        <v>28996</v>
      </c>
      <c r="Q1654" s="98">
        <f>VLOOKUP(H1654,Devices!$A$2:$C$2077,3,FALSE)</f>
        <v>29189</v>
      </c>
      <c r="R1654" s="94">
        <f t="shared" si="1367"/>
        <v>193</v>
      </c>
      <c r="S1654" s="94"/>
      <c r="T1654" s="94">
        <f t="shared" si="1368"/>
        <v>193</v>
      </c>
      <c r="U1654" s="96">
        <f t="shared" si="1369"/>
        <v>3.8542100000000001</v>
      </c>
      <c r="V1654" s="136">
        <v>0</v>
      </c>
      <c r="W1654" s="100">
        <f>VLOOKUP(H1654,Devices!$A$2:$D$2077,4,FALSE)</f>
        <v>0</v>
      </c>
      <c r="X1654" s="94">
        <f t="shared" si="1370"/>
        <v>0</v>
      </c>
      <c r="Y1654" s="94"/>
      <c r="Z1654" s="94" t="str">
        <f t="shared" si="1371"/>
        <v>0</v>
      </c>
      <c r="AA1654" s="96">
        <f t="shared" si="1372"/>
        <v>0</v>
      </c>
      <c r="AB1654" s="91">
        <v>3.8542100000000001</v>
      </c>
      <c r="AC1654" s="91"/>
    </row>
    <row r="1655" spans="1:34" s="4" customFormat="1" ht="15" customHeight="1">
      <c r="A1655" s="89" t="s">
        <v>2223</v>
      </c>
      <c r="B1655" s="90">
        <v>1043140350</v>
      </c>
      <c r="C1655" s="91">
        <f>SUM(U1655+AA1655)</f>
        <v>184.01486</v>
      </c>
      <c r="D1655" s="92">
        <v>17075420</v>
      </c>
      <c r="E1655" s="90" t="s">
        <v>1829</v>
      </c>
      <c r="F1655" s="90" t="s">
        <v>2232</v>
      </c>
      <c r="G1655" s="90" t="s">
        <v>1151</v>
      </c>
      <c r="H1655" s="93" t="s">
        <v>2233</v>
      </c>
      <c r="I1655" s="94">
        <v>0</v>
      </c>
      <c r="J1655" s="94">
        <v>0</v>
      </c>
      <c r="K1655" s="95">
        <v>1.9970000000000002E-2</v>
      </c>
      <c r="L1655" s="96">
        <v>0.08</v>
      </c>
      <c r="M1655" s="96">
        <f t="shared" si="1365"/>
        <v>0</v>
      </c>
      <c r="N1655" s="96">
        <f t="shared" si="1366"/>
        <v>0</v>
      </c>
      <c r="O1655" s="96" t="s">
        <v>27</v>
      </c>
      <c r="P1655" s="649">
        <v>143445</v>
      </c>
      <c r="Q1655" s="98">
        <f>VLOOKUP(H1655,Devices!$A$2:$C$2077,3,FALSE)</f>
        <v>144283</v>
      </c>
      <c r="R1655" s="94">
        <f t="shared" si="1367"/>
        <v>838</v>
      </c>
      <c r="S1655" s="94"/>
      <c r="T1655" s="94">
        <f t="shared" si="1368"/>
        <v>838</v>
      </c>
      <c r="U1655" s="96">
        <f t="shared" si="1369"/>
        <v>16.734860000000001</v>
      </c>
      <c r="V1655" s="136">
        <v>239793</v>
      </c>
      <c r="W1655" s="100">
        <f>VLOOKUP(H1655,Devices!$A$2:$D$2077,4,FALSE)</f>
        <v>241884</v>
      </c>
      <c r="X1655" s="94">
        <f t="shared" si="1370"/>
        <v>2091</v>
      </c>
      <c r="Y1655" s="94"/>
      <c r="Z1655" s="94">
        <f t="shared" si="1371"/>
        <v>2091</v>
      </c>
      <c r="AA1655" s="96">
        <f t="shared" si="1372"/>
        <v>167.28</v>
      </c>
      <c r="AB1655" s="91">
        <v>184.01486</v>
      </c>
      <c r="AC1655" s="91"/>
    </row>
    <row r="1656" spans="1:34" s="4" customFormat="1" ht="15" customHeight="1">
      <c r="A1656" s="89" t="s">
        <v>2223</v>
      </c>
      <c r="B1656" s="90">
        <v>1043143680</v>
      </c>
      <c r="C1656" s="91">
        <f>SUM(U1656+AA1656)</f>
        <v>402.91418000000004</v>
      </c>
      <c r="D1656" s="92">
        <v>12199769</v>
      </c>
      <c r="E1656" s="90" t="s">
        <v>90</v>
      </c>
      <c r="F1656" s="90" t="s">
        <v>4355</v>
      </c>
      <c r="G1656" s="90" t="s">
        <v>1754</v>
      </c>
      <c r="H1656" s="93" t="s">
        <v>91</v>
      </c>
      <c r="I1656" s="94">
        <v>0</v>
      </c>
      <c r="J1656" s="94">
        <v>0</v>
      </c>
      <c r="K1656" s="95">
        <v>1.9970000000000002E-2</v>
      </c>
      <c r="L1656" s="96">
        <v>0.08</v>
      </c>
      <c r="M1656" s="96">
        <f t="shared" si="1365"/>
        <v>0</v>
      </c>
      <c r="N1656" s="96">
        <f t="shared" si="1366"/>
        <v>0</v>
      </c>
      <c r="O1656" s="96" t="s">
        <v>27</v>
      </c>
      <c r="P1656" s="602">
        <v>112641</v>
      </c>
      <c r="Q1656" s="98">
        <f>VLOOKUP(H1656,Devices!$A$2:$C$2077,3,FALSE)</f>
        <v>112835</v>
      </c>
      <c r="R1656" s="94">
        <f t="shared" si="1367"/>
        <v>194</v>
      </c>
      <c r="S1656" s="94">
        <f t="shared" ref="S1656:S1664" si="1373">IF(R1656-I1656&gt;0, R1656-I1656,"0")</f>
        <v>194</v>
      </c>
      <c r="T1656" s="94"/>
      <c r="U1656" s="96">
        <f t="shared" ref="U1656:U1664" si="1374">IF(S1656&gt;0,S1656*K1656,"0")</f>
        <v>3.8741800000000004</v>
      </c>
      <c r="V1656" s="603">
        <v>411254</v>
      </c>
      <c r="W1656" s="100">
        <f>VLOOKUP(H1656,Devices!$A$2:$D$2077,4,FALSE)</f>
        <v>416242</v>
      </c>
      <c r="X1656" s="94">
        <f t="shared" si="1370"/>
        <v>4988</v>
      </c>
      <c r="Y1656" s="94">
        <f t="shared" ref="Y1656:Y1664" si="1375">IF(X1656-J1656&gt;0,X1656-J1656,"0")</f>
        <v>4988</v>
      </c>
      <c r="Z1656" s="94"/>
      <c r="AA1656" s="96">
        <f t="shared" ref="AA1656:AA1664" si="1376">IF(Y1656&gt;0,Y1656*L1656,"0")</f>
        <v>399.04</v>
      </c>
      <c r="AB1656" s="91">
        <v>402.91418000000004</v>
      </c>
      <c r="AC1656" s="91"/>
    </row>
    <row r="1657" spans="1:34" s="4" customFormat="1" ht="15" customHeight="1">
      <c r="A1657" s="89" t="s">
        <v>2223</v>
      </c>
      <c r="B1657" s="90">
        <v>1043143680</v>
      </c>
      <c r="C1657" s="91">
        <f>SUM(U1657+AA1657)</f>
        <v>464.58508</v>
      </c>
      <c r="D1657" s="92">
        <v>12510206</v>
      </c>
      <c r="E1657" s="90" t="s">
        <v>22</v>
      </c>
      <c r="F1657" s="90" t="s">
        <v>4354</v>
      </c>
      <c r="G1657" s="90" t="s">
        <v>1325</v>
      </c>
      <c r="H1657" s="93" t="s">
        <v>194</v>
      </c>
      <c r="I1657" s="94">
        <v>0</v>
      </c>
      <c r="J1657" s="94">
        <v>0</v>
      </c>
      <c r="K1657" s="95">
        <v>1.9970000000000002E-2</v>
      </c>
      <c r="L1657" s="96">
        <v>0.08</v>
      </c>
      <c r="M1657" s="96">
        <f t="shared" si="1365"/>
        <v>0</v>
      </c>
      <c r="N1657" s="96">
        <f t="shared" si="1366"/>
        <v>0</v>
      </c>
      <c r="O1657" s="96" t="s">
        <v>27</v>
      </c>
      <c r="P1657" s="98">
        <v>424560</v>
      </c>
      <c r="Q1657" s="98">
        <f>VLOOKUP(H1657,Devices!$A$2:$C$2077,3,FALSE)</f>
        <v>431724</v>
      </c>
      <c r="R1657" s="94">
        <f t="shared" si="1367"/>
        <v>7164</v>
      </c>
      <c r="S1657" s="94">
        <f t="shared" si="1373"/>
        <v>7164</v>
      </c>
      <c r="T1657" s="94"/>
      <c r="U1657" s="96">
        <f t="shared" si="1374"/>
        <v>143.06508000000002</v>
      </c>
      <c r="V1657" s="100">
        <v>210098</v>
      </c>
      <c r="W1657" s="100">
        <f>VLOOKUP(H1657,Devices!$A$2:$D$2077,4,FALSE)</f>
        <v>214117</v>
      </c>
      <c r="X1657" s="94">
        <f t="shared" si="1370"/>
        <v>4019</v>
      </c>
      <c r="Y1657" s="94">
        <f t="shared" si="1375"/>
        <v>4019</v>
      </c>
      <c r="Z1657" s="94"/>
      <c r="AA1657" s="96">
        <f t="shared" si="1376"/>
        <v>321.52</v>
      </c>
      <c r="AB1657" s="91">
        <v>464.58508</v>
      </c>
      <c r="AC1657" s="91"/>
    </row>
    <row r="1658" spans="1:34" s="4" customFormat="1" ht="15" customHeight="1">
      <c r="A1658" s="89" t="s">
        <v>2223</v>
      </c>
      <c r="B1658" s="90">
        <v>1043143670</v>
      </c>
      <c r="C1658" s="91">
        <f>SUM(U1658+AA1658)</f>
        <v>43.055320000000002</v>
      </c>
      <c r="D1658" s="294">
        <v>12354929</v>
      </c>
      <c r="E1658" s="90" t="s">
        <v>307</v>
      </c>
      <c r="F1658" s="90" t="s">
        <v>4442</v>
      </c>
      <c r="G1658" s="90" t="s">
        <v>1248</v>
      </c>
      <c r="H1658" s="93" t="s">
        <v>308</v>
      </c>
      <c r="I1658" s="94">
        <v>0</v>
      </c>
      <c r="J1658" s="94">
        <v>0</v>
      </c>
      <c r="K1658" s="95">
        <v>1.9970000000000002E-2</v>
      </c>
      <c r="L1658" s="96">
        <v>0.08</v>
      </c>
      <c r="M1658" s="96">
        <f t="shared" si="1365"/>
        <v>0</v>
      </c>
      <c r="N1658" s="96">
        <f t="shared" si="1366"/>
        <v>0</v>
      </c>
      <c r="O1658" s="96" t="s">
        <v>27</v>
      </c>
      <c r="P1658" s="443">
        <v>142672</v>
      </c>
      <c r="Q1658" s="98">
        <f>VLOOKUP(H1658,Devices!$A$2:$C$2077,3,FALSE)</f>
        <v>144828</v>
      </c>
      <c r="R1658" s="94">
        <f t="shared" si="1367"/>
        <v>2156</v>
      </c>
      <c r="S1658" s="94">
        <f t="shared" si="1373"/>
        <v>2156</v>
      </c>
      <c r="T1658" s="94"/>
      <c r="U1658" s="96">
        <f t="shared" si="1374"/>
        <v>43.055320000000002</v>
      </c>
      <c r="V1658" s="99">
        <v>0</v>
      </c>
      <c r="W1658" s="100">
        <v>0</v>
      </c>
      <c r="X1658" s="94">
        <f t="shared" si="1370"/>
        <v>0</v>
      </c>
      <c r="Y1658" s="94" t="str">
        <f t="shared" si="1375"/>
        <v>0</v>
      </c>
      <c r="Z1658" s="94"/>
      <c r="AA1658" s="96">
        <f t="shared" si="1376"/>
        <v>0</v>
      </c>
      <c r="AB1658" s="91">
        <v>43.055320000000002</v>
      </c>
      <c r="AC1658" s="91"/>
    </row>
    <row r="1659" spans="1:34" s="4" customFormat="1" ht="15" customHeight="1">
      <c r="A1659" s="89" t="s">
        <v>2223</v>
      </c>
      <c r="B1659" s="90">
        <v>1129931480</v>
      </c>
      <c r="C1659" s="91">
        <f>SUM(U1659+AA1659)</f>
        <v>169.82025000000002</v>
      </c>
      <c r="D1659" s="294">
        <v>12319351</v>
      </c>
      <c r="E1659" s="90" t="s">
        <v>3595</v>
      </c>
      <c r="F1659" s="90" t="s">
        <v>3587</v>
      </c>
      <c r="G1659" s="90" t="s">
        <v>137</v>
      </c>
      <c r="H1659" s="120" t="s">
        <v>696</v>
      </c>
      <c r="I1659" s="94">
        <v>0</v>
      </c>
      <c r="J1659" s="94">
        <v>0</v>
      </c>
      <c r="K1659" s="95">
        <v>1.9970000000000002E-2</v>
      </c>
      <c r="L1659" s="96">
        <v>0.08</v>
      </c>
      <c r="M1659" s="96">
        <f t="shared" si="1365"/>
        <v>0</v>
      </c>
      <c r="N1659" s="96">
        <f t="shared" si="1366"/>
        <v>0</v>
      </c>
      <c r="O1659" s="96" t="s">
        <v>27</v>
      </c>
      <c r="P1659" s="443">
        <v>284984</v>
      </c>
      <c r="Q1659" s="98">
        <f>VLOOKUP(H1659,Devices!$A$2:$C$2077,3,FALSE)</f>
        <v>286309</v>
      </c>
      <c r="R1659" s="94">
        <f t="shared" si="1367"/>
        <v>1325</v>
      </c>
      <c r="S1659" s="94">
        <f t="shared" si="1373"/>
        <v>1325</v>
      </c>
      <c r="T1659" s="94"/>
      <c r="U1659" s="96">
        <f t="shared" si="1374"/>
        <v>26.460250000000002</v>
      </c>
      <c r="V1659" s="157">
        <v>172928</v>
      </c>
      <c r="W1659" s="100">
        <f>VLOOKUP(H1659,Devices!$A$2:$D$2077,4,FALSE)</f>
        <v>174720</v>
      </c>
      <c r="X1659" s="94">
        <f t="shared" si="1370"/>
        <v>1792</v>
      </c>
      <c r="Y1659" s="94">
        <f t="shared" si="1375"/>
        <v>1792</v>
      </c>
      <c r="Z1659" s="94"/>
      <c r="AA1659" s="96">
        <f t="shared" si="1376"/>
        <v>143.36000000000001</v>
      </c>
      <c r="AB1659" s="91">
        <v>169.82025000000002</v>
      </c>
      <c r="AC1659" s="91"/>
    </row>
    <row r="1660" spans="1:34" s="4" customFormat="1" ht="15" customHeight="1">
      <c r="A1660" s="89" t="s">
        <v>2223</v>
      </c>
      <c r="B1660" s="90">
        <v>1129931480</v>
      </c>
      <c r="C1660" s="91">
        <f>SUM(U1660+AA1660)</f>
        <v>223.74848</v>
      </c>
      <c r="D1660" s="132">
        <v>12140752</v>
      </c>
      <c r="E1660" s="90" t="s">
        <v>58</v>
      </c>
      <c r="F1660" s="90" t="s">
        <v>4611</v>
      </c>
      <c r="G1660" s="90" t="s">
        <v>1754</v>
      </c>
      <c r="H1660" s="93" t="s">
        <v>59</v>
      </c>
      <c r="I1660" s="94">
        <v>0</v>
      </c>
      <c r="J1660" s="94">
        <v>0</v>
      </c>
      <c r="K1660" s="95">
        <v>1.9970000000000002E-2</v>
      </c>
      <c r="L1660" s="96">
        <v>0.08</v>
      </c>
      <c r="M1660" s="96">
        <f t="shared" si="1365"/>
        <v>0</v>
      </c>
      <c r="N1660" s="96">
        <f t="shared" si="1366"/>
        <v>0</v>
      </c>
      <c r="O1660" s="96" t="s">
        <v>27</v>
      </c>
      <c r="P1660" s="650">
        <v>31186</v>
      </c>
      <c r="Q1660" s="98">
        <f>VLOOKUP(H1660,Devices!$A$2:$C$2077,3,FALSE)</f>
        <v>31570</v>
      </c>
      <c r="R1660" s="94">
        <f t="shared" si="1367"/>
        <v>384</v>
      </c>
      <c r="S1660" s="94">
        <f t="shared" si="1373"/>
        <v>384</v>
      </c>
      <c r="T1660" s="94"/>
      <c r="U1660" s="96">
        <f t="shared" si="1374"/>
        <v>7.6684800000000006</v>
      </c>
      <c r="V1660" s="651">
        <v>221093</v>
      </c>
      <c r="W1660" s="100">
        <f>VLOOKUP(H1660,Devices!$A$2:$D$2077,4,FALSE)</f>
        <v>223794</v>
      </c>
      <c r="X1660" s="94">
        <f t="shared" si="1370"/>
        <v>2701</v>
      </c>
      <c r="Y1660" s="94">
        <f t="shared" si="1375"/>
        <v>2701</v>
      </c>
      <c r="Z1660" s="94"/>
      <c r="AA1660" s="96">
        <f t="shared" si="1376"/>
        <v>216.08</v>
      </c>
      <c r="AB1660" s="91">
        <v>223.74848</v>
      </c>
      <c r="AC1660" s="91"/>
    </row>
    <row r="1661" spans="1:34" s="4" customFormat="1" ht="15" customHeight="1">
      <c r="A1661" s="89" t="s">
        <v>2223</v>
      </c>
      <c r="B1661" s="90">
        <v>1012012400</v>
      </c>
      <c r="C1661" s="91">
        <f>SUM(U1661+AA1661)</f>
        <v>214.89847</v>
      </c>
      <c r="D1661" s="92">
        <v>12837955</v>
      </c>
      <c r="E1661" s="90" t="s">
        <v>1829</v>
      </c>
      <c r="F1661" s="90" t="s">
        <v>2234</v>
      </c>
      <c r="G1661" s="90" t="s">
        <v>1751</v>
      </c>
      <c r="H1661" s="93" t="s">
        <v>2235</v>
      </c>
      <c r="I1661" s="94">
        <v>0</v>
      </c>
      <c r="J1661" s="94">
        <v>0</v>
      </c>
      <c r="K1661" s="95">
        <v>1.9970000000000002E-2</v>
      </c>
      <c r="L1661" s="96">
        <v>0.08</v>
      </c>
      <c r="M1661" s="96">
        <f t="shared" si="1365"/>
        <v>0</v>
      </c>
      <c r="N1661" s="96">
        <f t="shared" si="1366"/>
        <v>0</v>
      </c>
      <c r="O1661" s="96" t="s">
        <v>27</v>
      </c>
      <c r="P1661" s="650">
        <v>359221</v>
      </c>
      <c r="Q1661" s="98">
        <f>VLOOKUP(H1661,Devices!$A$2:$C$2077,3,FALSE)</f>
        <v>363272</v>
      </c>
      <c r="R1661" s="94">
        <f t="shared" si="1367"/>
        <v>4051</v>
      </c>
      <c r="S1661" s="94">
        <f t="shared" si="1373"/>
        <v>4051</v>
      </c>
      <c r="T1661" s="94"/>
      <c r="U1661" s="96">
        <f t="shared" si="1374"/>
        <v>80.898470000000003</v>
      </c>
      <c r="V1661" s="651">
        <v>112994</v>
      </c>
      <c r="W1661" s="100">
        <f>VLOOKUP(H1661,Devices!$A$2:$D$2077,4,FALSE)</f>
        <v>114669</v>
      </c>
      <c r="X1661" s="94">
        <f t="shared" si="1370"/>
        <v>1675</v>
      </c>
      <c r="Y1661" s="94">
        <f t="shared" si="1375"/>
        <v>1675</v>
      </c>
      <c r="Z1661" s="94"/>
      <c r="AA1661" s="96">
        <f t="shared" si="1376"/>
        <v>134</v>
      </c>
      <c r="AB1661" s="91">
        <v>214.89847</v>
      </c>
      <c r="AC1661" s="91"/>
    </row>
    <row r="1662" spans="1:34" s="4" customFormat="1" ht="15" customHeight="1">
      <c r="A1662" s="89" t="s">
        <v>2223</v>
      </c>
      <c r="B1662" s="90">
        <v>1043140590</v>
      </c>
      <c r="C1662" s="91">
        <f>SUM(U1662+AA1662)</f>
        <v>2.2366400000000004</v>
      </c>
      <c r="D1662" s="92">
        <v>12355637</v>
      </c>
      <c r="E1662" s="90" t="s">
        <v>1829</v>
      </c>
      <c r="F1662" s="90" t="s">
        <v>4342</v>
      </c>
      <c r="G1662" s="90" t="s">
        <v>2236</v>
      </c>
      <c r="H1662" s="93" t="s">
        <v>2237</v>
      </c>
      <c r="I1662" s="94">
        <v>0</v>
      </c>
      <c r="J1662" s="94">
        <v>0</v>
      </c>
      <c r="K1662" s="95">
        <v>1.9970000000000002E-2</v>
      </c>
      <c r="L1662" s="96">
        <v>0.08</v>
      </c>
      <c r="M1662" s="96">
        <f t="shared" si="1365"/>
        <v>0</v>
      </c>
      <c r="N1662" s="96">
        <f t="shared" si="1366"/>
        <v>0</v>
      </c>
      <c r="O1662" s="96" t="s">
        <v>27</v>
      </c>
      <c r="P1662" s="650">
        <v>66401</v>
      </c>
      <c r="Q1662" s="98">
        <f>VLOOKUP(H1662,Devices!$A$2:$C$2077,3,FALSE)</f>
        <v>66513</v>
      </c>
      <c r="R1662" s="94">
        <f t="shared" si="1367"/>
        <v>112</v>
      </c>
      <c r="S1662" s="94">
        <f t="shared" si="1373"/>
        <v>112</v>
      </c>
      <c r="T1662" s="94"/>
      <c r="U1662" s="96">
        <f t="shared" si="1374"/>
        <v>2.2366400000000004</v>
      </c>
      <c r="V1662" s="651">
        <v>0</v>
      </c>
      <c r="W1662" s="100">
        <v>0</v>
      </c>
      <c r="X1662" s="94">
        <f t="shared" si="1370"/>
        <v>0</v>
      </c>
      <c r="Y1662" s="94" t="str">
        <f t="shared" si="1375"/>
        <v>0</v>
      </c>
      <c r="Z1662" s="94"/>
      <c r="AA1662" s="96">
        <f t="shared" si="1376"/>
        <v>0</v>
      </c>
      <c r="AB1662" s="91">
        <v>2.2366400000000004</v>
      </c>
      <c r="AC1662" s="91"/>
    </row>
    <row r="1663" spans="1:34" s="4" customFormat="1" ht="15" customHeight="1">
      <c r="A1663" s="89" t="s">
        <v>2239</v>
      </c>
      <c r="B1663" s="90">
        <v>1043143680</v>
      </c>
      <c r="C1663" s="91">
        <f>SUM(U1663+AA1663)</f>
        <v>9.7253900000000009</v>
      </c>
      <c r="D1663" s="92">
        <v>12355659</v>
      </c>
      <c r="E1663" s="90" t="s">
        <v>1829</v>
      </c>
      <c r="F1663" s="90" t="s">
        <v>5232</v>
      </c>
      <c r="G1663" s="90" t="s">
        <v>2240</v>
      </c>
      <c r="H1663" s="93" t="s">
        <v>2241</v>
      </c>
      <c r="I1663" s="94">
        <v>0</v>
      </c>
      <c r="J1663" s="94">
        <v>0</v>
      </c>
      <c r="K1663" s="95">
        <v>1.9970000000000002E-2</v>
      </c>
      <c r="L1663" s="96">
        <v>0.08</v>
      </c>
      <c r="M1663" s="96">
        <f t="shared" si="1365"/>
        <v>0</v>
      </c>
      <c r="N1663" s="96">
        <f t="shared" si="1366"/>
        <v>0</v>
      </c>
      <c r="O1663" s="96" t="s">
        <v>27</v>
      </c>
      <c r="P1663" s="650">
        <v>73162</v>
      </c>
      <c r="Q1663" s="98">
        <f>VLOOKUP(H1663,[1]Billing!$I$2:$S$2302,11,FALSE)</f>
        <v>73649</v>
      </c>
      <c r="R1663" s="94">
        <f t="shared" si="1367"/>
        <v>487</v>
      </c>
      <c r="S1663" s="94">
        <f t="shared" si="1373"/>
        <v>487</v>
      </c>
      <c r="T1663" s="94"/>
      <c r="U1663" s="96">
        <f t="shared" si="1374"/>
        <v>9.7253900000000009</v>
      </c>
      <c r="V1663" s="651">
        <v>0</v>
      </c>
      <c r="W1663" s="100">
        <f>VLOOKUP(H1663,[1]Billing!$I$2:$Y$2302,17,FALSE)</f>
        <v>0</v>
      </c>
      <c r="X1663" s="94">
        <f t="shared" si="1370"/>
        <v>0</v>
      </c>
      <c r="Y1663" s="94" t="str">
        <f t="shared" si="1375"/>
        <v>0</v>
      </c>
      <c r="Z1663" s="94"/>
      <c r="AA1663" s="96">
        <f t="shared" si="1376"/>
        <v>0</v>
      </c>
      <c r="AB1663" s="91">
        <v>9.7253900000000009</v>
      </c>
      <c r="AC1663" s="91"/>
    </row>
    <row r="1664" spans="1:34" s="4" customFormat="1" ht="15" customHeight="1">
      <c r="A1664" s="89" t="s">
        <v>2239</v>
      </c>
      <c r="B1664" s="90">
        <v>1043143680</v>
      </c>
      <c r="C1664" s="91">
        <f>SUM(U1664+AA1664)</f>
        <v>63.564510000000006</v>
      </c>
      <c r="D1664" s="92">
        <v>12355660</v>
      </c>
      <c r="E1664" s="90" t="s">
        <v>1829</v>
      </c>
      <c r="F1664" s="90" t="s">
        <v>4357</v>
      </c>
      <c r="G1664" s="90" t="s">
        <v>2240</v>
      </c>
      <c r="H1664" s="93" t="s">
        <v>2242</v>
      </c>
      <c r="I1664" s="94">
        <v>0</v>
      </c>
      <c r="J1664" s="94">
        <v>0</v>
      </c>
      <c r="K1664" s="95">
        <v>1.9970000000000002E-2</v>
      </c>
      <c r="L1664" s="96">
        <v>0.08</v>
      </c>
      <c r="M1664" s="96">
        <f t="shared" si="1365"/>
        <v>0</v>
      </c>
      <c r="N1664" s="96">
        <f t="shared" si="1366"/>
        <v>0</v>
      </c>
      <c r="O1664" s="96" t="s">
        <v>27</v>
      </c>
      <c r="P1664" s="650">
        <v>88956</v>
      </c>
      <c r="Q1664" s="98">
        <f>VLOOKUP(H1664,[1]Billing!$I$2:$S$2302,11,FALSE)</f>
        <v>92139</v>
      </c>
      <c r="R1664" s="94">
        <f t="shared" si="1367"/>
        <v>3183</v>
      </c>
      <c r="S1664" s="94">
        <f t="shared" si="1373"/>
        <v>3183</v>
      </c>
      <c r="T1664" s="94"/>
      <c r="U1664" s="96">
        <f t="shared" si="1374"/>
        <v>63.564510000000006</v>
      </c>
      <c r="V1664" s="651">
        <v>0</v>
      </c>
      <c r="W1664" s="100">
        <f>VLOOKUP(H1664,[1]Billing!$I$2:$Y$2302,17,FALSE)</f>
        <v>0</v>
      </c>
      <c r="X1664" s="94">
        <f t="shared" si="1370"/>
        <v>0</v>
      </c>
      <c r="Y1664" s="94" t="str">
        <f t="shared" si="1375"/>
        <v>0</v>
      </c>
      <c r="Z1664" s="94"/>
      <c r="AA1664" s="96">
        <f t="shared" si="1376"/>
        <v>0</v>
      </c>
      <c r="AB1664" s="91">
        <v>63.564510000000006</v>
      </c>
      <c r="AC1664" s="91"/>
    </row>
    <row r="1665" spans="1:29" s="4" customFormat="1" ht="15" customHeight="1">
      <c r="A1665" s="81" t="s">
        <v>2445</v>
      </c>
      <c r="B1665" s="90">
        <v>1013184630</v>
      </c>
      <c r="C1665" s="91">
        <f>SUM(U1665+AA1665)</f>
        <v>16.61504</v>
      </c>
      <c r="D1665" s="294">
        <v>12355695</v>
      </c>
      <c r="E1665" s="90" t="s">
        <v>1829</v>
      </c>
      <c r="F1665" s="90" t="s">
        <v>2446</v>
      </c>
      <c r="G1665" s="90" t="s">
        <v>2302</v>
      </c>
      <c r="H1665" s="93" t="s">
        <v>2447</v>
      </c>
      <c r="I1665" s="94">
        <v>0</v>
      </c>
      <c r="J1665" s="94">
        <v>0</v>
      </c>
      <c r="K1665" s="95">
        <v>1.9970000000000002E-2</v>
      </c>
      <c r="L1665" s="96">
        <v>0.08</v>
      </c>
      <c r="M1665" s="96">
        <f t="shared" si="1365"/>
        <v>0</v>
      </c>
      <c r="N1665" s="96">
        <f t="shared" si="1366"/>
        <v>0</v>
      </c>
      <c r="O1665" s="96" t="s">
        <v>27</v>
      </c>
      <c r="P1665" s="187">
        <v>42970</v>
      </c>
      <c r="Q1665" s="98">
        <f>VLOOKUP(H1665,Devices!$A$2:$C$2077,3,FALSE)</f>
        <v>43802</v>
      </c>
      <c r="R1665" s="94">
        <f t="shared" si="1367"/>
        <v>832</v>
      </c>
      <c r="S1665" s="94"/>
      <c r="T1665" s="94">
        <f>IF(R1665-I1665&gt;0, R1665-I1665,"0")</f>
        <v>832</v>
      </c>
      <c r="U1665" s="96">
        <f>IF(T1665&gt;0,T1665*K1665,"0")</f>
        <v>16.61504</v>
      </c>
      <c r="V1665" s="99">
        <v>0</v>
      </c>
      <c r="W1665" s="100">
        <v>0</v>
      </c>
      <c r="X1665" s="94">
        <f t="shared" si="1370"/>
        <v>0</v>
      </c>
      <c r="Y1665" s="94"/>
      <c r="Z1665" s="94" t="str">
        <f>IF(X1665-J1665&gt;0,X1665-J1665,"0")</f>
        <v>0</v>
      </c>
      <c r="AA1665" s="96">
        <f>IF(Z1665&gt;0,Z1665*L1665,"0")</f>
        <v>0</v>
      </c>
      <c r="AB1665" s="91">
        <v>16.61504</v>
      </c>
      <c r="AC1665" s="119"/>
    </row>
    <row r="1666" spans="1:29" s="4" customFormat="1" ht="15" customHeight="1">
      <c r="A1666" s="81" t="s">
        <v>2795</v>
      </c>
      <c r="B1666" s="90">
        <v>1129931480</v>
      </c>
      <c r="C1666" s="91">
        <f>SUM(U1666+AA1666)</f>
        <v>92.473039999999997</v>
      </c>
      <c r="D1666" s="294">
        <v>12954438</v>
      </c>
      <c r="E1666" s="90" t="s">
        <v>2796</v>
      </c>
      <c r="F1666" s="90" t="s">
        <v>5506</v>
      </c>
      <c r="G1666" s="90" t="s">
        <v>1481</v>
      </c>
      <c r="H1666" s="93" t="s">
        <v>2797</v>
      </c>
      <c r="I1666" s="94">
        <v>0</v>
      </c>
      <c r="J1666" s="94">
        <v>0</v>
      </c>
      <c r="K1666" s="95">
        <v>1.9970000000000002E-2</v>
      </c>
      <c r="L1666" s="96">
        <v>0.08</v>
      </c>
      <c r="M1666" s="96">
        <f t="shared" si="1365"/>
        <v>0</v>
      </c>
      <c r="N1666" s="96">
        <f t="shared" si="1366"/>
        <v>0</v>
      </c>
      <c r="O1666" s="96" t="s">
        <v>27</v>
      </c>
      <c r="P1666" s="187">
        <v>77507</v>
      </c>
      <c r="Q1666" s="98">
        <f>VLOOKUP(H1666,Devices!$A$2:$C$2077,3,FALSE)</f>
        <v>77739</v>
      </c>
      <c r="R1666" s="94">
        <f t="shared" si="1367"/>
        <v>232</v>
      </c>
      <c r="S1666" s="94"/>
      <c r="T1666" s="94">
        <f>IF(R1666-I1666&gt;0, R1666-I1666,"0")</f>
        <v>232</v>
      </c>
      <c r="U1666" s="96">
        <f>IF(T1666&gt;0,T1666*K1666,"0")</f>
        <v>4.6330400000000003</v>
      </c>
      <c r="V1666" s="99">
        <v>128226</v>
      </c>
      <c r="W1666" s="100">
        <f>VLOOKUP(H1666,Devices!$A$2:$D$2077,4,FALSE)</f>
        <v>129324</v>
      </c>
      <c r="X1666" s="94">
        <f t="shared" si="1370"/>
        <v>1098</v>
      </c>
      <c r="Y1666" s="94"/>
      <c r="Z1666" s="94">
        <f>IF(X1666-J1666&gt;0,X1666-J1666,"0")</f>
        <v>1098</v>
      </c>
      <c r="AA1666" s="96">
        <f>IF(Z1666&gt;0,Z1666*L1666,"0")</f>
        <v>87.84</v>
      </c>
      <c r="AB1666" s="91">
        <v>92.473039999999997</v>
      </c>
      <c r="AC1666" s="119"/>
    </row>
    <row r="1667" spans="1:29" s="4" customFormat="1" ht="15" customHeight="1">
      <c r="A1667" s="81" t="s">
        <v>2957</v>
      </c>
      <c r="B1667" s="90">
        <v>1043143620</v>
      </c>
      <c r="C1667" s="91">
        <f>SUM(U1667+AA1667)</f>
        <v>161.73953</v>
      </c>
      <c r="D1667" s="294">
        <v>13063752</v>
      </c>
      <c r="E1667" s="90" t="s">
        <v>2958</v>
      </c>
      <c r="F1667" s="90" t="s">
        <v>4359</v>
      </c>
      <c r="G1667" s="90" t="s">
        <v>2570</v>
      </c>
      <c r="H1667" s="93" t="s">
        <v>2959</v>
      </c>
      <c r="I1667" s="94">
        <v>0</v>
      </c>
      <c r="J1667" s="94">
        <v>0</v>
      </c>
      <c r="K1667" s="95">
        <v>1.9970000000000002E-2</v>
      </c>
      <c r="L1667" s="96">
        <v>0.08</v>
      </c>
      <c r="M1667" s="96">
        <f t="shared" si="1365"/>
        <v>0</v>
      </c>
      <c r="N1667" s="96">
        <f t="shared" si="1366"/>
        <v>0</v>
      </c>
      <c r="O1667" s="96" t="s">
        <v>27</v>
      </c>
      <c r="P1667" s="187">
        <v>66945</v>
      </c>
      <c r="Q1667" s="98">
        <f>VLOOKUP(H1667,Devices!$A$2:$C$2077,3,FALSE)</f>
        <v>68294</v>
      </c>
      <c r="R1667" s="94">
        <f t="shared" si="1367"/>
        <v>1349</v>
      </c>
      <c r="S1667" s="94"/>
      <c r="T1667" s="94">
        <f>IF(R1667-I1667&gt;0, R1667-I1667,"0")</f>
        <v>1349</v>
      </c>
      <c r="U1667" s="96">
        <f>IF(T1667&gt;0,T1667*K1667,"0")</f>
        <v>26.939530000000001</v>
      </c>
      <c r="V1667" s="99">
        <v>82308</v>
      </c>
      <c r="W1667" s="100">
        <f>VLOOKUP(H1667,Devices!$A$2:$D$2077,4,FALSE)</f>
        <v>83993</v>
      </c>
      <c r="X1667" s="94">
        <f t="shared" si="1370"/>
        <v>1685</v>
      </c>
      <c r="Y1667" s="94"/>
      <c r="Z1667" s="94">
        <f>IF(X1667-J1667&gt;0,X1667-J1667,"0")</f>
        <v>1685</v>
      </c>
      <c r="AA1667" s="96">
        <f>IF(Z1667&gt;0,Z1667*L1667,"0")</f>
        <v>134.80000000000001</v>
      </c>
      <c r="AB1667" s="91">
        <v>161.73953</v>
      </c>
      <c r="AC1667" s="119"/>
    </row>
    <row r="1668" spans="1:29" s="4" customFormat="1" ht="15" customHeight="1">
      <c r="A1668" s="81" t="s">
        <v>3089</v>
      </c>
      <c r="B1668" s="90">
        <v>1012135190</v>
      </c>
      <c r="C1668" s="91">
        <f>SUM(O1668+U1668+AA1668)</f>
        <v>131.875</v>
      </c>
      <c r="D1668" s="294">
        <v>12985005</v>
      </c>
      <c r="E1668" s="90" t="s">
        <v>3090</v>
      </c>
      <c r="F1668" s="90" t="s">
        <v>3091</v>
      </c>
      <c r="G1668" s="90" t="s">
        <v>1518</v>
      </c>
      <c r="H1668" s="93" t="s">
        <v>3066</v>
      </c>
      <c r="I1668" s="94">
        <v>2500</v>
      </c>
      <c r="J1668" s="94">
        <v>1000</v>
      </c>
      <c r="K1668" s="95">
        <v>2.0750000000000001E-2</v>
      </c>
      <c r="L1668" s="96">
        <v>0.08</v>
      </c>
      <c r="M1668" s="96">
        <f t="shared" si="1365"/>
        <v>51.875</v>
      </c>
      <c r="N1668" s="96">
        <f t="shared" si="1366"/>
        <v>80</v>
      </c>
      <c r="O1668" s="96">
        <f>M1668+N1668</f>
        <v>131.875</v>
      </c>
      <c r="P1668" s="187">
        <v>3883</v>
      </c>
      <c r="Q1668" s="98">
        <f>VLOOKUP(H1668,Devices!$A$2:$C$2077,3,FALSE)</f>
        <v>4057</v>
      </c>
      <c r="R1668" s="94">
        <f t="shared" si="1367"/>
        <v>174</v>
      </c>
      <c r="S1668" s="94" t="str">
        <f>IF(R1668-I1668&gt;0, R1668-I1668,"0")</f>
        <v>0</v>
      </c>
      <c r="T1668" s="94"/>
      <c r="U1668" s="96">
        <f>IF(S1668&gt;0,S1668*K1668,"0")</f>
        <v>0</v>
      </c>
      <c r="V1668" s="99">
        <v>6075</v>
      </c>
      <c r="W1668" s="100">
        <f>VLOOKUP(H1668,Devices!$A$2:$D$2077,4,FALSE)</f>
        <v>6265</v>
      </c>
      <c r="X1668" s="94">
        <f t="shared" si="1370"/>
        <v>190</v>
      </c>
      <c r="Y1668" s="94" t="str">
        <f>IF(X1668-J1668&gt;0,X1668-J1668,"0")</f>
        <v>0</v>
      </c>
      <c r="Z1668" s="94"/>
      <c r="AA1668" s="96">
        <f>IF(Y1668&gt;0,Y1668*L1668,"0")</f>
        <v>0</v>
      </c>
      <c r="AB1668" s="91">
        <v>131.875</v>
      </c>
      <c r="AC1668" s="119"/>
    </row>
    <row r="1669" spans="1:29" s="4" customFormat="1" ht="15" customHeight="1">
      <c r="A1669" s="89" t="s">
        <v>3417</v>
      </c>
      <c r="B1669" s="90">
        <v>1013184630</v>
      </c>
      <c r="C1669" s="91">
        <f>SUM(U1669+AA1669)</f>
        <v>160.55717000000001</v>
      </c>
      <c r="D1669" s="92">
        <v>12355745</v>
      </c>
      <c r="E1669" s="90" t="s">
        <v>1829</v>
      </c>
      <c r="F1669" s="90" t="s">
        <v>6555</v>
      </c>
      <c r="G1669" s="90" t="s">
        <v>2362</v>
      </c>
      <c r="H1669" s="93" t="s">
        <v>3387</v>
      </c>
      <c r="I1669" s="94">
        <v>0</v>
      </c>
      <c r="J1669" s="94">
        <v>0</v>
      </c>
      <c r="K1669" s="95">
        <v>1.9970000000000002E-2</v>
      </c>
      <c r="L1669" s="96">
        <v>0.08</v>
      </c>
      <c r="M1669" s="96">
        <f t="shared" si="1365"/>
        <v>0</v>
      </c>
      <c r="N1669" s="96">
        <f t="shared" si="1366"/>
        <v>0</v>
      </c>
      <c r="O1669" s="96" t="s">
        <v>27</v>
      </c>
      <c r="P1669" s="649">
        <v>628</v>
      </c>
      <c r="Q1669" s="98">
        <f>VLOOKUP(H1669,Devices!$A$2:$C$2077,3,FALSE)</f>
        <v>1389</v>
      </c>
      <c r="R1669" s="94">
        <f t="shared" si="1367"/>
        <v>761</v>
      </c>
      <c r="S1669" s="94"/>
      <c r="T1669" s="94">
        <f>IF(R1669-I1669&gt;0, R1669-I1669,"0")</f>
        <v>761</v>
      </c>
      <c r="U1669" s="96">
        <f>IF(T1669&gt;0,T1669*K1669,"0")</f>
        <v>15.197170000000002</v>
      </c>
      <c r="V1669" s="136">
        <v>1177</v>
      </c>
      <c r="W1669" s="100">
        <f>VLOOKUP(H1669,Devices!$A$2:$D$2077,4,FALSE)</f>
        <v>2994</v>
      </c>
      <c r="X1669" s="94">
        <f t="shared" si="1370"/>
        <v>1817</v>
      </c>
      <c r="Y1669" s="94"/>
      <c r="Z1669" s="94">
        <f>IF(X1669-J1669&gt;0,X1669-J1669,"0")</f>
        <v>1817</v>
      </c>
      <c r="AA1669" s="96">
        <f>IF(Z1669&gt;0,Z1669*L1669,"0")</f>
        <v>145.36000000000001</v>
      </c>
      <c r="AB1669" s="91">
        <v>160.55717000000001</v>
      </c>
      <c r="AC1669" s="91"/>
    </row>
    <row r="1670" spans="1:29" s="4" customFormat="1" ht="15" customHeight="1">
      <c r="A1670" s="89" t="s">
        <v>3663</v>
      </c>
      <c r="B1670" s="90">
        <v>1129931480</v>
      </c>
      <c r="C1670" s="91">
        <f>SUM(U1670+AA1670)</f>
        <v>211.04106000000002</v>
      </c>
      <c r="D1670" s="92">
        <v>17076341</v>
      </c>
      <c r="E1670" s="90" t="s">
        <v>3664</v>
      </c>
      <c r="F1670" s="90" t="s">
        <v>4360</v>
      </c>
      <c r="G1670" s="90" t="s">
        <v>1518</v>
      </c>
      <c r="H1670" s="93" t="s">
        <v>3665</v>
      </c>
      <c r="I1670" s="94">
        <v>0</v>
      </c>
      <c r="J1670" s="94">
        <v>0</v>
      </c>
      <c r="K1670" s="95">
        <v>1.9970000000000002E-2</v>
      </c>
      <c r="L1670" s="96">
        <v>0.08</v>
      </c>
      <c r="M1670" s="96">
        <f t="shared" si="1365"/>
        <v>0</v>
      </c>
      <c r="N1670" s="96">
        <f t="shared" si="1366"/>
        <v>0</v>
      </c>
      <c r="O1670" s="96" t="s">
        <v>27</v>
      </c>
      <c r="P1670" s="649">
        <v>95978</v>
      </c>
      <c r="Q1670" s="98">
        <f>VLOOKUP(H1670,[1]Billing!$I$2:$S$2302,11,FALSE)</f>
        <v>97276</v>
      </c>
      <c r="R1670" s="94">
        <f t="shared" si="1367"/>
        <v>1298</v>
      </c>
      <c r="S1670" s="94"/>
      <c r="T1670" s="94">
        <f>IF(R1670-I1670&gt;0, R1670-I1670,"0")</f>
        <v>1298</v>
      </c>
      <c r="U1670" s="96">
        <f>IF(T1670&gt;0,T1670*K1670,"0")</f>
        <v>25.921060000000001</v>
      </c>
      <c r="V1670" s="136">
        <v>48607</v>
      </c>
      <c r="W1670" s="100">
        <f>VLOOKUP(H1670,[1]Billing!$I$2:$Y$2302,17,FALSE)</f>
        <v>50921</v>
      </c>
      <c r="X1670" s="94">
        <f t="shared" si="1370"/>
        <v>2314</v>
      </c>
      <c r="Y1670" s="94"/>
      <c r="Z1670" s="94">
        <f>IF(X1670-J1670&gt;0,X1670-J1670,"0")</f>
        <v>2314</v>
      </c>
      <c r="AA1670" s="96">
        <f>IF(Z1670&gt;0,Z1670*L1670,"0")</f>
        <v>185.12</v>
      </c>
      <c r="AB1670" s="91">
        <v>211.04106000000002</v>
      </c>
      <c r="AC1670" s="91"/>
    </row>
    <row r="1671" spans="1:29" s="4" customFormat="1" ht="15" customHeight="1">
      <c r="A1671" s="81" t="s">
        <v>3753</v>
      </c>
      <c r="B1671" s="90">
        <v>1043143680</v>
      </c>
      <c r="C1671" s="91">
        <f>SUM(O1671+U1671+AA1671)</f>
        <v>83</v>
      </c>
      <c r="D1671" s="294">
        <v>12356148</v>
      </c>
      <c r="E1671" s="90" t="s">
        <v>3754</v>
      </c>
      <c r="F1671" s="90" t="s">
        <v>4283</v>
      </c>
      <c r="G1671" s="90" t="s">
        <v>2280</v>
      </c>
      <c r="H1671" s="93" t="s">
        <v>3729</v>
      </c>
      <c r="I1671" s="94">
        <v>4000</v>
      </c>
      <c r="J1671" s="94">
        <v>0</v>
      </c>
      <c r="K1671" s="95">
        <v>2.0750000000000001E-2</v>
      </c>
      <c r="L1671" s="96">
        <v>0.08</v>
      </c>
      <c r="M1671" s="96">
        <f t="shared" si="1365"/>
        <v>83</v>
      </c>
      <c r="N1671" s="96">
        <f t="shared" si="1366"/>
        <v>0</v>
      </c>
      <c r="O1671" s="96">
        <f>M1671+N1671</f>
        <v>83</v>
      </c>
      <c r="P1671" s="187">
        <v>8753</v>
      </c>
      <c r="Q1671" s="98">
        <f>VLOOKUP(H1671,Devices!$A$2:$C$2077,3,FALSE)</f>
        <v>8975</v>
      </c>
      <c r="R1671" s="94">
        <f t="shared" si="1367"/>
        <v>222</v>
      </c>
      <c r="S1671" s="94" t="str">
        <f>IF(R1671-I1671&gt;0, R1671-I1671,"0")</f>
        <v>0</v>
      </c>
      <c r="T1671" s="94"/>
      <c r="U1671" s="96">
        <f>IF(S1671&gt;0,S1671*K1671,"0")</f>
        <v>0</v>
      </c>
      <c r="V1671" s="99">
        <v>0</v>
      </c>
      <c r="W1671" s="100">
        <v>0</v>
      </c>
      <c r="X1671" s="94">
        <f t="shared" si="1370"/>
        <v>0</v>
      </c>
      <c r="Y1671" s="94" t="str">
        <f>IF(X1671-J1671&gt;0,X1671-J1671,"0")</f>
        <v>0</v>
      </c>
      <c r="Z1671" s="94"/>
      <c r="AA1671" s="96">
        <f>IF(Y1671&gt;0,Y1671*L1671,"0")</f>
        <v>0</v>
      </c>
      <c r="AB1671" s="91">
        <v>83</v>
      </c>
      <c r="AC1671" s="119"/>
    </row>
    <row r="1672" spans="1:29" s="4" customFormat="1" ht="15" customHeight="1">
      <c r="A1672" s="89" t="s">
        <v>3859</v>
      </c>
      <c r="B1672" s="90">
        <v>1043143680</v>
      </c>
      <c r="C1672" s="91">
        <f>SUM(O1672+U1672+AA1672)</f>
        <v>83</v>
      </c>
      <c r="D1672" s="92">
        <v>12356203</v>
      </c>
      <c r="E1672" s="90" t="s">
        <v>1829</v>
      </c>
      <c r="F1672" s="90" t="s">
        <v>4353</v>
      </c>
      <c r="G1672" s="90" t="s">
        <v>2280</v>
      </c>
      <c r="H1672" s="93" t="s">
        <v>3860</v>
      </c>
      <c r="I1672" s="94">
        <v>4000</v>
      </c>
      <c r="J1672" s="94">
        <v>0</v>
      </c>
      <c r="K1672" s="95">
        <v>2.0750000000000001E-2</v>
      </c>
      <c r="L1672" s="96">
        <v>0.08</v>
      </c>
      <c r="M1672" s="96">
        <f t="shared" si="1365"/>
        <v>83</v>
      </c>
      <c r="N1672" s="96">
        <f t="shared" si="1366"/>
        <v>0</v>
      </c>
      <c r="O1672" s="96">
        <f>M1672+N1672</f>
        <v>83</v>
      </c>
      <c r="P1672" s="187">
        <v>15477</v>
      </c>
      <c r="Q1672" s="98">
        <f>VLOOKUP(H1672,Devices!$A$2:$C$2077,3,FALSE)</f>
        <v>16074</v>
      </c>
      <c r="R1672" s="94">
        <f t="shared" si="1367"/>
        <v>597</v>
      </c>
      <c r="S1672" s="94" t="str">
        <f>IF(R1672-I1672&gt;0, R1672-I1672,"0")</f>
        <v>0</v>
      </c>
      <c r="T1672" s="94"/>
      <c r="U1672" s="96">
        <f>IF(S1672&gt;0,S1672*K1672,"0")</f>
        <v>0</v>
      </c>
      <c r="V1672" s="99">
        <v>0</v>
      </c>
      <c r="W1672" s="100">
        <v>0</v>
      </c>
      <c r="X1672" s="94">
        <f t="shared" si="1370"/>
        <v>0</v>
      </c>
      <c r="Y1672" s="94" t="str">
        <f>IF(X1672-J1672&gt;0,X1672-J1672,"0")</f>
        <v>0</v>
      </c>
      <c r="Z1672" s="94"/>
      <c r="AA1672" s="96">
        <f>IF(Y1672&gt;0,Y1672*L1672,"0")</f>
        <v>0</v>
      </c>
      <c r="AB1672" s="91">
        <v>83</v>
      </c>
      <c r="AC1672" s="91"/>
    </row>
    <row r="1673" spans="1:29" s="4" customFormat="1" ht="15" customHeight="1">
      <c r="A1673" s="81" t="s">
        <v>4010</v>
      </c>
      <c r="B1673" s="90">
        <v>1012086660</v>
      </c>
      <c r="C1673" s="91">
        <f>SUM(U1673+AA1673)</f>
        <v>320.39503999999999</v>
      </c>
      <c r="D1673" s="294">
        <v>13038415</v>
      </c>
      <c r="E1673" s="90" t="s">
        <v>1829</v>
      </c>
      <c r="F1673" s="90" t="s">
        <v>4383</v>
      </c>
      <c r="G1673" s="90" t="s">
        <v>1240</v>
      </c>
      <c r="H1673" s="93" t="s">
        <v>4007</v>
      </c>
      <c r="I1673" s="94">
        <v>0</v>
      </c>
      <c r="J1673" s="94">
        <v>0</v>
      </c>
      <c r="K1673" s="95">
        <v>1.9970000000000002E-2</v>
      </c>
      <c r="L1673" s="96">
        <v>0.08</v>
      </c>
      <c r="M1673" s="96">
        <f t="shared" si="1365"/>
        <v>0</v>
      </c>
      <c r="N1673" s="96">
        <f t="shared" si="1366"/>
        <v>0</v>
      </c>
      <c r="O1673" s="96" t="s">
        <v>27</v>
      </c>
      <c r="P1673" s="187">
        <v>338462</v>
      </c>
      <c r="Q1673" s="98">
        <f>VLOOKUP(H1673,Devices!$A$2:$C$2077,3,FALSE)</f>
        <v>349294</v>
      </c>
      <c r="R1673" s="94">
        <f t="shared" si="1367"/>
        <v>10832</v>
      </c>
      <c r="S1673" s="94"/>
      <c r="T1673" s="94">
        <f t="shared" ref="T1673:T1677" si="1377">IF(R1673-I1673&gt;0, R1673-I1673,"0")</f>
        <v>10832</v>
      </c>
      <c r="U1673" s="96">
        <f t="shared" ref="U1673:U1677" si="1378">IF(T1673&gt;0,T1673*K1673,"0")</f>
        <v>216.31504000000001</v>
      </c>
      <c r="V1673" s="99">
        <v>153936</v>
      </c>
      <c r="W1673" s="100">
        <f>VLOOKUP(H1673,Devices!$A$2:$D$2077,4,FALSE)</f>
        <v>155237</v>
      </c>
      <c r="X1673" s="94">
        <f t="shared" si="1370"/>
        <v>1301</v>
      </c>
      <c r="Y1673" s="94"/>
      <c r="Z1673" s="94">
        <f t="shared" ref="Z1673:Z1677" si="1379">IF(X1673-J1673&gt;0,X1673-J1673,"0")</f>
        <v>1301</v>
      </c>
      <c r="AA1673" s="96">
        <f t="shared" ref="AA1673:AA1677" si="1380">IF(Z1673&gt;0,Z1673*L1673,"0")</f>
        <v>104.08</v>
      </c>
      <c r="AB1673" s="91">
        <v>320.39503999999999</v>
      </c>
      <c r="AC1673" s="119"/>
    </row>
    <row r="1674" spans="1:29" s="4" customFormat="1" ht="15" customHeight="1">
      <c r="A1674" s="81" t="s">
        <v>4315</v>
      </c>
      <c r="B1674" s="90">
        <v>1012012160</v>
      </c>
      <c r="C1674" s="91">
        <f>SUM(U1674+AA1674)</f>
        <v>49.645420000000001</v>
      </c>
      <c r="D1674" s="294">
        <v>12356174</v>
      </c>
      <c r="E1674" s="90" t="s">
        <v>1829</v>
      </c>
      <c r="F1674" s="90" t="s">
        <v>6682</v>
      </c>
      <c r="G1674" s="90" t="s">
        <v>3770</v>
      </c>
      <c r="H1674" s="93" t="s">
        <v>4279</v>
      </c>
      <c r="I1674" s="94">
        <v>0</v>
      </c>
      <c r="J1674" s="94">
        <v>0</v>
      </c>
      <c r="K1674" s="95">
        <v>1.9970000000000002E-2</v>
      </c>
      <c r="L1674" s="96">
        <v>0.08</v>
      </c>
      <c r="M1674" s="96">
        <f t="shared" si="1365"/>
        <v>0</v>
      </c>
      <c r="N1674" s="96">
        <f t="shared" si="1366"/>
        <v>0</v>
      </c>
      <c r="O1674" s="96" t="s">
        <v>27</v>
      </c>
      <c r="P1674" s="187">
        <v>35574</v>
      </c>
      <c r="Q1674" s="98">
        <f>VLOOKUP(H1674,Devices!$A$2:$C$2077,3,FALSE)</f>
        <v>38060</v>
      </c>
      <c r="R1674" s="94">
        <f t="shared" si="1367"/>
        <v>2486</v>
      </c>
      <c r="S1674" s="94"/>
      <c r="T1674" s="94">
        <f t="shared" si="1377"/>
        <v>2486</v>
      </c>
      <c r="U1674" s="96">
        <f t="shared" si="1378"/>
        <v>49.645420000000001</v>
      </c>
      <c r="V1674" s="99">
        <v>0</v>
      </c>
      <c r="W1674" s="100">
        <f>VLOOKUP(H1674,Devices!$A$2:$D$2077,4,FALSE)</f>
        <v>0</v>
      </c>
      <c r="X1674" s="94">
        <f t="shared" si="1370"/>
        <v>0</v>
      </c>
      <c r="Y1674" s="94"/>
      <c r="Z1674" s="94" t="str">
        <f t="shared" si="1379"/>
        <v>0</v>
      </c>
      <c r="AA1674" s="96">
        <f t="shared" si="1380"/>
        <v>0</v>
      </c>
      <c r="AB1674" s="91">
        <v>49.645420000000001</v>
      </c>
      <c r="AC1674" s="119"/>
    </row>
    <row r="1675" spans="1:29" s="4" customFormat="1" ht="15" customHeight="1">
      <c r="A1675" s="81" t="s">
        <v>4378</v>
      </c>
      <c r="B1675" s="90">
        <v>1012012440</v>
      </c>
      <c r="C1675" s="91">
        <f>SUM(U1675+AA1675)</f>
        <v>328.75349</v>
      </c>
      <c r="D1675" s="294">
        <v>13661353</v>
      </c>
      <c r="E1675" s="90" t="s">
        <v>4379</v>
      </c>
      <c r="F1675" s="90" t="s">
        <v>4380</v>
      </c>
      <c r="G1675" s="90" t="s">
        <v>2983</v>
      </c>
      <c r="H1675" s="93" t="s">
        <v>4381</v>
      </c>
      <c r="I1675" s="94">
        <v>0</v>
      </c>
      <c r="J1675" s="94">
        <v>0</v>
      </c>
      <c r="K1675" s="95">
        <v>1.9970000000000002E-2</v>
      </c>
      <c r="L1675" s="96">
        <v>0.08</v>
      </c>
      <c r="M1675" s="96">
        <f t="shared" ref="M1675:N1679" si="1381">I1675*K1675</f>
        <v>0</v>
      </c>
      <c r="N1675" s="96">
        <f t="shared" si="1381"/>
        <v>0</v>
      </c>
      <c r="O1675" s="96" t="s">
        <v>27</v>
      </c>
      <c r="P1675" s="187">
        <v>52482</v>
      </c>
      <c r="Q1675" s="98">
        <f>VLOOKUP(H1675,Devices!$A$2:$C$2077,3,FALSE)</f>
        <v>54699</v>
      </c>
      <c r="R1675" s="94">
        <f t="shared" ref="R1675:R1680" si="1382">Q1675-P1675</f>
        <v>2217</v>
      </c>
      <c r="S1675" s="94"/>
      <c r="T1675" s="94">
        <f t="shared" si="1377"/>
        <v>2217</v>
      </c>
      <c r="U1675" s="96">
        <f t="shared" si="1378"/>
        <v>44.273490000000002</v>
      </c>
      <c r="V1675" s="99">
        <v>77331</v>
      </c>
      <c r="W1675" s="100">
        <f>VLOOKUP(H1675,Devices!$A$2:$D$2077,4,FALSE)</f>
        <v>80887</v>
      </c>
      <c r="X1675" s="94">
        <f t="shared" ref="X1675:X1680" si="1383">W1675-V1675</f>
        <v>3556</v>
      </c>
      <c r="Y1675" s="94"/>
      <c r="Z1675" s="94">
        <f t="shared" si="1379"/>
        <v>3556</v>
      </c>
      <c r="AA1675" s="96">
        <f t="shared" si="1380"/>
        <v>284.48</v>
      </c>
      <c r="AB1675" s="91">
        <v>328.75349</v>
      </c>
      <c r="AC1675" s="119"/>
    </row>
    <row r="1676" spans="1:29" s="4" customFormat="1" ht="15" customHeight="1">
      <c r="A1676" s="81" t="s">
        <v>4382</v>
      </c>
      <c r="B1676" s="90">
        <v>1012086660</v>
      </c>
      <c r="C1676" s="91">
        <f>SUM(U1676+AA1676)</f>
        <v>256.40997000000004</v>
      </c>
      <c r="D1676" s="294">
        <v>17075675</v>
      </c>
      <c r="E1676" s="90" t="s">
        <v>1829</v>
      </c>
      <c r="F1676" s="90" t="s">
        <v>4383</v>
      </c>
      <c r="G1676" s="90" t="s">
        <v>1481</v>
      </c>
      <c r="H1676" s="93" t="s">
        <v>4384</v>
      </c>
      <c r="I1676" s="94">
        <v>0</v>
      </c>
      <c r="J1676" s="94">
        <v>0</v>
      </c>
      <c r="K1676" s="95">
        <v>1.9970000000000002E-2</v>
      </c>
      <c r="L1676" s="96">
        <v>0.08</v>
      </c>
      <c r="M1676" s="96">
        <f t="shared" si="1381"/>
        <v>0</v>
      </c>
      <c r="N1676" s="96">
        <f t="shared" si="1381"/>
        <v>0</v>
      </c>
      <c r="O1676" s="96" t="s">
        <v>27</v>
      </c>
      <c r="P1676" s="187">
        <v>194656</v>
      </c>
      <c r="Q1676" s="98">
        <f>VLOOKUP(H1676,Devices!$A$2:$C$2077,3,FALSE)</f>
        <v>197657</v>
      </c>
      <c r="R1676" s="94">
        <f t="shared" si="1382"/>
        <v>3001</v>
      </c>
      <c r="S1676" s="94"/>
      <c r="T1676" s="94">
        <f t="shared" si="1377"/>
        <v>3001</v>
      </c>
      <c r="U1676" s="96">
        <f t="shared" si="1378"/>
        <v>59.929970000000004</v>
      </c>
      <c r="V1676" s="99">
        <v>80448</v>
      </c>
      <c r="W1676" s="100">
        <f>VLOOKUP(H1676,Devices!$A$2:$D$2077,4,FALSE)</f>
        <v>82904</v>
      </c>
      <c r="X1676" s="94">
        <f t="shared" si="1383"/>
        <v>2456</v>
      </c>
      <c r="Y1676" s="94"/>
      <c r="Z1676" s="94">
        <f t="shared" si="1379"/>
        <v>2456</v>
      </c>
      <c r="AA1676" s="96">
        <f t="shared" si="1380"/>
        <v>196.48000000000002</v>
      </c>
      <c r="AB1676" s="91">
        <v>256.40997000000004</v>
      </c>
      <c r="AC1676" s="119"/>
    </row>
    <row r="1677" spans="1:29" s="4" customFormat="1" ht="15" customHeight="1">
      <c r="A1677" s="89" t="s">
        <v>4417</v>
      </c>
      <c r="B1677" s="90">
        <v>1043143670</v>
      </c>
      <c r="C1677" s="91">
        <f>SUM(U1677+AA1677)</f>
        <v>62.090780000000002</v>
      </c>
      <c r="D1677" s="92">
        <v>12356234</v>
      </c>
      <c r="E1677" s="90" t="s">
        <v>4418</v>
      </c>
      <c r="F1677" s="90" t="s">
        <v>4419</v>
      </c>
      <c r="G1677" s="90" t="s">
        <v>2362</v>
      </c>
      <c r="H1677" s="93" t="s">
        <v>4392</v>
      </c>
      <c r="I1677" s="94">
        <v>0</v>
      </c>
      <c r="J1677" s="94">
        <v>0</v>
      </c>
      <c r="K1677" s="95">
        <v>1.9970000000000002E-2</v>
      </c>
      <c r="L1677" s="96">
        <v>0.08</v>
      </c>
      <c r="M1677" s="96">
        <f t="shared" si="1381"/>
        <v>0</v>
      </c>
      <c r="N1677" s="96">
        <f t="shared" si="1381"/>
        <v>0</v>
      </c>
      <c r="O1677" s="96" t="s">
        <v>27</v>
      </c>
      <c r="P1677" s="649">
        <v>18830</v>
      </c>
      <c r="Q1677" s="98">
        <f>VLOOKUP(H1677,Devices!$A$2:$C$2077,3,FALSE)</f>
        <v>19804</v>
      </c>
      <c r="R1677" s="94">
        <f t="shared" si="1382"/>
        <v>974</v>
      </c>
      <c r="S1677" s="94"/>
      <c r="T1677" s="94">
        <f t="shared" si="1377"/>
        <v>974</v>
      </c>
      <c r="U1677" s="96">
        <f t="shared" si="1378"/>
        <v>19.450780000000002</v>
      </c>
      <c r="V1677" s="136">
        <v>7736</v>
      </c>
      <c r="W1677" s="100">
        <f>VLOOKUP(H1677,Devices!$A$2:$D$2077,4,FALSE)</f>
        <v>8269</v>
      </c>
      <c r="X1677" s="94">
        <f t="shared" si="1383"/>
        <v>533</v>
      </c>
      <c r="Y1677" s="94"/>
      <c r="Z1677" s="94">
        <f t="shared" si="1379"/>
        <v>533</v>
      </c>
      <c r="AA1677" s="96">
        <f t="shared" si="1380"/>
        <v>42.64</v>
      </c>
      <c r="AB1677" s="91">
        <v>62.090780000000002</v>
      </c>
      <c r="AC1677" s="91"/>
    </row>
    <row r="1678" spans="1:29" s="4" customFormat="1" ht="15" customHeight="1">
      <c r="A1678" s="89" t="s">
        <v>4560</v>
      </c>
      <c r="B1678" s="90">
        <v>1129931480</v>
      </c>
      <c r="C1678" s="91">
        <f>SUM(O1678+U1678+AA1678)</f>
        <v>178.68</v>
      </c>
      <c r="D1678" s="92">
        <v>12356262</v>
      </c>
      <c r="E1678" s="90" t="s">
        <v>4561</v>
      </c>
      <c r="F1678" s="90" t="s">
        <v>4562</v>
      </c>
      <c r="G1678" s="90" t="s">
        <v>2362</v>
      </c>
      <c r="H1678" s="93" t="s">
        <v>4563</v>
      </c>
      <c r="I1678" s="94">
        <v>4000</v>
      </c>
      <c r="J1678" s="94">
        <v>100</v>
      </c>
      <c r="K1678" s="95">
        <v>2.0750000000000001E-2</v>
      </c>
      <c r="L1678" s="96">
        <v>0.08</v>
      </c>
      <c r="M1678" s="96">
        <f t="shared" si="1381"/>
        <v>83</v>
      </c>
      <c r="N1678" s="96">
        <f t="shared" si="1381"/>
        <v>8</v>
      </c>
      <c r="O1678" s="96">
        <f>M1678+N1678</f>
        <v>91</v>
      </c>
      <c r="P1678" s="187">
        <v>7346</v>
      </c>
      <c r="Q1678" s="98">
        <f>VLOOKUP(H1678,Devices!$A$2:$C$2077,3,FALSE)</f>
        <v>8068</v>
      </c>
      <c r="R1678" s="94">
        <f t="shared" si="1382"/>
        <v>722</v>
      </c>
      <c r="S1678" s="94" t="str">
        <f>IF(R1678-I1678&gt;0, R1678-I1678,"0")</f>
        <v>0</v>
      </c>
      <c r="T1678" s="94"/>
      <c r="U1678" s="96">
        <f>IF(S1678&gt;0,S1678*K1678,"0")</f>
        <v>0</v>
      </c>
      <c r="V1678" s="99">
        <v>28611</v>
      </c>
      <c r="W1678" s="100">
        <f>VLOOKUP(H1678,Devices!$A$2:$D$2077,4,FALSE)</f>
        <v>29807</v>
      </c>
      <c r="X1678" s="94">
        <f t="shared" si="1383"/>
        <v>1196</v>
      </c>
      <c r="Y1678" s="94">
        <f>IF(X1678-J1678&gt;0,X1678-J1678,"0")</f>
        <v>1096</v>
      </c>
      <c r="Z1678" s="94"/>
      <c r="AA1678" s="96">
        <f>IF(Y1678&gt;0,Y1678*L1678,"0")</f>
        <v>87.68</v>
      </c>
      <c r="AB1678" s="91">
        <v>178.68</v>
      </c>
      <c r="AC1678" s="91"/>
    </row>
    <row r="1679" spans="1:29" s="4" customFormat="1" ht="15" customHeight="1">
      <c r="A1679" s="89" t="s">
        <v>4560</v>
      </c>
      <c r="B1679" s="90">
        <v>1129931480</v>
      </c>
      <c r="C1679" s="91">
        <f>SUM(O1679+U1679+AA1679)</f>
        <v>163</v>
      </c>
      <c r="D1679" s="92">
        <v>12907845</v>
      </c>
      <c r="E1679" s="90" t="s">
        <v>4561</v>
      </c>
      <c r="F1679" s="90" t="s">
        <v>4564</v>
      </c>
      <c r="G1679" s="90" t="s">
        <v>1518</v>
      </c>
      <c r="H1679" s="93" t="s">
        <v>4565</v>
      </c>
      <c r="I1679" s="94">
        <v>4000</v>
      </c>
      <c r="J1679" s="94">
        <v>1000</v>
      </c>
      <c r="K1679" s="95">
        <v>2.0750000000000001E-2</v>
      </c>
      <c r="L1679" s="96">
        <v>0.08</v>
      </c>
      <c r="M1679" s="96">
        <f t="shared" si="1381"/>
        <v>83</v>
      </c>
      <c r="N1679" s="96">
        <f t="shared" si="1381"/>
        <v>80</v>
      </c>
      <c r="O1679" s="96">
        <f>M1679+N1679</f>
        <v>163</v>
      </c>
      <c r="P1679" s="187">
        <v>20270</v>
      </c>
      <c r="Q1679" s="98">
        <f>VLOOKUP(H1679,Devices!$A$2:$C$2077,3,FALSE)</f>
        <v>20424</v>
      </c>
      <c r="R1679" s="94">
        <f t="shared" si="1382"/>
        <v>154</v>
      </c>
      <c r="S1679" s="94" t="str">
        <f>IF(R1679-I1679&gt;0, R1679-I1679,"0")</f>
        <v>0</v>
      </c>
      <c r="T1679" s="94"/>
      <c r="U1679" s="96">
        <f>IF(S1679&gt;0,S1679*K1679,"0")</f>
        <v>0</v>
      </c>
      <c r="V1679" s="99">
        <v>18996</v>
      </c>
      <c r="W1679" s="100">
        <f>VLOOKUP(H1679,Devices!$A$2:$D$2077,4,FALSE)</f>
        <v>19136</v>
      </c>
      <c r="X1679" s="94">
        <f t="shared" si="1383"/>
        <v>140</v>
      </c>
      <c r="Y1679" s="94" t="str">
        <f>IF(X1679-J1679&gt;0,X1679-J1679,"0")</f>
        <v>0</v>
      </c>
      <c r="Z1679" s="94"/>
      <c r="AA1679" s="96">
        <f>IF(Y1679&gt;0,Y1679*L1679,"0")</f>
        <v>0</v>
      </c>
      <c r="AB1679" s="91">
        <v>163</v>
      </c>
      <c r="AC1679" s="91"/>
    </row>
    <row r="1680" spans="1:29" s="4" customFormat="1" ht="15" customHeight="1">
      <c r="A1680" s="89" t="s">
        <v>5771</v>
      </c>
      <c r="B1680" s="90">
        <v>1013184630</v>
      </c>
      <c r="C1680" s="91">
        <f>SUM(U1680+AA1680)</f>
        <v>28.692590000000003</v>
      </c>
      <c r="D1680" s="92">
        <v>13586512</v>
      </c>
      <c r="E1680" s="90" t="s">
        <v>1829</v>
      </c>
      <c r="F1680" s="90" t="s">
        <v>1939</v>
      </c>
      <c r="G1680" s="90" t="s">
        <v>2362</v>
      </c>
      <c r="H1680" s="93" t="s">
        <v>5772</v>
      </c>
      <c r="I1680" s="94">
        <v>0</v>
      </c>
      <c r="J1680" s="94">
        <v>0</v>
      </c>
      <c r="K1680" s="95">
        <v>1.9970000000000002E-2</v>
      </c>
      <c r="L1680" s="96">
        <v>0.08</v>
      </c>
      <c r="M1680" s="96">
        <f>I1680*K1680</f>
        <v>0</v>
      </c>
      <c r="N1680" s="96">
        <f>J1680*L1680</f>
        <v>0</v>
      </c>
      <c r="O1680" s="96" t="s">
        <v>27</v>
      </c>
      <c r="P1680" s="649">
        <v>857</v>
      </c>
      <c r="Q1680" s="98">
        <f>VLOOKUP(H1680,Devices!$A$2:$C$2077,3,FALSE)</f>
        <v>1104</v>
      </c>
      <c r="R1680" s="94">
        <f t="shared" si="1382"/>
        <v>247</v>
      </c>
      <c r="S1680" s="94"/>
      <c r="T1680" s="94">
        <f>IF(R1680-I1680&gt;0, R1680-I1680,"0")</f>
        <v>247</v>
      </c>
      <c r="U1680" s="96">
        <f>IF(T1680&gt;0,T1680*K1680,"0")</f>
        <v>4.9325900000000003</v>
      </c>
      <c r="V1680" s="136">
        <v>755</v>
      </c>
      <c r="W1680" s="100">
        <f>VLOOKUP(H1680,Devices!$A$2:$D$2077,4,FALSE)</f>
        <v>1052</v>
      </c>
      <c r="X1680" s="94">
        <f t="shared" si="1383"/>
        <v>297</v>
      </c>
      <c r="Y1680" s="94"/>
      <c r="Z1680" s="94">
        <f>IF(X1680-J1680&gt;0,X1680-J1680,"0")</f>
        <v>297</v>
      </c>
      <c r="AA1680" s="96">
        <f>IF(Z1680&gt;0,Z1680*L1680,"0")</f>
        <v>23.76</v>
      </c>
      <c r="AB1680" s="91">
        <v>28.692590000000003</v>
      </c>
      <c r="AC1680" s="91"/>
    </row>
    <row r="1681" spans="1:34" s="3" customFormat="1" ht="15" customHeight="1">
      <c r="A1681" s="81" t="s">
        <v>5830</v>
      </c>
      <c r="B1681" s="90">
        <v>1043143670</v>
      </c>
      <c r="C1681" s="91">
        <f>SUM(U1681+AA1681)</f>
        <v>830.89390000000003</v>
      </c>
      <c r="D1681" s="294">
        <v>12318703</v>
      </c>
      <c r="E1681" s="90" t="s">
        <v>1478</v>
      </c>
      <c r="F1681" s="90" t="s">
        <v>4340</v>
      </c>
      <c r="G1681" s="90" t="s">
        <v>1752</v>
      </c>
      <c r="H1681" s="93" t="s">
        <v>626</v>
      </c>
      <c r="I1681" s="94">
        <v>0</v>
      </c>
      <c r="J1681" s="94">
        <v>0</v>
      </c>
      <c r="K1681" s="95">
        <v>1.9970000000000002E-2</v>
      </c>
      <c r="L1681" s="96">
        <v>0.08</v>
      </c>
      <c r="M1681" s="96">
        <f>I1681*K1681</f>
        <v>0</v>
      </c>
      <c r="N1681" s="96">
        <f>J1681*L1681</f>
        <v>0</v>
      </c>
      <c r="O1681" s="96" t="s">
        <v>27</v>
      </c>
      <c r="P1681" s="187">
        <v>215639</v>
      </c>
      <c r="Q1681" s="98">
        <f>VLOOKUP(H1681,Devices!$A$2:$C$2077,3,FALSE)</f>
        <v>224509</v>
      </c>
      <c r="R1681" s="94">
        <f>Q1681-P1681</f>
        <v>8870</v>
      </c>
      <c r="S1681" s="94"/>
      <c r="T1681" s="94">
        <f>IF(R1681-I1681&gt;0, R1681-I1681,"0")</f>
        <v>8870</v>
      </c>
      <c r="U1681" s="96">
        <f>IF(T1681&gt;0,T1681*K1681,"0")</f>
        <v>177.13390000000001</v>
      </c>
      <c r="V1681" s="99">
        <v>130086</v>
      </c>
      <c r="W1681" s="100">
        <f>VLOOKUP(H1681,Devices!$A$2:$D$2077,4,FALSE)</f>
        <v>138258</v>
      </c>
      <c r="X1681" s="94">
        <f>W1681-V1681</f>
        <v>8172</v>
      </c>
      <c r="Y1681" s="94"/>
      <c r="Z1681" s="94">
        <f>IF(X1681-J1681&gt;0,X1681-J1681,"0")</f>
        <v>8172</v>
      </c>
      <c r="AA1681" s="96">
        <f>IF(Z1681&gt;0,Z1681*L1681,"0")</f>
        <v>653.76</v>
      </c>
      <c r="AB1681" s="91">
        <v>830.89390000000003</v>
      </c>
      <c r="AC1681" s="119"/>
      <c r="AF1681" s="4"/>
    </row>
    <row r="1682" spans="1:34" s="3" customFormat="1" ht="15" customHeight="1">
      <c r="A1682" s="81">
        <v>209</v>
      </c>
      <c r="B1682" s="90">
        <v>1012069930</v>
      </c>
      <c r="C1682" s="91">
        <f>SUM(O1682+U1682+AA1682)</f>
        <v>143.75</v>
      </c>
      <c r="D1682" s="294">
        <v>12601855</v>
      </c>
      <c r="E1682" s="90" t="s">
        <v>1479</v>
      </c>
      <c r="F1682" s="90" t="s">
        <v>1480</v>
      </c>
      <c r="G1682" s="90" t="s">
        <v>1481</v>
      </c>
      <c r="H1682" s="93" t="s">
        <v>1482</v>
      </c>
      <c r="I1682" s="94">
        <v>5000</v>
      </c>
      <c r="J1682" s="94">
        <v>500</v>
      </c>
      <c r="K1682" s="95">
        <v>2.0750000000000001E-2</v>
      </c>
      <c r="L1682" s="96">
        <v>0.08</v>
      </c>
      <c r="M1682" s="96">
        <f t="shared" si="1365"/>
        <v>103.75</v>
      </c>
      <c r="N1682" s="96">
        <f t="shared" si="1366"/>
        <v>40</v>
      </c>
      <c r="O1682" s="96">
        <f>M1682+N1682</f>
        <v>143.75</v>
      </c>
      <c r="P1682" s="187">
        <v>186210</v>
      </c>
      <c r="Q1682" s="98">
        <f>VLOOKUP(H1682,Devices!$A$2:$C$2077,3,FALSE)</f>
        <v>186680</v>
      </c>
      <c r="R1682" s="94">
        <f t="shared" si="1367"/>
        <v>470</v>
      </c>
      <c r="S1682" s="94" t="str">
        <f>IF(R1682-I1682&gt;0, R1682-I1682,"0")</f>
        <v>0</v>
      </c>
      <c r="T1682" s="94"/>
      <c r="U1682" s="96">
        <f>IF(S1682&gt;0,S1682*K1682,"0")</f>
        <v>0</v>
      </c>
      <c r="V1682" s="99">
        <v>140415</v>
      </c>
      <c r="W1682" s="100">
        <f>VLOOKUP(H1682,Devices!$A$2:$D$2077,4,FALSE)</f>
        <v>140746</v>
      </c>
      <c r="X1682" s="94">
        <f t="shared" si="1370"/>
        <v>331</v>
      </c>
      <c r="Y1682" s="94" t="str">
        <f>IF(X1682-J1682&gt;0,X1682-J1682,"0")</f>
        <v>0</v>
      </c>
      <c r="Z1682" s="94"/>
      <c r="AA1682" s="96">
        <f>IF(Y1682&gt;0,Y1682*L1682,"0")</f>
        <v>0</v>
      </c>
      <c r="AB1682" s="91">
        <v>143.75</v>
      </c>
      <c r="AC1682" s="119"/>
      <c r="AF1682" s="4"/>
      <c r="AG1682" s="4"/>
      <c r="AH1682" s="4"/>
    </row>
    <row r="1683" spans="1:34" s="4" customFormat="1" ht="15" customHeight="1">
      <c r="A1683" s="81" t="s">
        <v>5745</v>
      </c>
      <c r="B1683" s="90">
        <v>1012069930</v>
      </c>
      <c r="C1683" s="91">
        <f>SUM(O1683+U1683+AA1683)</f>
        <v>183.75</v>
      </c>
      <c r="D1683" s="294">
        <v>12840286</v>
      </c>
      <c r="E1683" s="90" t="s">
        <v>1479</v>
      </c>
      <c r="F1683" s="90" t="s">
        <v>5746</v>
      </c>
      <c r="G1683" s="90" t="s">
        <v>1481</v>
      </c>
      <c r="H1683" s="93" t="s">
        <v>5747</v>
      </c>
      <c r="I1683" s="94">
        <v>5000</v>
      </c>
      <c r="J1683" s="94">
        <v>1000</v>
      </c>
      <c r="K1683" s="95">
        <v>2.0750000000000001E-2</v>
      </c>
      <c r="L1683" s="96">
        <v>0.08</v>
      </c>
      <c r="M1683" s="96">
        <f t="shared" ref="M1683" si="1384">I1683*K1683</f>
        <v>103.75</v>
      </c>
      <c r="N1683" s="96">
        <f t="shared" ref="N1683" si="1385">J1683*L1683</f>
        <v>80</v>
      </c>
      <c r="O1683" s="96">
        <f>M1683+N1683</f>
        <v>183.75</v>
      </c>
      <c r="P1683" s="187">
        <v>54670</v>
      </c>
      <c r="Q1683" s="98">
        <f>VLOOKUP(H1683,Devices!$A$2:$C$2077,3,FALSE)</f>
        <v>54934</v>
      </c>
      <c r="R1683" s="94">
        <f t="shared" ref="R1683" si="1386">Q1683-P1683</f>
        <v>264</v>
      </c>
      <c r="S1683" s="94" t="str">
        <f>IF(R1683-I1683&gt;0, R1683-I1683,"0")</f>
        <v>0</v>
      </c>
      <c r="T1683" s="94"/>
      <c r="U1683" s="96">
        <f>IF(S1683&gt;0,S1683*K1683,"0")</f>
        <v>0</v>
      </c>
      <c r="V1683" s="99">
        <v>42298</v>
      </c>
      <c r="W1683" s="100">
        <f>VLOOKUP(H1683,Devices!$A$2:$D$2077,4,FALSE)</f>
        <v>43009</v>
      </c>
      <c r="X1683" s="94">
        <f t="shared" ref="X1683" si="1387">W1683-V1683</f>
        <v>711</v>
      </c>
      <c r="Y1683" s="94" t="str">
        <f>IF(X1683-J1683&gt;0,X1683-J1683,"0")</f>
        <v>0</v>
      </c>
      <c r="Z1683" s="94"/>
      <c r="AA1683" s="96">
        <f>IF(Y1683&gt;0,Y1683*L1683,"0")</f>
        <v>0</v>
      </c>
      <c r="AB1683" s="91">
        <v>183.75</v>
      </c>
      <c r="AC1683" s="119"/>
    </row>
    <row r="1684" spans="1:34" s="3" customFormat="1" ht="15" customHeight="1">
      <c r="A1684" s="81">
        <v>210</v>
      </c>
      <c r="B1684" s="90">
        <v>1012063330</v>
      </c>
      <c r="C1684" s="91">
        <f>SUM(O1684+U1684+AA1684)</f>
        <v>103.75</v>
      </c>
      <c r="D1684" s="294">
        <v>12602237</v>
      </c>
      <c r="E1684" s="90" t="s">
        <v>1483</v>
      </c>
      <c r="F1684" s="90" t="s">
        <v>3926</v>
      </c>
      <c r="G1684" s="90" t="s">
        <v>1484</v>
      </c>
      <c r="H1684" s="93" t="s">
        <v>1485</v>
      </c>
      <c r="I1684" s="94">
        <v>5000</v>
      </c>
      <c r="J1684" s="94">
        <v>0</v>
      </c>
      <c r="K1684" s="95">
        <v>2.0750000000000001E-2</v>
      </c>
      <c r="L1684" s="96">
        <v>0.08</v>
      </c>
      <c r="M1684" s="96">
        <f t="shared" si="1365"/>
        <v>103.75</v>
      </c>
      <c r="N1684" s="96">
        <f t="shared" si="1366"/>
        <v>0</v>
      </c>
      <c r="O1684" s="96">
        <f>M1684+N1684</f>
        <v>103.75</v>
      </c>
      <c r="P1684" s="187">
        <v>57519</v>
      </c>
      <c r="Q1684" s="98">
        <f>VLOOKUP(H1684,Devices!$A$2:$C$2077,3,FALSE)</f>
        <v>58243</v>
      </c>
      <c r="R1684" s="94">
        <f t="shared" si="1367"/>
        <v>724</v>
      </c>
      <c r="S1684" s="94" t="str">
        <f>IF(R1684-I1684&gt;0, R1684-I1684,"0")</f>
        <v>0</v>
      </c>
      <c r="T1684" s="94"/>
      <c r="U1684" s="96">
        <f>IF(S1684&gt;0,S1684*K1684,"0")</f>
        <v>0</v>
      </c>
      <c r="V1684" s="99">
        <v>0</v>
      </c>
      <c r="W1684" s="100">
        <f>VLOOKUP(H1684,Devices!$A$2:$D$2077,4,FALSE)</f>
        <v>0</v>
      </c>
      <c r="X1684" s="94">
        <f t="shared" si="1370"/>
        <v>0</v>
      </c>
      <c r="Y1684" s="94" t="str">
        <f>IF(X1684-J1684&gt;0,X1684-J1684,"0")</f>
        <v>0</v>
      </c>
      <c r="Z1684" s="94"/>
      <c r="AA1684" s="96">
        <f>IF(Y1684&gt;0,Y1684*L1684,"0")</f>
        <v>0</v>
      </c>
      <c r="AB1684" s="91">
        <v>103.75</v>
      </c>
      <c r="AC1684" s="119"/>
      <c r="AF1684" s="4"/>
    </row>
    <row r="1685" spans="1:34" s="3" customFormat="1" ht="15" customHeight="1">
      <c r="A1685" s="81" t="s">
        <v>5033</v>
      </c>
      <c r="B1685" s="90">
        <v>1012004840</v>
      </c>
      <c r="C1685" s="91">
        <f>SUM(O1685+U1685+AA1685)</f>
        <v>871.8845</v>
      </c>
      <c r="D1685" s="294">
        <v>13770479</v>
      </c>
      <c r="E1685" s="90" t="s">
        <v>1486</v>
      </c>
      <c r="F1685" s="90" t="s">
        <v>1487</v>
      </c>
      <c r="G1685" s="90" t="s">
        <v>4188</v>
      </c>
      <c r="H1685" s="93" t="s">
        <v>5000</v>
      </c>
      <c r="I1685" s="94">
        <v>10000</v>
      </c>
      <c r="J1685" s="94">
        <v>6000</v>
      </c>
      <c r="K1685" s="95">
        <v>2.0750000000000001E-2</v>
      </c>
      <c r="L1685" s="96">
        <v>0.08</v>
      </c>
      <c r="M1685" s="96">
        <f t="shared" ref="M1685:M1718" si="1388">I1685*K1685</f>
        <v>207.5</v>
      </c>
      <c r="N1685" s="96">
        <f t="shared" ref="N1685:N1718" si="1389">J1685*L1685</f>
        <v>480</v>
      </c>
      <c r="O1685" s="96">
        <f>M1685+N1685</f>
        <v>687.5</v>
      </c>
      <c r="P1685" s="187">
        <v>270646</v>
      </c>
      <c r="Q1685" s="98">
        <f>VLOOKUP(H1685,Devices!$A$2:$C$2077,3,FALSE)</f>
        <v>289532</v>
      </c>
      <c r="R1685" s="94">
        <f t="shared" ref="R1685:R1718" si="1390">Q1685-P1685</f>
        <v>18886</v>
      </c>
      <c r="S1685" s="94">
        <f>IF(R1685-I1685&gt;0, R1685-I1685,"0")</f>
        <v>8886</v>
      </c>
      <c r="T1685" s="94"/>
      <c r="U1685" s="96">
        <f>IF(S1685&gt;0,S1685*K1685,"0")</f>
        <v>184.3845</v>
      </c>
      <c r="V1685" s="99">
        <v>28314</v>
      </c>
      <c r="W1685" s="100">
        <f>VLOOKUP(H1685,Devices!$A$2:$D$2077,4,FALSE)</f>
        <v>31877</v>
      </c>
      <c r="X1685" s="94">
        <f t="shared" ref="X1685:X1718" si="1391">W1685-V1685</f>
        <v>3563</v>
      </c>
      <c r="Y1685" s="94" t="str">
        <f>IF(X1685-J1685&gt;0,X1685-J1685,"0")</f>
        <v>0</v>
      </c>
      <c r="Z1685" s="94"/>
      <c r="AA1685" s="96">
        <f>IF(Y1685&gt;0,Y1685*L1685,"0")</f>
        <v>0</v>
      </c>
      <c r="AB1685" s="91">
        <v>871.8845</v>
      </c>
      <c r="AC1685" s="119"/>
    </row>
    <row r="1686" spans="1:34" s="3" customFormat="1" ht="15" customHeight="1">
      <c r="A1686" s="81">
        <v>212</v>
      </c>
      <c r="B1686" s="90">
        <v>1012005020</v>
      </c>
      <c r="C1686" s="91">
        <f>SUM(U1686+AA1686)</f>
        <v>543.35984000000008</v>
      </c>
      <c r="D1686" s="294">
        <v>12601515</v>
      </c>
      <c r="E1686" s="90" t="s">
        <v>1488</v>
      </c>
      <c r="F1686" s="90" t="s">
        <v>1857</v>
      </c>
      <c r="G1686" s="90" t="s">
        <v>1208</v>
      </c>
      <c r="H1686" s="93" t="s">
        <v>1494</v>
      </c>
      <c r="I1686" s="94">
        <v>0</v>
      </c>
      <c r="J1686" s="94">
        <v>0</v>
      </c>
      <c r="K1686" s="95">
        <v>1.9970000000000002E-2</v>
      </c>
      <c r="L1686" s="96">
        <v>0.08</v>
      </c>
      <c r="M1686" s="96">
        <f t="shared" si="1388"/>
        <v>0</v>
      </c>
      <c r="N1686" s="96">
        <f t="shared" si="1389"/>
        <v>0</v>
      </c>
      <c r="O1686" s="96" t="s">
        <v>27</v>
      </c>
      <c r="P1686" s="187">
        <v>893126</v>
      </c>
      <c r="Q1686" s="98">
        <f>VLOOKUP(H1686,Devices!$A$2:$C$2077,3,FALSE)</f>
        <v>911798</v>
      </c>
      <c r="R1686" s="94">
        <f t="shared" si="1390"/>
        <v>18672</v>
      </c>
      <c r="S1686" s="94"/>
      <c r="T1686" s="94">
        <f t="shared" ref="T1686:T1694" si="1392">IF(R1686-I1686&gt;0, R1686-I1686,"0")</f>
        <v>18672</v>
      </c>
      <c r="U1686" s="96">
        <f t="shared" ref="U1686:U1694" si="1393">IF(T1686&gt;0,T1686*K1686,"0")</f>
        <v>372.87984000000006</v>
      </c>
      <c r="V1686" s="99">
        <v>50740</v>
      </c>
      <c r="W1686" s="100">
        <f>VLOOKUP(H1686,Devices!$A$2:$D$2077,4,FALSE)</f>
        <v>52871</v>
      </c>
      <c r="X1686" s="94">
        <f t="shared" si="1391"/>
        <v>2131</v>
      </c>
      <c r="Y1686" s="94"/>
      <c r="Z1686" s="94">
        <f t="shared" ref="Z1686:Z1694" si="1394">IF(X1686-J1686&gt;0,X1686-J1686,"0")</f>
        <v>2131</v>
      </c>
      <c r="AA1686" s="96">
        <f t="shared" ref="AA1686:AA1694" si="1395">IF(Z1686&gt;0,Z1686*L1686,"0")</f>
        <v>170.48</v>
      </c>
      <c r="AB1686" s="91">
        <v>543.35984000000008</v>
      </c>
      <c r="AC1686" s="119"/>
    </row>
    <row r="1687" spans="1:34" s="4" customFormat="1" ht="15" customHeight="1">
      <c r="A1687" s="81">
        <v>212</v>
      </c>
      <c r="B1687" s="90">
        <v>1012005020</v>
      </c>
      <c r="C1687" s="91">
        <f>SUM(U1687+AA1687)</f>
        <v>37.363870000000006</v>
      </c>
      <c r="D1687" s="294">
        <v>13387822</v>
      </c>
      <c r="E1687" s="90" t="s">
        <v>1488</v>
      </c>
      <c r="F1687" s="90" t="s">
        <v>5367</v>
      </c>
      <c r="G1687" s="90" t="s">
        <v>1753</v>
      </c>
      <c r="H1687" s="652" t="s">
        <v>5374</v>
      </c>
      <c r="I1687" s="94">
        <v>0</v>
      </c>
      <c r="J1687" s="94">
        <v>0</v>
      </c>
      <c r="K1687" s="95">
        <v>1.9970000000000002E-2</v>
      </c>
      <c r="L1687" s="96">
        <v>0.08</v>
      </c>
      <c r="M1687" s="96">
        <f t="shared" ref="M1687" si="1396">I1687*K1687</f>
        <v>0</v>
      </c>
      <c r="N1687" s="96">
        <f t="shared" ref="N1687" si="1397">J1687*L1687</f>
        <v>0</v>
      </c>
      <c r="O1687" s="96" t="s">
        <v>27</v>
      </c>
      <c r="P1687" s="187">
        <v>32747</v>
      </c>
      <c r="Q1687" s="98">
        <f>VLOOKUP(H1687,[1]Billing!$I$2:$S$2302,11,FALSE)</f>
        <v>34618</v>
      </c>
      <c r="R1687" s="94">
        <f t="shared" ref="R1687" si="1398">Q1687-P1687</f>
        <v>1871</v>
      </c>
      <c r="S1687" s="94"/>
      <c r="T1687" s="94">
        <f t="shared" ref="T1687" si="1399">IF(R1687-I1687&gt;0, R1687-I1687,"0")</f>
        <v>1871</v>
      </c>
      <c r="U1687" s="96">
        <f t="shared" ref="U1687" si="1400">IF(T1687&gt;0,T1687*K1687,"0")</f>
        <v>37.363870000000006</v>
      </c>
      <c r="V1687" s="99">
        <v>0</v>
      </c>
      <c r="W1687" s="100">
        <f>VLOOKUP(H1687,[1]Billing!$I$2:$Y$2302,17,FALSE)</f>
        <v>0</v>
      </c>
      <c r="X1687" s="94">
        <f t="shared" ref="X1687" si="1401">W1687-V1687</f>
        <v>0</v>
      </c>
      <c r="Y1687" s="94"/>
      <c r="Z1687" s="94" t="str">
        <f t="shared" ref="Z1687" si="1402">IF(X1687-J1687&gt;0,X1687-J1687,"0")</f>
        <v>0</v>
      </c>
      <c r="AA1687" s="96">
        <f t="shared" ref="AA1687" si="1403">IF(Z1687&gt;0,Z1687*L1687,"0")</f>
        <v>0</v>
      </c>
      <c r="AB1687" s="91">
        <v>37.363870000000006</v>
      </c>
      <c r="AC1687" s="119"/>
    </row>
    <row r="1688" spans="1:34" s="4" customFormat="1" ht="15" customHeight="1">
      <c r="A1688" s="81" t="s">
        <v>4011</v>
      </c>
      <c r="B1688" s="90">
        <v>1012005020</v>
      </c>
      <c r="C1688" s="91">
        <f>SUM(U1688+AA1688)</f>
        <v>45.950970000000005</v>
      </c>
      <c r="D1688" s="92">
        <v>12354638</v>
      </c>
      <c r="E1688" s="90" t="s">
        <v>1488</v>
      </c>
      <c r="F1688" s="90" t="s">
        <v>4012</v>
      </c>
      <c r="G1688" s="90" t="s">
        <v>851</v>
      </c>
      <c r="H1688" s="93" t="s">
        <v>2190</v>
      </c>
      <c r="I1688" s="94">
        <v>0</v>
      </c>
      <c r="J1688" s="94">
        <v>0</v>
      </c>
      <c r="K1688" s="95">
        <v>1.9970000000000002E-2</v>
      </c>
      <c r="L1688" s="96">
        <v>0.08</v>
      </c>
      <c r="M1688" s="96">
        <f t="shared" si="1388"/>
        <v>0</v>
      </c>
      <c r="N1688" s="96">
        <f t="shared" si="1389"/>
        <v>0</v>
      </c>
      <c r="O1688" s="96" t="s">
        <v>27</v>
      </c>
      <c r="P1688" s="290">
        <v>97546</v>
      </c>
      <c r="Q1688" s="98">
        <f>VLOOKUP(H1688,Devices!$A$2:$C$2077,3,FALSE)</f>
        <v>99847</v>
      </c>
      <c r="R1688" s="94">
        <f t="shared" si="1390"/>
        <v>2301</v>
      </c>
      <c r="S1688" s="90"/>
      <c r="T1688" s="94">
        <f t="shared" si="1392"/>
        <v>2301</v>
      </c>
      <c r="U1688" s="96">
        <f t="shared" si="1393"/>
        <v>45.950970000000005</v>
      </c>
      <c r="V1688" s="157">
        <v>0</v>
      </c>
      <c r="W1688" s="100">
        <v>0</v>
      </c>
      <c r="X1688" s="94">
        <f t="shared" si="1391"/>
        <v>0</v>
      </c>
      <c r="Y1688" s="94"/>
      <c r="Z1688" s="94" t="str">
        <f t="shared" si="1394"/>
        <v>0</v>
      </c>
      <c r="AA1688" s="96">
        <f t="shared" si="1395"/>
        <v>0</v>
      </c>
      <c r="AB1688" s="91">
        <v>45.950970000000005</v>
      </c>
      <c r="AC1688" s="91"/>
      <c r="AF1688" s="3"/>
      <c r="AG1688" s="3"/>
      <c r="AH1688" s="3"/>
    </row>
    <row r="1689" spans="1:34" s="3" customFormat="1" ht="15" customHeight="1">
      <c r="A1689" s="81">
        <v>213</v>
      </c>
      <c r="B1689" s="90">
        <v>1013100140</v>
      </c>
      <c r="C1689" s="91">
        <f>SUM(U1689+AA1689)</f>
        <v>92.261400000000009</v>
      </c>
      <c r="D1689" s="294">
        <v>12355382</v>
      </c>
      <c r="E1689" s="90" t="s">
        <v>549</v>
      </c>
      <c r="F1689" s="90" t="s">
        <v>4255</v>
      </c>
      <c r="G1689" s="90" t="s">
        <v>851</v>
      </c>
      <c r="H1689" s="93" t="s">
        <v>520</v>
      </c>
      <c r="I1689" s="94">
        <v>0</v>
      </c>
      <c r="J1689" s="94">
        <v>0</v>
      </c>
      <c r="K1689" s="95">
        <v>1.9970000000000002E-2</v>
      </c>
      <c r="L1689" s="96">
        <v>0.08</v>
      </c>
      <c r="M1689" s="96">
        <f t="shared" si="1388"/>
        <v>0</v>
      </c>
      <c r="N1689" s="96">
        <f t="shared" si="1389"/>
        <v>0</v>
      </c>
      <c r="O1689" s="96" t="s">
        <v>27</v>
      </c>
      <c r="P1689" s="187">
        <v>745066</v>
      </c>
      <c r="Q1689" s="98">
        <f>VLOOKUP(H1689,Devices!$A$2:$C$2077,3,FALSE)</f>
        <v>749686</v>
      </c>
      <c r="R1689" s="94">
        <f t="shared" si="1390"/>
        <v>4620</v>
      </c>
      <c r="S1689" s="94"/>
      <c r="T1689" s="94">
        <f t="shared" si="1392"/>
        <v>4620</v>
      </c>
      <c r="U1689" s="96">
        <f t="shared" si="1393"/>
        <v>92.261400000000009</v>
      </c>
      <c r="V1689" s="99">
        <v>0</v>
      </c>
      <c r="W1689" s="100">
        <v>0</v>
      </c>
      <c r="X1689" s="94">
        <f t="shared" si="1391"/>
        <v>0</v>
      </c>
      <c r="Y1689" s="94"/>
      <c r="Z1689" s="94" t="str">
        <f t="shared" si="1394"/>
        <v>0</v>
      </c>
      <c r="AA1689" s="96">
        <f t="shared" si="1395"/>
        <v>0</v>
      </c>
      <c r="AB1689" s="91">
        <v>92.261400000000009</v>
      </c>
      <c r="AC1689" s="119"/>
      <c r="AF1689" s="4"/>
    </row>
    <row r="1690" spans="1:34" s="3" customFormat="1" ht="15" customHeight="1">
      <c r="A1690" s="81">
        <v>213</v>
      </c>
      <c r="B1690" s="90">
        <v>1013100140</v>
      </c>
      <c r="C1690" s="91">
        <f>SUM(U1690+AA1690)</f>
        <v>47.328900000000004</v>
      </c>
      <c r="D1690" s="294">
        <v>12355419</v>
      </c>
      <c r="E1690" s="90" t="s">
        <v>549</v>
      </c>
      <c r="F1690" s="90" t="s">
        <v>1495</v>
      </c>
      <c r="G1690" s="90" t="s">
        <v>851</v>
      </c>
      <c r="H1690" s="93" t="s">
        <v>1496</v>
      </c>
      <c r="I1690" s="94">
        <v>0</v>
      </c>
      <c r="J1690" s="94">
        <v>0</v>
      </c>
      <c r="K1690" s="95">
        <v>1.9970000000000002E-2</v>
      </c>
      <c r="L1690" s="96">
        <v>0.08</v>
      </c>
      <c r="M1690" s="96">
        <f t="shared" si="1388"/>
        <v>0</v>
      </c>
      <c r="N1690" s="96">
        <f t="shared" si="1389"/>
        <v>0</v>
      </c>
      <c r="O1690" s="96" t="s">
        <v>27</v>
      </c>
      <c r="P1690" s="187">
        <v>304838</v>
      </c>
      <c r="Q1690" s="98">
        <f>VLOOKUP(H1690,Devices!$A$2:$C$2077,3,FALSE)</f>
        <v>307208</v>
      </c>
      <c r="R1690" s="94">
        <f t="shared" si="1390"/>
        <v>2370</v>
      </c>
      <c r="S1690" s="94"/>
      <c r="T1690" s="94">
        <f t="shared" si="1392"/>
        <v>2370</v>
      </c>
      <c r="U1690" s="96">
        <f t="shared" si="1393"/>
        <v>47.328900000000004</v>
      </c>
      <c r="V1690" s="99">
        <v>0</v>
      </c>
      <c r="W1690" s="100">
        <v>0</v>
      </c>
      <c r="X1690" s="94">
        <f t="shared" si="1391"/>
        <v>0</v>
      </c>
      <c r="Y1690" s="94"/>
      <c r="Z1690" s="94" t="str">
        <f t="shared" si="1394"/>
        <v>0</v>
      </c>
      <c r="AA1690" s="96">
        <f t="shared" si="1395"/>
        <v>0</v>
      </c>
      <c r="AB1690" s="91">
        <v>47.328900000000004</v>
      </c>
      <c r="AC1690" s="119"/>
    </row>
    <row r="1691" spans="1:34" s="4" customFormat="1" ht="15" customHeight="1">
      <c r="A1691" s="81" t="s">
        <v>2186</v>
      </c>
      <c r="B1691" s="90">
        <v>1013100140</v>
      </c>
      <c r="C1691" s="91">
        <f>SUM(U1691+AA1691)</f>
        <v>138.53189</v>
      </c>
      <c r="D1691" s="294">
        <v>12354852</v>
      </c>
      <c r="E1691" s="90" t="s">
        <v>549</v>
      </c>
      <c r="F1691" s="90" t="s">
        <v>2875</v>
      </c>
      <c r="G1691" s="90" t="s">
        <v>851</v>
      </c>
      <c r="H1691" s="93" t="s">
        <v>74</v>
      </c>
      <c r="I1691" s="94">
        <v>0</v>
      </c>
      <c r="J1691" s="94">
        <v>0</v>
      </c>
      <c r="K1691" s="95">
        <v>1.9970000000000002E-2</v>
      </c>
      <c r="L1691" s="96">
        <v>0.08</v>
      </c>
      <c r="M1691" s="96">
        <f t="shared" si="1388"/>
        <v>0</v>
      </c>
      <c r="N1691" s="96">
        <f t="shared" si="1389"/>
        <v>0</v>
      </c>
      <c r="O1691" s="96" t="s">
        <v>27</v>
      </c>
      <c r="P1691" s="187">
        <v>304932</v>
      </c>
      <c r="Q1691" s="98">
        <f>VLOOKUP(H1691,Devices!$A$2:$C$2077,3,FALSE)</f>
        <v>311869</v>
      </c>
      <c r="R1691" s="94">
        <f t="shared" si="1390"/>
        <v>6937</v>
      </c>
      <c r="S1691" s="94"/>
      <c r="T1691" s="94">
        <f t="shared" si="1392"/>
        <v>6937</v>
      </c>
      <c r="U1691" s="96">
        <f t="shared" si="1393"/>
        <v>138.53189</v>
      </c>
      <c r="V1691" s="99">
        <v>0</v>
      </c>
      <c r="W1691" s="100">
        <v>0</v>
      </c>
      <c r="X1691" s="94">
        <f t="shared" si="1391"/>
        <v>0</v>
      </c>
      <c r="Y1691" s="94"/>
      <c r="Z1691" s="94" t="str">
        <f t="shared" si="1394"/>
        <v>0</v>
      </c>
      <c r="AA1691" s="96">
        <f t="shared" si="1395"/>
        <v>0</v>
      </c>
      <c r="AB1691" s="91">
        <v>138.53189</v>
      </c>
      <c r="AC1691" s="119"/>
      <c r="AF1691" s="3"/>
      <c r="AG1691" s="3"/>
      <c r="AH1691" s="3"/>
    </row>
    <row r="1692" spans="1:34" s="4" customFormat="1" ht="15" customHeight="1">
      <c r="A1692" s="81" t="s">
        <v>2186</v>
      </c>
      <c r="B1692" s="90">
        <v>1013100140</v>
      </c>
      <c r="C1692" s="91">
        <f>SUM(U1692+AA1692)</f>
        <v>82.81559</v>
      </c>
      <c r="D1692" s="294">
        <v>12355591</v>
      </c>
      <c r="E1692" s="90" t="s">
        <v>549</v>
      </c>
      <c r="F1692" s="90" t="s">
        <v>2187</v>
      </c>
      <c r="G1692" s="90" t="s">
        <v>851</v>
      </c>
      <c r="H1692" s="93" t="s">
        <v>2188</v>
      </c>
      <c r="I1692" s="94">
        <v>0</v>
      </c>
      <c r="J1692" s="94">
        <v>0</v>
      </c>
      <c r="K1692" s="95">
        <v>1.9970000000000002E-2</v>
      </c>
      <c r="L1692" s="96">
        <v>0.08</v>
      </c>
      <c r="M1692" s="96">
        <f t="shared" si="1388"/>
        <v>0</v>
      </c>
      <c r="N1692" s="96">
        <f t="shared" si="1389"/>
        <v>0</v>
      </c>
      <c r="O1692" s="96" t="s">
        <v>27</v>
      </c>
      <c r="P1692" s="187">
        <v>268254</v>
      </c>
      <c r="Q1692" s="98">
        <f>VLOOKUP(H1692,Devices!$A$2:$C$2077,3,FALSE)</f>
        <v>272401</v>
      </c>
      <c r="R1692" s="94">
        <f t="shared" si="1390"/>
        <v>4147</v>
      </c>
      <c r="S1692" s="94"/>
      <c r="T1692" s="94">
        <f t="shared" si="1392"/>
        <v>4147</v>
      </c>
      <c r="U1692" s="96">
        <f t="shared" si="1393"/>
        <v>82.81559</v>
      </c>
      <c r="V1692" s="99">
        <v>0</v>
      </c>
      <c r="W1692" s="100">
        <v>0</v>
      </c>
      <c r="X1692" s="94">
        <f t="shared" si="1391"/>
        <v>0</v>
      </c>
      <c r="Y1692" s="94"/>
      <c r="Z1692" s="94" t="str">
        <f t="shared" si="1394"/>
        <v>0</v>
      </c>
      <c r="AA1692" s="96">
        <f t="shared" si="1395"/>
        <v>0</v>
      </c>
      <c r="AB1692" s="91">
        <v>82.81559</v>
      </c>
      <c r="AC1692" s="119"/>
      <c r="AF1692" s="3"/>
    </row>
    <row r="1693" spans="1:34" s="4" customFormat="1" ht="15" customHeight="1">
      <c r="A1693" s="81" t="s">
        <v>2186</v>
      </c>
      <c r="B1693" s="90">
        <v>1013100140</v>
      </c>
      <c r="C1693" s="91">
        <f>SUM(U1693+AA1693)</f>
        <v>31.931330000000003</v>
      </c>
      <c r="D1693" s="294">
        <v>12355606</v>
      </c>
      <c r="E1693" s="90" t="s">
        <v>549</v>
      </c>
      <c r="F1693" s="90" t="s">
        <v>2875</v>
      </c>
      <c r="G1693" s="90" t="s">
        <v>1249</v>
      </c>
      <c r="H1693" s="93" t="s">
        <v>2554</v>
      </c>
      <c r="I1693" s="94">
        <v>0</v>
      </c>
      <c r="J1693" s="94">
        <v>0</v>
      </c>
      <c r="K1693" s="95">
        <v>1.9970000000000002E-2</v>
      </c>
      <c r="L1693" s="96">
        <v>0.08</v>
      </c>
      <c r="M1693" s="96">
        <f t="shared" si="1388"/>
        <v>0</v>
      </c>
      <c r="N1693" s="96">
        <f t="shared" si="1389"/>
        <v>0</v>
      </c>
      <c r="O1693" s="96" t="s">
        <v>27</v>
      </c>
      <c r="P1693" s="187">
        <v>18950</v>
      </c>
      <c r="Q1693" s="98">
        <f>VLOOKUP(H1693,Devices!$A$2:$C$2077,3,FALSE)</f>
        <v>19239</v>
      </c>
      <c r="R1693" s="94">
        <f t="shared" si="1390"/>
        <v>289</v>
      </c>
      <c r="S1693" s="94"/>
      <c r="T1693" s="94">
        <f t="shared" si="1392"/>
        <v>289</v>
      </c>
      <c r="U1693" s="96">
        <f t="shared" si="1393"/>
        <v>5.7713300000000007</v>
      </c>
      <c r="V1693" s="99">
        <v>11900</v>
      </c>
      <c r="W1693" s="100">
        <f>VLOOKUP(H1693,Devices!$A$2:$D$2077,4,FALSE)</f>
        <v>12227</v>
      </c>
      <c r="X1693" s="94">
        <f t="shared" si="1391"/>
        <v>327</v>
      </c>
      <c r="Y1693" s="94"/>
      <c r="Z1693" s="94">
        <f t="shared" si="1394"/>
        <v>327</v>
      </c>
      <c r="AA1693" s="96">
        <f t="shared" si="1395"/>
        <v>26.16</v>
      </c>
      <c r="AB1693" s="91">
        <v>31.931330000000003</v>
      </c>
      <c r="AC1693" s="119"/>
    </row>
    <row r="1694" spans="1:34" s="4" customFormat="1" ht="15" customHeight="1">
      <c r="A1694" s="81" t="s">
        <v>2292</v>
      </c>
      <c r="B1694" s="90">
        <v>1013196550</v>
      </c>
      <c r="C1694" s="91">
        <f>SUM(U1694+AA1694)</f>
        <v>36.025880000000001</v>
      </c>
      <c r="D1694" s="294">
        <v>12355662</v>
      </c>
      <c r="E1694" s="90" t="s">
        <v>549</v>
      </c>
      <c r="F1694" s="90" t="s">
        <v>2293</v>
      </c>
      <c r="G1694" s="90" t="s">
        <v>2236</v>
      </c>
      <c r="H1694" s="93">
        <v>4063259902878</v>
      </c>
      <c r="I1694" s="94">
        <v>0</v>
      </c>
      <c r="J1694" s="94">
        <v>0</v>
      </c>
      <c r="K1694" s="95">
        <v>1.9970000000000002E-2</v>
      </c>
      <c r="L1694" s="96">
        <v>0.08</v>
      </c>
      <c r="M1694" s="96">
        <f t="shared" si="1388"/>
        <v>0</v>
      </c>
      <c r="N1694" s="96">
        <f t="shared" si="1389"/>
        <v>0</v>
      </c>
      <c r="O1694" s="96" t="s">
        <v>27</v>
      </c>
      <c r="P1694" s="187">
        <v>68776</v>
      </c>
      <c r="Q1694" s="98">
        <f>VLOOKUP(H1694,[1]Billing!$I$2:$S$2302,11,FALSE)</f>
        <v>70580</v>
      </c>
      <c r="R1694" s="94">
        <f t="shared" si="1390"/>
        <v>1804</v>
      </c>
      <c r="S1694" s="94"/>
      <c r="T1694" s="94">
        <f t="shared" si="1392"/>
        <v>1804</v>
      </c>
      <c r="U1694" s="96">
        <f t="shared" si="1393"/>
        <v>36.025880000000001</v>
      </c>
      <c r="V1694" s="99">
        <v>0</v>
      </c>
      <c r="W1694" s="100">
        <f>VLOOKUP(H1694,[1]Billing!$I$2:$Y$2302,17,FALSE)</f>
        <v>0</v>
      </c>
      <c r="X1694" s="94">
        <f t="shared" si="1391"/>
        <v>0</v>
      </c>
      <c r="Y1694" s="94"/>
      <c r="Z1694" s="94" t="str">
        <f t="shared" si="1394"/>
        <v>0</v>
      </c>
      <c r="AA1694" s="96">
        <f t="shared" si="1395"/>
        <v>0</v>
      </c>
      <c r="AB1694" s="91">
        <v>36.025880000000001</v>
      </c>
      <c r="AC1694" s="119"/>
    </row>
    <row r="1695" spans="1:34" s="4" customFormat="1" ht="15" customHeight="1">
      <c r="A1695" s="81" t="s">
        <v>3432</v>
      </c>
      <c r="B1695" s="90">
        <v>1013100140</v>
      </c>
      <c r="C1695" s="91">
        <f>SUM(O1695+U1695+AA1695)</f>
        <v>131.49275</v>
      </c>
      <c r="D1695" s="294">
        <v>12356086</v>
      </c>
      <c r="E1695" s="90" t="s">
        <v>549</v>
      </c>
      <c r="F1695" s="90" t="s">
        <v>3436</v>
      </c>
      <c r="G1695" s="90" t="s">
        <v>2280</v>
      </c>
      <c r="H1695" s="93" t="s">
        <v>3393</v>
      </c>
      <c r="I1695" s="94">
        <v>4000</v>
      </c>
      <c r="J1695" s="94">
        <v>0</v>
      </c>
      <c r="K1695" s="95">
        <v>2.0750000000000001E-2</v>
      </c>
      <c r="L1695" s="96">
        <v>0.08</v>
      </c>
      <c r="M1695" s="96">
        <f t="shared" si="1388"/>
        <v>83</v>
      </c>
      <c r="N1695" s="96">
        <f t="shared" si="1389"/>
        <v>0</v>
      </c>
      <c r="O1695" s="96">
        <f>M1695+N1695</f>
        <v>83</v>
      </c>
      <c r="P1695" s="187">
        <v>107054</v>
      </c>
      <c r="Q1695" s="98">
        <v>113391</v>
      </c>
      <c r="R1695" s="94">
        <f t="shared" si="1390"/>
        <v>6337</v>
      </c>
      <c r="S1695" s="94">
        <f>IF(R1695-I1695&gt;0, R1695-I1695,"0")</f>
        <v>2337</v>
      </c>
      <c r="T1695" s="94"/>
      <c r="U1695" s="96">
        <f>IF(S1695&gt;0,S1695*K1695,"0")</f>
        <v>48.492750000000001</v>
      </c>
      <c r="V1695" s="99">
        <v>0</v>
      </c>
      <c r="W1695" s="100">
        <v>0</v>
      </c>
      <c r="X1695" s="94">
        <f t="shared" si="1391"/>
        <v>0</v>
      </c>
      <c r="Y1695" s="94" t="str">
        <f>IF(X1695-J1695&gt;0,X1695-J1695,"0")</f>
        <v>0</v>
      </c>
      <c r="Z1695" s="94"/>
      <c r="AA1695" s="96">
        <f>IF(Y1695&gt;0,Y1695*L1695,"0")</f>
        <v>0</v>
      </c>
      <c r="AB1695" s="91">
        <v>131.49275</v>
      </c>
      <c r="AC1695" s="119"/>
    </row>
    <row r="1696" spans="1:34" s="4" customFormat="1" ht="15" customHeight="1">
      <c r="A1696" s="81" t="s">
        <v>3781</v>
      </c>
      <c r="B1696" s="90">
        <v>1013196570</v>
      </c>
      <c r="C1696" s="91">
        <f>SUM(O1696+U1696+AA1696)</f>
        <v>83</v>
      </c>
      <c r="D1696" s="294">
        <v>12356182</v>
      </c>
      <c r="E1696" s="90" t="s">
        <v>549</v>
      </c>
      <c r="F1696" s="90" t="s">
        <v>3782</v>
      </c>
      <c r="G1696" s="90" t="s">
        <v>2236</v>
      </c>
      <c r="H1696" s="93" t="s">
        <v>3783</v>
      </c>
      <c r="I1696" s="94">
        <v>4000</v>
      </c>
      <c r="J1696" s="94">
        <v>0</v>
      </c>
      <c r="K1696" s="95">
        <v>2.0750000000000001E-2</v>
      </c>
      <c r="L1696" s="96">
        <v>0.08</v>
      </c>
      <c r="M1696" s="96">
        <f t="shared" si="1388"/>
        <v>83</v>
      </c>
      <c r="N1696" s="96">
        <f t="shared" si="1389"/>
        <v>0</v>
      </c>
      <c r="O1696" s="96">
        <f>M1696+N1696</f>
        <v>83</v>
      </c>
      <c r="P1696" s="187">
        <v>116017</v>
      </c>
      <c r="Q1696" s="98">
        <f>VLOOKUP(H1696,Devices!$A$2:$C$2077,3,FALSE)</f>
        <v>119240</v>
      </c>
      <c r="R1696" s="94">
        <f t="shared" si="1390"/>
        <v>3223</v>
      </c>
      <c r="S1696" s="94" t="str">
        <f>IF(R1696-I1696&gt;0, R1696-I1696,"0")</f>
        <v>0</v>
      </c>
      <c r="T1696" s="94"/>
      <c r="U1696" s="96">
        <f>IF(S1696&gt;0,S1696*K1696,"0")</f>
        <v>0</v>
      </c>
      <c r="V1696" s="99">
        <v>0</v>
      </c>
      <c r="W1696" s="100">
        <v>0</v>
      </c>
      <c r="X1696" s="94">
        <f t="shared" si="1391"/>
        <v>0</v>
      </c>
      <c r="Y1696" s="94" t="str">
        <f>IF(X1696-J1696&gt;0,X1696-J1696,"0")</f>
        <v>0</v>
      </c>
      <c r="Z1696" s="94"/>
      <c r="AA1696" s="96">
        <f>IF(Y1696&gt;0,Y1696*L1696,"0")</f>
        <v>0</v>
      </c>
      <c r="AB1696" s="91">
        <v>83</v>
      </c>
      <c r="AC1696" s="119"/>
    </row>
    <row r="1697" spans="1:34" s="4" customFormat="1" ht="15" customHeight="1">
      <c r="A1697" s="81" t="s">
        <v>3918</v>
      </c>
      <c r="B1697" s="90">
        <v>1013100140</v>
      </c>
      <c r="C1697" s="91">
        <f>SUM(O1697+U1697+AA1697)</f>
        <v>186.51999999999998</v>
      </c>
      <c r="D1697" s="294">
        <v>12355884</v>
      </c>
      <c r="E1697" s="90" t="s">
        <v>549</v>
      </c>
      <c r="F1697" s="90" t="s">
        <v>3919</v>
      </c>
      <c r="G1697" s="90" t="s">
        <v>2362</v>
      </c>
      <c r="H1697" s="93" t="s">
        <v>3920</v>
      </c>
      <c r="I1697" s="94">
        <v>4000</v>
      </c>
      <c r="J1697" s="94">
        <v>100</v>
      </c>
      <c r="K1697" s="95">
        <v>2.0750000000000001E-2</v>
      </c>
      <c r="L1697" s="96">
        <v>0.08</v>
      </c>
      <c r="M1697" s="96">
        <f t="shared" si="1388"/>
        <v>83</v>
      </c>
      <c r="N1697" s="96">
        <f t="shared" si="1389"/>
        <v>8</v>
      </c>
      <c r="O1697" s="96">
        <f>M1697+N1697</f>
        <v>91</v>
      </c>
      <c r="P1697" s="187">
        <v>1729</v>
      </c>
      <c r="Q1697" s="98">
        <f>VLOOKUP(H1697,Devices!$A$2:$C$2077,3,FALSE)</f>
        <v>1820</v>
      </c>
      <c r="R1697" s="94">
        <f t="shared" si="1390"/>
        <v>91</v>
      </c>
      <c r="S1697" s="94" t="str">
        <f>IF(R1697-I1697&gt;0, R1697-I1697,"0")</f>
        <v>0</v>
      </c>
      <c r="T1697" s="94"/>
      <c r="U1697" s="96">
        <f>IF(S1697&gt;0,S1697*K1697,"0")</f>
        <v>0</v>
      </c>
      <c r="V1697" s="99">
        <v>20381</v>
      </c>
      <c r="W1697" s="100">
        <f>VLOOKUP(H1697,Devices!$A$2:$D$2077,4,FALSE)</f>
        <v>21675</v>
      </c>
      <c r="X1697" s="94">
        <f t="shared" si="1391"/>
        <v>1294</v>
      </c>
      <c r="Y1697" s="94">
        <f>IF(X1697-J1697&gt;0,X1697-J1697,"0")</f>
        <v>1194</v>
      </c>
      <c r="Z1697" s="94"/>
      <c r="AA1697" s="96">
        <f>IF(Y1697&gt;0,Y1697*L1697,"0")</f>
        <v>95.52</v>
      </c>
      <c r="AB1697" s="91">
        <v>186.51999999999998</v>
      </c>
      <c r="AC1697" s="119"/>
    </row>
    <row r="1698" spans="1:34" s="4" customFormat="1" ht="15" customHeight="1">
      <c r="A1698" s="81" t="s">
        <v>4112</v>
      </c>
      <c r="B1698" s="90">
        <v>1013100140</v>
      </c>
      <c r="C1698" s="91">
        <f>SUM(U1698+AA1698)</f>
        <v>62.925470000000004</v>
      </c>
      <c r="D1698" s="294">
        <v>12355973</v>
      </c>
      <c r="E1698" s="90" t="s">
        <v>549</v>
      </c>
      <c r="F1698" s="90" t="s">
        <v>3148</v>
      </c>
      <c r="G1698" s="90" t="s">
        <v>2200</v>
      </c>
      <c r="H1698" s="93" t="s">
        <v>4113</v>
      </c>
      <c r="I1698" s="94">
        <v>0</v>
      </c>
      <c r="J1698" s="94">
        <v>0</v>
      </c>
      <c r="K1698" s="95">
        <v>1.9970000000000002E-2</v>
      </c>
      <c r="L1698" s="96">
        <v>0.08</v>
      </c>
      <c r="M1698" s="96">
        <f t="shared" si="1388"/>
        <v>0</v>
      </c>
      <c r="N1698" s="96">
        <f t="shared" si="1389"/>
        <v>0</v>
      </c>
      <c r="O1698" s="96" t="s">
        <v>27</v>
      </c>
      <c r="P1698" s="187">
        <v>132135</v>
      </c>
      <c r="Q1698" s="98">
        <f>VLOOKUP(H1698,Devices!$A$2:$C$2077,3,FALSE)</f>
        <v>135286</v>
      </c>
      <c r="R1698" s="94">
        <f t="shared" si="1390"/>
        <v>3151</v>
      </c>
      <c r="S1698" s="94"/>
      <c r="T1698" s="94">
        <f>IF(R1698-I1698&gt;0, R1698-I1698,"0")</f>
        <v>3151</v>
      </c>
      <c r="U1698" s="96">
        <f>IF(T1698&gt;0,T1698*K1698,"0")</f>
        <v>62.925470000000004</v>
      </c>
      <c r="V1698" s="99">
        <v>0</v>
      </c>
      <c r="W1698" s="100">
        <v>0</v>
      </c>
      <c r="X1698" s="94">
        <f t="shared" si="1391"/>
        <v>0</v>
      </c>
      <c r="Y1698" s="94"/>
      <c r="Z1698" s="94" t="str">
        <f>IF(X1698-J1698&gt;0,X1698-J1698,"0")</f>
        <v>0</v>
      </c>
      <c r="AA1698" s="96">
        <f>IF(Z1698&gt;0,Z1698*L1698,"0")</f>
        <v>0</v>
      </c>
      <c r="AB1698" s="91">
        <v>62.925470000000004</v>
      </c>
      <c r="AC1698" s="119"/>
    </row>
    <row r="1699" spans="1:34" s="4" customFormat="1" ht="15" customHeight="1">
      <c r="A1699" s="81" t="s">
        <v>4112</v>
      </c>
      <c r="B1699" s="90">
        <v>1013100140</v>
      </c>
      <c r="C1699" s="91">
        <f>SUM(U1699+AA1699)</f>
        <v>2.9955000000000003</v>
      </c>
      <c r="D1699" s="294">
        <v>12354787</v>
      </c>
      <c r="E1699" s="90" t="s">
        <v>549</v>
      </c>
      <c r="F1699" s="90" t="s">
        <v>4114</v>
      </c>
      <c r="G1699" s="90" t="s">
        <v>40</v>
      </c>
      <c r="H1699" s="93">
        <v>7948028</v>
      </c>
      <c r="I1699" s="94">
        <v>0</v>
      </c>
      <c r="J1699" s="94">
        <v>0</v>
      </c>
      <c r="K1699" s="95">
        <v>1.9970000000000002E-2</v>
      </c>
      <c r="L1699" s="96">
        <v>0.08</v>
      </c>
      <c r="M1699" s="96">
        <f t="shared" si="1388"/>
        <v>0</v>
      </c>
      <c r="N1699" s="96">
        <f t="shared" si="1389"/>
        <v>0</v>
      </c>
      <c r="O1699" s="96" t="s">
        <v>27</v>
      </c>
      <c r="P1699" s="187">
        <v>709338</v>
      </c>
      <c r="Q1699" s="98">
        <f>VLOOKUP(H1699,[1]Billing!$I$2:$S$2302,11,FALSE)</f>
        <v>709488</v>
      </c>
      <c r="R1699" s="94">
        <f t="shared" si="1390"/>
        <v>150</v>
      </c>
      <c r="S1699" s="94"/>
      <c r="T1699" s="94">
        <f>IF(R1699-I1699&gt;0, R1699-I1699,"0")</f>
        <v>150</v>
      </c>
      <c r="U1699" s="96">
        <f>IF(T1699&gt;0,T1699*K1699,"0")</f>
        <v>2.9955000000000003</v>
      </c>
      <c r="V1699" s="99">
        <v>0</v>
      </c>
      <c r="W1699" s="100">
        <f>VLOOKUP(H1699,[1]Billing!$I$2:$Y$2302,17,FALSE)</f>
        <v>0</v>
      </c>
      <c r="X1699" s="94">
        <f t="shared" si="1391"/>
        <v>0</v>
      </c>
      <c r="Y1699" s="94"/>
      <c r="Z1699" s="94" t="str">
        <f>IF(X1699-J1699&gt;0,X1699-J1699,"0")</f>
        <v>0</v>
      </c>
      <c r="AA1699" s="96">
        <f>IF(Z1699&gt;0,Z1699*L1699,"0")</f>
        <v>0</v>
      </c>
      <c r="AB1699" s="91">
        <v>2.9955000000000003</v>
      </c>
      <c r="AC1699" s="119"/>
    </row>
    <row r="1700" spans="1:34" s="4" customFormat="1" ht="15" customHeight="1">
      <c r="A1700" s="81" t="s">
        <v>4115</v>
      </c>
      <c r="B1700" s="90">
        <v>1013100140</v>
      </c>
      <c r="C1700" s="91">
        <f>SUM(O1700+U1700+AA1700)</f>
        <v>47.662750000000003</v>
      </c>
      <c r="D1700" s="294">
        <v>12355960</v>
      </c>
      <c r="E1700" s="90" t="s">
        <v>549</v>
      </c>
      <c r="F1700" s="90" t="s">
        <v>4116</v>
      </c>
      <c r="G1700" s="90" t="s">
        <v>4009</v>
      </c>
      <c r="H1700" s="93" t="s">
        <v>4117</v>
      </c>
      <c r="I1700" s="94">
        <v>2000</v>
      </c>
      <c r="J1700" s="94">
        <v>0</v>
      </c>
      <c r="K1700" s="95">
        <v>2.0750000000000001E-2</v>
      </c>
      <c r="L1700" s="96">
        <v>0.08</v>
      </c>
      <c r="M1700" s="96">
        <f t="shared" si="1388"/>
        <v>41.5</v>
      </c>
      <c r="N1700" s="96">
        <f t="shared" si="1389"/>
        <v>0</v>
      </c>
      <c r="O1700" s="96">
        <f>M1700+N1700</f>
        <v>41.5</v>
      </c>
      <c r="P1700" s="187">
        <v>80220</v>
      </c>
      <c r="Q1700" s="98">
        <f>VLOOKUP(H1700,Devices!$A$2:$C$2077,3,FALSE)</f>
        <v>82517</v>
      </c>
      <c r="R1700" s="94">
        <f t="shared" si="1390"/>
        <v>2297</v>
      </c>
      <c r="S1700" s="94">
        <f>IF(R1700-I1700&gt;0, R1700-I1700,"0")</f>
        <v>297</v>
      </c>
      <c r="T1700" s="94"/>
      <c r="U1700" s="96">
        <f>IF(S1700&gt;0,S1700*K1700,"0")</f>
        <v>6.16275</v>
      </c>
      <c r="V1700" s="99">
        <v>0</v>
      </c>
      <c r="W1700" s="100">
        <v>0</v>
      </c>
      <c r="X1700" s="94">
        <f t="shared" si="1391"/>
        <v>0</v>
      </c>
      <c r="Y1700" s="94" t="str">
        <f>IF(X1700-J1700&gt;0,X1700-J1700,"0")</f>
        <v>0</v>
      </c>
      <c r="Z1700" s="94"/>
      <c r="AA1700" s="96">
        <f>IF(Y1700&gt;0,Y1700*L1700,"0")</f>
        <v>0</v>
      </c>
      <c r="AB1700" s="91">
        <v>47.662750000000003</v>
      </c>
      <c r="AC1700" s="119"/>
    </row>
    <row r="1701" spans="1:34" s="3" customFormat="1" ht="15" customHeight="1">
      <c r="A1701" s="81" t="s">
        <v>5348</v>
      </c>
      <c r="B1701" s="90">
        <v>1013100140</v>
      </c>
      <c r="C1701" s="91">
        <f>SUM(U1701+AA1701)</f>
        <v>578.55087000000003</v>
      </c>
      <c r="D1701" s="294">
        <v>12356232</v>
      </c>
      <c r="E1701" s="90" t="s">
        <v>549</v>
      </c>
      <c r="F1701" s="90" t="s">
        <v>2063</v>
      </c>
      <c r="G1701" s="90" t="s">
        <v>2200</v>
      </c>
      <c r="H1701" s="93" t="s">
        <v>5308</v>
      </c>
      <c r="I1701" s="94">
        <v>0</v>
      </c>
      <c r="J1701" s="94">
        <v>0</v>
      </c>
      <c r="K1701" s="95">
        <v>1.9970000000000002E-2</v>
      </c>
      <c r="L1701" s="96">
        <v>0.08</v>
      </c>
      <c r="M1701" s="96">
        <f>I1701*K1701</f>
        <v>0</v>
      </c>
      <c r="N1701" s="96">
        <f>J1701*L1701</f>
        <v>0</v>
      </c>
      <c r="O1701" s="96" t="s">
        <v>27</v>
      </c>
      <c r="P1701" s="187">
        <v>266101</v>
      </c>
      <c r="Q1701" s="98">
        <f>VLOOKUP(H1701,Devices!$A$2:$C$2077,3,FALSE)</f>
        <v>295072</v>
      </c>
      <c r="R1701" s="94">
        <f>Q1701-P1701</f>
        <v>28971</v>
      </c>
      <c r="S1701" s="94"/>
      <c r="T1701" s="94">
        <f t="shared" ref="T1701:T1705" si="1404">IF(R1701-I1701&gt;0, R1701-I1701,"0")</f>
        <v>28971</v>
      </c>
      <c r="U1701" s="96">
        <f t="shared" ref="U1701:U1705" si="1405">IF(T1701&gt;0,T1701*K1701,"0")</f>
        <v>578.55087000000003</v>
      </c>
      <c r="V1701" s="99">
        <v>0</v>
      </c>
      <c r="W1701" s="100">
        <v>0</v>
      </c>
      <c r="X1701" s="94">
        <f>W1701-V1701</f>
        <v>0</v>
      </c>
      <c r="Y1701" s="94"/>
      <c r="Z1701" s="94" t="str">
        <f t="shared" ref="Z1701:Z1705" si="1406">IF(X1701-J1701&gt;0,X1701-J1701,"0")</f>
        <v>0</v>
      </c>
      <c r="AA1701" s="96">
        <f>IF(Z1701&gt;0,Z1701*L1701,"0")</f>
        <v>0</v>
      </c>
      <c r="AB1701" s="91">
        <v>578.55087000000003</v>
      </c>
      <c r="AC1701" s="119"/>
      <c r="AG1701" s="4"/>
      <c r="AH1701" s="4"/>
    </row>
    <row r="1702" spans="1:34" s="4" customFormat="1" ht="15" customHeight="1">
      <c r="A1702" s="81" t="s">
        <v>2306</v>
      </c>
      <c r="B1702" s="90">
        <v>1013196370</v>
      </c>
      <c r="C1702" s="91">
        <f>SUM(U1702+AA1702)</f>
        <v>34.378399999999999</v>
      </c>
      <c r="D1702" s="653">
        <v>12885247</v>
      </c>
      <c r="E1702" s="90" t="s">
        <v>1673</v>
      </c>
      <c r="F1702" s="90" t="s">
        <v>4909</v>
      </c>
      <c r="G1702" s="90" t="s">
        <v>1174</v>
      </c>
      <c r="H1702" s="93" t="s">
        <v>2305</v>
      </c>
      <c r="I1702" s="94">
        <v>0</v>
      </c>
      <c r="J1702" s="94">
        <v>0</v>
      </c>
      <c r="K1702" s="95">
        <v>1.9970000000000002E-2</v>
      </c>
      <c r="L1702" s="96">
        <v>0.08</v>
      </c>
      <c r="M1702" s="96">
        <f t="shared" si="1388"/>
        <v>0</v>
      </c>
      <c r="N1702" s="96">
        <f t="shared" si="1389"/>
        <v>0</v>
      </c>
      <c r="O1702" s="96" t="s">
        <v>27</v>
      </c>
      <c r="P1702" s="187">
        <v>100905</v>
      </c>
      <c r="Q1702" s="98">
        <f>VLOOKUP(H1702,Devices!$A$2:$C$2077,3,FALSE)</f>
        <v>101625</v>
      </c>
      <c r="R1702" s="94">
        <f t="shared" si="1390"/>
        <v>720</v>
      </c>
      <c r="S1702" s="94"/>
      <c r="T1702" s="94">
        <f t="shared" si="1404"/>
        <v>720</v>
      </c>
      <c r="U1702" s="96">
        <f t="shared" si="1405"/>
        <v>14.378400000000001</v>
      </c>
      <c r="V1702" s="99">
        <v>50499</v>
      </c>
      <c r="W1702" s="100">
        <f>VLOOKUP(H1702,Devices!$A$2:$D$2077,4,FALSE)</f>
        <v>50749</v>
      </c>
      <c r="X1702" s="94">
        <f t="shared" si="1391"/>
        <v>250</v>
      </c>
      <c r="Y1702" s="94"/>
      <c r="Z1702" s="94">
        <f t="shared" si="1406"/>
        <v>250</v>
      </c>
      <c r="AA1702" s="96">
        <f t="shared" ref="AA1702:AA1712" si="1407">IF(Z1702&gt;0,Z1702*L1702,"0")</f>
        <v>20</v>
      </c>
      <c r="AB1702" s="91">
        <v>34.378399999999999</v>
      </c>
      <c r="AC1702" s="119"/>
    </row>
    <row r="1703" spans="1:34" s="4" customFormat="1" ht="15" customHeight="1">
      <c r="A1703" s="81" t="s">
        <v>2306</v>
      </c>
      <c r="B1703" s="90">
        <v>1013196370</v>
      </c>
      <c r="C1703" s="91">
        <f>SUM(U1703+AA1703)</f>
        <v>8.0878500000000013</v>
      </c>
      <c r="D1703" s="653">
        <v>17075773</v>
      </c>
      <c r="E1703" s="90" t="s">
        <v>1673</v>
      </c>
      <c r="F1703" s="90" t="s">
        <v>2307</v>
      </c>
      <c r="G1703" s="90" t="s">
        <v>1932</v>
      </c>
      <c r="H1703" s="93" t="s">
        <v>2308</v>
      </c>
      <c r="I1703" s="94">
        <v>0</v>
      </c>
      <c r="J1703" s="94">
        <v>0</v>
      </c>
      <c r="K1703" s="95">
        <v>1.9970000000000002E-2</v>
      </c>
      <c r="L1703" s="96">
        <v>0.08</v>
      </c>
      <c r="M1703" s="96">
        <f t="shared" si="1388"/>
        <v>0</v>
      </c>
      <c r="N1703" s="96">
        <f t="shared" si="1389"/>
        <v>0</v>
      </c>
      <c r="O1703" s="96" t="s">
        <v>27</v>
      </c>
      <c r="P1703" s="187">
        <v>32936</v>
      </c>
      <c r="Q1703" s="98">
        <f>VLOOKUP(H1703,Devices!$A$2:$C$2077,3,FALSE)</f>
        <v>33341</v>
      </c>
      <c r="R1703" s="94">
        <f t="shared" si="1390"/>
        <v>405</v>
      </c>
      <c r="S1703" s="94"/>
      <c r="T1703" s="94">
        <f t="shared" si="1404"/>
        <v>405</v>
      </c>
      <c r="U1703" s="96">
        <f t="shared" si="1405"/>
        <v>8.0878500000000013</v>
      </c>
      <c r="V1703" s="99">
        <v>0</v>
      </c>
      <c r="W1703" s="100">
        <f>VLOOKUP(H1703,Devices!$A$2:$D$2077,4,FALSE)</f>
        <v>0</v>
      </c>
      <c r="X1703" s="94">
        <f t="shared" si="1391"/>
        <v>0</v>
      </c>
      <c r="Y1703" s="94"/>
      <c r="Z1703" s="94" t="str">
        <f t="shared" si="1406"/>
        <v>0</v>
      </c>
      <c r="AA1703" s="96">
        <f t="shared" si="1407"/>
        <v>0</v>
      </c>
      <c r="AB1703" s="91">
        <v>8.0878500000000013</v>
      </c>
      <c r="AC1703" s="119"/>
    </row>
    <row r="1704" spans="1:34" s="4" customFormat="1" ht="15" customHeight="1">
      <c r="A1704" s="81" t="s">
        <v>2306</v>
      </c>
      <c r="B1704" s="90">
        <v>1013100050</v>
      </c>
      <c r="C1704" s="91">
        <f>SUM(U1704+AA1704)</f>
        <v>8.7069200000000002</v>
      </c>
      <c r="D1704" s="653">
        <v>12355569</v>
      </c>
      <c r="E1704" s="90" t="s">
        <v>1673</v>
      </c>
      <c r="F1704" s="90" t="s">
        <v>5380</v>
      </c>
      <c r="G1704" s="90" t="s">
        <v>1248</v>
      </c>
      <c r="H1704" s="93" t="s">
        <v>2309</v>
      </c>
      <c r="I1704" s="94">
        <v>0</v>
      </c>
      <c r="J1704" s="94">
        <v>0</v>
      </c>
      <c r="K1704" s="95">
        <v>1.9970000000000002E-2</v>
      </c>
      <c r="L1704" s="96">
        <v>0.08</v>
      </c>
      <c r="M1704" s="96">
        <f t="shared" si="1388"/>
        <v>0</v>
      </c>
      <c r="N1704" s="96">
        <f t="shared" si="1389"/>
        <v>0</v>
      </c>
      <c r="O1704" s="96" t="s">
        <v>27</v>
      </c>
      <c r="P1704" s="187">
        <v>94304</v>
      </c>
      <c r="Q1704" s="98">
        <f>VLOOKUP(H1704,Devices!$A$2:$C$2077,3,FALSE)</f>
        <v>94740</v>
      </c>
      <c r="R1704" s="94">
        <f t="shared" si="1390"/>
        <v>436</v>
      </c>
      <c r="S1704" s="94"/>
      <c r="T1704" s="94">
        <f t="shared" si="1404"/>
        <v>436</v>
      </c>
      <c r="U1704" s="96">
        <f t="shared" si="1405"/>
        <v>8.7069200000000002</v>
      </c>
      <c r="V1704" s="99">
        <v>0</v>
      </c>
      <c r="W1704" s="100">
        <v>0</v>
      </c>
      <c r="X1704" s="94">
        <f t="shared" si="1391"/>
        <v>0</v>
      </c>
      <c r="Y1704" s="94"/>
      <c r="Z1704" s="94" t="str">
        <f t="shared" si="1406"/>
        <v>0</v>
      </c>
      <c r="AA1704" s="96">
        <f t="shared" si="1407"/>
        <v>0</v>
      </c>
      <c r="AB1704" s="91">
        <v>8.7069200000000002</v>
      </c>
      <c r="AC1704" s="119"/>
    </row>
    <row r="1705" spans="1:34" s="4" customFormat="1" ht="15" customHeight="1">
      <c r="A1705" s="81" t="s">
        <v>2306</v>
      </c>
      <c r="B1705" s="90">
        <v>1013100050</v>
      </c>
      <c r="C1705" s="91">
        <f>SUM(U1705+AA1705)</f>
        <v>80.758680000000012</v>
      </c>
      <c r="D1705" s="653">
        <v>12354850</v>
      </c>
      <c r="E1705" s="90" t="s">
        <v>1673</v>
      </c>
      <c r="F1705" s="90" t="s">
        <v>5382</v>
      </c>
      <c r="G1705" s="90" t="s">
        <v>851</v>
      </c>
      <c r="H1705" s="93" t="s">
        <v>2310</v>
      </c>
      <c r="I1705" s="94">
        <v>0</v>
      </c>
      <c r="J1705" s="94">
        <v>0</v>
      </c>
      <c r="K1705" s="95">
        <v>1.9970000000000002E-2</v>
      </c>
      <c r="L1705" s="96">
        <v>0.08</v>
      </c>
      <c r="M1705" s="96">
        <f t="shared" si="1388"/>
        <v>0</v>
      </c>
      <c r="N1705" s="96">
        <f t="shared" si="1389"/>
        <v>0</v>
      </c>
      <c r="O1705" s="96" t="s">
        <v>27</v>
      </c>
      <c r="P1705" s="187">
        <v>93141</v>
      </c>
      <c r="Q1705" s="98">
        <f>VLOOKUP(H1705,Devices!$A$2:$C$2077,3,FALSE)</f>
        <v>97185</v>
      </c>
      <c r="R1705" s="94">
        <f t="shared" si="1390"/>
        <v>4044</v>
      </c>
      <c r="S1705" s="94"/>
      <c r="T1705" s="94">
        <f t="shared" si="1404"/>
        <v>4044</v>
      </c>
      <c r="U1705" s="96">
        <f t="shared" si="1405"/>
        <v>80.758680000000012</v>
      </c>
      <c r="V1705" s="99">
        <v>0</v>
      </c>
      <c r="W1705" s="100">
        <v>0</v>
      </c>
      <c r="X1705" s="94">
        <f t="shared" si="1391"/>
        <v>0</v>
      </c>
      <c r="Y1705" s="94"/>
      <c r="Z1705" s="94" t="str">
        <f t="shared" si="1406"/>
        <v>0</v>
      </c>
      <c r="AA1705" s="96">
        <f t="shared" si="1407"/>
        <v>0</v>
      </c>
      <c r="AB1705" s="91">
        <v>80.758680000000012</v>
      </c>
      <c r="AC1705" s="119"/>
    </row>
    <row r="1706" spans="1:34" s="4" customFormat="1" ht="15" customHeight="1">
      <c r="A1706" s="81" t="s">
        <v>2306</v>
      </c>
      <c r="B1706" s="90">
        <v>1013100050</v>
      </c>
      <c r="C1706" s="91">
        <f>SUM(U1706+AA1706)</f>
        <v>126.37016000000001</v>
      </c>
      <c r="D1706" s="294">
        <v>12355435</v>
      </c>
      <c r="E1706" s="90" t="s">
        <v>1673</v>
      </c>
      <c r="F1706" s="90" t="s">
        <v>5381</v>
      </c>
      <c r="G1706" s="90" t="s">
        <v>851</v>
      </c>
      <c r="H1706" s="93" t="s">
        <v>1674</v>
      </c>
      <c r="I1706" s="94">
        <v>0</v>
      </c>
      <c r="J1706" s="94">
        <v>0</v>
      </c>
      <c r="K1706" s="95">
        <v>1.9970000000000002E-2</v>
      </c>
      <c r="L1706" s="96">
        <v>0.08</v>
      </c>
      <c r="M1706" s="96">
        <f t="shared" si="1388"/>
        <v>0</v>
      </c>
      <c r="N1706" s="96">
        <f t="shared" si="1389"/>
        <v>0</v>
      </c>
      <c r="O1706" s="96" t="s">
        <v>27</v>
      </c>
      <c r="P1706" s="187">
        <v>394051</v>
      </c>
      <c r="Q1706" s="98">
        <f>VLOOKUP(H1706,Devices!$A$2:$C$2077,3,FALSE)</f>
        <v>400379</v>
      </c>
      <c r="R1706" s="94">
        <f t="shared" si="1390"/>
        <v>6328</v>
      </c>
      <c r="S1706" s="94">
        <f>IF(R1706-I1706&gt;0, R1706-I1706,"0")</f>
        <v>6328</v>
      </c>
      <c r="T1706" s="94"/>
      <c r="U1706" s="96">
        <f>IF(S1706&gt;0,S1706*K1706,"0")</f>
        <v>126.37016000000001</v>
      </c>
      <c r="V1706" s="99">
        <v>0</v>
      </c>
      <c r="W1706" s="100">
        <v>0</v>
      </c>
      <c r="X1706" s="94">
        <f t="shared" si="1391"/>
        <v>0</v>
      </c>
      <c r="Y1706" s="94" t="str">
        <f>IF(X1706-J1706&gt;0,X1706-J1706,"0")</f>
        <v>0</v>
      </c>
      <c r="Z1706" s="94"/>
      <c r="AA1706" s="96" t="str">
        <f t="shared" si="1407"/>
        <v>0</v>
      </c>
      <c r="AB1706" s="91">
        <v>126.37016000000001</v>
      </c>
      <c r="AC1706" s="119"/>
    </row>
    <row r="1707" spans="1:34" s="4" customFormat="1" ht="15" customHeight="1">
      <c r="A1707" s="81" t="s">
        <v>5664</v>
      </c>
      <c r="B1707" s="90">
        <v>1013100050</v>
      </c>
      <c r="C1707" s="91">
        <f>SUM(U1707+AA1707)</f>
        <v>301.26742000000002</v>
      </c>
      <c r="D1707" s="294">
        <v>12354764</v>
      </c>
      <c r="E1707" s="90" t="s">
        <v>1673</v>
      </c>
      <c r="F1707" s="90" t="s">
        <v>5379</v>
      </c>
      <c r="G1707" s="90" t="s">
        <v>851</v>
      </c>
      <c r="H1707" s="93" t="s">
        <v>5665</v>
      </c>
      <c r="I1707" s="94">
        <v>0</v>
      </c>
      <c r="J1707" s="94">
        <v>0</v>
      </c>
      <c r="K1707" s="95">
        <v>1.9970000000000002E-2</v>
      </c>
      <c r="L1707" s="96">
        <v>0.08</v>
      </c>
      <c r="M1707" s="96">
        <f t="shared" si="1388"/>
        <v>0</v>
      </c>
      <c r="N1707" s="96">
        <f t="shared" si="1389"/>
        <v>0</v>
      </c>
      <c r="O1707" s="96" t="s">
        <v>27</v>
      </c>
      <c r="P1707" s="187">
        <v>177294</v>
      </c>
      <c r="Q1707" s="98">
        <f>VLOOKUP(H1707,Devices!$A$2:$C$2077,3,FALSE)</f>
        <v>192380</v>
      </c>
      <c r="R1707" s="94">
        <f t="shared" si="1390"/>
        <v>15086</v>
      </c>
      <c r="S1707" s="94">
        <f>IF(R1707-I1707&gt;0, R1707-I1707,"0")</f>
        <v>15086</v>
      </c>
      <c r="T1707" s="94"/>
      <c r="U1707" s="96">
        <f>IF(S1707&gt;0,S1707*K1707,"0")</f>
        <v>301.26742000000002</v>
      </c>
      <c r="V1707" s="99">
        <v>0</v>
      </c>
      <c r="W1707" s="100">
        <v>0</v>
      </c>
      <c r="X1707" s="94">
        <f t="shared" si="1391"/>
        <v>0</v>
      </c>
      <c r="Y1707" s="94" t="str">
        <f>IF(X1707-J1707&gt;0,X1707-J1707,"0")</f>
        <v>0</v>
      </c>
      <c r="Z1707" s="94"/>
      <c r="AA1707" s="96" t="str">
        <f t="shared" si="1407"/>
        <v>0</v>
      </c>
      <c r="AB1707" s="91">
        <v>301.26742000000002</v>
      </c>
      <c r="AC1707" s="119"/>
    </row>
    <row r="1708" spans="1:34" s="4" customFormat="1" ht="15" customHeight="1">
      <c r="A1708" s="81" t="s">
        <v>6712</v>
      </c>
      <c r="B1708" s="90">
        <v>1013196350</v>
      </c>
      <c r="C1708" s="91">
        <f>SUM(U1708+AA1708)</f>
        <v>19.870150000000002</v>
      </c>
      <c r="D1708" s="294">
        <v>13586834</v>
      </c>
      <c r="E1708" s="90" t="s">
        <v>1673</v>
      </c>
      <c r="F1708" s="90" t="s">
        <v>6713</v>
      </c>
      <c r="G1708" s="90" t="s">
        <v>2362</v>
      </c>
      <c r="H1708" s="93" t="s">
        <v>6714</v>
      </c>
      <c r="I1708" s="94">
        <v>0</v>
      </c>
      <c r="J1708" s="94">
        <v>0</v>
      </c>
      <c r="K1708" s="95">
        <v>1.9970000000000002E-2</v>
      </c>
      <c r="L1708" s="96">
        <v>0.08</v>
      </c>
      <c r="M1708" s="96">
        <f t="shared" ref="M1708" si="1408">I1708*K1708</f>
        <v>0</v>
      </c>
      <c r="N1708" s="96">
        <f t="shared" ref="N1708" si="1409">J1708*L1708</f>
        <v>0</v>
      </c>
      <c r="O1708" s="96" t="s">
        <v>27</v>
      </c>
      <c r="P1708" s="187">
        <v>1</v>
      </c>
      <c r="Q1708" s="98">
        <f>VLOOKUP(H1708,[1]Billing!$I$2:$S$2302,11,FALSE)</f>
        <v>996</v>
      </c>
      <c r="R1708" s="94">
        <f t="shared" ref="R1708" si="1410">Q1708-P1708</f>
        <v>995</v>
      </c>
      <c r="S1708" s="94">
        <f>IF(R1708-I1708&gt;0, R1708-I1708,"0")</f>
        <v>995</v>
      </c>
      <c r="T1708" s="94"/>
      <c r="U1708" s="96">
        <f>IF(S1708&gt;0,S1708*K1708,"0")</f>
        <v>19.870150000000002</v>
      </c>
      <c r="V1708" s="99">
        <v>0</v>
      </c>
      <c r="W1708" s="100">
        <f>VLOOKUP(H1708,[1]Billing!$I$2:$Y$2302,17,FALSE)</f>
        <v>1119</v>
      </c>
      <c r="X1708" s="94">
        <f t="shared" ref="X1708" si="1411">W1708-V1708</f>
        <v>1119</v>
      </c>
      <c r="Y1708" s="94">
        <f>IF(X1708-J1708&gt;0,X1708-J1708,"0")</f>
        <v>1119</v>
      </c>
      <c r="Z1708" s="94"/>
      <c r="AA1708" s="96" t="str">
        <f t="shared" ref="AA1708" si="1412">IF(Z1708&gt;0,Z1708*L1708,"0")</f>
        <v>0</v>
      </c>
      <c r="AB1708" s="91">
        <v>19.870150000000002</v>
      </c>
      <c r="AC1708" s="119"/>
    </row>
    <row r="1709" spans="1:34" s="4" customFormat="1" ht="15" customHeight="1">
      <c r="A1709" s="81" t="s">
        <v>6715</v>
      </c>
      <c r="B1709" s="90">
        <v>1013196370</v>
      </c>
      <c r="C1709" s="91">
        <f>SUM(U1709+AA1709)</f>
        <v>118.46692</v>
      </c>
      <c r="D1709" s="653">
        <v>12355071</v>
      </c>
      <c r="E1709" s="90" t="s">
        <v>1673</v>
      </c>
      <c r="F1709" s="90" t="s">
        <v>4710</v>
      </c>
      <c r="G1709" s="90" t="s">
        <v>2296</v>
      </c>
      <c r="H1709" s="93" t="s">
        <v>6694</v>
      </c>
      <c r="I1709" s="94">
        <v>0</v>
      </c>
      <c r="J1709" s="94">
        <v>0</v>
      </c>
      <c r="K1709" s="95">
        <v>1.9970000000000002E-2</v>
      </c>
      <c r="L1709" s="96">
        <v>0.08</v>
      </c>
      <c r="M1709" s="96">
        <f>I1709*K1709</f>
        <v>0</v>
      </c>
      <c r="N1709" s="96">
        <f>J1709*L1709</f>
        <v>0</v>
      </c>
      <c r="O1709" s="96" t="s">
        <v>27</v>
      </c>
      <c r="P1709" s="187">
        <v>47205</v>
      </c>
      <c r="Q1709" s="98">
        <f>VLOOKUP(H1709,Devices!$A$2:$C$2077,3,FALSE)</f>
        <v>47641</v>
      </c>
      <c r="R1709" s="94">
        <f>Q1709-P1709</f>
        <v>436</v>
      </c>
      <c r="S1709" s="94"/>
      <c r="T1709" s="94">
        <f>IF(R1709-I1709&gt;0, R1709-I1709,"0")</f>
        <v>436</v>
      </c>
      <c r="U1709" s="96">
        <f>IF(T1709&gt;0,T1709*K1709,"0")</f>
        <v>8.7069200000000002</v>
      </c>
      <c r="V1709" s="99">
        <v>35685</v>
      </c>
      <c r="W1709" s="100">
        <f>VLOOKUP(H1709,Devices!$A$2:$D$2077,4,FALSE)</f>
        <v>37057</v>
      </c>
      <c r="X1709" s="94">
        <f>W1709-V1709</f>
        <v>1372</v>
      </c>
      <c r="Y1709" s="94"/>
      <c r="Z1709" s="94">
        <f>IF(X1709-J1709&gt;0,X1709-J1709,"0")</f>
        <v>1372</v>
      </c>
      <c r="AA1709" s="96">
        <f>IF(Z1709&gt;0,Z1709*L1709,"0")</f>
        <v>109.76</v>
      </c>
      <c r="AB1709" s="91">
        <v>118.46692</v>
      </c>
      <c r="AC1709" s="119"/>
    </row>
    <row r="1710" spans="1:34" s="3" customFormat="1" ht="15" customHeight="1">
      <c r="A1710" s="81">
        <v>216</v>
      </c>
      <c r="B1710" s="90">
        <v>1012143690</v>
      </c>
      <c r="C1710" s="91">
        <f>SUM(U1710+AA1710)</f>
        <v>16.934560000000001</v>
      </c>
      <c r="D1710" s="653">
        <v>12602171</v>
      </c>
      <c r="E1710" s="90" t="s">
        <v>1675</v>
      </c>
      <c r="F1710" s="90" t="s">
        <v>1677</v>
      </c>
      <c r="G1710" s="90" t="s">
        <v>1157</v>
      </c>
      <c r="H1710" s="93" t="s">
        <v>1678</v>
      </c>
      <c r="I1710" s="94">
        <v>0</v>
      </c>
      <c r="J1710" s="94">
        <v>0</v>
      </c>
      <c r="K1710" s="95">
        <v>1.9970000000000002E-2</v>
      </c>
      <c r="L1710" s="96">
        <v>0.08</v>
      </c>
      <c r="M1710" s="96">
        <f t="shared" si="1388"/>
        <v>0</v>
      </c>
      <c r="N1710" s="96">
        <f t="shared" si="1389"/>
        <v>0</v>
      </c>
      <c r="O1710" s="96" t="s">
        <v>27</v>
      </c>
      <c r="P1710" s="187">
        <v>84275</v>
      </c>
      <c r="Q1710" s="98">
        <f>VLOOKUP(H1710,Devices!$A$2:$C$2077,3,FALSE)</f>
        <v>85123</v>
      </c>
      <c r="R1710" s="94">
        <f t="shared" si="1390"/>
        <v>848</v>
      </c>
      <c r="S1710" s="94"/>
      <c r="T1710" s="94">
        <f t="shared" ref="T1710:T1716" si="1413">IF(R1710-I1710&gt;0, R1710-I1710,"0")</f>
        <v>848</v>
      </c>
      <c r="U1710" s="96">
        <f t="shared" ref="U1710:U1716" si="1414">IF(T1710&gt;0,T1710*K1710,"0")</f>
        <v>16.934560000000001</v>
      </c>
      <c r="V1710" s="99">
        <v>0</v>
      </c>
      <c r="W1710" s="100">
        <f>VLOOKUP(H1710,Devices!$A$2:$D$2077,4,FALSE)</f>
        <v>0</v>
      </c>
      <c r="X1710" s="94">
        <f t="shared" si="1391"/>
        <v>0</v>
      </c>
      <c r="Y1710" s="94"/>
      <c r="Z1710" s="94" t="str">
        <f t="shared" ref="Z1710:Z1717" si="1415">IF(X1710-J1710&gt;0,X1710-J1710,"0")</f>
        <v>0</v>
      </c>
      <c r="AA1710" s="96">
        <f t="shared" si="1407"/>
        <v>0</v>
      </c>
      <c r="AB1710" s="91">
        <v>16.934560000000001</v>
      </c>
      <c r="AC1710" s="119"/>
      <c r="AF1710" s="4"/>
      <c r="AH1710" s="4"/>
    </row>
    <row r="1711" spans="1:34" s="3" customFormat="1" ht="15" customHeight="1">
      <c r="A1711" s="81">
        <v>216</v>
      </c>
      <c r="B1711" s="90">
        <v>1012143690</v>
      </c>
      <c r="C1711" s="91">
        <f>SUM(U1711+AA1711)</f>
        <v>17.673450000000003</v>
      </c>
      <c r="D1711" s="653">
        <v>12355388</v>
      </c>
      <c r="E1711" s="90" t="s">
        <v>1675</v>
      </c>
      <c r="F1711" s="90" t="s">
        <v>1679</v>
      </c>
      <c r="G1711" s="90" t="s">
        <v>40</v>
      </c>
      <c r="H1711" s="93" t="s">
        <v>1680</v>
      </c>
      <c r="I1711" s="94">
        <v>0</v>
      </c>
      <c r="J1711" s="94">
        <v>0</v>
      </c>
      <c r="K1711" s="95">
        <v>1.9970000000000002E-2</v>
      </c>
      <c r="L1711" s="96">
        <v>0.08</v>
      </c>
      <c r="M1711" s="96">
        <f t="shared" si="1388"/>
        <v>0</v>
      </c>
      <c r="N1711" s="96">
        <f t="shared" si="1389"/>
        <v>0</v>
      </c>
      <c r="O1711" s="96" t="s">
        <v>27</v>
      </c>
      <c r="P1711" s="98">
        <v>49371</v>
      </c>
      <c r="Q1711" s="98">
        <f>VLOOKUP(H1711,Devices!$A$2:$C$2077,3,FALSE)</f>
        <v>50256</v>
      </c>
      <c r="R1711" s="94">
        <f t="shared" si="1390"/>
        <v>885</v>
      </c>
      <c r="S1711" s="94"/>
      <c r="T1711" s="94">
        <f t="shared" si="1413"/>
        <v>885</v>
      </c>
      <c r="U1711" s="96">
        <f t="shared" si="1414"/>
        <v>17.673450000000003</v>
      </c>
      <c r="V1711" s="99">
        <v>0</v>
      </c>
      <c r="W1711" s="100">
        <v>0</v>
      </c>
      <c r="X1711" s="94">
        <f t="shared" si="1391"/>
        <v>0</v>
      </c>
      <c r="Y1711" s="94"/>
      <c r="Z1711" s="94" t="str">
        <f t="shared" si="1415"/>
        <v>0</v>
      </c>
      <c r="AA1711" s="96">
        <f t="shared" si="1407"/>
        <v>0</v>
      </c>
      <c r="AB1711" s="91">
        <v>17.673450000000003</v>
      </c>
      <c r="AC1711" s="119"/>
    </row>
    <row r="1712" spans="1:34" s="3" customFormat="1" ht="15" customHeight="1">
      <c r="A1712" s="81">
        <v>216</v>
      </c>
      <c r="B1712" s="90">
        <v>1012143690</v>
      </c>
      <c r="C1712" s="91">
        <f>SUM(U1712+AA1712)</f>
        <v>90.663800000000009</v>
      </c>
      <c r="D1712" s="653">
        <v>12355387</v>
      </c>
      <c r="E1712" s="90" t="s">
        <v>1675</v>
      </c>
      <c r="F1712" s="90" t="s">
        <v>1681</v>
      </c>
      <c r="G1712" s="90" t="s">
        <v>40</v>
      </c>
      <c r="H1712" s="93">
        <v>7948010</v>
      </c>
      <c r="I1712" s="94">
        <v>0</v>
      </c>
      <c r="J1712" s="94">
        <v>0</v>
      </c>
      <c r="K1712" s="95">
        <v>1.9970000000000002E-2</v>
      </c>
      <c r="L1712" s="96">
        <v>0.08</v>
      </c>
      <c r="M1712" s="96">
        <f t="shared" si="1388"/>
        <v>0</v>
      </c>
      <c r="N1712" s="96">
        <f t="shared" si="1389"/>
        <v>0</v>
      </c>
      <c r="O1712" s="96" t="s">
        <v>27</v>
      </c>
      <c r="P1712" s="187">
        <v>169927</v>
      </c>
      <c r="Q1712" s="98">
        <f>VLOOKUP(H1712,[1]Billing!$I$2:$S$2302,11,FALSE)</f>
        <v>174467</v>
      </c>
      <c r="R1712" s="94">
        <f t="shared" si="1390"/>
        <v>4540</v>
      </c>
      <c r="S1712" s="94"/>
      <c r="T1712" s="94">
        <f t="shared" si="1413"/>
        <v>4540</v>
      </c>
      <c r="U1712" s="96">
        <f t="shared" si="1414"/>
        <v>90.663800000000009</v>
      </c>
      <c r="V1712" s="99">
        <v>0</v>
      </c>
      <c r="W1712" s="100">
        <f>VLOOKUP(H1712,[1]Billing!$I$2:$Y$2302,17,FALSE)</f>
        <v>0</v>
      </c>
      <c r="X1712" s="94">
        <f t="shared" si="1391"/>
        <v>0</v>
      </c>
      <c r="Y1712" s="94"/>
      <c r="Z1712" s="94" t="str">
        <f t="shared" si="1415"/>
        <v>0</v>
      </c>
      <c r="AA1712" s="96">
        <f t="shared" si="1407"/>
        <v>0</v>
      </c>
      <c r="AB1712" s="91">
        <v>90.663800000000009</v>
      </c>
      <c r="AC1712" s="119"/>
    </row>
    <row r="1713" spans="1:34" s="3" customFormat="1" ht="15" customHeight="1">
      <c r="A1713" s="81" t="s">
        <v>4971</v>
      </c>
      <c r="B1713" s="90">
        <v>1012143690</v>
      </c>
      <c r="C1713" s="91">
        <f>SUM(U1713+AA1713)</f>
        <v>259.90541000000002</v>
      </c>
      <c r="D1713" s="653">
        <v>13775860</v>
      </c>
      <c r="E1713" s="90" t="s">
        <v>1675</v>
      </c>
      <c r="F1713" s="90" t="s">
        <v>1676</v>
      </c>
      <c r="G1713" s="90" t="s">
        <v>3423</v>
      </c>
      <c r="H1713" s="93" t="s">
        <v>4972</v>
      </c>
      <c r="I1713" s="94">
        <v>0</v>
      </c>
      <c r="J1713" s="94">
        <v>0</v>
      </c>
      <c r="K1713" s="95">
        <v>1.9970000000000002E-2</v>
      </c>
      <c r="L1713" s="96">
        <v>0.08</v>
      </c>
      <c r="M1713" s="96">
        <f t="shared" ref="M1713:N1715" si="1416">I1713*K1713</f>
        <v>0</v>
      </c>
      <c r="N1713" s="96">
        <f t="shared" si="1416"/>
        <v>0</v>
      </c>
      <c r="O1713" s="96" t="s">
        <v>27</v>
      </c>
      <c r="P1713" s="187">
        <v>143877</v>
      </c>
      <c r="Q1713" s="98">
        <f>VLOOKUP(H1713,Devices!$A$2:$C$2077,3,FALSE)</f>
        <v>153030</v>
      </c>
      <c r="R1713" s="94">
        <f>Q1713-P1713</f>
        <v>9153</v>
      </c>
      <c r="S1713" s="94"/>
      <c r="T1713" s="94">
        <f t="shared" si="1413"/>
        <v>9153</v>
      </c>
      <c r="U1713" s="96">
        <f t="shared" si="1414"/>
        <v>182.78541000000001</v>
      </c>
      <c r="V1713" s="99">
        <v>18936</v>
      </c>
      <c r="W1713" s="100">
        <f>VLOOKUP(H1713,Devices!$A$2:$D$2077,4,FALSE)</f>
        <v>19900</v>
      </c>
      <c r="X1713" s="94">
        <f>W1713-V1713</f>
        <v>964</v>
      </c>
      <c r="Y1713" s="94"/>
      <c r="Z1713" s="94">
        <f t="shared" si="1415"/>
        <v>964</v>
      </c>
      <c r="AA1713" s="96">
        <f>IF(Z1713&gt;0,Z1713*L1713,"0")</f>
        <v>77.12</v>
      </c>
      <c r="AB1713" s="91">
        <v>259.90541000000002</v>
      </c>
      <c r="AC1713" s="119"/>
      <c r="AG1713" s="4"/>
    </row>
    <row r="1714" spans="1:34" s="3" customFormat="1" ht="15" customHeight="1">
      <c r="A1714" s="81">
        <v>218</v>
      </c>
      <c r="B1714" s="90">
        <v>1012143620</v>
      </c>
      <c r="C1714" s="91">
        <f>SUM(U1714+AA1714)</f>
        <v>106.26037000000001</v>
      </c>
      <c r="D1714" s="294">
        <v>12603535</v>
      </c>
      <c r="E1714" s="90" t="s">
        <v>1682</v>
      </c>
      <c r="F1714" s="90" t="s">
        <v>2765</v>
      </c>
      <c r="G1714" s="90" t="s">
        <v>1191</v>
      </c>
      <c r="H1714" s="93" t="s">
        <v>1684</v>
      </c>
      <c r="I1714" s="94">
        <v>0</v>
      </c>
      <c r="J1714" s="94">
        <v>0</v>
      </c>
      <c r="K1714" s="95">
        <v>1.9970000000000002E-2</v>
      </c>
      <c r="L1714" s="96">
        <v>0.08</v>
      </c>
      <c r="M1714" s="96">
        <f t="shared" si="1416"/>
        <v>0</v>
      </c>
      <c r="N1714" s="96">
        <f t="shared" si="1416"/>
        <v>0</v>
      </c>
      <c r="O1714" s="96" t="s">
        <v>27</v>
      </c>
      <c r="P1714" s="187">
        <v>1030155</v>
      </c>
      <c r="Q1714" s="98">
        <f>VLOOKUP(H1714,Devices!$A$2:$C$2077,3,FALSE)</f>
        <v>1035476</v>
      </c>
      <c r="R1714" s="94">
        <f>Q1714-P1714</f>
        <v>5321</v>
      </c>
      <c r="S1714" s="94"/>
      <c r="T1714" s="94">
        <f t="shared" si="1413"/>
        <v>5321</v>
      </c>
      <c r="U1714" s="96">
        <f t="shared" si="1414"/>
        <v>106.26037000000001</v>
      </c>
      <c r="V1714" s="99">
        <v>0</v>
      </c>
      <c r="W1714" s="100">
        <f>VLOOKUP(H1714,Devices!$A$2:$D$2077,4,FALSE)</f>
        <v>0</v>
      </c>
      <c r="X1714" s="94">
        <f>W1714-V1714</f>
        <v>0</v>
      </c>
      <c r="Y1714" s="94"/>
      <c r="Z1714" s="94" t="str">
        <f t="shared" si="1415"/>
        <v>0</v>
      </c>
      <c r="AA1714" s="96">
        <f>IF(Z1714&gt;0,Z1714*L1714,"0")</f>
        <v>0</v>
      </c>
      <c r="AB1714" s="91">
        <v>106.26037000000001</v>
      </c>
      <c r="AC1714" s="119"/>
      <c r="AF1714" s="4"/>
    </row>
    <row r="1715" spans="1:34" s="3" customFormat="1" ht="15" customHeight="1">
      <c r="A1715" s="81">
        <v>218</v>
      </c>
      <c r="B1715" s="90">
        <v>1012143620</v>
      </c>
      <c r="C1715" s="91">
        <f>SUM(U1715+AA1715)</f>
        <v>393.72852000000006</v>
      </c>
      <c r="D1715" s="294">
        <v>12603541</v>
      </c>
      <c r="E1715" s="90" t="s">
        <v>1682</v>
      </c>
      <c r="F1715" s="90" t="s">
        <v>1683</v>
      </c>
      <c r="G1715" s="90" t="s">
        <v>1191</v>
      </c>
      <c r="H1715" s="93" t="s">
        <v>1685</v>
      </c>
      <c r="I1715" s="94">
        <v>0</v>
      </c>
      <c r="J1715" s="94">
        <v>0</v>
      </c>
      <c r="K1715" s="95">
        <v>1.9970000000000002E-2</v>
      </c>
      <c r="L1715" s="96">
        <v>0.08</v>
      </c>
      <c r="M1715" s="96">
        <f t="shared" si="1416"/>
        <v>0</v>
      </c>
      <c r="N1715" s="96">
        <f t="shared" si="1416"/>
        <v>0</v>
      </c>
      <c r="O1715" s="96" t="s">
        <v>27</v>
      </c>
      <c r="P1715" s="187">
        <v>1063441</v>
      </c>
      <c r="Q1715" s="98">
        <f>VLOOKUP(H1715,Devices!$A$2:$C$2077,3,FALSE)</f>
        <v>1083157</v>
      </c>
      <c r="R1715" s="94">
        <f>Q1715-P1715</f>
        <v>19716</v>
      </c>
      <c r="S1715" s="94"/>
      <c r="T1715" s="94">
        <f t="shared" si="1413"/>
        <v>19716</v>
      </c>
      <c r="U1715" s="96">
        <f t="shared" si="1414"/>
        <v>393.72852000000006</v>
      </c>
      <c r="V1715" s="99">
        <v>0</v>
      </c>
      <c r="W1715" s="100">
        <f>VLOOKUP(H1715,Devices!$A$2:$D$2077,4,FALSE)</f>
        <v>0</v>
      </c>
      <c r="X1715" s="94">
        <f>W1715-V1715</f>
        <v>0</v>
      </c>
      <c r="Y1715" s="94"/>
      <c r="Z1715" s="94" t="str">
        <f t="shared" si="1415"/>
        <v>0</v>
      </c>
      <c r="AA1715" s="96">
        <f>IF(Z1715&gt;0,Z1715*L1715,"0")</f>
        <v>0</v>
      </c>
      <c r="AB1715" s="91">
        <v>393.72852000000006</v>
      </c>
      <c r="AC1715" s="119"/>
    </row>
    <row r="1716" spans="1:34" s="4" customFormat="1" ht="15" customHeight="1">
      <c r="A1716" s="81" t="s">
        <v>2294</v>
      </c>
      <c r="B1716" s="90">
        <v>1012143620</v>
      </c>
      <c r="C1716" s="91">
        <f>SUM(U1716+AA1716)</f>
        <v>307.39458999999999</v>
      </c>
      <c r="D1716" s="294">
        <v>12355656</v>
      </c>
      <c r="E1716" s="90" t="s">
        <v>1682</v>
      </c>
      <c r="F1716" s="90" t="s">
        <v>2295</v>
      </c>
      <c r="G1716" s="90" t="s">
        <v>2296</v>
      </c>
      <c r="H1716" s="93" t="s">
        <v>2297</v>
      </c>
      <c r="I1716" s="94">
        <v>0</v>
      </c>
      <c r="J1716" s="94">
        <v>0</v>
      </c>
      <c r="K1716" s="95">
        <v>1.9970000000000002E-2</v>
      </c>
      <c r="L1716" s="96">
        <v>0.08</v>
      </c>
      <c r="M1716" s="96">
        <f t="shared" si="1388"/>
        <v>0</v>
      </c>
      <c r="N1716" s="96">
        <f t="shared" si="1389"/>
        <v>0</v>
      </c>
      <c r="O1716" s="96" t="s">
        <v>27</v>
      </c>
      <c r="P1716" s="187">
        <v>24858</v>
      </c>
      <c r="Q1716" s="98">
        <f>VLOOKUP(H1716,Devices!$A$2:$C$2077,3,FALSE)</f>
        <v>25705</v>
      </c>
      <c r="R1716" s="94">
        <f t="shared" si="1390"/>
        <v>847</v>
      </c>
      <c r="S1716" s="94"/>
      <c r="T1716" s="94">
        <f t="shared" si="1413"/>
        <v>847</v>
      </c>
      <c r="U1716" s="96">
        <f t="shared" si="1414"/>
        <v>16.91459</v>
      </c>
      <c r="V1716" s="99">
        <v>87933</v>
      </c>
      <c r="W1716" s="100">
        <f>VLOOKUP(H1716,Devices!$A$2:$D$2077,4,FALSE)</f>
        <v>91564</v>
      </c>
      <c r="X1716" s="94">
        <f t="shared" si="1391"/>
        <v>3631</v>
      </c>
      <c r="Y1716" s="94"/>
      <c r="Z1716" s="94">
        <f t="shared" si="1415"/>
        <v>3631</v>
      </c>
      <c r="AA1716" s="96">
        <f>IF(Z1716&gt;0,Z1716*L1716,"0")</f>
        <v>290.48</v>
      </c>
      <c r="AB1716" s="91">
        <v>307.39458999999999</v>
      </c>
      <c r="AC1716" s="119"/>
      <c r="AF1716" s="3"/>
      <c r="AG1716" s="3"/>
      <c r="AH1716" s="3"/>
    </row>
    <row r="1717" spans="1:34" s="4" customFormat="1" ht="15" customHeight="1">
      <c r="A1717" s="81" t="s">
        <v>4316</v>
      </c>
      <c r="B1717" s="90">
        <v>1012142920</v>
      </c>
      <c r="C1717" s="91">
        <f>SUM(U1717+AA1717)</f>
        <v>1.6375400000000002</v>
      </c>
      <c r="D1717" s="294">
        <v>12356216</v>
      </c>
      <c r="E1717" s="90" t="s">
        <v>1682</v>
      </c>
      <c r="F1717" s="90" t="s">
        <v>4317</v>
      </c>
      <c r="G1717" s="90" t="s">
        <v>4318</v>
      </c>
      <c r="H1717" s="93" t="s">
        <v>4281</v>
      </c>
      <c r="I1717" s="94">
        <v>0</v>
      </c>
      <c r="J1717" s="94">
        <v>0</v>
      </c>
      <c r="K1717" s="95">
        <v>1.9970000000000002E-2</v>
      </c>
      <c r="L1717" s="96">
        <v>0.08</v>
      </c>
      <c r="M1717" s="96">
        <f t="shared" ref="M1717" si="1417">I1717*K1717</f>
        <v>0</v>
      </c>
      <c r="N1717" s="96">
        <f t="shared" ref="N1717" si="1418">J1717*L1717</f>
        <v>0</v>
      </c>
      <c r="O1717" s="96" t="s">
        <v>27</v>
      </c>
      <c r="P1717" s="187">
        <v>3352</v>
      </c>
      <c r="Q1717" s="98">
        <f>VLOOKUP(H1717,Devices!$A$2:$C$2077,3,FALSE)</f>
        <v>3434</v>
      </c>
      <c r="R1717" s="94">
        <f t="shared" ref="R1717" si="1419">Q1717-P1717</f>
        <v>82</v>
      </c>
      <c r="S1717" s="94"/>
      <c r="T1717" s="94">
        <f t="shared" ref="T1717" si="1420">IF(R1717-I1717&gt;0, R1717-I1717,"0")</f>
        <v>82</v>
      </c>
      <c r="U1717" s="96">
        <f t="shared" ref="U1717" si="1421">IF(T1717&gt;0,T1717*K1717,"0")</f>
        <v>1.6375400000000002</v>
      </c>
      <c r="V1717" s="99">
        <v>0</v>
      </c>
      <c r="W1717" s="100">
        <v>0</v>
      </c>
      <c r="X1717" s="94">
        <f t="shared" ref="X1717" si="1422">W1717-V1717</f>
        <v>0</v>
      </c>
      <c r="Y1717" s="94"/>
      <c r="Z1717" s="94" t="str">
        <f t="shared" si="1415"/>
        <v>0</v>
      </c>
      <c r="AA1717" s="96">
        <f>IF(Z1717&gt;0,Z1717*L1717,"0")</f>
        <v>0</v>
      </c>
      <c r="AB1717" s="91">
        <v>1.6375400000000002</v>
      </c>
      <c r="AC1717" s="119"/>
      <c r="AF1717" s="3"/>
    </row>
    <row r="1718" spans="1:34" s="3" customFormat="1" ht="15" customHeight="1">
      <c r="A1718" s="81">
        <v>219</v>
      </c>
      <c r="B1718" s="90">
        <v>1012143180</v>
      </c>
      <c r="C1718" s="91">
        <f>SUM(O1718+U1718+AA1718)</f>
        <v>1088.9807500000002</v>
      </c>
      <c r="D1718" s="294">
        <v>12603462</v>
      </c>
      <c r="E1718" s="90" t="s">
        <v>1686</v>
      </c>
      <c r="F1718" s="90" t="s">
        <v>1687</v>
      </c>
      <c r="G1718" s="90" t="s">
        <v>1287</v>
      </c>
      <c r="H1718" s="93" t="s">
        <v>1688</v>
      </c>
      <c r="I1718" s="94">
        <v>25000</v>
      </c>
      <c r="J1718" s="94">
        <v>0</v>
      </c>
      <c r="K1718" s="95">
        <v>2.0750000000000001E-2</v>
      </c>
      <c r="L1718" s="96">
        <v>0.08</v>
      </c>
      <c r="M1718" s="96">
        <f t="shared" si="1388"/>
        <v>518.75</v>
      </c>
      <c r="N1718" s="96">
        <f t="shared" si="1389"/>
        <v>0</v>
      </c>
      <c r="O1718" s="96">
        <f>M1718+N1718</f>
        <v>518.75</v>
      </c>
      <c r="P1718" s="187">
        <v>1959214</v>
      </c>
      <c r="Q1718" s="98">
        <f>VLOOKUP(H1718,Devices!$A$2:$C$2077,3,FALSE)</f>
        <v>2011695</v>
      </c>
      <c r="R1718" s="94">
        <f t="shared" si="1390"/>
        <v>52481</v>
      </c>
      <c r="S1718" s="94">
        <f>IF(R1718-I1718&gt;0, R1718-I1718,"0")</f>
        <v>27481</v>
      </c>
      <c r="T1718" s="94"/>
      <c r="U1718" s="96">
        <f>IF(S1718&gt;0,S1718*K1718,"0")</f>
        <v>570.23075000000006</v>
      </c>
      <c r="V1718" s="99">
        <v>0</v>
      </c>
      <c r="W1718" s="100">
        <f>VLOOKUP(H1718,Devices!$A$2:$D$2077,4,FALSE)</f>
        <v>0</v>
      </c>
      <c r="X1718" s="94">
        <f t="shared" si="1391"/>
        <v>0</v>
      </c>
      <c r="Y1718" s="94" t="str">
        <f>IF(X1718-J1718&gt;0,X1718-J1718,"0")</f>
        <v>0</v>
      </c>
      <c r="Z1718" s="94"/>
      <c r="AA1718" s="96">
        <f>IF(Y1718&gt;0,Y1718*L1718,"0")</f>
        <v>0</v>
      </c>
      <c r="AB1718" s="91">
        <v>1088.9807500000002</v>
      </c>
      <c r="AC1718" s="91"/>
      <c r="AF1718" s="4"/>
      <c r="AG1718" s="4"/>
      <c r="AH1718" s="4"/>
    </row>
    <row r="1719" spans="1:34" s="4" customFormat="1" ht="15" customHeight="1">
      <c r="A1719" s="81" t="s">
        <v>2448</v>
      </c>
      <c r="B1719" s="142">
        <v>1013194530</v>
      </c>
      <c r="C1719" s="91">
        <f>SUM(U1719+AA1719)</f>
        <v>126.84804</v>
      </c>
      <c r="D1719" s="294">
        <v>12355389</v>
      </c>
      <c r="E1719" s="90" t="s">
        <v>1689</v>
      </c>
      <c r="F1719" s="90" t="s">
        <v>1690</v>
      </c>
      <c r="G1719" s="90" t="s">
        <v>1170</v>
      </c>
      <c r="H1719" s="93" t="s">
        <v>1691</v>
      </c>
      <c r="I1719" s="94">
        <v>0</v>
      </c>
      <c r="J1719" s="94">
        <v>0</v>
      </c>
      <c r="K1719" s="95">
        <v>1.9970000000000002E-2</v>
      </c>
      <c r="L1719" s="96">
        <v>0.08</v>
      </c>
      <c r="M1719" s="96">
        <f t="shared" ref="M1719:M1741" si="1423">I1719*K1719</f>
        <v>0</v>
      </c>
      <c r="N1719" s="96">
        <f t="shared" ref="N1719:N1741" si="1424">J1719*L1719</f>
        <v>0</v>
      </c>
      <c r="O1719" s="96" t="s">
        <v>27</v>
      </c>
      <c r="P1719" s="187">
        <v>199293</v>
      </c>
      <c r="Q1719" s="98">
        <f>VLOOKUP(H1719,Devices!$A$2:$C$2077,3,FALSE)</f>
        <v>203025</v>
      </c>
      <c r="R1719" s="94">
        <f t="shared" ref="R1719:R1741" si="1425">Q1719-P1719</f>
        <v>3732</v>
      </c>
      <c r="S1719" s="94"/>
      <c r="T1719" s="94">
        <f>IF(R1719-I1719&gt;0, R1719-I1719,"0")</f>
        <v>3732</v>
      </c>
      <c r="U1719" s="96">
        <f>IF(T1719&gt;0,T1719*K1719,"0")</f>
        <v>74.528040000000004</v>
      </c>
      <c r="V1719" s="99">
        <v>49148</v>
      </c>
      <c r="W1719" s="100">
        <f>VLOOKUP(H1719,Devices!$A$2:$D$2077,4,FALSE)</f>
        <v>49802</v>
      </c>
      <c r="X1719" s="94">
        <f t="shared" ref="X1719:X1741" si="1426">W1719-V1719</f>
        <v>654</v>
      </c>
      <c r="Y1719" s="94"/>
      <c r="Z1719" s="94">
        <f>IF(X1719-J1719&gt;0,X1719-J1719,"0")</f>
        <v>654</v>
      </c>
      <c r="AA1719" s="96">
        <f>IF(Z1719&gt;0,Z1719*L1719,"0")</f>
        <v>52.32</v>
      </c>
      <c r="AB1719" s="91">
        <v>126.84804</v>
      </c>
      <c r="AC1719" s="654"/>
      <c r="AG1719" s="3"/>
      <c r="AH1719" s="3"/>
    </row>
    <row r="1720" spans="1:34" s="4" customFormat="1" ht="15" customHeight="1">
      <c r="A1720" s="81" t="s">
        <v>2784</v>
      </c>
      <c r="B1720" s="90">
        <v>1013194530</v>
      </c>
      <c r="C1720" s="91">
        <f>SUM(U1720+AA1720)</f>
        <v>11.06338</v>
      </c>
      <c r="D1720" s="294">
        <v>13022234</v>
      </c>
      <c r="E1720" s="90" t="s">
        <v>1689</v>
      </c>
      <c r="F1720" s="90" t="s">
        <v>2449</v>
      </c>
      <c r="G1720" s="90" t="s">
        <v>1254</v>
      </c>
      <c r="H1720" s="93" t="s">
        <v>2770</v>
      </c>
      <c r="I1720" s="94">
        <v>0</v>
      </c>
      <c r="J1720" s="94">
        <v>0</v>
      </c>
      <c r="K1720" s="95">
        <v>1.9970000000000002E-2</v>
      </c>
      <c r="L1720" s="96">
        <v>0.08</v>
      </c>
      <c r="M1720" s="96">
        <f t="shared" si="1423"/>
        <v>0</v>
      </c>
      <c r="N1720" s="96">
        <f t="shared" si="1424"/>
        <v>0</v>
      </c>
      <c r="O1720" s="96" t="s">
        <v>27</v>
      </c>
      <c r="P1720" s="187">
        <v>100527</v>
      </c>
      <c r="Q1720" s="98">
        <f>VLOOKUP(H1720,Devices!$A$2:$C$2077,3,FALSE)</f>
        <v>101081</v>
      </c>
      <c r="R1720" s="94">
        <f t="shared" si="1425"/>
        <v>554</v>
      </c>
      <c r="S1720" s="94"/>
      <c r="T1720" s="94">
        <f>IF(R1720-I1720&gt;0, R1720-I1720,"0")</f>
        <v>554</v>
      </c>
      <c r="U1720" s="96">
        <f>IF(T1720&gt;0,T1720*K1720,"0")</f>
        <v>11.06338</v>
      </c>
      <c r="V1720" s="99">
        <v>0</v>
      </c>
      <c r="W1720" s="100">
        <f>VLOOKUP(H1720,Devices!$A$2:$D$2077,4,FALSE)</f>
        <v>0</v>
      </c>
      <c r="X1720" s="94">
        <f t="shared" si="1426"/>
        <v>0</v>
      </c>
      <c r="Y1720" s="94"/>
      <c r="Z1720" s="94" t="str">
        <f>IF(X1720-J1720&gt;0,X1720-J1720,"0")</f>
        <v>0</v>
      </c>
      <c r="AA1720" s="96">
        <f>IF(Z1720&gt;0,Z1720*L1720,"0")</f>
        <v>0</v>
      </c>
      <c r="AB1720" s="91">
        <v>11.06338</v>
      </c>
      <c r="AC1720" s="654"/>
      <c r="AF1720" s="3"/>
    </row>
    <row r="1721" spans="1:34" s="4" customFormat="1" ht="15" customHeight="1">
      <c r="A1721" s="81" t="s">
        <v>3908</v>
      </c>
      <c r="B1721" s="90">
        <v>1013194520</v>
      </c>
      <c r="C1721" s="91">
        <f>SUM(O1721+U1721+AA1721)</f>
        <v>100.75</v>
      </c>
      <c r="D1721" s="92">
        <v>12356198</v>
      </c>
      <c r="E1721" s="90" t="s">
        <v>1689</v>
      </c>
      <c r="F1721" s="90" t="s">
        <v>3909</v>
      </c>
      <c r="G1721" s="90" t="s">
        <v>2296</v>
      </c>
      <c r="H1721" s="93" t="s">
        <v>3871</v>
      </c>
      <c r="I1721" s="94">
        <v>1000</v>
      </c>
      <c r="J1721" s="90">
        <v>1000</v>
      </c>
      <c r="K1721" s="95">
        <v>2.0750000000000001E-2</v>
      </c>
      <c r="L1721" s="96">
        <v>0.08</v>
      </c>
      <c r="M1721" s="96">
        <f t="shared" si="1423"/>
        <v>20.75</v>
      </c>
      <c r="N1721" s="96">
        <f t="shared" si="1424"/>
        <v>80</v>
      </c>
      <c r="O1721" s="96">
        <f>M1721+N1721</f>
        <v>100.75</v>
      </c>
      <c r="P1721" s="443">
        <v>14651</v>
      </c>
      <c r="Q1721" s="98">
        <f>VLOOKUP(H1721,Devices!$A$2:$C$2077,3,FALSE)</f>
        <v>15033</v>
      </c>
      <c r="R1721" s="94">
        <f t="shared" si="1425"/>
        <v>382</v>
      </c>
      <c r="S1721" s="94" t="str">
        <f>IF(R1721-I1721&gt;0, R1721-I1721,"0")</f>
        <v>0</v>
      </c>
      <c r="T1721" s="94"/>
      <c r="U1721" s="96">
        <f>IF(S1721&gt;0,S1721*K1721,"0")</f>
        <v>0</v>
      </c>
      <c r="V1721" s="99">
        <v>23218</v>
      </c>
      <c r="W1721" s="100">
        <f>VLOOKUP(H1721,Devices!$A$2:$D$2077,4,FALSE)</f>
        <v>23884</v>
      </c>
      <c r="X1721" s="94">
        <f t="shared" si="1426"/>
        <v>666</v>
      </c>
      <c r="Y1721" s="94" t="str">
        <f>IF(X1721-J1721&gt;0,X1721-J1721,"0")</f>
        <v>0</v>
      </c>
      <c r="Z1721" s="94"/>
      <c r="AA1721" s="96">
        <f>IF(Y1721&gt;0,Y1721*L1721,"0")</f>
        <v>0</v>
      </c>
      <c r="AB1721" s="91">
        <v>100.75</v>
      </c>
      <c r="AC1721" s="91"/>
    </row>
    <row r="1722" spans="1:34" s="4" customFormat="1" ht="15" customHeight="1">
      <c r="A1722" s="81" t="s">
        <v>4082</v>
      </c>
      <c r="B1722" s="90">
        <v>1013194540</v>
      </c>
      <c r="C1722" s="91">
        <f>SUM(U1722+AA1722)</f>
        <v>272.15116</v>
      </c>
      <c r="D1722" s="294">
        <v>12355964</v>
      </c>
      <c r="E1722" s="90" t="s">
        <v>1689</v>
      </c>
      <c r="F1722" s="90" t="s">
        <v>4083</v>
      </c>
      <c r="G1722" s="90" t="s">
        <v>2200</v>
      </c>
      <c r="H1722" s="93" t="s">
        <v>4052</v>
      </c>
      <c r="I1722" s="94">
        <v>0</v>
      </c>
      <c r="J1722" s="94">
        <v>0</v>
      </c>
      <c r="K1722" s="95">
        <v>1.9970000000000002E-2</v>
      </c>
      <c r="L1722" s="96">
        <v>0.08</v>
      </c>
      <c r="M1722" s="96">
        <f t="shared" si="1423"/>
        <v>0</v>
      </c>
      <c r="N1722" s="96">
        <f t="shared" si="1424"/>
        <v>0</v>
      </c>
      <c r="O1722" s="96" t="s">
        <v>27</v>
      </c>
      <c r="P1722" s="187">
        <v>172444</v>
      </c>
      <c r="Q1722" s="98">
        <f>VLOOKUP(H1722,Devices!$A$2:$C$2077,3,FALSE)</f>
        <v>186072</v>
      </c>
      <c r="R1722" s="94">
        <f t="shared" si="1425"/>
        <v>13628</v>
      </c>
      <c r="S1722" s="94"/>
      <c r="T1722" s="94">
        <f>IF(R1722-I1722&gt;0, R1722-I1722,"0")</f>
        <v>13628</v>
      </c>
      <c r="U1722" s="96">
        <f>IF(T1722&gt;0,T1722*K1722,"0")</f>
        <v>272.15116</v>
      </c>
      <c r="V1722" s="99">
        <v>0</v>
      </c>
      <c r="W1722" s="100">
        <v>0</v>
      </c>
      <c r="X1722" s="94">
        <f t="shared" si="1426"/>
        <v>0</v>
      </c>
      <c r="Y1722" s="94"/>
      <c r="Z1722" s="94" t="str">
        <f>IF(X1722-J1722&gt;0,X1722-J1722,"0")</f>
        <v>0</v>
      </c>
      <c r="AA1722" s="96">
        <f>IF(Z1722&gt;0,Z1722*L1722,"0")</f>
        <v>0</v>
      </c>
      <c r="AB1722" s="91">
        <v>272.15116</v>
      </c>
      <c r="AC1722" s="654"/>
    </row>
    <row r="1723" spans="1:34" s="4" customFormat="1" ht="15" customHeight="1">
      <c r="A1723" s="81" t="s">
        <v>4336</v>
      </c>
      <c r="B1723" s="90">
        <v>1013194540</v>
      </c>
      <c r="C1723" s="91">
        <f>SUM(O1723+U1723+AA1723)</f>
        <v>198.20400000000001</v>
      </c>
      <c r="D1723" s="92">
        <v>12356224</v>
      </c>
      <c r="E1723" s="90" t="s">
        <v>1689</v>
      </c>
      <c r="F1723" s="90" t="s">
        <v>4337</v>
      </c>
      <c r="G1723" s="90" t="s">
        <v>2280</v>
      </c>
      <c r="H1723" s="93" t="s">
        <v>4338</v>
      </c>
      <c r="I1723" s="94">
        <v>4000</v>
      </c>
      <c r="J1723" s="90">
        <v>0</v>
      </c>
      <c r="K1723" s="95">
        <v>2.0750000000000001E-2</v>
      </c>
      <c r="L1723" s="96">
        <v>0.08</v>
      </c>
      <c r="M1723" s="96">
        <f t="shared" si="1423"/>
        <v>83</v>
      </c>
      <c r="N1723" s="96">
        <f t="shared" si="1424"/>
        <v>0</v>
      </c>
      <c r="O1723" s="96">
        <f>M1723+N1723</f>
        <v>83</v>
      </c>
      <c r="P1723" s="443">
        <v>117830</v>
      </c>
      <c r="Q1723" s="98">
        <f>VLOOKUP(H1723,Devices!$A$2:$C$2077,3,FALSE)</f>
        <v>127382</v>
      </c>
      <c r="R1723" s="94">
        <f t="shared" si="1425"/>
        <v>9552</v>
      </c>
      <c r="S1723" s="94">
        <f>IF(R1723-I1723&gt;0, R1723-I1723,"0")</f>
        <v>5552</v>
      </c>
      <c r="T1723" s="94"/>
      <c r="U1723" s="96">
        <f>IF(S1723&gt;0,S1723*K1723,"0")</f>
        <v>115.20400000000001</v>
      </c>
      <c r="V1723" s="99">
        <v>0</v>
      </c>
      <c r="W1723" s="100">
        <v>0</v>
      </c>
      <c r="X1723" s="94">
        <f t="shared" si="1426"/>
        <v>0</v>
      </c>
      <c r="Y1723" s="94" t="str">
        <f>IF(X1723-J1723&gt;0,X1723-J1723,"0")</f>
        <v>0</v>
      </c>
      <c r="Z1723" s="94"/>
      <c r="AA1723" s="96">
        <f>IF(Y1723&gt;0,Y1723*L1723,"0")</f>
        <v>0</v>
      </c>
      <c r="AB1723" s="91">
        <v>198.20400000000001</v>
      </c>
      <c r="AC1723" s="91"/>
    </row>
    <row r="1724" spans="1:34" s="3" customFormat="1" ht="15" customHeight="1">
      <c r="A1724" s="81">
        <v>221</v>
      </c>
      <c r="B1724" s="90">
        <v>1012007180</v>
      </c>
      <c r="C1724" s="91">
        <f>SUM(O1724+U1724+AA1724)</f>
        <v>124.5</v>
      </c>
      <c r="D1724" s="92">
        <v>12601889</v>
      </c>
      <c r="E1724" s="90" t="s">
        <v>1692</v>
      </c>
      <c r="F1724" s="90" t="s">
        <v>1693</v>
      </c>
      <c r="G1724" s="90" t="s">
        <v>1753</v>
      </c>
      <c r="H1724" s="93" t="s">
        <v>1694</v>
      </c>
      <c r="I1724" s="94">
        <v>6000</v>
      </c>
      <c r="J1724" s="90">
        <v>0</v>
      </c>
      <c r="K1724" s="95">
        <v>2.0750000000000001E-2</v>
      </c>
      <c r="L1724" s="96">
        <v>0.08</v>
      </c>
      <c r="M1724" s="96">
        <f t="shared" si="1423"/>
        <v>124.5</v>
      </c>
      <c r="N1724" s="96">
        <f t="shared" si="1424"/>
        <v>0</v>
      </c>
      <c r="O1724" s="96">
        <f>M1724+N1724</f>
        <v>124.5</v>
      </c>
      <c r="P1724" s="443">
        <v>132476</v>
      </c>
      <c r="Q1724" s="98">
        <f>VLOOKUP(H1724,Devices!$A$2:$C$2077,3,FALSE)</f>
        <v>134865</v>
      </c>
      <c r="R1724" s="94">
        <f t="shared" si="1425"/>
        <v>2389</v>
      </c>
      <c r="S1724" s="94" t="str">
        <f>IF(R1724-I1724&gt;0, R1724-I1724,"0")</f>
        <v>0</v>
      </c>
      <c r="T1724" s="94"/>
      <c r="U1724" s="96">
        <f>IF(S1724&gt;0,S1724*K1724,"0")</f>
        <v>0</v>
      </c>
      <c r="V1724" s="99">
        <v>0</v>
      </c>
      <c r="W1724" s="100">
        <f>VLOOKUP(H1724,Devices!$A$2:$D$2077,4,FALSE)</f>
        <v>0</v>
      </c>
      <c r="X1724" s="94">
        <f t="shared" si="1426"/>
        <v>0</v>
      </c>
      <c r="Y1724" s="94" t="str">
        <f>IF(X1724-J1724&gt;0,X1724-J1724,"0")</f>
        <v>0</v>
      </c>
      <c r="Z1724" s="94"/>
      <c r="AA1724" s="96">
        <f>IF(Y1724&gt;0,Y1724*L1724,"0")</f>
        <v>0</v>
      </c>
      <c r="AB1724" s="91">
        <v>124.5</v>
      </c>
      <c r="AC1724" s="91"/>
      <c r="AF1724" s="4"/>
      <c r="AG1724" s="4"/>
      <c r="AH1724" s="4"/>
    </row>
    <row r="1725" spans="1:34" s="4" customFormat="1" ht="15" customHeight="1">
      <c r="A1725" s="81" t="s">
        <v>2383</v>
      </c>
      <c r="B1725" s="90">
        <v>1013194760</v>
      </c>
      <c r="C1725" s="91">
        <f>SUM(O1725+U1725+AA1725)</f>
        <v>41.5</v>
      </c>
      <c r="D1725" s="294">
        <v>12355685</v>
      </c>
      <c r="E1725" s="90" t="s">
        <v>2384</v>
      </c>
      <c r="F1725" s="90" t="s">
        <v>2385</v>
      </c>
      <c r="G1725" s="90" t="s">
        <v>1227</v>
      </c>
      <c r="H1725" s="120" t="s">
        <v>2386</v>
      </c>
      <c r="I1725" s="94">
        <v>2000</v>
      </c>
      <c r="J1725" s="90">
        <v>0</v>
      </c>
      <c r="K1725" s="95">
        <v>2.0750000000000001E-2</v>
      </c>
      <c r="L1725" s="96">
        <v>0.08</v>
      </c>
      <c r="M1725" s="96">
        <f t="shared" si="1423"/>
        <v>41.5</v>
      </c>
      <c r="N1725" s="96">
        <f t="shared" si="1424"/>
        <v>0</v>
      </c>
      <c r="O1725" s="96">
        <f>M1725+N1725</f>
        <v>41.5</v>
      </c>
      <c r="P1725" s="443">
        <v>67470</v>
      </c>
      <c r="Q1725" s="98">
        <v>67670</v>
      </c>
      <c r="R1725" s="94">
        <f t="shared" si="1425"/>
        <v>200</v>
      </c>
      <c r="S1725" s="94" t="str">
        <f>IF(R1725-I1725&gt;0, R1725-I1725,"0")</f>
        <v>0</v>
      </c>
      <c r="T1725" s="94"/>
      <c r="U1725" s="96">
        <f>IF(S1725&gt;0,S1725*K1725,"0")</f>
        <v>0</v>
      </c>
      <c r="V1725" s="99">
        <v>0</v>
      </c>
      <c r="W1725" s="100">
        <v>0</v>
      </c>
      <c r="X1725" s="94">
        <f t="shared" si="1426"/>
        <v>0</v>
      </c>
      <c r="Y1725" s="94" t="str">
        <f>IF(X1725-J1725&gt;0,X1725-J1725,"0")</f>
        <v>0</v>
      </c>
      <c r="Z1725" s="94"/>
      <c r="AA1725" s="96">
        <f>IF(Y1725&gt;0,Y1725*L1725,"0")</f>
        <v>0</v>
      </c>
      <c r="AB1725" s="91">
        <v>41.5</v>
      </c>
      <c r="AC1725" s="91"/>
      <c r="AG1725" s="3"/>
      <c r="AH1725" s="3"/>
    </row>
    <row r="1726" spans="1:34" s="4" customFormat="1" ht="15" customHeight="1">
      <c r="A1726" s="81" t="s">
        <v>2383</v>
      </c>
      <c r="B1726" s="90">
        <v>1013194760</v>
      </c>
      <c r="C1726" s="91">
        <f>SUM(O1726+U1726+AA1726)</f>
        <v>83</v>
      </c>
      <c r="D1726" s="294">
        <v>12355684</v>
      </c>
      <c r="E1726" s="90" t="s">
        <v>2384</v>
      </c>
      <c r="F1726" s="90" t="s">
        <v>2387</v>
      </c>
      <c r="G1726" s="90" t="s">
        <v>2280</v>
      </c>
      <c r="H1726" s="120" t="s">
        <v>2388</v>
      </c>
      <c r="I1726" s="94">
        <v>4000</v>
      </c>
      <c r="J1726" s="90">
        <v>0</v>
      </c>
      <c r="K1726" s="95">
        <v>2.0750000000000001E-2</v>
      </c>
      <c r="L1726" s="96">
        <v>0.08</v>
      </c>
      <c r="M1726" s="96">
        <f t="shared" si="1423"/>
        <v>83</v>
      </c>
      <c r="N1726" s="96">
        <f t="shared" si="1424"/>
        <v>0</v>
      </c>
      <c r="O1726" s="96">
        <f>M1726+N1726</f>
        <v>83</v>
      </c>
      <c r="P1726" s="443">
        <v>45545</v>
      </c>
      <c r="Q1726" s="98">
        <f>VLOOKUP(H1726,Devices!$A$2:$C$2077,3,FALSE)</f>
        <v>46808</v>
      </c>
      <c r="R1726" s="94">
        <f t="shared" si="1425"/>
        <v>1263</v>
      </c>
      <c r="S1726" s="94" t="str">
        <f>IF(R1726-I1726&gt;0, R1726-I1726,"0")</f>
        <v>0</v>
      </c>
      <c r="T1726" s="94"/>
      <c r="U1726" s="96">
        <f>IF(S1726&gt;0,S1726*K1726,"0")</f>
        <v>0</v>
      </c>
      <c r="V1726" s="99">
        <v>0</v>
      </c>
      <c r="W1726" s="100">
        <v>0</v>
      </c>
      <c r="X1726" s="94">
        <f t="shared" si="1426"/>
        <v>0</v>
      </c>
      <c r="Y1726" s="94" t="str">
        <f>IF(X1726-J1726&gt;0,X1726-J1726,"0")</f>
        <v>0</v>
      </c>
      <c r="Z1726" s="94"/>
      <c r="AA1726" s="96">
        <f>IF(Y1726&gt;0,Y1726*L1726,"0")</f>
        <v>0</v>
      </c>
      <c r="AB1726" s="91">
        <v>83</v>
      </c>
      <c r="AC1726" s="91"/>
      <c r="AF1726" s="3"/>
    </row>
    <row r="1727" spans="1:34" s="3" customFormat="1" ht="15" customHeight="1">
      <c r="A1727" s="81">
        <v>224</v>
      </c>
      <c r="B1727" s="90">
        <v>1058215000</v>
      </c>
      <c r="C1727" s="91">
        <f>SUM(O1727+U1727+AA1727)</f>
        <v>201.23500000000001</v>
      </c>
      <c r="D1727" s="92">
        <v>12603587</v>
      </c>
      <c r="E1727" s="90" t="s">
        <v>1713</v>
      </c>
      <c r="F1727" s="90" t="s">
        <v>1714</v>
      </c>
      <c r="G1727" s="90" t="s">
        <v>1762</v>
      </c>
      <c r="H1727" s="93" t="s">
        <v>1715</v>
      </c>
      <c r="I1727" s="94">
        <v>2500</v>
      </c>
      <c r="J1727" s="90">
        <v>1500</v>
      </c>
      <c r="K1727" s="95">
        <v>2.0750000000000001E-2</v>
      </c>
      <c r="L1727" s="96">
        <v>0.08</v>
      </c>
      <c r="M1727" s="96">
        <f t="shared" si="1423"/>
        <v>51.875</v>
      </c>
      <c r="N1727" s="96">
        <f t="shared" si="1424"/>
        <v>120</v>
      </c>
      <c r="O1727" s="96">
        <f>M1727+N1727</f>
        <v>171.875</v>
      </c>
      <c r="P1727" s="443">
        <v>40390</v>
      </c>
      <c r="Q1727" s="98">
        <f>VLOOKUP(H1727,Devices!$A$2:$C$2077,3,FALSE)</f>
        <v>41093</v>
      </c>
      <c r="R1727" s="94">
        <f t="shared" si="1425"/>
        <v>703</v>
      </c>
      <c r="S1727" s="94" t="str">
        <f>IF(R1727-I1727&gt;0, R1727-I1727,"0")</f>
        <v>0</v>
      </c>
      <c r="T1727" s="94"/>
      <c r="U1727" s="96">
        <f>IF(S1727&gt;0,S1727*K1727,"0")</f>
        <v>0</v>
      </c>
      <c r="V1727" s="99">
        <v>63884</v>
      </c>
      <c r="W1727" s="100">
        <f>VLOOKUP(H1727,Devices!$A$2:$D$2077,4,FALSE)</f>
        <v>65751</v>
      </c>
      <c r="X1727" s="94">
        <f t="shared" si="1426"/>
        <v>1867</v>
      </c>
      <c r="Y1727" s="94">
        <f>IF(X1727-J1727&gt;0,X1727-J1727,"0")</f>
        <v>367</v>
      </c>
      <c r="Z1727" s="94"/>
      <c r="AA1727" s="96">
        <f>IF(Y1727&gt;0,Y1727*L1727,"0")</f>
        <v>29.36</v>
      </c>
      <c r="AB1727" s="91">
        <v>201.23500000000001</v>
      </c>
      <c r="AC1727" s="91"/>
      <c r="AF1727" s="4"/>
      <c r="AG1727" s="4"/>
      <c r="AH1727" s="4"/>
    </row>
    <row r="1728" spans="1:34" s="3" customFormat="1" ht="15" customHeight="1">
      <c r="A1728" s="81">
        <v>225</v>
      </c>
      <c r="B1728" s="90">
        <v>1012007640</v>
      </c>
      <c r="C1728" s="91">
        <f>SUM(U1728+AA1728)</f>
        <v>333.9606</v>
      </c>
      <c r="D1728" s="294">
        <v>12602814</v>
      </c>
      <c r="E1728" s="90" t="s">
        <v>1562</v>
      </c>
      <c r="F1728" s="90" t="s">
        <v>1587</v>
      </c>
      <c r="G1728" s="90" t="s">
        <v>1762</v>
      </c>
      <c r="H1728" s="93" t="s">
        <v>1563</v>
      </c>
      <c r="I1728" s="94">
        <v>0</v>
      </c>
      <c r="J1728" s="94">
        <v>0</v>
      </c>
      <c r="K1728" s="95">
        <v>1.9970000000000002E-2</v>
      </c>
      <c r="L1728" s="96">
        <v>0.08</v>
      </c>
      <c r="M1728" s="96">
        <f t="shared" si="1423"/>
        <v>0</v>
      </c>
      <c r="N1728" s="96">
        <f t="shared" si="1424"/>
        <v>0</v>
      </c>
      <c r="O1728" s="96" t="s">
        <v>27</v>
      </c>
      <c r="P1728" s="187">
        <v>244577</v>
      </c>
      <c r="Q1728" s="98">
        <f>VLOOKUP(H1728,Devices!$A$2:$C$2077,3,FALSE)</f>
        <v>248557</v>
      </c>
      <c r="R1728" s="94">
        <f t="shared" si="1425"/>
        <v>3980</v>
      </c>
      <c r="S1728" s="94"/>
      <c r="T1728" s="94">
        <f t="shared" ref="T1728:T1742" si="1427">IF(R1728-I1728&gt;0, R1728-I1728,"0")</f>
        <v>3980</v>
      </c>
      <c r="U1728" s="96">
        <f t="shared" ref="U1728:U1742" si="1428">IF(T1728&gt;0,T1728*K1728,"0")</f>
        <v>79.48060000000001</v>
      </c>
      <c r="V1728" s="99">
        <v>180101</v>
      </c>
      <c r="W1728" s="100">
        <f>VLOOKUP(H1728,Devices!$A$2:$D$2077,4,FALSE)</f>
        <v>183282</v>
      </c>
      <c r="X1728" s="94">
        <f t="shared" si="1426"/>
        <v>3181</v>
      </c>
      <c r="Y1728" s="94"/>
      <c r="Z1728" s="94">
        <f t="shared" ref="Z1728:Z1742" si="1429">IF(X1728-J1728&gt;0,X1728-J1728,"0")</f>
        <v>3181</v>
      </c>
      <c r="AA1728" s="96">
        <f t="shared" ref="AA1728:AA1742" si="1430">IF(Z1728&gt;0,Z1728*L1728,"0")</f>
        <v>254.48000000000002</v>
      </c>
      <c r="AB1728" s="91">
        <v>333.9606</v>
      </c>
      <c r="AC1728" s="119"/>
      <c r="AF1728" s="4"/>
    </row>
    <row r="1729" spans="1:34" s="3" customFormat="1" ht="15" customHeight="1">
      <c r="A1729" s="81">
        <v>225</v>
      </c>
      <c r="B1729" s="90">
        <v>1012007640</v>
      </c>
      <c r="C1729" s="91">
        <f>SUM(U1729+AA1729)</f>
        <v>72.204430000000002</v>
      </c>
      <c r="D1729" s="294">
        <v>12602825</v>
      </c>
      <c r="E1729" s="90" t="s">
        <v>1562</v>
      </c>
      <c r="F1729" s="90" t="s">
        <v>1565</v>
      </c>
      <c r="G1729" s="90" t="s">
        <v>1518</v>
      </c>
      <c r="H1729" s="93" t="s">
        <v>1566</v>
      </c>
      <c r="I1729" s="94">
        <v>0</v>
      </c>
      <c r="J1729" s="94">
        <v>0</v>
      </c>
      <c r="K1729" s="95">
        <v>1.9970000000000002E-2</v>
      </c>
      <c r="L1729" s="96">
        <v>0.08</v>
      </c>
      <c r="M1729" s="96">
        <f t="shared" si="1423"/>
        <v>0</v>
      </c>
      <c r="N1729" s="96">
        <f t="shared" si="1424"/>
        <v>0</v>
      </c>
      <c r="O1729" s="96" t="s">
        <v>27</v>
      </c>
      <c r="P1729" s="187">
        <v>33199</v>
      </c>
      <c r="Q1729" s="98">
        <f>VLOOKUP(H1729,Devices!$A$2:$C$2077,3,FALSE)</f>
        <v>33718</v>
      </c>
      <c r="R1729" s="94">
        <f t="shared" si="1425"/>
        <v>519</v>
      </c>
      <c r="S1729" s="94"/>
      <c r="T1729" s="94">
        <f t="shared" si="1427"/>
        <v>519</v>
      </c>
      <c r="U1729" s="96">
        <f t="shared" si="1428"/>
        <v>10.36443</v>
      </c>
      <c r="V1729" s="99">
        <v>49915</v>
      </c>
      <c r="W1729" s="100">
        <f>VLOOKUP(H1729,Devices!$A$2:$D$2077,4,FALSE)</f>
        <v>50688</v>
      </c>
      <c r="X1729" s="94">
        <f t="shared" si="1426"/>
        <v>773</v>
      </c>
      <c r="Y1729" s="94"/>
      <c r="Z1729" s="94">
        <f t="shared" si="1429"/>
        <v>773</v>
      </c>
      <c r="AA1729" s="96">
        <f t="shared" si="1430"/>
        <v>61.84</v>
      </c>
      <c r="AB1729" s="91">
        <v>72.204430000000002</v>
      </c>
      <c r="AC1729" s="119"/>
    </row>
    <row r="1730" spans="1:34" s="3" customFormat="1" ht="15" customHeight="1">
      <c r="A1730" s="81">
        <v>225</v>
      </c>
      <c r="B1730" s="90">
        <v>1012007640</v>
      </c>
      <c r="C1730" s="91">
        <f>SUM(U1730+AA1730)</f>
        <v>89.813790000000012</v>
      </c>
      <c r="D1730" s="294">
        <v>12355460</v>
      </c>
      <c r="E1730" s="90" t="s">
        <v>1562</v>
      </c>
      <c r="F1730" s="90" t="s">
        <v>1570</v>
      </c>
      <c r="G1730" s="90" t="s">
        <v>1569</v>
      </c>
      <c r="H1730" s="93" t="s">
        <v>1571</v>
      </c>
      <c r="I1730" s="94">
        <v>0</v>
      </c>
      <c r="J1730" s="94">
        <v>0</v>
      </c>
      <c r="K1730" s="95">
        <v>1.9970000000000002E-2</v>
      </c>
      <c r="L1730" s="96">
        <v>0.08</v>
      </c>
      <c r="M1730" s="96">
        <f t="shared" si="1423"/>
        <v>0</v>
      </c>
      <c r="N1730" s="96">
        <f t="shared" si="1424"/>
        <v>0</v>
      </c>
      <c r="O1730" s="96" t="s">
        <v>27</v>
      </c>
      <c r="P1730" s="187">
        <v>15225</v>
      </c>
      <c r="Q1730" s="98">
        <f>VLOOKUP(H1730,[1]Billing!$I$2:$S$2302,11,FALSE)</f>
        <v>15432</v>
      </c>
      <c r="R1730" s="94">
        <f t="shared" si="1425"/>
        <v>207</v>
      </c>
      <c r="S1730" s="94"/>
      <c r="T1730" s="94">
        <f t="shared" si="1427"/>
        <v>207</v>
      </c>
      <c r="U1730" s="96">
        <f t="shared" si="1428"/>
        <v>4.1337900000000003</v>
      </c>
      <c r="V1730" s="99">
        <v>39262</v>
      </c>
      <c r="W1730" s="100">
        <f>VLOOKUP(H1730,[1]Billing!$I$2:$Y$2302,17,FALSE)</f>
        <v>40333</v>
      </c>
      <c r="X1730" s="94">
        <f t="shared" si="1426"/>
        <v>1071</v>
      </c>
      <c r="Y1730" s="94"/>
      <c r="Z1730" s="94">
        <f t="shared" si="1429"/>
        <v>1071</v>
      </c>
      <c r="AA1730" s="96">
        <f t="shared" si="1430"/>
        <v>85.68</v>
      </c>
      <c r="AB1730" s="91">
        <v>89.813790000000012</v>
      </c>
      <c r="AC1730" s="119"/>
    </row>
    <row r="1731" spans="1:34" s="3" customFormat="1" ht="15" customHeight="1">
      <c r="A1731" s="81">
        <v>225</v>
      </c>
      <c r="B1731" s="90">
        <v>1012007640</v>
      </c>
      <c r="C1731" s="91">
        <f>SUM(U1731+AA1731)</f>
        <v>4.0339400000000003</v>
      </c>
      <c r="D1731" s="294">
        <v>12355470</v>
      </c>
      <c r="E1731" s="90" t="s">
        <v>1562</v>
      </c>
      <c r="F1731" s="90" t="s">
        <v>1574</v>
      </c>
      <c r="G1731" s="90" t="s">
        <v>904</v>
      </c>
      <c r="H1731" s="93" t="s">
        <v>1575</v>
      </c>
      <c r="I1731" s="94">
        <v>0</v>
      </c>
      <c r="J1731" s="94">
        <v>0</v>
      </c>
      <c r="K1731" s="95">
        <v>1.9970000000000002E-2</v>
      </c>
      <c r="L1731" s="96">
        <v>0.08</v>
      </c>
      <c r="M1731" s="96">
        <f t="shared" si="1423"/>
        <v>0</v>
      </c>
      <c r="N1731" s="96">
        <f t="shared" si="1424"/>
        <v>0</v>
      </c>
      <c r="O1731" s="96" t="s">
        <v>27</v>
      </c>
      <c r="P1731" s="187">
        <v>15289</v>
      </c>
      <c r="Q1731" s="98">
        <f>VLOOKUP(H1731,[1]Billing!$I$2:$S$2302,11,FALSE)</f>
        <v>15491</v>
      </c>
      <c r="R1731" s="94">
        <f t="shared" si="1425"/>
        <v>202</v>
      </c>
      <c r="S1731" s="94"/>
      <c r="T1731" s="94">
        <f t="shared" si="1427"/>
        <v>202</v>
      </c>
      <c r="U1731" s="96">
        <f t="shared" si="1428"/>
        <v>4.0339400000000003</v>
      </c>
      <c r="V1731" s="99">
        <v>0</v>
      </c>
      <c r="W1731" s="100">
        <f>VLOOKUP(H1731,[1]Billing!$I$2:$Y$2302,17,FALSE)</f>
        <v>0</v>
      </c>
      <c r="X1731" s="94">
        <f t="shared" si="1426"/>
        <v>0</v>
      </c>
      <c r="Y1731" s="94"/>
      <c r="Z1731" s="94" t="str">
        <f t="shared" si="1429"/>
        <v>0</v>
      </c>
      <c r="AA1731" s="96">
        <f t="shared" si="1430"/>
        <v>0</v>
      </c>
      <c r="AB1731" s="91">
        <v>4.0339400000000003</v>
      </c>
      <c r="AC1731" s="119"/>
    </row>
    <row r="1732" spans="1:34" s="3" customFormat="1" ht="15" customHeight="1">
      <c r="A1732" s="81">
        <v>225</v>
      </c>
      <c r="B1732" s="90">
        <v>1012007640</v>
      </c>
      <c r="C1732" s="91">
        <f>SUM(U1732+AA1732)</f>
        <v>0</v>
      </c>
      <c r="D1732" s="294">
        <v>12355459</v>
      </c>
      <c r="E1732" s="90" t="s">
        <v>1562</v>
      </c>
      <c r="F1732" s="90" t="s">
        <v>2049</v>
      </c>
      <c r="G1732" s="90" t="s">
        <v>904</v>
      </c>
      <c r="H1732" s="93" t="s">
        <v>1576</v>
      </c>
      <c r="I1732" s="94">
        <v>0</v>
      </c>
      <c r="J1732" s="94">
        <v>0</v>
      </c>
      <c r="K1732" s="95">
        <v>1.9970000000000002E-2</v>
      </c>
      <c r="L1732" s="96">
        <v>0.08</v>
      </c>
      <c r="M1732" s="96">
        <f t="shared" si="1423"/>
        <v>0</v>
      </c>
      <c r="N1732" s="96">
        <f t="shared" si="1424"/>
        <v>0</v>
      </c>
      <c r="O1732" s="96" t="s">
        <v>27</v>
      </c>
      <c r="P1732" s="187">
        <v>48522</v>
      </c>
      <c r="Q1732" s="98">
        <f>VLOOKUP(H1732,Devices!$A$2:$C$2077,3,FALSE)</f>
        <v>48522</v>
      </c>
      <c r="R1732" s="94">
        <f t="shared" si="1425"/>
        <v>0</v>
      </c>
      <c r="S1732" s="94"/>
      <c r="T1732" s="94" t="str">
        <f t="shared" si="1427"/>
        <v>0</v>
      </c>
      <c r="U1732" s="96">
        <f t="shared" si="1428"/>
        <v>0</v>
      </c>
      <c r="V1732" s="99">
        <v>0</v>
      </c>
      <c r="W1732" s="100">
        <f>VLOOKUP(H1732,Devices!$A$2:$D$2077,4,FALSE)</f>
        <v>0</v>
      </c>
      <c r="X1732" s="94">
        <f t="shared" si="1426"/>
        <v>0</v>
      </c>
      <c r="Y1732" s="94"/>
      <c r="Z1732" s="94" t="str">
        <f t="shared" si="1429"/>
        <v>0</v>
      </c>
      <c r="AA1732" s="96">
        <f t="shared" si="1430"/>
        <v>0</v>
      </c>
      <c r="AB1732" s="91">
        <v>0</v>
      </c>
      <c r="AC1732" s="119"/>
    </row>
    <row r="1733" spans="1:34" s="3" customFormat="1" ht="15" customHeight="1">
      <c r="A1733" s="81">
        <v>225</v>
      </c>
      <c r="B1733" s="90">
        <v>1012007640</v>
      </c>
      <c r="C1733" s="91">
        <f>SUM(U1733+AA1733)</f>
        <v>9.2999700000000001</v>
      </c>
      <c r="D1733" s="294">
        <v>12355450</v>
      </c>
      <c r="E1733" s="90" t="s">
        <v>1562</v>
      </c>
      <c r="F1733" s="90" t="s">
        <v>1577</v>
      </c>
      <c r="G1733" s="90" t="s">
        <v>1578</v>
      </c>
      <c r="H1733" s="93" t="s">
        <v>1579</v>
      </c>
      <c r="I1733" s="94">
        <v>0</v>
      </c>
      <c r="J1733" s="94">
        <v>0</v>
      </c>
      <c r="K1733" s="95">
        <v>1.9970000000000002E-2</v>
      </c>
      <c r="L1733" s="96">
        <v>0.08</v>
      </c>
      <c r="M1733" s="96">
        <f t="shared" si="1423"/>
        <v>0</v>
      </c>
      <c r="N1733" s="96">
        <f t="shared" si="1424"/>
        <v>0</v>
      </c>
      <c r="O1733" s="96" t="s">
        <v>27</v>
      </c>
      <c r="P1733" s="187">
        <v>4802</v>
      </c>
      <c r="Q1733" s="98">
        <f>VLOOKUP(H1733,Devices!$A$2:$C$2077,3,FALSE)</f>
        <v>4803</v>
      </c>
      <c r="R1733" s="94">
        <f t="shared" si="1425"/>
        <v>1</v>
      </c>
      <c r="S1733" s="94"/>
      <c r="T1733" s="94">
        <f t="shared" si="1427"/>
        <v>1</v>
      </c>
      <c r="U1733" s="96">
        <f t="shared" si="1428"/>
        <v>1.9970000000000002E-2</v>
      </c>
      <c r="V1733" s="99">
        <v>20367</v>
      </c>
      <c r="W1733" s="100">
        <f>VLOOKUP(H1733,Devices!$A$2:$D$2077,4,FALSE)</f>
        <v>20483</v>
      </c>
      <c r="X1733" s="94">
        <f t="shared" si="1426"/>
        <v>116</v>
      </c>
      <c r="Y1733" s="94"/>
      <c r="Z1733" s="94">
        <f t="shared" si="1429"/>
        <v>116</v>
      </c>
      <c r="AA1733" s="96">
        <f t="shared" si="1430"/>
        <v>9.2799999999999994</v>
      </c>
      <c r="AB1733" s="91">
        <v>9.2999700000000001</v>
      </c>
      <c r="AC1733" s="119"/>
    </row>
    <row r="1734" spans="1:34" s="3" customFormat="1" ht="15" customHeight="1">
      <c r="A1734" s="81">
        <v>225</v>
      </c>
      <c r="B1734" s="90">
        <v>1012007640</v>
      </c>
      <c r="C1734" s="91">
        <f>SUM(U1734+AA1734)</f>
        <v>20.7164</v>
      </c>
      <c r="D1734" s="294">
        <v>12355449</v>
      </c>
      <c r="E1734" s="90" t="s">
        <v>1562</v>
      </c>
      <c r="F1734" s="90" t="s">
        <v>1580</v>
      </c>
      <c r="G1734" s="90" t="s">
        <v>1578</v>
      </c>
      <c r="H1734" s="93" t="s">
        <v>1581</v>
      </c>
      <c r="I1734" s="94">
        <v>0</v>
      </c>
      <c r="J1734" s="94">
        <v>0</v>
      </c>
      <c r="K1734" s="95">
        <v>1.9970000000000002E-2</v>
      </c>
      <c r="L1734" s="96">
        <v>0.08</v>
      </c>
      <c r="M1734" s="96">
        <f t="shared" si="1423"/>
        <v>0</v>
      </c>
      <c r="N1734" s="96">
        <f t="shared" si="1424"/>
        <v>0</v>
      </c>
      <c r="O1734" s="96" t="s">
        <v>27</v>
      </c>
      <c r="P1734" s="187">
        <v>14761</v>
      </c>
      <c r="Q1734" s="98">
        <f>VLOOKUP(H1734,Devices!$A$2:$C$2077,3,FALSE)</f>
        <v>14881</v>
      </c>
      <c r="R1734" s="94">
        <f t="shared" si="1425"/>
        <v>120</v>
      </c>
      <c r="S1734" s="94"/>
      <c r="T1734" s="94">
        <f t="shared" si="1427"/>
        <v>120</v>
      </c>
      <c r="U1734" s="96">
        <f t="shared" si="1428"/>
        <v>2.3964000000000003</v>
      </c>
      <c r="V1734" s="99">
        <v>23078</v>
      </c>
      <c r="W1734" s="100">
        <f>VLOOKUP(H1734,Devices!$A$2:$D$2077,4,FALSE)</f>
        <v>23307</v>
      </c>
      <c r="X1734" s="94">
        <f t="shared" si="1426"/>
        <v>229</v>
      </c>
      <c r="Y1734" s="94"/>
      <c r="Z1734" s="94">
        <f t="shared" si="1429"/>
        <v>229</v>
      </c>
      <c r="AA1734" s="96">
        <f t="shared" si="1430"/>
        <v>18.32</v>
      </c>
      <c r="AB1734" s="91">
        <v>20.7164</v>
      </c>
      <c r="AC1734" s="119"/>
    </row>
    <row r="1735" spans="1:34" s="3" customFormat="1" ht="15" customHeight="1">
      <c r="A1735" s="81">
        <v>225</v>
      </c>
      <c r="B1735" s="90">
        <v>1012007640</v>
      </c>
      <c r="C1735" s="91">
        <f>SUM(U1735+AA1735)</f>
        <v>59.776850000000003</v>
      </c>
      <c r="D1735" s="294">
        <v>12355452</v>
      </c>
      <c r="E1735" s="90" t="s">
        <v>1562</v>
      </c>
      <c r="F1735" s="90" t="s">
        <v>5258</v>
      </c>
      <c r="G1735" s="90" t="s">
        <v>1765</v>
      </c>
      <c r="H1735" s="93" t="s">
        <v>1583</v>
      </c>
      <c r="I1735" s="94">
        <v>0</v>
      </c>
      <c r="J1735" s="94">
        <v>0</v>
      </c>
      <c r="K1735" s="95">
        <v>1.9970000000000002E-2</v>
      </c>
      <c r="L1735" s="96">
        <v>0.08</v>
      </c>
      <c r="M1735" s="96">
        <f t="shared" si="1423"/>
        <v>0</v>
      </c>
      <c r="N1735" s="96">
        <f t="shared" si="1424"/>
        <v>0</v>
      </c>
      <c r="O1735" s="96" t="s">
        <v>27</v>
      </c>
      <c r="P1735" s="187">
        <v>15242</v>
      </c>
      <c r="Q1735" s="98">
        <v>15347</v>
      </c>
      <c r="R1735" s="94">
        <f t="shared" si="1425"/>
        <v>105</v>
      </c>
      <c r="S1735" s="94"/>
      <c r="T1735" s="94">
        <f t="shared" si="1427"/>
        <v>105</v>
      </c>
      <c r="U1735" s="96">
        <f t="shared" si="1428"/>
        <v>2.0968500000000003</v>
      </c>
      <c r="V1735" s="99">
        <v>30262</v>
      </c>
      <c r="W1735" s="100">
        <v>30983</v>
      </c>
      <c r="X1735" s="94">
        <f t="shared" si="1426"/>
        <v>721</v>
      </c>
      <c r="Y1735" s="94"/>
      <c r="Z1735" s="94">
        <f t="shared" si="1429"/>
        <v>721</v>
      </c>
      <c r="AA1735" s="96">
        <f t="shared" si="1430"/>
        <v>57.68</v>
      </c>
      <c r="AB1735" s="91">
        <v>59.776850000000003</v>
      </c>
      <c r="AC1735" s="119"/>
    </row>
    <row r="1736" spans="1:34" s="3" customFormat="1" ht="15" customHeight="1">
      <c r="A1736" s="81">
        <v>225</v>
      </c>
      <c r="B1736" s="90">
        <v>1012007640</v>
      </c>
      <c r="C1736" s="91">
        <f>SUM(U1736+AA1736)</f>
        <v>14.56917</v>
      </c>
      <c r="D1736" s="294">
        <v>12355453</v>
      </c>
      <c r="E1736" s="90" t="s">
        <v>1562</v>
      </c>
      <c r="F1736" s="90" t="s">
        <v>1577</v>
      </c>
      <c r="G1736" s="90" t="s">
        <v>1765</v>
      </c>
      <c r="H1736" s="93" t="s">
        <v>1584</v>
      </c>
      <c r="I1736" s="94">
        <v>0</v>
      </c>
      <c r="J1736" s="94">
        <v>0</v>
      </c>
      <c r="K1736" s="95">
        <v>1.9970000000000002E-2</v>
      </c>
      <c r="L1736" s="96">
        <v>0.08</v>
      </c>
      <c r="M1736" s="96">
        <f t="shared" si="1423"/>
        <v>0</v>
      </c>
      <c r="N1736" s="96">
        <f t="shared" si="1424"/>
        <v>0</v>
      </c>
      <c r="O1736" s="96" t="s">
        <v>27</v>
      </c>
      <c r="P1736" s="187">
        <v>4279</v>
      </c>
      <c r="Q1736" s="98">
        <f>VLOOKUP(H1736,Devices!$A$2:$C$2077,3,FALSE)</f>
        <v>4640</v>
      </c>
      <c r="R1736" s="94">
        <f t="shared" si="1425"/>
        <v>361</v>
      </c>
      <c r="S1736" s="94"/>
      <c r="T1736" s="94">
        <f t="shared" si="1427"/>
        <v>361</v>
      </c>
      <c r="U1736" s="96">
        <f t="shared" si="1428"/>
        <v>7.2091700000000003</v>
      </c>
      <c r="V1736" s="99">
        <v>8546</v>
      </c>
      <c r="W1736" s="100">
        <f>VLOOKUP(H1736,Devices!$A$2:$D$2077,4,FALSE)</f>
        <v>8638</v>
      </c>
      <c r="X1736" s="94">
        <f t="shared" si="1426"/>
        <v>92</v>
      </c>
      <c r="Y1736" s="94"/>
      <c r="Z1736" s="94">
        <f t="shared" si="1429"/>
        <v>92</v>
      </c>
      <c r="AA1736" s="96">
        <f t="shared" si="1430"/>
        <v>7.36</v>
      </c>
      <c r="AB1736" s="91">
        <v>14.56917</v>
      </c>
      <c r="AC1736" s="119"/>
    </row>
    <row r="1737" spans="1:34" s="3" customFormat="1" ht="15" customHeight="1">
      <c r="A1737" s="81">
        <v>225</v>
      </c>
      <c r="B1737" s="90">
        <v>1012007640</v>
      </c>
      <c r="C1737" s="91">
        <f>SUM(U1737+AA1737)</f>
        <v>1.5177200000000002</v>
      </c>
      <c r="D1737" s="294">
        <v>12355465</v>
      </c>
      <c r="E1737" s="90" t="s">
        <v>1562</v>
      </c>
      <c r="F1737" s="90" t="s">
        <v>1588</v>
      </c>
      <c r="G1737" s="90" t="s">
        <v>904</v>
      </c>
      <c r="H1737" s="93" t="s">
        <v>1589</v>
      </c>
      <c r="I1737" s="94">
        <v>0</v>
      </c>
      <c r="J1737" s="94">
        <v>0</v>
      </c>
      <c r="K1737" s="95">
        <v>1.9970000000000002E-2</v>
      </c>
      <c r="L1737" s="96">
        <v>0.08</v>
      </c>
      <c r="M1737" s="96">
        <f t="shared" si="1423"/>
        <v>0</v>
      </c>
      <c r="N1737" s="96">
        <f t="shared" si="1424"/>
        <v>0</v>
      </c>
      <c r="O1737" s="96" t="s">
        <v>27</v>
      </c>
      <c r="P1737" s="187">
        <v>12131</v>
      </c>
      <c r="Q1737" s="98">
        <f>VLOOKUP(H1737,Devices!$A$2:$C$2077,3,FALSE)</f>
        <v>12207</v>
      </c>
      <c r="R1737" s="94">
        <f t="shared" si="1425"/>
        <v>76</v>
      </c>
      <c r="S1737" s="94"/>
      <c r="T1737" s="94">
        <f t="shared" si="1427"/>
        <v>76</v>
      </c>
      <c r="U1737" s="96">
        <f t="shared" si="1428"/>
        <v>1.5177200000000002</v>
      </c>
      <c r="V1737" s="99">
        <v>0</v>
      </c>
      <c r="W1737" s="100">
        <f>VLOOKUP(H1737,Devices!$A$2:$D$2077,4,FALSE)</f>
        <v>0</v>
      </c>
      <c r="X1737" s="94">
        <f t="shared" si="1426"/>
        <v>0</v>
      </c>
      <c r="Y1737" s="94"/>
      <c r="Z1737" s="94" t="str">
        <f t="shared" si="1429"/>
        <v>0</v>
      </c>
      <c r="AA1737" s="96">
        <f t="shared" si="1430"/>
        <v>0</v>
      </c>
      <c r="AB1737" s="91">
        <v>1.5177200000000002</v>
      </c>
      <c r="AC1737" s="119"/>
    </row>
    <row r="1738" spans="1:34" s="3" customFormat="1" ht="15" customHeight="1">
      <c r="A1738" s="81">
        <v>225</v>
      </c>
      <c r="B1738" s="90">
        <v>1012007640</v>
      </c>
      <c r="C1738" s="91">
        <f>SUM(U1738+AA1738)</f>
        <v>12.290430000000001</v>
      </c>
      <c r="D1738" s="294">
        <v>12355475</v>
      </c>
      <c r="E1738" s="90" t="s">
        <v>1562</v>
      </c>
      <c r="F1738" s="90" t="s">
        <v>1590</v>
      </c>
      <c r="G1738" s="90" t="s">
        <v>1765</v>
      </c>
      <c r="H1738" s="93" t="s">
        <v>1591</v>
      </c>
      <c r="I1738" s="94">
        <v>0</v>
      </c>
      <c r="J1738" s="94">
        <v>0</v>
      </c>
      <c r="K1738" s="95">
        <v>1.9970000000000002E-2</v>
      </c>
      <c r="L1738" s="96">
        <v>0.08</v>
      </c>
      <c r="M1738" s="96">
        <f t="shared" si="1423"/>
        <v>0</v>
      </c>
      <c r="N1738" s="96">
        <f t="shared" si="1424"/>
        <v>0</v>
      </c>
      <c r="O1738" s="96" t="s">
        <v>27</v>
      </c>
      <c r="P1738" s="187">
        <v>8085</v>
      </c>
      <c r="Q1738" s="98">
        <f>VLOOKUP(H1738,Devices!$A$2:$C$2077,3,FALSE)</f>
        <v>8404</v>
      </c>
      <c r="R1738" s="94">
        <f t="shared" si="1425"/>
        <v>319</v>
      </c>
      <c r="S1738" s="94"/>
      <c r="T1738" s="94">
        <f t="shared" si="1427"/>
        <v>319</v>
      </c>
      <c r="U1738" s="96">
        <f t="shared" si="1428"/>
        <v>6.3704300000000007</v>
      </c>
      <c r="V1738" s="99">
        <v>22709</v>
      </c>
      <c r="W1738" s="100">
        <f>VLOOKUP(H1738,Devices!$A$2:$D$2077,4,FALSE)</f>
        <v>22783</v>
      </c>
      <c r="X1738" s="94">
        <f t="shared" si="1426"/>
        <v>74</v>
      </c>
      <c r="Y1738" s="94"/>
      <c r="Z1738" s="94">
        <f t="shared" si="1429"/>
        <v>74</v>
      </c>
      <c r="AA1738" s="96">
        <f t="shared" si="1430"/>
        <v>5.92</v>
      </c>
      <c r="AB1738" s="91">
        <v>12.290430000000001</v>
      </c>
      <c r="AC1738" s="119"/>
    </row>
    <row r="1739" spans="1:34" s="4" customFormat="1" ht="15" customHeight="1">
      <c r="A1739" s="81" t="s">
        <v>2373</v>
      </c>
      <c r="B1739" s="90">
        <v>1012007640</v>
      </c>
      <c r="C1739" s="91">
        <f>SUM(U1739+AA1739)</f>
        <v>60.770310000000002</v>
      </c>
      <c r="D1739" s="294">
        <v>12601272</v>
      </c>
      <c r="E1739" s="90" t="s">
        <v>1562</v>
      </c>
      <c r="F1739" s="90" t="s">
        <v>2374</v>
      </c>
      <c r="G1739" s="90" t="s">
        <v>1518</v>
      </c>
      <c r="H1739" s="93" t="s">
        <v>2375</v>
      </c>
      <c r="I1739" s="94">
        <v>0</v>
      </c>
      <c r="J1739" s="94">
        <v>0</v>
      </c>
      <c r="K1739" s="95">
        <v>1.9970000000000002E-2</v>
      </c>
      <c r="L1739" s="96">
        <v>0.08</v>
      </c>
      <c r="M1739" s="96">
        <f t="shared" si="1423"/>
        <v>0</v>
      </c>
      <c r="N1739" s="96">
        <f t="shared" si="1424"/>
        <v>0</v>
      </c>
      <c r="O1739" s="96" t="s">
        <v>27</v>
      </c>
      <c r="P1739" s="187">
        <v>23443</v>
      </c>
      <c r="Q1739" s="98">
        <f>VLOOKUP(H1739,Devices!$A$2:$C$2077,3,FALSE)</f>
        <v>23766</v>
      </c>
      <c r="R1739" s="94">
        <f t="shared" si="1425"/>
        <v>323</v>
      </c>
      <c r="S1739" s="94"/>
      <c r="T1739" s="94">
        <f t="shared" si="1427"/>
        <v>323</v>
      </c>
      <c r="U1739" s="96">
        <f t="shared" si="1428"/>
        <v>6.4503100000000009</v>
      </c>
      <c r="V1739" s="99">
        <v>31008</v>
      </c>
      <c r="W1739" s="100">
        <f>VLOOKUP(H1739,Devices!$A$2:$D$2077,4,FALSE)</f>
        <v>31687</v>
      </c>
      <c r="X1739" s="94">
        <f t="shared" si="1426"/>
        <v>679</v>
      </c>
      <c r="Y1739" s="94"/>
      <c r="Z1739" s="94">
        <f t="shared" si="1429"/>
        <v>679</v>
      </c>
      <c r="AA1739" s="96">
        <f t="shared" si="1430"/>
        <v>54.32</v>
      </c>
      <c r="AB1739" s="91">
        <v>60.770310000000002</v>
      </c>
      <c r="AC1739" s="119"/>
      <c r="AF1739" s="3"/>
      <c r="AG1739" s="3"/>
      <c r="AH1739" s="3"/>
    </row>
    <row r="1740" spans="1:34" s="4" customFormat="1" ht="15" customHeight="1">
      <c r="A1740" s="81" t="s">
        <v>2748</v>
      </c>
      <c r="B1740" s="90">
        <v>1012007640</v>
      </c>
      <c r="C1740" s="91">
        <f>SUM(U1740+AA1740)</f>
        <v>163.42246</v>
      </c>
      <c r="D1740" s="294">
        <v>12602884</v>
      </c>
      <c r="E1740" s="90" t="s">
        <v>1562</v>
      </c>
      <c r="F1740" s="90" t="s">
        <v>2749</v>
      </c>
      <c r="G1740" s="90" t="s">
        <v>1181</v>
      </c>
      <c r="H1740" s="93" t="s">
        <v>2717</v>
      </c>
      <c r="I1740" s="94">
        <v>0</v>
      </c>
      <c r="J1740" s="94">
        <v>0</v>
      </c>
      <c r="K1740" s="95">
        <v>1.9970000000000002E-2</v>
      </c>
      <c r="L1740" s="96">
        <v>0.08</v>
      </c>
      <c r="M1740" s="96">
        <f t="shared" si="1423"/>
        <v>0</v>
      </c>
      <c r="N1740" s="96">
        <f t="shared" si="1424"/>
        <v>0</v>
      </c>
      <c r="O1740" s="96" t="s">
        <v>27</v>
      </c>
      <c r="P1740" s="187">
        <v>123923</v>
      </c>
      <c r="Q1740" s="98">
        <f>VLOOKUP(H1740,Devices!$A$2:$C$2077,3,FALSE)</f>
        <v>125841</v>
      </c>
      <c r="R1740" s="94">
        <f t="shared" si="1425"/>
        <v>1918</v>
      </c>
      <c r="S1740" s="94"/>
      <c r="T1740" s="94">
        <f t="shared" si="1427"/>
        <v>1918</v>
      </c>
      <c r="U1740" s="96">
        <f t="shared" si="1428"/>
        <v>38.302460000000004</v>
      </c>
      <c r="V1740" s="99">
        <v>189361</v>
      </c>
      <c r="W1740" s="100">
        <f>VLOOKUP(H1740,Devices!$A$2:$D$2077,4,FALSE)</f>
        <v>190925</v>
      </c>
      <c r="X1740" s="94">
        <f t="shared" si="1426"/>
        <v>1564</v>
      </c>
      <c r="Y1740" s="94"/>
      <c r="Z1740" s="94">
        <f t="shared" si="1429"/>
        <v>1564</v>
      </c>
      <c r="AA1740" s="96">
        <f t="shared" si="1430"/>
        <v>125.12</v>
      </c>
      <c r="AB1740" s="91">
        <v>163.42246</v>
      </c>
      <c r="AC1740" s="119"/>
      <c r="AF1740" s="3"/>
    </row>
    <row r="1741" spans="1:34" s="4" customFormat="1" ht="15" customHeight="1">
      <c r="A1741" s="81" t="s">
        <v>3370</v>
      </c>
      <c r="B1741" s="90">
        <v>1012007640</v>
      </c>
      <c r="C1741" s="91">
        <f>SUM(U1741+AA1741)</f>
        <v>879.88453000000004</v>
      </c>
      <c r="D1741" s="294">
        <v>13158934</v>
      </c>
      <c r="E1741" s="90" t="s">
        <v>1562</v>
      </c>
      <c r="F1741" s="90" t="s">
        <v>3371</v>
      </c>
      <c r="G1741" s="90" t="s">
        <v>2983</v>
      </c>
      <c r="H1741" s="93" t="s">
        <v>3342</v>
      </c>
      <c r="I1741" s="94">
        <v>0</v>
      </c>
      <c r="J1741" s="94">
        <v>0</v>
      </c>
      <c r="K1741" s="95">
        <v>1.9970000000000002E-2</v>
      </c>
      <c r="L1741" s="96">
        <v>0.08</v>
      </c>
      <c r="M1741" s="96">
        <f t="shared" si="1423"/>
        <v>0</v>
      </c>
      <c r="N1741" s="96">
        <f t="shared" si="1424"/>
        <v>0</v>
      </c>
      <c r="O1741" s="96" t="s">
        <v>27</v>
      </c>
      <c r="P1741" s="187">
        <v>621029</v>
      </c>
      <c r="Q1741" s="98">
        <f>VLOOKUP(H1741,Devices!$A$2:$C$2077,3,FALSE)</f>
        <v>630878</v>
      </c>
      <c r="R1741" s="94">
        <f t="shared" si="1425"/>
        <v>9849</v>
      </c>
      <c r="S1741" s="94"/>
      <c r="T1741" s="94">
        <f t="shared" si="1427"/>
        <v>9849</v>
      </c>
      <c r="U1741" s="96">
        <f t="shared" si="1428"/>
        <v>196.68453000000002</v>
      </c>
      <c r="V1741" s="99">
        <v>251364</v>
      </c>
      <c r="W1741" s="100">
        <f>VLOOKUP(H1741,Devices!$A$2:$D$2077,4,FALSE)</f>
        <v>259904</v>
      </c>
      <c r="X1741" s="94">
        <f t="shared" si="1426"/>
        <v>8540</v>
      </c>
      <c r="Y1741" s="94"/>
      <c r="Z1741" s="94">
        <f t="shared" si="1429"/>
        <v>8540</v>
      </c>
      <c r="AA1741" s="96">
        <f t="shared" si="1430"/>
        <v>683.2</v>
      </c>
      <c r="AB1741" s="91">
        <v>879.88453000000004</v>
      </c>
      <c r="AC1741" s="119"/>
      <c r="AG1741" s="3"/>
    </row>
    <row r="1742" spans="1:34" s="4" customFormat="1" ht="15" customHeight="1">
      <c r="A1742" s="81" t="s">
        <v>3418</v>
      </c>
      <c r="B1742" s="90">
        <v>1012007640</v>
      </c>
      <c r="C1742" s="91">
        <f>SUM(U1742+AA1742)</f>
        <v>267.44053000000002</v>
      </c>
      <c r="D1742" s="294">
        <v>12356083</v>
      </c>
      <c r="E1742" s="90" t="s">
        <v>1562</v>
      </c>
      <c r="F1742" s="90" t="s">
        <v>3372</v>
      </c>
      <c r="G1742" s="90" t="s">
        <v>2362</v>
      </c>
      <c r="H1742" s="93">
        <v>7527239462292</v>
      </c>
      <c r="I1742" s="94">
        <v>0</v>
      </c>
      <c r="J1742" s="94">
        <v>0</v>
      </c>
      <c r="K1742" s="95">
        <v>1.9970000000000002E-2</v>
      </c>
      <c r="L1742" s="96">
        <v>0.08</v>
      </c>
      <c r="M1742" s="96">
        <f t="shared" ref="M1742:M1791" si="1431">I1742*K1742</f>
        <v>0</v>
      </c>
      <c r="N1742" s="96">
        <f t="shared" ref="N1742:N1791" si="1432">J1742*L1742</f>
        <v>0</v>
      </c>
      <c r="O1742" s="96" t="s">
        <v>27</v>
      </c>
      <c r="P1742" s="187">
        <v>26681</v>
      </c>
      <c r="Q1742" s="98">
        <f>VLOOKUP(H1742,[1]Billing!$I$2:$S$2302,11,FALSE)</f>
        <v>27330</v>
      </c>
      <c r="R1742" s="94">
        <f t="shared" ref="R1742:R1791" si="1433">Q1742-P1742</f>
        <v>649</v>
      </c>
      <c r="S1742" s="94"/>
      <c r="T1742" s="94">
        <f t="shared" si="1427"/>
        <v>649</v>
      </c>
      <c r="U1742" s="96">
        <f t="shared" si="1428"/>
        <v>12.96053</v>
      </c>
      <c r="V1742" s="99">
        <v>32662</v>
      </c>
      <c r="W1742" s="100">
        <f>VLOOKUP(H1742,[1]Billing!$I$2:$Y$2302,17,FALSE)</f>
        <v>35843</v>
      </c>
      <c r="X1742" s="94">
        <f t="shared" ref="X1742:X1791" si="1434">W1742-V1742</f>
        <v>3181</v>
      </c>
      <c r="Y1742" s="94"/>
      <c r="Z1742" s="94">
        <f t="shared" si="1429"/>
        <v>3181</v>
      </c>
      <c r="AA1742" s="96">
        <f t="shared" si="1430"/>
        <v>254.48000000000002</v>
      </c>
      <c r="AB1742" s="91">
        <v>267.44053000000002</v>
      </c>
      <c r="AC1742" s="119"/>
      <c r="AF1742" s="3"/>
    </row>
    <row r="1743" spans="1:34" s="4" customFormat="1" ht="15" customHeight="1">
      <c r="A1743" s="81" t="s">
        <v>3419</v>
      </c>
      <c r="B1743" s="90">
        <v>1012007640</v>
      </c>
      <c r="C1743" s="91">
        <f>SUM(O1743+U1743+AA1743)</f>
        <v>131.72</v>
      </c>
      <c r="D1743" s="294">
        <v>12356095</v>
      </c>
      <c r="E1743" s="90" t="s">
        <v>1562</v>
      </c>
      <c r="F1743" s="90" t="s">
        <v>3420</v>
      </c>
      <c r="G1743" s="90" t="s">
        <v>2362</v>
      </c>
      <c r="H1743" s="93" t="s">
        <v>3394</v>
      </c>
      <c r="I1743" s="94">
        <v>4000</v>
      </c>
      <c r="J1743" s="94">
        <v>100</v>
      </c>
      <c r="K1743" s="95">
        <v>2.0750000000000001E-2</v>
      </c>
      <c r="L1743" s="96">
        <v>0.08</v>
      </c>
      <c r="M1743" s="96">
        <f t="shared" si="1431"/>
        <v>83</v>
      </c>
      <c r="N1743" s="96">
        <f t="shared" si="1432"/>
        <v>8</v>
      </c>
      <c r="O1743" s="96">
        <f>M1743+N1743</f>
        <v>91</v>
      </c>
      <c r="P1743" s="443">
        <v>14070</v>
      </c>
      <c r="Q1743" s="98">
        <f>VLOOKUP(H1743,Devices!$A$2:$C$2077,3,FALSE)</f>
        <v>14528</v>
      </c>
      <c r="R1743" s="94">
        <f t="shared" si="1433"/>
        <v>458</v>
      </c>
      <c r="S1743" s="94" t="str">
        <f>IF(R1743-I1743&gt;0, R1743-I1743,"0")</f>
        <v>0</v>
      </c>
      <c r="T1743" s="94"/>
      <c r="U1743" s="96">
        <f>IF(S1743&gt;0,S1743*K1743,"0")</f>
        <v>0</v>
      </c>
      <c r="V1743" s="157">
        <v>15529</v>
      </c>
      <c r="W1743" s="100">
        <f>VLOOKUP(H1743,Devices!$A$2:$D$2077,4,FALSE)</f>
        <v>16138</v>
      </c>
      <c r="X1743" s="94">
        <f t="shared" si="1434"/>
        <v>609</v>
      </c>
      <c r="Y1743" s="94">
        <f>IF(X1743-J1743&gt;0,X1743-J1743,"0")</f>
        <v>509</v>
      </c>
      <c r="Z1743" s="94"/>
      <c r="AA1743" s="96">
        <f>IF(Y1743&gt;0,Y1743*L1743,"0")</f>
        <v>40.72</v>
      </c>
      <c r="AB1743" s="91">
        <v>131.72</v>
      </c>
      <c r="AC1743" s="91"/>
    </row>
    <row r="1744" spans="1:34" s="4" customFormat="1" ht="15" customHeight="1">
      <c r="A1744" s="81" t="s">
        <v>3488</v>
      </c>
      <c r="B1744" s="90">
        <v>1012007640</v>
      </c>
      <c r="C1744" s="91">
        <f>SUM(U1744+AA1744)</f>
        <v>26.97709</v>
      </c>
      <c r="D1744" s="294">
        <v>12356100</v>
      </c>
      <c r="E1744" s="90" t="s">
        <v>1562</v>
      </c>
      <c r="F1744" s="90" t="s">
        <v>1586</v>
      </c>
      <c r="G1744" s="90" t="s">
        <v>1765</v>
      </c>
      <c r="H1744" s="93" t="s">
        <v>3448</v>
      </c>
      <c r="I1744" s="94">
        <v>0</v>
      </c>
      <c r="J1744" s="94">
        <v>0</v>
      </c>
      <c r="K1744" s="95">
        <v>1.9970000000000002E-2</v>
      </c>
      <c r="L1744" s="96">
        <v>0.08</v>
      </c>
      <c r="M1744" s="96">
        <f t="shared" si="1431"/>
        <v>0</v>
      </c>
      <c r="N1744" s="96">
        <f t="shared" si="1432"/>
        <v>0</v>
      </c>
      <c r="O1744" s="96" t="s">
        <v>27</v>
      </c>
      <c r="P1744" s="187">
        <v>4462</v>
      </c>
      <c r="Q1744" s="98">
        <f>VLOOKUP(H1744,Devices!$A$2:$C$2077,3,FALSE)</f>
        <v>4559</v>
      </c>
      <c r="R1744" s="94">
        <f t="shared" si="1433"/>
        <v>97</v>
      </c>
      <c r="S1744" s="94"/>
      <c r="T1744" s="94">
        <f>IF(R1744-I1744&gt;0, R1744-I1744,"0")</f>
        <v>97</v>
      </c>
      <c r="U1744" s="96">
        <f>IF(T1744&gt;0,T1744*K1744,"0")</f>
        <v>1.9370900000000002</v>
      </c>
      <c r="V1744" s="99">
        <v>12694</v>
      </c>
      <c r="W1744" s="100">
        <f>VLOOKUP(H1744,Devices!$A$2:$D$2077,4,FALSE)</f>
        <v>13007</v>
      </c>
      <c r="X1744" s="94">
        <f t="shared" si="1434"/>
        <v>313</v>
      </c>
      <c r="Y1744" s="94"/>
      <c r="Z1744" s="94">
        <f>IF(X1744-J1744&gt;0,X1744-J1744,"0")</f>
        <v>313</v>
      </c>
      <c r="AA1744" s="96">
        <f>IF(Z1744&gt;0,Z1744*L1744,"0")</f>
        <v>25.04</v>
      </c>
      <c r="AB1744" s="91">
        <v>26.97709</v>
      </c>
      <c r="AC1744" s="119"/>
    </row>
    <row r="1745" spans="1:34" s="3" customFormat="1" ht="15" customHeight="1">
      <c r="A1745" s="81" t="s">
        <v>3618</v>
      </c>
      <c r="B1745" s="90">
        <v>1012007640</v>
      </c>
      <c r="C1745" s="91">
        <f>SUM(U1745+AA1745)</f>
        <v>305.10480999999999</v>
      </c>
      <c r="D1745" s="294">
        <v>12354784</v>
      </c>
      <c r="E1745" s="90" t="s">
        <v>1562</v>
      </c>
      <c r="F1745" s="90" t="s">
        <v>1564</v>
      </c>
      <c r="G1745" s="90" t="s">
        <v>1170</v>
      </c>
      <c r="H1745" s="93" t="s">
        <v>3597</v>
      </c>
      <c r="I1745" s="94">
        <v>0</v>
      </c>
      <c r="J1745" s="94">
        <v>0</v>
      </c>
      <c r="K1745" s="95">
        <v>1.9970000000000002E-2</v>
      </c>
      <c r="L1745" s="96">
        <v>0.08</v>
      </c>
      <c r="M1745" s="96">
        <f t="shared" si="1431"/>
        <v>0</v>
      </c>
      <c r="N1745" s="96">
        <f t="shared" si="1432"/>
        <v>0</v>
      </c>
      <c r="O1745" s="96" t="s">
        <v>27</v>
      </c>
      <c r="P1745" s="187">
        <v>69612</v>
      </c>
      <c r="Q1745" s="98">
        <f>VLOOKUP(H1745,Devices!$A$2:$C$2077,3,FALSE)</f>
        <v>70785</v>
      </c>
      <c r="R1745" s="94">
        <f t="shared" si="1433"/>
        <v>1173</v>
      </c>
      <c r="S1745" s="94"/>
      <c r="T1745" s="94">
        <f>IF(R1745-I1745&gt;0, R1745-I1745,"0")</f>
        <v>1173</v>
      </c>
      <c r="U1745" s="96">
        <f>IF(T1745&gt;0,T1745*K1745,"0")</f>
        <v>23.424810000000001</v>
      </c>
      <c r="V1745" s="99">
        <v>101734</v>
      </c>
      <c r="W1745" s="100">
        <f>VLOOKUP(H1745,Devices!$A$2:$D$2077,4,FALSE)</f>
        <v>105255</v>
      </c>
      <c r="X1745" s="94">
        <f t="shared" si="1434"/>
        <v>3521</v>
      </c>
      <c r="Y1745" s="94"/>
      <c r="Z1745" s="94">
        <f>IF(X1745-J1745&gt;0,X1745-J1745,"0")</f>
        <v>3521</v>
      </c>
      <c r="AA1745" s="96">
        <f>IF(Z1745&gt;0,Z1745*L1745,"0")</f>
        <v>281.68</v>
      </c>
      <c r="AB1745" s="91">
        <v>305.10480999999999</v>
      </c>
      <c r="AC1745" s="119"/>
      <c r="AF1745" s="4"/>
      <c r="AG1745" s="4"/>
      <c r="AH1745" s="4"/>
    </row>
    <row r="1746" spans="1:34" s="3" customFormat="1" ht="15" customHeight="1">
      <c r="A1746" s="81" t="s">
        <v>4566</v>
      </c>
      <c r="B1746" s="90">
        <v>1012007640</v>
      </c>
      <c r="C1746" s="91">
        <f>SUM(U1746+AA1746)</f>
        <v>20.338170000000002</v>
      </c>
      <c r="D1746" s="294">
        <v>12356269</v>
      </c>
      <c r="E1746" s="90" t="s">
        <v>1562</v>
      </c>
      <c r="F1746" s="90" t="s">
        <v>4567</v>
      </c>
      <c r="G1746" s="90" t="s">
        <v>2362</v>
      </c>
      <c r="H1746" s="93" t="s">
        <v>4516</v>
      </c>
      <c r="I1746" s="94">
        <v>0</v>
      </c>
      <c r="J1746" s="94">
        <v>0</v>
      </c>
      <c r="K1746" s="95">
        <v>1.9970000000000002E-2</v>
      </c>
      <c r="L1746" s="96">
        <v>0.08</v>
      </c>
      <c r="M1746" s="96">
        <f t="shared" ref="M1746:N1748" si="1435">I1746*K1746</f>
        <v>0</v>
      </c>
      <c r="N1746" s="96">
        <f t="shared" si="1435"/>
        <v>0</v>
      </c>
      <c r="O1746" s="96" t="s">
        <v>27</v>
      </c>
      <c r="P1746" s="187">
        <v>7142</v>
      </c>
      <c r="Q1746" s="98">
        <f>VLOOKUP(H1746,Devices!$A$2:$C$2077,3,FALSE)</f>
        <v>7203</v>
      </c>
      <c r="R1746" s="94">
        <f t="shared" ref="R1746:R1751" si="1436">Q1746-P1746</f>
        <v>61</v>
      </c>
      <c r="S1746" s="94"/>
      <c r="T1746" s="94">
        <f>IF(R1746-I1746&gt;0, R1746-I1746,"0")</f>
        <v>61</v>
      </c>
      <c r="U1746" s="96">
        <f>IF(T1746&gt;0,T1746*K1746,"0")</f>
        <v>1.2181700000000002</v>
      </c>
      <c r="V1746" s="99">
        <v>12029</v>
      </c>
      <c r="W1746" s="100">
        <f>VLOOKUP(H1746,Devices!$A$2:$D$2077,4,FALSE)</f>
        <v>12268</v>
      </c>
      <c r="X1746" s="94">
        <f t="shared" ref="X1746:X1751" si="1437">W1746-V1746</f>
        <v>239</v>
      </c>
      <c r="Y1746" s="94"/>
      <c r="Z1746" s="94">
        <f>IF(X1746-J1746&gt;0,X1746-J1746,"0")</f>
        <v>239</v>
      </c>
      <c r="AA1746" s="96">
        <f>IF(Z1746&gt;0,Z1746*L1746,"0")</f>
        <v>19.12</v>
      </c>
      <c r="AB1746" s="91">
        <v>20.338170000000002</v>
      </c>
      <c r="AC1746" s="119"/>
      <c r="AF1746" s="4"/>
    </row>
    <row r="1747" spans="1:34" s="4" customFormat="1" ht="15" customHeight="1">
      <c r="A1747" s="81" t="s">
        <v>4599</v>
      </c>
      <c r="B1747" s="90">
        <v>1012007640</v>
      </c>
      <c r="C1747" s="91">
        <f>SUM(O1747+U1747+AA1747)</f>
        <v>100.6</v>
      </c>
      <c r="D1747" s="92">
        <v>12356273</v>
      </c>
      <c r="E1747" s="90" t="s">
        <v>1562</v>
      </c>
      <c r="F1747" s="90" t="s">
        <v>4600</v>
      </c>
      <c r="G1747" s="90" t="s">
        <v>2362</v>
      </c>
      <c r="H1747" s="93" t="s">
        <v>4601</v>
      </c>
      <c r="I1747" s="94">
        <v>4000</v>
      </c>
      <c r="J1747" s="94">
        <v>100</v>
      </c>
      <c r="K1747" s="95">
        <v>2.0750000000000001E-2</v>
      </c>
      <c r="L1747" s="96">
        <v>0.08</v>
      </c>
      <c r="M1747" s="96">
        <f t="shared" si="1435"/>
        <v>83</v>
      </c>
      <c r="N1747" s="96">
        <f t="shared" si="1435"/>
        <v>8</v>
      </c>
      <c r="O1747" s="96">
        <f>M1747+N1747</f>
        <v>91</v>
      </c>
      <c r="P1747" s="443">
        <v>8339</v>
      </c>
      <c r="Q1747" s="98">
        <f>VLOOKUP(H1747,Devices!$A$2:$C$2077,3,FALSE)</f>
        <v>8557</v>
      </c>
      <c r="R1747" s="94">
        <f t="shared" si="1436"/>
        <v>218</v>
      </c>
      <c r="S1747" s="94" t="str">
        <f>IF(R1747-I1747&gt;0, R1747-I1747,"0")</f>
        <v>0</v>
      </c>
      <c r="T1747" s="94"/>
      <c r="U1747" s="96">
        <f>IF(S1747&gt;0,S1747*K1747,"0")</f>
        <v>0</v>
      </c>
      <c r="V1747" s="157">
        <v>5403</v>
      </c>
      <c r="W1747" s="100">
        <f>VLOOKUP(H1747,Devices!$A$2:$D$2077,4,FALSE)</f>
        <v>5623</v>
      </c>
      <c r="X1747" s="94">
        <f t="shared" si="1437"/>
        <v>220</v>
      </c>
      <c r="Y1747" s="94">
        <f>IF(X1747-J1747&gt;0,X1747-J1747,"0")</f>
        <v>120</v>
      </c>
      <c r="Z1747" s="94"/>
      <c r="AA1747" s="96">
        <f>IF(Y1747&gt;0,Y1747*L1747,"0")</f>
        <v>9.6</v>
      </c>
      <c r="AB1747" s="91">
        <v>100.6</v>
      </c>
      <c r="AC1747" s="91"/>
      <c r="AF1747" s="3"/>
      <c r="AG1747" s="3"/>
      <c r="AH1747" s="3"/>
    </row>
    <row r="1748" spans="1:34" s="3" customFormat="1" ht="15" customHeight="1">
      <c r="A1748" s="81" t="s">
        <v>4765</v>
      </c>
      <c r="B1748" s="90">
        <v>1012007640</v>
      </c>
      <c r="C1748" s="91">
        <f>SUM(U1748+AA1748)</f>
        <v>55.151180000000004</v>
      </c>
      <c r="D1748" s="294">
        <v>12356304</v>
      </c>
      <c r="E1748" s="90" t="s">
        <v>1562</v>
      </c>
      <c r="F1748" s="90" t="s">
        <v>1572</v>
      </c>
      <c r="G1748" s="90" t="s">
        <v>2362</v>
      </c>
      <c r="H1748" s="93" t="s">
        <v>4726</v>
      </c>
      <c r="I1748" s="94">
        <v>0</v>
      </c>
      <c r="J1748" s="94">
        <v>0</v>
      </c>
      <c r="K1748" s="95">
        <v>1.9970000000000002E-2</v>
      </c>
      <c r="L1748" s="96">
        <v>0.08</v>
      </c>
      <c r="M1748" s="96">
        <f t="shared" si="1435"/>
        <v>0</v>
      </c>
      <c r="N1748" s="96">
        <f t="shared" si="1435"/>
        <v>0</v>
      </c>
      <c r="O1748" s="96" t="s">
        <v>27</v>
      </c>
      <c r="P1748" s="187">
        <v>8546</v>
      </c>
      <c r="Q1748" s="98">
        <f>VLOOKUP(H1748,Devices!$A$2:$C$2077,3,FALSE)</f>
        <v>8840</v>
      </c>
      <c r="R1748" s="94">
        <f t="shared" si="1436"/>
        <v>294</v>
      </c>
      <c r="S1748" s="94"/>
      <c r="T1748" s="94">
        <f t="shared" ref="T1748:T1754" si="1438">IF(R1748-I1748&gt;0, R1748-I1748,"0")</f>
        <v>294</v>
      </c>
      <c r="U1748" s="96">
        <f t="shared" ref="U1748:U1754" si="1439">IF(T1748&gt;0,T1748*K1748,"0")</f>
        <v>5.8711800000000007</v>
      </c>
      <c r="V1748" s="99">
        <v>14127</v>
      </c>
      <c r="W1748" s="100">
        <f>VLOOKUP(H1748,Devices!$A$2:$D$2077,4,FALSE)</f>
        <v>14743</v>
      </c>
      <c r="X1748" s="94">
        <f t="shared" si="1437"/>
        <v>616</v>
      </c>
      <c r="Y1748" s="94"/>
      <c r="Z1748" s="94">
        <f t="shared" ref="Z1748:Z1754" si="1440">IF(X1748-J1748&gt;0,X1748-J1748,"0")</f>
        <v>616</v>
      </c>
      <c r="AA1748" s="96">
        <f t="shared" ref="AA1748:AA1754" si="1441">IF(Z1748&gt;0,Z1748*L1748,"0")</f>
        <v>49.28</v>
      </c>
      <c r="AB1748" s="91">
        <v>55.151180000000004</v>
      </c>
      <c r="AC1748" s="119"/>
      <c r="AG1748" s="4"/>
      <c r="AH1748" s="4"/>
    </row>
    <row r="1749" spans="1:34" s="3" customFormat="1" ht="15" customHeight="1">
      <c r="A1749" s="81" t="s">
        <v>4953</v>
      </c>
      <c r="B1749" s="90">
        <v>1012007640</v>
      </c>
      <c r="C1749" s="91">
        <f>SUM(U1749+AA1749)</f>
        <v>68.295949999999991</v>
      </c>
      <c r="D1749" s="294">
        <v>12356339</v>
      </c>
      <c r="E1749" s="90" t="s">
        <v>1562</v>
      </c>
      <c r="F1749" s="90" t="s">
        <v>1585</v>
      </c>
      <c r="G1749" s="90" t="s">
        <v>2362</v>
      </c>
      <c r="H1749" s="93" t="s">
        <v>4913</v>
      </c>
      <c r="I1749" s="94">
        <v>0</v>
      </c>
      <c r="J1749" s="94">
        <v>0</v>
      </c>
      <c r="K1749" s="95">
        <v>1.9970000000000002E-2</v>
      </c>
      <c r="L1749" s="96">
        <v>0.08</v>
      </c>
      <c r="M1749" s="96">
        <f t="shared" ref="M1749:N1751" si="1442">I1749*K1749</f>
        <v>0</v>
      </c>
      <c r="N1749" s="96">
        <f t="shared" si="1442"/>
        <v>0</v>
      </c>
      <c r="O1749" s="96" t="s">
        <v>27</v>
      </c>
      <c r="P1749" s="187">
        <v>9260</v>
      </c>
      <c r="Q1749" s="98">
        <f>VLOOKUP(H1749,Devices!$A$2:$C$2077,3,FALSE)</f>
        <v>9395</v>
      </c>
      <c r="R1749" s="94">
        <f t="shared" si="1436"/>
        <v>135</v>
      </c>
      <c r="S1749" s="94"/>
      <c r="T1749" s="94">
        <f t="shared" si="1438"/>
        <v>135</v>
      </c>
      <c r="U1749" s="96">
        <f t="shared" si="1439"/>
        <v>2.6959500000000003</v>
      </c>
      <c r="V1749" s="99">
        <v>24983</v>
      </c>
      <c r="W1749" s="100">
        <f>VLOOKUP(H1749,Devices!$A$2:$D$2077,4,FALSE)</f>
        <v>25803</v>
      </c>
      <c r="X1749" s="94">
        <f t="shared" si="1437"/>
        <v>820</v>
      </c>
      <c r="Y1749" s="94"/>
      <c r="Z1749" s="94">
        <f t="shared" si="1440"/>
        <v>820</v>
      </c>
      <c r="AA1749" s="96">
        <f t="shared" si="1441"/>
        <v>65.599999999999994</v>
      </c>
      <c r="AB1749" s="91">
        <v>68.295949999999991</v>
      </c>
      <c r="AC1749" s="119"/>
      <c r="AF1749" s="4"/>
    </row>
    <row r="1750" spans="1:34" s="3" customFormat="1" ht="15" customHeight="1">
      <c r="A1750" s="81" t="s">
        <v>5109</v>
      </c>
      <c r="B1750" s="90">
        <v>1012007640</v>
      </c>
      <c r="C1750" s="91">
        <f>SUM(U1750+AA1750)</f>
        <v>24.929230000000004</v>
      </c>
      <c r="D1750" s="294">
        <v>12356331</v>
      </c>
      <c r="E1750" s="90" t="s">
        <v>1562</v>
      </c>
      <c r="F1750" s="90" t="s">
        <v>1568</v>
      </c>
      <c r="G1750" s="90" t="s">
        <v>2362</v>
      </c>
      <c r="H1750" s="93" t="s">
        <v>5062</v>
      </c>
      <c r="I1750" s="94">
        <v>0</v>
      </c>
      <c r="J1750" s="94">
        <v>0</v>
      </c>
      <c r="K1750" s="95">
        <v>1.9970000000000002E-2</v>
      </c>
      <c r="L1750" s="96">
        <v>0.08</v>
      </c>
      <c r="M1750" s="96">
        <f t="shared" si="1442"/>
        <v>0</v>
      </c>
      <c r="N1750" s="96">
        <f t="shared" si="1442"/>
        <v>0</v>
      </c>
      <c r="O1750" s="96" t="s">
        <v>27</v>
      </c>
      <c r="P1750" s="187">
        <v>4538</v>
      </c>
      <c r="Q1750" s="98">
        <f>VLOOKUP(H1750,Devices!$A$2:$C$2077,3,FALSE)</f>
        <v>4897</v>
      </c>
      <c r="R1750" s="94">
        <f t="shared" si="1436"/>
        <v>359</v>
      </c>
      <c r="S1750" s="94"/>
      <c r="T1750" s="94">
        <f t="shared" si="1438"/>
        <v>359</v>
      </c>
      <c r="U1750" s="96">
        <f t="shared" si="1439"/>
        <v>7.1692300000000007</v>
      </c>
      <c r="V1750" s="99">
        <v>3818</v>
      </c>
      <c r="W1750" s="100">
        <f>VLOOKUP(H1750,Devices!$A$2:$D$2077,4,FALSE)</f>
        <v>4040</v>
      </c>
      <c r="X1750" s="94">
        <f t="shared" si="1437"/>
        <v>222</v>
      </c>
      <c r="Y1750" s="94"/>
      <c r="Z1750" s="94">
        <f t="shared" si="1440"/>
        <v>222</v>
      </c>
      <c r="AA1750" s="96">
        <f t="shared" si="1441"/>
        <v>17.760000000000002</v>
      </c>
      <c r="AB1750" s="91">
        <v>24.929230000000004</v>
      </c>
      <c r="AC1750" s="119"/>
    </row>
    <row r="1751" spans="1:34" s="4" customFormat="1" ht="15" customHeight="1">
      <c r="A1751" s="81" t="s">
        <v>5257</v>
      </c>
      <c r="B1751" s="90">
        <v>1012007640</v>
      </c>
      <c r="C1751" s="91">
        <f>SUM(U1751+AA1751)</f>
        <v>70.586259999999996</v>
      </c>
      <c r="D1751" s="294">
        <v>12356427</v>
      </c>
      <c r="E1751" s="90" t="s">
        <v>1562</v>
      </c>
      <c r="F1751" s="90" t="s">
        <v>5259</v>
      </c>
      <c r="G1751" s="90" t="s">
        <v>2362</v>
      </c>
      <c r="H1751" s="93" t="s">
        <v>5226</v>
      </c>
      <c r="I1751" s="94">
        <v>0</v>
      </c>
      <c r="J1751" s="94">
        <v>0</v>
      </c>
      <c r="K1751" s="95">
        <v>1.9970000000000002E-2</v>
      </c>
      <c r="L1751" s="96">
        <v>0.08</v>
      </c>
      <c r="M1751" s="96">
        <f t="shared" si="1442"/>
        <v>0</v>
      </c>
      <c r="N1751" s="96">
        <f t="shared" si="1442"/>
        <v>0</v>
      </c>
      <c r="O1751" s="96" t="s">
        <v>27</v>
      </c>
      <c r="P1751" s="187">
        <v>4548</v>
      </c>
      <c r="Q1751" s="98">
        <f>VLOOKUP(H1751,Devices!$A$2:$C$2077,3,FALSE)</f>
        <v>5006</v>
      </c>
      <c r="R1751" s="94">
        <f t="shared" si="1436"/>
        <v>458</v>
      </c>
      <c r="S1751" s="94"/>
      <c r="T1751" s="94">
        <f t="shared" si="1438"/>
        <v>458</v>
      </c>
      <c r="U1751" s="96">
        <f t="shared" si="1439"/>
        <v>9.1462600000000016</v>
      </c>
      <c r="V1751" s="99">
        <v>8699</v>
      </c>
      <c r="W1751" s="100">
        <f>VLOOKUP(H1751,Devices!$A$2:$D$2077,4,FALSE)</f>
        <v>9467</v>
      </c>
      <c r="X1751" s="94">
        <f t="shared" si="1437"/>
        <v>768</v>
      </c>
      <c r="Y1751" s="94"/>
      <c r="Z1751" s="94">
        <f t="shared" si="1440"/>
        <v>768</v>
      </c>
      <c r="AA1751" s="96">
        <f t="shared" si="1441"/>
        <v>61.44</v>
      </c>
      <c r="AB1751" s="91">
        <v>70.586259999999996</v>
      </c>
      <c r="AC1751" s="119"/>
      <c r="AF1751" s="3"/>
    </row>
    <row r="1752" spans="1:34" s="3" customFormat="1" ht="15" customHeight="1">
      <c r="A1752" s="81" t="s">
        <v>5403</v>
      </c>
      <c r="B1752" s="90">
        <v>1012007640</v>
      </c>
      <c r="C1752" s="91">
        <f>SUM(U1752+AA1752)</f>
        <v>19.771810000000002</v>
      </c>
      <c r="D1752" s="294">
        <v>12355917</v>
      </c>
      <c r="E1752" s="90" t="s">
        <v>1562</v>
      </c>
      <c r="F1752" s="90" t="s">
        <v>5404</v>
      </c>
      <c r="G1752" s="90" t="s">
        <v>2362</v>
      </c>
      <c r="H1752" s="93" t="s">
        <v>3939</v>
      </c>
      <c r="I1752" s="94">
        <v>0</v>
      </c>
      <c r="J1752" s="94">
        <v>0</v>
      </c>
      <c r="K1752" s="95">
        <v>1.9970000000000002E-2</v>
      </c>
      <c r="L1752" s="96">
        <v>0.08</v>
      </c>
      <c r="M1752" s="96">
        <f t="shared" ref="M1752:N1754" si="1443">I1752*K1752</f>
        <v>0</v>
      </c>
      <c r="N1752" s="96">
        <f t="shared" si="1443"/>
        <v>0</v>
      </c>
      <c r="O1752" s="96" t="s">
        <v>27</v>
      </c>
      <c r="P1752" s="187">
        <v>32139</v>
      </c>
      <c r="Q1752" s="98">
        <f>VLOOKUP(H1752,Devices!$A$2:$C$2077,3,FALSE)</f>
        <v>32412</v>
      </c>
      <c r="R1752" s="94">
        <f>Q1752-P1752</f>
        <v>273</v>
      </c>
      <c r="S1752" s="94"/>
      <c r="T1752" s="94">
        <f t="shared" si="1438"/>
        <v>273</v>
      </c>
      <c r="U1752" s="96">
        <f t="shared" si="1439"/>
        <v>5.45181</v>
      </c>
      <c r="V1752" s="99">
        <v>2717</v>
      </c>
      <c r="W1752" s="100">
        <f>VLOOKUP(H1752,Devices!$A$2:$D$2077,4,FALSE)</f>
        <v>2896</v>
      </c>
      <c r="X1752" s="94">
        <f>W1752-V1752</f>
        <v>179</v>
      </c>
      <c r="Y1752" s="94"/>
      <c r="Z1752" s="94">
        <f t="shared" si="1440"/>
        <v>179</v>
      </c>
      <c r="AA1752" s="96">
        <f t="shared" si="1441"/>
        <v>14.32</v>
      </c>
      <c r="AB1752" s="91">
        <v>19.771810000000002</v>
      </c>
      <c r="AC1752" s="119"/>
    </row>
    <row r="1753" spans="1:34" s="3" customFormat="1" ht="15" customHeight="1">
      <c r="A1753" s="81" t="s">
        <v>5564</v>
      </c>
      <c r="B1753" s="90">
        <v>1012007640</v>
      </c>
      <c r="C1753" s="91">
        <f>SUM(U1753+AA1753)</f>
        <v>103.56047000000001</v>
      </c>
      <c r="D1753" s="294">
        <v>12356481</v>
      </c>
      <c r="E1753" s="90" t="s">
        <v>1562</v>
      </c>
      <c r="F1753" s="90" t="s">
        <v>3195</v>
      </c>
      <c r="G1753" s="90" t="s">
        <v>2362</v>
      </c>
      <c r="H1753" s="93" t="s">
        <v>5511</v>
      </c>
      <c r="I1753" s="94">
        <v>0</v>
      </c>
      <c r="J1753" s="94">
        <v>0</v>
      </c>
      <c r="K1753" s="95">
        <v>1.9970000000000002E-2</v>
      </c>
      <c r="L1753" s="96">
        <v>0.08</v>
      </c>
      <c r="M1753" s="96">
        <f t="shared" si="1443"/>
        <v>0</v>
      </c>
      <c r="N1753" s="96">
        <f t="shared" si="1443"/>
        <v>0</v>
      </c>
      <c r="O1753" s="96" t="s">
        <v>27</v>
      </c>
      <c r="P1753" s="187">
        <v>1617</v>
      </c>
      <c r="Q1753" s="98">
        <f>VLOOKUP(H1753,Devices!$A$2:$C$2077,3,FALSE)</f>
        <v>2268</v>
      </c>
      <c r="R1753" s="94">
        <f>Q1753-P1753</f>
        <v>651</v>
      </c>
      <c r="S1753" s="94"/>
      <c r="T1753" s="94">
        <f t="shared" si="1438"/>
        <v>651</v>
      </c>
      <c r="U1753" s="96">
        <f t="shared" si="1439"/>
        <v>13.000470000000002</v>
      </c>
      <c r="V1753" s="99">
        <v>2651</v>
      </c>
      <c r="W1753" s="100">
        <f>VLOOKUP(H1753,Devices!$A$2:$D$2077,4,FALSE)</f>
        <v>3783</v>
      </c>
      <c r="X1753" s="94">
        <f>W1753-V1753</f>
        <v>1132</v>
      </c>
      <c r="Y1753" s="94"/>
      <c r="Z1753" s="94">
        <f t="shared" si="1440"/>
        <v>1132</v>
      </c>
      <c r="AA1753" s="96">
        <f t="shared" si="1441"/>
        <v>90.56</v>
      </c>
      <c r="AB1753" s="91">
        <v>103.56047000000001</v>
      </c>
      <c r="AC1753" s="119"/>
    </row>
    <row r="1754" spans="1:34" s="3" customFormat="1" ht="15" customHeight="1">
      <c r="A1754" s="81" t="s">
        <v>5564</v>
      </c>
      <c r="B1754" s="90">
        <v>1012007640</v>
      </c>
      <c r="C1754" s="91">
        <f>SUM(U1754+AA1754)</f>
        <v>9.6551100000000005</v>
      </c>
      <c r="D1754" s="294">
        <v>12356480</v>
      </c>
      <c r="E1754" s="90" t="s">
        <v>1562</v>
      </c>
      <c r="F1754" s="90" t="s">
        <v>5649</v>
      </c>
      <c r="G1754" s="90" t="s">
        <v>2362</v>
      </c>
      <c r="H1754" s="93" t="s">
        <v>5512</v>
      </c>
      <c r="I1754" s="94">
        <v>0</v>
      </c>
      <c r="J1754" s="94">
        <v>0</v>
      </c>
      <c r="K1754" s="95">
        <v>1.9970000000000002E-2</v>
      </c>
      <c r="L1754" s="96">
        <v>0.08</v>
      </c>
      <c r="M1754" s="96">
        <f t="shared" si="1443"/>
        <v>0</v>
      </c>
      <c r="N1754" s="96">
        <f t="shared" si="1443"/>
        <v>0</v>
      </c>
      <c r="O1754" s="96" t="s">
        <v>27</v>
      </c>
      <c r="P1754" s="187">
        <v>389</v>
      </c>
      <c r="Q1754" s="98">
        <f>VLOOKUP(H1754,[1]Billing!$I$2:$S$2302,11,FALSE)</f>
        <v>552</v>
      </c>
      <c r="R1754" s="94">
        <f>Q1754-P1754</f>
        <v>163</v>
      </c>
      <c r="S1754" s="94"/>
      <c r="T1754" s="94">
        <f t="shared" si="1438"/>
        <v>163</v>
      </c>
      <c r="U1754" s="96">
        <f t="shared" si="1439"/>
        <v>3.2551100000000002</v>
      </c>
      <c r="V1754" s="99">
        <v>230</v>
      </c>
      <c r="W1754" s="100">
        <f>VLOOKUP(H1754,[1]Billing!$I$2:$Y$2302,17,FALSE)</f>
        <v>310</v>
      </c>
      <c r="X1754" s="94">
        <f>W1754-V1754</f>
        <v>80</v>
      </c>
      <c r="Y1754" s="94"/>
      <c r="Z1754" s="94">
        <f t="shared" si="1440"/>
        <v>80</v>
      </c>
      <c r="AA1754" s="96">
        <f t="shared" si="1441"/>
        <v>6.4</v>
      </c>
      <c r="AB1754" s="91">
        <v>9.6551100000000005</v>
      </c>
      <c r="AC1754" s="119"/>
    </row>
    <row r="1755" spans="1:34" s="3" customFormat="1" ht="15" customHeight="1">
      <c r="A1755" s="81" t="s">
        <v>5831</v>
      </c>
      <c r="B1755" s="90">
        <v>1012007640</v>
      </c>
      <c r="C1755" s="91">
        <f>SUM(U1755+AA1755)</f>
        <v>51.715019999999996</v>
      </c>
      <c r="D1755" s="294">
        <v>12355464</v>
      </c>
      <c r="E1755" s="90" t="s">
        <v>1562</v>
      </c>
      <c r="F1755" s="90" t="s">
        <v>1573</v>
      </c>
      <c r="G1755" s="90" t="s">
        <v>2362</v>
      </c>
      <c r="H1755" s="93" t="s">
        <v>5789</v>
      </c>
      <c r="I1755" s="94">
        <v>0</v>
      </c>
      <c r="J1755" s="94">
        <v>0</v>
      </c>
      <c r="K1755" s="95">
        <v>1.9970000000000002E-2</v>
      </c>
      <c r="L1755" s="96">
        <v>0.08</v>
      </c>
      <c r="M1755" s="96">
        <f>I1755*K1755</f>
        <v>0</v>
      </c>
      <c r="N1755" s="96">
        <f>J1755*L1755</f>
        <v>0</v>
      </c>
      <c r="O1755" s="96" t="s">
        <v>27</v>
      </c>
      <c r="P1755" s="187">
        <v>607</v>
      </c>
      <c r="Q1755" s="98">
        <f>VLOOKUP(H1755,[1]Billing!$I$2:$S$2302,11,FALSE)</f>
        <v>773</v>
      </c>
      <c r="R1755" s="94">
        <f>Q1755-P1755</f>
        <v>166</v>
      </c>
      <c r="S1755" s="94"/>
      <c r="T1755" s="94">
        <f>IF(R1755-I1755&gt;0, R1755-I1755,"0")</f>
        <v>166</v>
      </c>
      <c r="U1755" s="96">
        <f>IF(T1755&gt;0,T1755*K1755,"0")</f>
        <v>3.3150200000000001</v>
      </c>
      <c r="V1755" s="99">
        <v>496</v>
      </c>
      <c r="W1755" s="100">
        <f>VLOOKUP(H1755,[1]Billing!$I$2:$Y$2302,17,FALSE)</f>
        <v>1101</v>
      </c>
      <c r="X1755" s="94">
        <f>W1755-V1755</f>
        <v>605</v>
      </c>
      <c r="Y1755" s="94"/>
      <c r="Z1755" s="94">
        <f>IF(X1755-J1755&gt;0,X1755-J1755,"0")</f>
        <v>605</v>
      </c>
      <c r="AA1755" s="96">
        <f>IF(Z1755&gt;0,Z1755*L1755,"0")</f>
        <v>48.4</v>
      </c>
      <c r="AB1755" s="91">
        <v>51.715019999999996</v>
      </c>
      <c r="AC1755" s="119"/>
    </row>
    <row r="1756" spans="1:34" s="3" customFormat="1" ht="15" customHeight="1">
      <c r="A1756" s="81">
        <v>226</v>
      </c>
      <c r="B1756" s="90">
        <v>1012143660</v>
      </c>
      <c r="C1756" s="91">
        <f>SUM(O1756+U1756+AA1756)</f>
        <v>474.34000000000003</v>
      </c>
      <c r="D1756" s="92">
        <v>12602834</v>
      </c>
      <c r="E1756" s="90" t="s">
        <v>1716</v>
      </c>
      <c r="F1756" s="90" t="s">
        <v>1717</v>
      </c>
      <c r="G1756" s="90" t="s">
        <v>1151</v>
      </c>
      <c r="H1756" s="93" t="s">
        <v>1718</v>
      </c>
      <c r="I1756" s="94">
        <v>6000</v>
      </c>
      <c r="J1756" s="94">
        <v>3000</v>
      </c>
      <c r="K1756" s="95">
        <v>2.0750000000000001E-2</v>
      </c>
      <c r="L1756" s="96">
        <v>0.08</v>
      </c>
      <c r="M1756" s="96">
        <f t="shared" si="1431"/>
        <v>124.5</v>
      </c>
      <c r="N1756" s="96">
        <f t="shared" si="1432"/>
        <v>240</v>
      </c>
      <c r="O1756" s="96">
        <f t="shared" ref="O1756:O1761" si="1444">M1756+N1756</f>
        <v>364.5</v>
      </c>
      <c r="P1756" s="443">
        <v>292004</v>
      </c>
      <c r="Q1756" s="98">
        <f>VLOOKUP(H1756,[1]Billing!$I$2:$S$2302,11,FALSE)</f>
        <v>294278</v>
      </c>
      <c r="R1756" s="94">
        <f t="shared" si="1433"/>
        <v>2274</v>
      </c>
      <c r="S1756" s="94" t="str">
        <f t="shared" ref="S1756:S1761" si="1445">IF(R1756-I1756&gt;0, R1756-I1756,"0")</f>
        <v>0</v>
      </c>
      <c r="T1756" s="94"/>
      <c r="U1756" s="96">
        <f t="shared" ref="U1756:U1761" si="1446">IF(S1756&gt;0,S1756*K1756,"0")</f>
        <v>0</v>
      </c>
      <c r="V1756" s="157">
        <v>165809</v>
      </c>
      <c r="W1756" s="100">
        <f>VLOOKUP(H1756,[1]Billing!$I$2:$Y$2302,17,FALSE)</f>
        <v>170182</v>
      </c>
      <c r="X1756" s="94">
        <f t="shared" si="1434"/>
        <v>4373</v>
      </c>
      <c r="Y1756" s="94">
        <f t="shared" ref="Y1756:Y1761" si="1447">IF(X1756-J1756&gt;0,X1756-J1756,"0")</f>
        <v>1373</v>
      </c>
      <c r="Z1756" s="94"/>
      <c r="AA1756" s="96">
        <f t="shared" ref="AA1756:AA1761" si="1448">IF(Y1756&gt;0,Y1756*L1756,"0")</f>
        <v>109.84</v>
      </c>
      <c r="AB1756" s="91">
        <v>474.34000000000003</v>
      </c>
      <c r="AC1756" s="91"/>
      <c r="AF1756" s="4"/>
      <c r="AG1756" s="4"/>
    </row>
    <row r="1757" spans="1:34" s="3" customFormat="1" ht="15" customHeight="1">
      <c r="A1757" s="81">
        <v>227</v>
      </c>
      <c r="B1757" s="90">
        <v>1012555060</v>
      </c>
      <c r="C1757" s="91">
        <f>SUM(O1757+U1757+AA1757)</f>
        <v>901.86324999999999</v>
      </c>
      <c r="D1757" s="132">
        <v>12602835</v>
      </c>
      <c r="E1757" s="90" t="s">
        <v>1719</v>
      </c>
      <c r="F1757" s="90" t="s">
        <v>1720</v>
      </c>
      <c r="G1757" s="90" t="s">
        <v>1181</v>
      </c>
      <c r="H1757" s="93" t="s">
        <v>1721</v>
      </c>
      <c r="I1757" s="94">
        <v>10000</v>
      </c>
      <c r="J1757" s="94">
        <v>3000</v>
      </c>
      <c r="K1757" s="95">
        <v>2.0750000000000001E-2</v>
      </c>
      <c r="L1757" s="96">
        <v>0.08</v>
      </c>
      <c r="M1757" s="96">
        <f t="shared" si="1431"/>
        <v>207.5</v>
      </c>
      <c r="N1757" s="96">
        <f t="shared" si="1432"/>
        <v>240</v>
      </c>
      <c r="O1757" s="96">
        <f t="shared" si="1444"/>
        <v>447.5</v>
      </c>
      <c r="P1757" s="443">
        <v>544599</v>
      </c>
      <c r="Q1757" s="98">
        <f>VLOOKUP(H1757,Devices!$A$2:$C$2077,3,FALSE)</f>
        <v>573990</v>
      </c>
      <c r="R1757" s="94">
        <f t="shared" si="1433"/>
        <v>29391</v>
      </c>
      <c r="S1757" s="94">
        <f t="shared" si="1445"/>
        <v>19391</v>
      </c>
      <c r="T1757" s="94"/>
      <c r="U1757" s="96">
        <f t="shared" si="1446"/>
        <v>402.36324999999999</v>
      </c>
      <c r="V1757" s="99">
        <v>421407</v>
      </c>
      <c r="W1757" s="100">
        <f>VLOOKUP(H1757,Devices!$A$2:$D$2077,4,FALSE)</f>
        <v>425057</v>
      </c>
      <c r="X1757" s="94">
        <f t="shared" si="1434"/>
        <v>3650</v>
      </c>
      <c r="Y1757" s="94">
        <f t="shared" si="1447"/>
        <v>650</v>
      </c>
      <c r="Z1757" s="94"/>
      <c r="AA1757" s="96">
        <f t="shared" si="1448"/>
        <v>52</v>
      </c>
      <c r="AB1757" s="91">
        <v>901.86324999999999</v>
      </c>
      <c r="AC1757" s="91"/>
      <c r="AF1757" s="4"/>
    </row>
    <row r="1758" spans="1:34" s="3" customFormat="1" ht="15" customHeight="1">
      <c r="A1758" s="81">
        <v>228</v>
      </c>
      <c r="B1758" s="90">
        <v>1058775400</v>
      </c>
      <c r="C1758" s="91">
        <f>SUM(O1758+U1758+AA1758)</f>
        <v>286.17475000000002</v>
      </c>
      <c r="D1758" s="294">
        <v>12603526</v>
      </c>
      <c r="E1758" s="90" t="s">
        <v>1532</v>
      </c>
      <c r="F1758" s="90" t="s">
        <v>1536</v>
      </c>
      <c r="G1758" s="90" t="s">
        <v>1174</v>
      </c>
      <c r="H1758" s="93" t="s">
        <v>1537</v>
      </c>
      <c r="I1758" s="94">
        <v>2500</v>
      </c>
      <c r="J1758" s="94">
        <v>2500</v>
      </c>
      <c r="K1758" s="95">
        <v>2.0750000000000001E-2</v>
      </c>
      <c r="L1758" s="96">
        <v>0.08</v>
      </c>
      <c r="M1758" s="96">
        <f t="shared" si="1431"/>
        <v>51.875</v>
      </c>
      <c r="N1758" s="96">
        <f t="shared" si="1432"/>
        <v>200</v>
      </c>
      <c r="O1758" s="96">
        <f t="shared" si="1444"/>
        <v>251.875</v>
      </c>
      <c r="P1758" s="187">
        <v>163003</v>
      </c>
      <c r="Q1758" s="98">
        <f>VLOOKUP(H1758,Devices!$A$2:$C$2077,3,FALSE)</f>
        <v>167156</v>
      </c>
      <c r="R1758" s="94">
        <f t="shared" si="1433"/>
        <v>4153</v>
      </c>
      <c r="S1758" s="94">
        <f t="shared" si="1445"/>
        <v>1653</v>
      </c>
      <c r="T1758" s="94"/>
      <c r="U1758" s="96">
        <f t="shared" si="1446"/>
        <v>34.299750000000003</v>
      </c>
      <c r="V1758" s="99">
        <v>70494</v>
      </c>
      <c r="W1758" s="100">
        <f>VLOOKUP(H1758,Devices!$A$2:$D$2077,4,FALSE)</f>
        <v>72177</v>
      </c>
      <c r="X1758" s="94">
        <f t="shared" si="1434"/>
        <v>1683</v>
      </c>
      <c r="Y1758" s="94" t="str">
        <f t="shared" si="1447"/>
        <v>0</v>
      </c>
      <c r="Z1758" s="94"/>
      <c r="AA1758" s="96">
        <f t="shared" si="1448"/>
        <v>0</v>
      </c>
      <c r="AB1758" s="91">
        <v>286.17475000000002</v>
      </c>
      <c r="AC1758" s="119"/>
    </row>
    <row r="1759" spans="1:34" s="4" customFormat="1" ht="15" customHeight="1">
      <c r="A1759" s="81" t="s">
        <v>5210</v>
      </c>
      <c r="B1759" s="90">
        <v>1058775400</v>
      </c>
      <c r="C1759" s="91">
        <f>SUM(O1759+U1759+AA1759)</f>
        <v>127.16</v>
      </c>
      <c r="D1759" s="294">
        <v>12356422</v>
      </c>
      <c r="E1759" s="90" t="s">
        <v>5211</v>
      </c>
      <c r="F1759" s="90" t="s">
        <v>5230</v>
      </c>
      <c r="G1759" s="90" t="s">
        <v>2362</v>
      </c>
      <c r="H1759" s="93" t="s">
        <v>5212</v>
      </c>
      <c r="I1759" s="94">
        <v>4000</v>
      </c>
      <c r="J1759" s="94">
        <v>100</v>
      </c>
      <c r="K1759" s="95">
        <v>2.0750000000000001E-2</v>
      </c>
      <c r="L1759" s="96">
        <v>0.08</v>
      </c>
      <c r="M1759" s="96">
        <f t="shared" ref="M1759" si="1449">I1759*K1759</f>
        <v>83</v>
      </c>
      <c r="N1759" s="96">
        <f t="shared" ref="N1759" si="1450">J1759*L1759</f>
        <v>8</v>
      </c>
      <c r="O1759" s="96">
        <f t="shared" si="1444"/>
        <v>91</v>
      </c>
      <c r="P1759" s="187">
        <v>2604</v>
      </c>
      <c r="Q1759" s="98">
        <f>VLOOKUP(H1759,Devices!$A$2:$C$2077,3,FALSE)</f>
        <v>2819</v>
      </c>
      <c r="R1759" s="94">
        <f t="shared" ref="R1759" si="1451">Q1759-P1759</f>
        <v>215</v>
      </c>
      <c r="S1759" s="94" t="str">
        <f t="shared" si="1445"/>
        <v>0</v>
      </c>
      <c r="T1759" s="94"/>
      <c r="U1759" s="96">
        <f t="shared" si="1446"/>
        <v>0</v>
      </c>
      <c r="V1759" s="99">
        <v>6799</v>
      </c>
      <c r="W1759" s="100">
        <f>VLOOKUP(H1759,Devices!$A$2:$D$2077,4,FALSE)</f>
        <v>7351</v>
      </c>
      <c r="X1759" s="94">
        <f t="shared" ref="X1759" si="1452">W1759-V1759</f>
        <v>552</v>
      </c>
      <c r="Y1759" s="94">
        <f t="shared" si="1447"/>
        <v>452</v>
      </c>
      <c r="Z1759" s="94"/>
      <c r="AA1759" s="96">
        <f t="shared" si="1448"/>
        <v>36.160000000000004</v>
      </c>
      <c r="AB1759" s="91">
        <v>127.16</v>
      </c>
      <c r="AC1759" s="119"/>
      <c r="AF1759" s="3"/>
    </row>
    <row r="1760" spans="1:34" s="4" customFormat="1" ht="15" customHeight="1">
      <c r="A1760" s="81" t="s">
        <v>3666</v>
      </c>
      <c r="B1760" s="90">
        <v>1058328100</v>
      </c>
      <c r="C1760" s="91">
        <f>SUM(O1760+U1760+AA1760)</f>
        <v>124.5</v>
      </c>
      <c r="D1760" s="92">
        <v>12356127</v>
      </c>
      <c r="E1760" s="90" t="s">
        <v>1739</v>
      </c>
      <c r="F1760" s="90" t="s">
        <v>3667</v>
      </c>
      <c r="G1760" s="90" t="s">
        <v>851</v>
      </c>
      <c r="H1760" s="93" t="s">
        <v>3668</v>
      </c>
      <c r="I1760" s="94">
        <v>6000</v>
      </c>
      <c r="J1760" s="94">
        <v>0</v>
      </c>
      <c r="K1760" s="95">
        <v>2.0750000000000001E-2</v>
      </c>
      <c r="L1760" s="96">
        <v>0.08</v>
      </c>
      <c r="M1760" s="96">
        <f t="shared" si="1431"/>
        <v>124.5</v>
      </c>
      <c r="N1760" s="96">
        <f t="shared" si="1432"/>
        <v>0</v>
      </c>
      <c r="O1760" s="96">
        <f t="shared" si="1444"/>
        <v>124.5</v>
      </c>
      <c r="P1760" s="443">
        <v>64361</v>
      </c>
      <c r="Q1760" s="98">
        <f>VLOOKUP(H1760,[1]Billing!$I$2:$S$2302,11,FALSE)</f>
        <v>65735</v>
      </c>
      <c r="R1760" s="94">
        <f t="shared" si="1433"/>
        <v>1374</v>
      </c>
      <c r="S1760" s="94" t="str">
        <f t="shared" si="1445"/>
        <v>0</v>
      </c>
      <c r="T1760" s="94"/>
      <c r="U1760" s="96">
        <f t="shared" si="1446"/>
        <v>0</v>
      </c>
      <c r="V1760" s="99">
        <v>0</v>
      </c>
      <c r="W1760" s="100">
        <f>VLOOKUP(H1760,[1]Billing!$I$2:$Y$2302,17,FALSE)</f>
        <v>0</v>
      </c>
      <c r="X1760" s="94">
        <f t="shared" si="1434"/>
        <v>0</v>
      </c>
      <c r="Y1760" s="94" t="str">
        <f t="shared" si="1447"/>
        <v>0</v>
      </c>
      <c r="Z1760" s="94"/>
      <c r="AA1760" s="96">
        <f t="shared" si="1448"/>
        <v>0</v>
      </c>
      <c r="AB1760" s="91">
        <v>124.5</v>
      </c>
      <c r="AC1760" s="91"/>
    </row>
    <row r="1761" spans="1:34" s="4" customFormat="1" ht="15" customHeight="1">
      <c r="A1761" s="81" t="s">
        <v>4084</v>
      </c>
      <c r="B1761" s="90">
        <v>1058328100</v>
      </c>
      <c r="C1761" s="91">
        <f>SUM(O1761+U1761+AA1761)</f>
        <v>124.5</v>
      </c>
      <c r="D1761" s="92">
        <v>12356194</v>
      </c>
      <c r="E1761" s="90" t="s">
        <v>1739</v>
      </c>
      <c r="F1761" s="90" t="s">
        <v>4085</v>
      </c>
      <c r="G1761" s="90" t="s">
        <v>2200</v>
      </c>
      <c r="H1761" s="93" t="s">
        <v>3843</v>
      </c>
      <c r="I1761" s="94">
        <v>6000</v>
      </c>
      <c r="J1761" s="94">
        <v>0</v>
      </c>
      <c r="K1761" s="95">
        <v>2.0750000000000001E-2</v>
      </c>
      <c r="L1761" s="96">
        <v>0.08</v>
      </c>
      <c r="M1761" s="96">
        <f t="shared" si="1431"/>
        <v>124.5</v>
      </c>
      <c r="N1761" s="96">
        <f t="shared" si="1432"/>
        <v>0</v>
      </c>
      <c r="O1761" s="96">
        <f t="shared" si="1444"/>
        <v>124.5</v>
      </c>
      <c r="P1761" s="443">
        <v>143923</v>
      </c>
      <c r="Q1761" s="98">
        <f>VLOOKUP(H1761,Devices!$A$2:$C$2077,3,FALSE)</f>
        <v>149335</v>
      </c>
      <c r="R1761" s="94">
        <f t="shared" si="1433"/>
        <v>5412</v>
      </c>
      <c r="S1761" s="94" t="str">
        <f t="shared" si="1445"/>
        <v>0</v>
      </c>
      <c r="T1761" s="94"/>
      <c r="U1761" s="96">
        <f t="shared" si="1446"/>
        <v>0</v>
      </c>
      <c r="V1761" s="99">
        <v>0</v>
      </c>
      <c r="W1761" s="100">
        <v>0</v>
      </c>
      <c r="X1761" s="94">
        <f t="shared" si="1434"/>
        <v>0</v>
      </c>
      <c r="Y1761" s="94" t="str">
        <f t="shared" si="1447"/>
        <v>0</v>
      </c>
      <c r="Z1761" s="94"/>
      <c r="AA1761" s="96">
        <f t="shared" si="1448"/>
        <v>0</v>
      </c>
      <c r="AB1761" s="91">
        <v>124.5</v>
      </c>
      <c r="AC1761" s="91"/>
    </row>
    <row r="1762" spans="1:34" s="4" customFormat="1" ht="15" customHeight="1">
      <c r="A1762" s="81" t="s">
        <v>4199</v>
      </c>
      <c r="B1762" s="90">
        <v>1058328100</v>
      </c>
      <c r="C1762" s="91">
        <f>SUM(U1762+AA1762)</f>
        <v>63.544540000000005</v>
      </c>
      <c r="D1762" s="294">
        <v>12355985</v>
      </c>
      <c r="E1762" s="90" t="s">
        <v>2097</v>
      </c>
      <c r="F1762" s="90" t="s">
        <v>5071</v>
      </c>
      <c r="G1762" s="90" t="s">
        <v>2200</v>
      </c>
      <c r="H1762" s="93" t="s">
        <v>4200</v>
      </c>
      <c r="I1762" s="94">
        <v>0</v>
      </c>
      <c r="J1762" s="94">
        <v>0</v>
      </c>
      <c r="K1762" s="95">
        <v>1.9970000000000002E-2</v>
      </c>
      <c r="L1762" s="96">
        <v>0.08</v>
      </c>
      <c r="M1762" s="96">
        <f t="shared" si="1431"/>
        <v>0</v>
      </c>
      <c r="N1762" s="96">
        <f t="shared" si="1432"/>
        <v>0</v>
      </c>
      <c r="O1762" s="96" t="s">
        <v>27</v>
      </c>
      <c r="P1762" s="187">
        <v>43038</v>
      </c>
      <c r="Q1762" s="98">
        <f>VLOOKUP(H1762,Devices!$A$2:$C$2077,3,FALSE)</f>
        <v>46220</v>
      </c>
      <c r="R1762" s="94">
        <f t="shared" si="1433"/>
        <v>3182</v>
      </c>
      <c r="S1762" s="94"/>
      <c r="T1762" s="94">
        <f>IF(R1762-I1762&gt;0, R1762-I1762,"0")</f>
        <v>3182</v>
      </c>
      <c r="U1762" s="96">
        <f>IF(T1762&gt;0,T1762*K1762,"0")</f>
        <v>63.544540000000005</v>
      </c>
      <c r="V1762" s="99">
        <v>0</v>
      </c>
      <c r="W1762" s="100">
        <v>0</v>
      </c>
      <c r="X1762" s="94">
        <f t="shared" si="1434"/>
        <v>0</v>
      </c>
      <c r="Y1762" s="94"/>
      <c r="Z1762" s="94" t="str">
        <f>IF(X1762-J1762&gt;0,X1762-J1762,"0")</f>
        <v>0</v>
      </c>
      <c r="AA1762" s="96">
        <f>IF(Z1762&gt;0,Z1762*L1762,"0")</f>
        <v>0</v>
      </c>
      <c r="AB1762" s="91">
        <v>63.544540000000005</v>
      </c>
      <c r="AC1762" s="119"/>
    </row>
    <row r="1763" spans="1:34" s="3" customFormat="1" ht="15" customHeight="1">
      <c r="A1763" s="81" t="s">
        <v>4954</v>
      </c>
      <c r="B1763" s="90">
        <v>1058328100</v>
      </c>
      <c r="C1763" s="91">
        <f>SUM(O1763+U1763+AA1763)</f>
        <v>796.69</v>
      </c>
      <c r="D1763" s="92">
        <v>13769640</v>
      </c>
      <c r="E1763" s="90" t="s">
        <v>1739</v>
      </c>
      <c r="F1763" s="90" t="s">
        <v>1740</v>
      </c>
      <c r="G1763" s="90" t="s">
        <v>3011</v>
      </c>
      <c r="H1763" s="93" t="s">
        <v>4921</v>
      </c>
      <c r="I1763" s="94">
        <v>7000</v>
      </c>
      <c r="J1763" s="94">
        <v>3000</v>
      </c>
      <c r="K1763" s="95">
        <v>2.0750000000000001E-2</v>
      </c>
      <c r="L1763" s="96">
        <v>0.08</v>
      </c>
      <c r="M1763" s="96">
        <f t="shared" ref="M1763:N1765" si="1453">I1763*K1763</f>
        <v>145.25</v>
      </c>
      <c r="N1763" s="96">
        <f t="shared" si="1453"/>
        <v>240</v>
      </c>
      <c r="O1763" s="96">
        <f>M1763+N1763</f>
        <v>385.25</v>
      </c>
      <c r="P1763" s="443">
        <v>48070</v>
      </c>
      <c r="Q1763" s="98">
        <f>VLOOKUP(H1763,Devices!$A$2:$C$2077,3,FALSE)</f>
        <v>50826</v>
      </c>
      <c r="R1763" s="94">
        <f>Q1763-P1763</f>
        <v>2756</v>
      </c>
      <c r="S1763" s="94" t="str">
        <f>IF(R1763-I1763&gt;0, R1763-I1763,"0")</f>
        <v>0</v>
      </c>
      <c r="T1763" s="94"/>
      <c r="U1763" s="96">
        <f>IF(S1763&gt;0,S1763*K1763,"0")</f>
        <v>0</v>
      </c>
      <c r="V1763" s="99">
        <v>46830</v>
      </c>
      <c r="W1763" s="100">
        <f>VLOOKUP(H1763,Devices!$A$2:$D$2077,4,FALSE)</f>
        <v>54973</v>
      </c>
      <c r="X1763" s="94">
        <f>W1763-V1763</f>
        <v>8143</v>
      </c>
      <c r="Y1763" s="94">
        <f>IF(X1763-J1763&gt;0,X1763-J1763,"0")</f>
        <v>5143</v>
      </c>
      <c r="Z1763" s="94"/>
      <c r="AA1763" s="96">
        <f>IF(Y1763&gt;0,Y1763*L1763,"0")</f>
        <v>411.44</v>
      </c>
      <c r="AB1763" s="91">
        <v>796.69</v>
      </c>
      <c r="AC1763" s="91"/>
      <c r="AF1763" s="4"/>
      <c r="AH1763" s="4"/>
    </row>
    <row r="1764" spans="1:34" s="4" customFormat="1" ht="15" customHeight="1">
      <c r="A1764" s="81" t="s">
        <v>5405</v>
      </c>
      <c r="B1764" s="90">
        <v>1058328100</v>
      </c>
      <c r="C1764" s="91">
        <f>SUM(O1764+U1764+AA1764)</f>
        <v>124.5</v>
      </c>
      <c r="D1764" s="92">
        <v>12356449</v>
      </c>
      <c r="E1764" s="90" t="s">
        <v>1739</v>
      </c>
      <c r="F1764" s="90" t="s">
        <v>3955</v>
      </c>
      <c r="G1764" s="90" t="s">
        <v>2200</v>
      </c>
      <c r="H1764" s="93" t="s">
        <v>5376</v>
      </c>
      <c r="I1764" s="94">
        <v>6000</v>
      </c>
      <c r="J1764" s="94">
        <v>0</v>
      </c>
      <c r="K1764" s="95">
        <v>2.0750000000000001E-2</v>
      </c>
      <c r="L1764" s="96">
        <v>0.08</v>
      </c>
      <c r="M1764" s="96">
        <f t="shared" si="1453"/>
        <v>124.5</v>
      </c>
      <c r="N1764" s="96">
        <f t="shared" si="1453"/>
        <v>0</v>
      </c>
      <c r="O1764" s="96">
        <f>M1764+N1764</f>
        <v>124.5</v>
      </c>
      <c r="P1764" s="443">
        <v>30699</v>
      </c>
      <c r="Q1764" s="98">
        <f>VLOOKUP(H1764,Devices!$A$2:$C$2077,3,FALSE)</f>
        <v>34104</v>
      </c>
      <c r="R1764" s="94">
        <f>Q1764-P1764</f>
        <v>3405</v>
      </c>
      <c r="S1764" s="94" t="str">
        <f>IF(R1764-I1764&gt;0, R1764-I1764,"0")</f>
        <v>0</v>
      </c>
      <c r="T1764" s="94"/>
      <c r="U1764" s="96">
        <f>IF(S1764&gt;0,S1764*K1764,"0")</f>
        <v>0</v>
      </c>
      <c r="V1764" s="99">
        <v>0</v>
      </c>
      <c r="W1764" s="100">
        <v>0</v>
      </c>
      <c r="X1764" s="94">
        <f>W1764-V1764</f>
        <v>0</v>
      </c>
      <c r="Y1764" s="94" t="str">
        <f>IF(X1764-J1764&gt;0,X1764-J1764,"0")</f>
        <v>0</v>
      </c>
      <c r="Z1764" s="94"/>
      <c r="AA1764" s="96">
        <f>IF(Y1764&gt;0,Y1764*L1764,"0")</f>
        <v>0</v>
      </c>
      <c r="AB1764" s="91">
        <v>124.5</v>
      </c>
      <c r="AC1764" s="91"/>
    </row>
    <row r="1765" spans="1:34" s="4" customFormat="1" ht="15" customHeight="1">
      <c r="A1765" s="81" t="s">
        <v>5832</v>
      </c>
      <c r="B1765" s="90">
        <v>1058328100</v>
      </c>
      <c r="C1765" s="91">
        <f>SUM(O1765+U1765+AA1765)</f>
        <v>91</v>
      </c>
      <c r="D1765" s="92">
        <v>13586509</v>
      </c>
      <c r="E1765" s="90" t="s">
        <v>1739</v>
      </c>
      <c r="F1765" s="90" t="s">
        <v>5833</v>
      </c>
      <c r="G1765" s="90" t="s">
        <v>2362</v>
      </c>
      <c r="H1765" s="93" t="s">
        <v>5834</v>
      </c>
      <c r="I1765" s="94">
        <v>4000</v>
      </c>
      <c r="J1765" s="94">
        <v>100</v>
      </c>
      <c r="K1765" s="95">
        <v>2.0750000000000001E-2</v>
      </c>
      <c r="L1765" s="96">
        <v>0.08</v>
      </c>
      <c r="M1765" s="96">
        <f t="shared" si="1453"/>
        <v>83</v>
      </c>
      <c r="N1765" s="96">
        <f t="shared" si="1453"/>
        <v>8</v>
      </c>
      <c r="O1765" s="96">
        <f>M1765+N1765</f>
        <v>91</v>
      </c>
      <c r="P1765" s="443">
        <v>187</v>
      </c>
      <c r="Q1765" s="98">
        <v>249</v>
      </c>
      <c r="R1765" s="94">
        <f>Q1765-P1765</f>
        <v>62</v>
      </c>
      <c r="S1765" s="94" t="str">
        <f>IF(R1765-I1765&gt;0, R1765-I1765,"0")</f>
        <v>0</v>
      </c>
      <c r="T1765" s="94"/>
      <c r="U1765" s="96">
        <f>IF(S1765&gt;0,S1765*K1765,"0")</f>
        <v>0</v>
      </c>
      <c r="V1765" s="99">
        <v>17</v>
      </c>
      <c r="W1765" s="100">
        <v>24</v>
      </c>
      <c r="X1765" s="94">
        <f>W1765-V1765</f>
        <v>7</v>
      </c>
      <c r="Y1765" s="94" t="str">
        <f>IF(X1765-J1765&gt;0,X1765-J1765,"0")</f>
        <v>0</v>
      </c>
      <c r="Z1765" s="94"/>
      <c r="AA1765" s="96">
        <f>IF(Y1765&gt;0,Y1765*L1765,"0")</f>
        <v>0</v>
      </c>
      <c r="AB1765" s="91">
        <v>91</v>
      </c>
      <c r="AC1765" s="91"/>
    </row>
    <row r="1766" spans="1:34" s="4" customFormat="1" ht="15" customHeight="1">
      <c r="A1766" s="81" t="s">
        <v>5941</v>
      </c>
      <c r="B1766" s="90">
        <v>1058328100</v>
      </c>
      <c r="C1766" s="91">
        <f>SUM(U1766+AA1766)</f>
        <v>26.44256</v>
      </c>
      <c r="D1766" s="294">
        <v>13586865</v>
      </c>
      <c r="E1766" s="90" t="s">
        <v>2097</v>
      </c>
      <c r="F1766" s="90" t="s">
        <v>3092</v>
      </c>
      <c r="G1766" s="90" t="s">
        <v>2362</v>
      </c>
      <c r="H1766" s="93" t="s">
        <v>5867</v>
      </c>
      <c r="I1766" s="94">
        <v>0</v>
      </c>
      <c r="J1766" s="94">
        <v>0</v>
      </c>
      <c r="K1766" s="95">
        <v>1.9970000000000002E-2</v>
      </c>
      <c r="L1766" s="96">
        <v>0.08</v>
      </c>
      <c r="M1766" s="96">
        <f>I1766*K1766</f>
        <v>0</v>
      </c>
      <c r="N1766" s="96">
        <f>J1766*L1766</f>
        <v>0</v>
      </c>
      <c r="O1766" s="96" t="s">
        <v>27</v>
      </c>
      <c r="P1766" s="187">
        <v>2675</v>
      </c>
      <c r="Q1766" s="98">
        <f>VLOOKUP(H1766,Devices!$A$2:$C$2077,3,FALSE)</f>
        <v>3923</v>
      </c>
      <c r="R1766" s="94">
        <f>Q1766-P1766</f>
        <v>1248</v>
      </c>
      <c r="S1766" s="94"/>
      <c r="T1766" s="94">
        <f>IF(R1766-I1766&gt;0, R1766-I1766,"0")</f>
        <v>1248</v>
      </c>
      <c r="U1766" s="96">
        <f>IF(T1766&gt;0,T1766*K1766,"0")</f>
        <v>24.922560000000001</v>
      </c>
      <c r="V1766" s="99">
        <v>130</v>
      </c>
      <c r="W1766" s="100">
        <f>VLOOKUP(H1766,Devices!$A$2:$D$2077,4,FALSE)</f>
        <v>149</v>
      </c>
      <c r="X1766" s="94">
        <f>W1766-V1766</f>
        <v>19</v>
      </c>
      <c r="Y1766" s="94"/>
      <c r="Z1766" s="94">
        <f>IF(X1766-J1766&gt;0,X1766-J1766,"0")</f>
        <v>19</v>
      </c>
      <c r="AA1766" s="96">
        <f>IF(Z1766&gt;0,Z1766*L1766,"0")</f>
        <v>1.52</v>
      </c>
      <c r="AB1766" s="91">
        <v>26.44256</v>
      </c>
      <c r="AC1766" s="119"/>
    </row>
    <row r="1767" spans="1:34" s="4" customFormat="1" ht="15" customHeight="1">
      <c r="A1767" s="81" t="s">
        <v>2627</v>
      </c>
      <c r="B1767" s="90">
        <v>1054261100</v>
      </c>
      <c r="C1767" s="91">
        <f>SUM(O1767+U1767+AA1767)</f>
        <v>343.75</v>
      </c>
      <c r="D1767" s="92">
        <v>12908919</v>
      </c>
      <c r="E1767" s="90" t="s">
        <v>1837</v>
      </c>
      <c r="F1767" s="90" t="s">
        <v>2628</v>
      </c>
      <c r="G1767" s="90" t="s">
        <v>1151</v>
      </c>
      <c r="H1767" s="93" t="s">
        <v>2629</v>
      </c>
      <c r="I1767" s="94">
        <v>5000</v>
      </c>
      <c r="J1767" s="94">
        <v>3000</v>
      </c>
      <c r="K1767" s="95">
        <v>2.0750000000000001E-2</v>
      </c>
      <c r="L1767" s="96">
        <v>0.08</v>
      </c>
      <c r="M1767" s="96">
        <f t="shared" si="1431"/>
        <v>103.75</v>
      </c>
      <c r="N1767" s="96">
        <f t="shared" si="1432"/>
        <v>240</v>
      </c>
      <c r="O1767" s="96">
        <f>M1767+N1767</f>
        <v>343.75</v>
      </c>
      <c r="P1767" s="443">
        <v>207011</v>
      </c>
      <c r="Q1767" s="98">
        <f>VLOOKUP(H1767,Devices!$A$2:$C$2077,3,FALSE)</f>
        <v>209093</v>
      </c>
      <c r="R1767" s="94">
        <f t="shared" si="1433"/>
        <v>2082</v>
      </c>
      <c r="S1767" s="94" t="str">
        <f>IF(R1767-I1767&gt;0, R1767-I1767,"0")</f>
        <v>0</v>
      </c>
      <c r="T1767" s="94"/>
      <c r="U1767" s="96">
        <f>IF(S1767&gt;0,S1767*K1767,"0")</f>
        <v>0</v>
      </c>
      <c r="V1767" s="157">
        <v>73760</v>
      </c>
      <c r="W1767" s="100">
        <f>VLOOKUP(H1767,Devices!$A$2:$D$2077,4,FALSE)</f>
        <v>75439</v>
      </c>
      <c r="X1767" s="94">
        <f t="shared" si="1434"/>
        <v>1679</v>
      </c>
      <c r="Y1767" s="94" t="str">
        <f>IF(X1767-J1767&gt;0,X1767-J1767,"0")</f>
        <v>0</v>
      </c>
      <c r="Z1767" s="94"/>
      <c r="AA1767" s="96">
        <f>IF(Y1767&gt;0,Y1767*L1767,"0")</f>
        <v>0</v>
      </c>
      <c r="AB1767" s="91">
        <v>343.75</v>
      </c>
      <c r="AC1767" s="91"/>
      <c r="AF1767" s="3"/>
      <c r="AH1767" s="3"/>
    </row>
    <row r="1768" spans="1:34" s="4" customFormat="1" ht="15" customHeight="1">
      <c r="A1768" s="81" t="s">
        <v>4319</v>
      </c>
      <c r="B1768" s="90">
        <v>1054261100</v>
      </c>
      <c r="C1768" s="91">
        <f>SUM(U1768+AA1768)</f>
        <v>64.248930000000001</v>
      </c>
      <c r="D1768" s="294">
        <v>12658624</v>
      </c>
      <c r="E1768" s="90" t="s">
        <v>1837</v>
      </c>
      <c r="F1768" s="90" t="s">
        <v>4238</v>
      </c>
      <c r="G1768" s="90" t="s">
        <v>1174</v>
      </c>
      <c r="H1768" s="93" t="s">
        <v>4261</v>
      </c>
      <c r="I1768" s="94">
        <v>0</v>
      </c>
      <c r="J1768" s="94">
        <v>0</v>
      </c>
      <c r="K1768" s="95">
        <v>1.9970000000000002E-2</v>
      </c>
      <c r="L1768" s="96">
        <v>0.08</v>
      </c>
      <c r="M1768" s="96">
        <f t="shared" si="1431"/>
        <v>0</v>
      </c>
      <c r="N1768" s="96">
        <f t="shared" si="1432"/>
        <v>0</v>
      </c>
      <c r="O1768" s="96" t="s">
        <v>27</v>
      </c>
      <c r="P1768" s="443">
        <v>50492</v>
      </c>
      <c r="Q1768" s="98">
        <f>VLOOKUP(H1768,Devices!$A$2:$C$2077,3,FALSE)</f>
        <v>50861</v>
      </c>
      <c r="R1768" s="94">
        <f t="shared" si="1433"/>
        <v>369</v>
      </c>
      <c r="S1768" s="90"/>
      <c r="T1768" s="94">
        <f>IF(R1768-I1768&gt;0, R1768-I1768,"0")</f>
        <v>369</v>
      </c>
      <c r="U1768" s="96">
        <f>IF(T1768&gt;0,T1768*K1768,"0")</f>
        <v>7.3689300000000006</v>
      </c>
      <c r="V1768" s="99">
        <v>49237</v>
      </c>
      <c r="W1768" s="100">
        <f>VLOOKUP(H1768,Devices!$A$2:$D$2077,4,FALSE)</f>
        <v>49948</v>
      </c>
      <c r="X1768" s="94">
        <f t="shared" si="1434"/>
        <v>711</v>
      </c>
      <c r="Y1768" s="94"/>
      <c r="Z1768" s="94">
        <f>IF(X1768-J1768&gt;0,X1768-J1768,"0")</f>
        <v>711</v>
      </c>
      <c r="AA1768" s="96">
        <f>IF(Z1768&gt;0,Z1768*L1768,"0")</f>
        <v>56.88</v>
      </c>
      <c r="AB1768" s="91">
        <v>64.248930000000001</v>
      </c>
      <c r="AC1768" s="91"/>
    </row>
    <row r="1769" spans="1:34" s="4" customFormat="1" ht="15" customHeight="1">
      <c r="A1769" s="81" t="s">
        <v>4420</v>
      </c>
      <c r="B1769" s="90">
        <v>1054261100</v>
      </c>
      <c r="C1769" s="91">
        <f>SUM(O1769+U1769+AA1769)</f>
        <v>183</v>
      </c>
      <c r="D1769" s="92">
        <v>12356049</v>
      </c>
      <c r="E1769" s="90" t="s">
        <v>1837</v>
      </c>
      <c r="F1769" s="90" t="s">
        <v>4421</v>
      </c>
      <c r="G1769" s="90" t="s">
        <v>2362</v>
      </c>
      <c r="H1769" s="93">
        <v>7527259462553</v>
      </c>
      <c r="I1769" s="94">
        <v>4000</v>
      </c>
      <c r="J1769" s="94">
        <v>100</v>
      </c>
      <c r="K1769" s="95">
        <v>2.0750000000000001E-2</v>
      </c>
      <c r="L1769" s="96">
        <v>0.08</v>
      </c>
      <c r="M1769" s="96">
        <f>I1769*K1769</f>
        <v>83</v>
      </c>
      <c r="N1769" s="96">
        <f>J1769*L1769</f>
        <v>8</v>
      </c>
      <c r="O1769" s="96">
        <f>M1769+N1769</f>
        <v>91</v>
      </c>
      <c r="P1769" s="443">
        <v>25540</v>
      </c>
      <c r="Q1769" s="98">
        <f>VLOOKUP(H1769,[1]Billing!$I$2:$S$2302,11,FALSE)</f>
        <v>25814</v>
      </c>
      <c r="R1769" s="94">
        <f>Q1769-P1769</f>
        <v>274</v>
      </c>
      <c r="S1769" s="94" t="str">
        <f>IF(R1769-I1769&gt;0, R1769-I1769,"0")</f>
        <v>0</v>
      </c>
      <c r="T1769" s="94"/>
      <c r="U1769" s="96">
        <f>IF(S1769&gt;0,S1769*K1769,"0")</f>
        <v>0</v>
      </c>
      <c r="V1769" s="157">
        <v>32922</v>
      </c>
      <c r="W1769" s="100">
        <f>VLOOKUP(H1769,[1]Billing!$I$2:$Y$2302,17,FALSE)</f>
        <v>34172</v>
      </c>
      <c r="X1769" s="94">
        <f>W1769-V1769</f>
        <v>1250</v>
      </c>
      <c r="Y1769" s="94">
        <f>IF(X1769-J1769&gt;0,X1769-J1769,"0")</f>
        <v>1150</v>
      </c>
      <c r="Z1769" s="94"/>
      <c r="AA1769" s="96">
        <f>IF(Y1769&gt;0,Y1769*L1769,"0")</f>
        <v>92</v>
      </c>
      <c r="AB1769" s="91">
        <v>183</v>
      </c>
      <c r="AC1769" s="91"/>
    </row>
    <row r="1770" spans="1:34" s="4" customFormat="1" ht="15" customHeight="1">
      <c r="A1770" s="81" t="s">
        <v>5110</v>
      </c>
      <c r="B1770" s="90">
        <v>1054261100</v>
      </c>
      <c r="C1770" s="91">
        <f>SUM(O1770+U1770+AA1770)</f>
        <v>106.44</v>
      </c>
      <c r="D1770" s="92">
        <v>12356385</v>
      </c>
      <c r="E1770" s="90" t="s">
        <v>1837</v>
      </c>
      <c r="F1770" s="90" t="s">
        <v>5111</v>
      </c>
      <c r="G1770" s="90" t="s">
        <v>2362</v>
      </c>
      <c r="H1770" s="93" t="s">
        <v>5112</v>
      </c>
      <c r="I1770" s="94">
        <v>4000</v>
      </c>
      <c r="J1770" s="94">
        <v>100</v>
      </c>
      <c r="K1770" s="95">
        <v>2.0750000000000001E-2</v>
      </c>
      <c r="L1770" s="96">
        <v>0.08</v>
      </c>
      <c r="M1770" s="96">
        <f>I1770*K1770</f>
        <v>83</v>
      </c>
      <c r="N1770" s="96">
        <f>J1770*L1770</f>
        <v>8</v>
      </c>
      <c r="O1770" s="96">
        <f>M1770+N1770</f>
        <v>91</v>
      </c>
      <c r="P1770" s="443">
        <v>1520</v>
      </c>
      <c r="Q1770" s="98">
        <f>VLOOKUP(H1770,Devices!$A$2:$C$2077,3,FALSE)</f>
        <v>1657</v>
      </c>
      <c r="R1770" s="94">
        <f>Q1770-P1770</f>
        <v>137</v>
      </c>
      <c r="S1770" s="94" t="str">
        <f>IF(R1770-I1770&gt;0, R1770-I1770,"0")</f>
        <v>0</v>
      </c>
      <c r="T1770" s="94"/>
      <c r="U1770" s="96">
        <f>IF(S1770&gt;0,S1770*K1770,"0")</f>
        <v>0</v>
      </c>
      <c r="V1770" s="157">
        <v>3931</v>
      </c>
      <c r="W1770" s="100">
        <f>VLOOKUP(H1770,Devices!$A$2:$D$2077,4,FALSE)</f>
        <v>4224</v>
      </c>
      <c r="X1770" s="94">
        <f>W1770-V1770</f>
        <v>293</v>
      </c>
      <c r="Y1770" s="94">
        <f>IF(X1770-J1770&gt;0,X1770-J1770,"0")</f>
        <v>193</v>
      </c>
      <c r="Z1770" s="94"/>
      <c r="AA1770" s="96">
        <f>IF(Y1770&gt;0,Y1770*L1770,"0")</f>
        <v>15.44</v>
      </c>
      <c r="AB1770" s="91">
        <v>106.44</v>
      </c>
      <c r="AC1770" s="91"/>
    </row>
    <row r="1771" spans="1:34" s="3" customFormat="1" ht="15" customHeight="1">
      <c r="A1771" s="81">
        <v>231</v>
      </c>
      <c r="B1771" s="90">
        <v>1058365800</v>
      </c>
      <c r="C1771" s="91">
        <f>SUM(O1771+U1771+AA1771)</f>
        <v>351.173</v>
      </c>
      <c r="D1771" s="92">
        <v>12510489</v>
      </c>
      <c r="E1771" s="90" t="s">
        <v>1838</v>
      </c>
      <c r="F1771" s="90" t="s">
        <v>1839</v>
      </c>
      <c r="G1771" s="90" t="s">
        <v>1191</v>
      </c>
      <c r="H1771" s="93" t="s">
        <v>1840</v>
      </c>
      <c r="I1771" s="94">
        <v>14000</v>
      </c>
      <c r="J1771" s="94">
        <v>0</v>
      </c>
      <c r="K1771" s="95">
        <v>2.0750000000000001E-2</v>
      </c>
      <c r="L1771" s="96">
        <v>0.08</v>
      </c>
      <c r="M1771" s="96">
        <f t="shared" si="1431"/>
        <v>290.5</v>
      </c>
      <c r="N1771" s="96">
        <f t="shared" si="1432"/>
        <v>0</v>
      </c>
      <c r="O1771" s="96">
        <f t="shared" ref="O1771:O1777" si="1454">M1771+N1771</f>
        <v>290.5</v>
      </c>
      <c r="P1771" s="443">
        <v>823410</v>
      </c>
      <c r="Q1771" s="98">
        <v>840334</v>
      </c>
      <c r="R1771" s="94">
        <f t="shared" si="1433"/>
        <v>16924</v>
      </c>
      <c r="S1771" s="94">
        <f t="shared" ref="S1771:S1783" si="1455">IF(R1771-I1771&gt;0, R1771-I1771,"0")</f>
        <v>2924</v>
      </c>
      <c r="T1771" s="94"/>
      <c r="U1771" s="96">
        <f t="shared" ref="U1771:U1783" si="1456">IF(S1771&gt;0,S1771*K1771,"0")</f>
        <v>60.673000000000002</v>
      </c>
      <c r="V1771" s="157">
        <v>0</v>
      </c>
      <c r="W1771" s="100">
        <v>0</v>
      </c>
      <c r="X1771" s="94">
        <f t="shared" si="1434"/>
        <v>0</v>
      </c>
      <c r="Y1771" s="94" t="str">
        <f t="shared" ref="Y1771:Y1783" si="1457">IF(X1771-J1771&gt;0,X1771-J1771,"0")</f>
        <v>0</v>
      </c>
      <c r="Z1771" s="94"/>
      <c r="AA1771" s="96">
        <f t="shared" ref="AA1771:AA1777" si="1458">IF(Y1771&gt;0,Y1771*L1771,"0")</f>
        <v>0</v>
      </c>
      <c r="AB1771" s="91">
        <v>351.173</v>
      </c>
      <c r="AC1771" s="91"/>
      <c r="AF1771" s="4"/>
      <c r="AG1771" s="4"/>
      <c r="AH1771" s="4"/>
    </row>
    <row r="1772" spans="1:34" s="3" customFormat="1" ht="15" customHeight="1">
      <c r="A1772" s="81">
        <v>231</v>
      </c>
      <c r="B1772" s="90">
        <v>1058365800</v>
      </c>
      <c r="C1772" s="91">
        <f>SUM(O1772+U1772+AA1772)</f>
        <v>290.5</v>
      </c>
      <c r="D1772" s="92">
        <v>12662675</v>
      </c>
      <c r="E1772" s="90" t="s">
        <v>1838</v>
      </c>
      <c r="F1772" s="90" t="s">
        <v>1957</v>
      </c>
      <c r="G1772" s="90" t="s">
        <v>1191</v>
      </c>
      <c r="H1772" s="93" t="s">
        <v>1841</v>
      </c>
      <c r="I1772" s="94">
        <v>14000</v>
      </c>
      <c r="J1772" s="94">
        <v>0</v>
      </c>
      <c r="K1772" s="95">
        <v>2.0750000000000001E-2</v>
      </c>
      <c r="L1772" s="96">
        <v>0.08</v>
      </c>
      <c r="M1772" s="96">
        <f t="shared" si="1431"/>
        <v>290.5</v>
      </c>
      <c r="N1772" s="96">
        <f t="shared" si="1432"/>
        <v>0</v>
      </c>
      <c r="O1772" s="96">
        <f t="shared" si="1454"/>
        <v>290.5</v>
      </c>
      <c r="P1772" s="443">
        <v>500060</v>
      </c>
      <c r="Q1772" s="98">
        <v>508606</v>
      </c>
      <c r="R1772" s="94">
        <f t="shared" si="1433"/>
        <v>8546</v>
      </c>
      <c r="S1772" s="94" t="str">
        <f t="shared" si="1455"/>
        <v>0</v>
      </c>
      <c r="T1772" s="94"/>
      <c r="U1772" s="96">
        <f t="shared" si="1456"/>
        <v>0</v>
      </c>
      <c r="V1772" s="157">
        <v>0</v>
      </c>
      <c r="W1772" s="100">
        <v>0</v>
      </c>
      <c r="X1772" s="94">
        <f t="shared" si="1434"/>
        <v>0</v>
      </c>
      <c r="Y1772" s="94" t="str">
        <f t="shared" si="1457"/>
        <v>0</v>
      </c>
      <c r="Z1772" s="94"/>
      <c r="AA1772" s="96">
        <f t="shared" si="1458"/>
        <v>0</v>
      </c>
      <c r="AB1772" s="91">
        <v>290.5</v>
      </c>
      <c r="AC1772" s="91"/>
      <c r="AF1772" s="4"/>
    </row>
    <row r="1773" spans="1:34" s="4" customFormat="1" ht="15" customHeight="1">
      <c r="A1773" s="81" t="s">
        <v>2630</v>
      </c>
      <c r="B1773" s="90">
        <v>1058365800</v>
      </c>
      <c r="C1773" s="91">
        <f>SUM(O1773+U1773+AA1773)</f>
        <v>100.75</v>
      </c>
      <c r="D1773" s="92">
        <v>12355768</v>
      </c>
      <c r="E1773" s="90" t="s">
        <v>1838</v>
      </c>
      <c r="F1773" s="90" t="s">
        <v>2631</v>
      </c>
      <c r="G1773" s="90" t="s">
        <v>2296</v>
      </c>
      <c r="H1773" s="93" t="s">
        <v>2632</v>
      </c>
      <c r="I1773" s="94">
        <v>1000</v>
      </c>
      <c r="J1773" s="94">
        <v>1000</v>
      </c>
      <c r="K1773" s="95">
        <v>2.0750000000000001E-2</v>
      </c>
      <c r="L1773" s="96">
        <v>0.08</v>
      </c>
      <c r="M1773" s="96">
        <f t="shared" si="1431"/>
        <v>20.75</v>
      </c>
      <c r="N1773" s="96">
        <f t="shared" si="1432"/>
        <v>80</v>
      </c>
      <c r="O1773" s="96">
        <f t="shared" si="1454"/>
        <v>100.75</v>
      </c>
      <c r="P1773" s="443">
        <v>15433</v>
      </c>
      <c r="Q1773" s="98">
        <f>VLOOKUP(H1773,Devices!$A$2:$C$2077,3,FALSE)</f>
        <v>16328</v>
      </c>
      <c r="R1773" s="94">
        <f t="shared" si="1433"/>
        <v>895</v>
      </c>
      <c r="S1773" s="94" t="str">
        <f t="shared" si="1455"/>
        <v>0</v>
      </c>
      <c r="T1773" s="94"/>
      <c r="U1773" s="96">
        <f t="shared" si="1456"/>
        <v>0</v>
      </c>
      <c r="V1773" s="157">
        <v>9336</v>
      </c>
      <c r="W1773" s="100">
        <f>VLOOKUP(H1773,Devices!$A$2:$D$2077,4,FALSE)</f>
        <v>9547</v>
      </c>
      <c r="X1773" s="94">
        <f t="shared" si="1434"/>
        <v>211</v>
      </c>
      <c r="Y1773" s="94" t="str">
        <f t="shared" si="1457"/>
        <v>0</v>
      </c>
      <c r="Z1773" s="94"/>
      <c r="AA1773" s="96">
        <f t="shared" si="1458"/>
        <v>0</v>
      </c>
      <c r="AB1773" s="91">
        <v>100.75</v>
      </c>
      <c r="AC1773" s="91"/>
      <c r="AF1773" s="3"/>
      <c r="AG1773" s="3"/>
      <c r="AH1773" s="3"/>
    </row>
    <row r="1774" spans="1:34" s="4" customFormat="1" ht="15" customHeight="1">
      <c r="A1774" s="81" t="s">
        <v>3185</v>
      </c>
      <c r="B1774" s="90">
        <v>1058365800</v>
      </c>
      <c r="C1774" s="91">
        <f>SUM(O1774+U1774+AA1774)</f>
        <v>100.75</v>
      </c>
      <c r="D1774" s="92">
        <v>12356040</v>
      </c>
      <c r="E1774" s="90" t="s">
        <v>1838</v>
      </c>
      <c r="F1774" s="90" t="s">
        <v>3186</v>
      </c>
      <c r="G1774" s="90" t="s">
        <v>2296</v>
      </c>
      <c r="H1774" s="93" t="s">
        <v>3187</v>
      </c>
      <c r="I1774" s="94">
        <v>1000</v>
      </c>
      <c r="J1774" s="94">
        <v>1000</v>
      </c>
      <c r="K1774" s="95">
        <v>2.0750000000000001E-2</v>
      </c>
      <c r="L1774" s="96">
        <v>0.08</v>
      </c>
      <c r="M1774" s="96">
        <f t="shared" si="1431"/>
        <v>20.75</v>
      </c>
      <c r="N1774" s="96">
        <f t="shared" si="1432"/>
        <v>80</v>
      </c>
      <c r="O1774" s="96">
        <f t="shared" si="1454"/>
        <v>100.75</v>
      </c>
      <c r="P1774" s="443">
        <v>4221</v>
      </c>
      <c r="Q1774" s="98">
        <f>VLOOKUP(H1774,Devices!$A$2:$C$2077,3,FALSE)</f>
        <v>4281</v>
      </c>
      <c r="R1774" s="94">
        <f t="shared" si="1433"/>
        <v>60</v>
      </c>
      <c r="S1774" s="94" t="str">
        <f t="shared" si="1455"/>
        <v>0</v>
      </c>
      <c r="T1774" s="94"/>
      <c r="U1774" s="96">
        <f t="shared" si="1456"/>
        <v>0</v>
      </c>
      <c r="V1774" s="157">
        <v>12606</v>
      </c>
      <c r="W1774" s="100">
        <f>VLOOKUP(H1774,Devices!$A$2:$D$2077,4,FALSE)</f>
        <v>12972</v>
      </c>
      <c r="X1774" s="94">
        <f t="shared" si="1434"/>
        <v>366</v>
      </c>
      <c r="Y1774" s="94" t="str">
        <f t="shared" si="1457"/>
        <v>0</v>
      </c>
      <c r="Z1774" s="94"/>
      <c r="AA1774" s="96">
        <f t="shared" si="1458"/>
        <v>0</v>
      </c>
      <c r="AB1774" s="91">
        <v>100.75</v>
      </c>
      <c r="AC1774" s="91"/>
      <c r="AF1774" s="3"/>
    </row>
    <row r="1775" spans="1:34" s="4" customFormat="1" ht="15" customHeight="1">
      <c r="A1775" s="81" t="s">
        <v>3669</v>
      </c>
      <c r="B1775" s="90">
        <v>1058365800</v>
      </c>
      <c r="C1775" s="91">
        <f>SUM(O1775+U1775+AA1775)</f>
        <v>107.64</v>
      </c>
      <c r="D1775" s="92">
        <v>12356144</v>
      </c>
      <c r="E1775" s="90" t="s">
        <v>1838</v>
      </c>
      <c r="F1775" s="90" t="s">
        <v>3670</v>
      </c>
      <c r="G1775" s="90" t="s">
        <v>2362</v>
      </c>
      <c r="H1775" s="93" t="s">
        <v>3642</v>
      </c>
      <c r="I1775" s="94">
        <v>4000</v>
      </c>
      <c r="J1775" s="94">
        <v>100</v>
      </c>
      <c r="K1775" s="95">
        <v>2.0750000000000001E-2</v>
      </c>
      <c r="L1775" s="96">
        <v>0.08</v>
      </c>
      <c r="M1775" s="96">
        <f t="shared" si="1431"/>
        <v>83</v>
      </c>
      <c r="N1775" s="96">
        <f t="shared" si="1432"/>
        <v>8</v>
      </c>
      <c r="O1775" s="96">
        <f t="shared" si="1454"/>
        <v>91</v>
      </c>
      <c r="P1775" s="443">
        <v>6037</v>
      </c>
      <c r="Q1775" s="98">
        <f>VLOOKUP(H1775,Devices!$A$2:$C$2077,3,FALSE)</f>
        <v>6372</v>
      </c>
      <c r="R1775" s="94">
        <f t="shared" si="1433"/>
        <v>335</v>
      </c>
      <c r="S1775" s="94" t="str">
        <f t="shared" si="1455"/>
        <v>0</v>
      </c>
      <c r="T1775" s="94"/>
      <c r="U1775" s="96">
        <f t="shared" si="1456"/>
        <v>0</v>
      </c>
      <c r="V1775" s="157">
        <v>15250</v>
      </c>
      <c r="W1775" s="100">
        <f>VLOOKUP(H1775,Devices!$A$2:$D$2077,4,FALSE)</f>
        <v>15558</v>
      </c>
      <c r="X1775" s="94">
        <f t="shared" si="1434"/>
        <v>308</v>
      </c>
      <c r="Y1775" s="94">
        <f t="shared" si="1457"/>
        <v>208</v>
      </c>
      <c r="Z1775" s="94"/>
      <c r="AA1775" s="96">
        <f t="shared" si="1458"/>
        <v>16.64</v>
      </c>
      <c r="AB1775" s="91">
        <v>107.64</v>
      </c>
      <c r="AC1775" s="91"/>
    </row>
    <row r="1776" spans="1:34" s="4" customFormat="1" ht="15" customHeight="1">
      <c r="A1776" s="81" t="s">
        <v>3774</v>
      </c>
      <c r="B1776" s="90">
        <v>1058365800</v>
      </c>
      <c r="C1776" s="91">
        <f>SUM(O1776+U1776+AA1776)</f>
        <v>83</v>
      </c>
      <c r="D1776" s="92">
        <v>12356185</v>
      </c>
      <c r="E1776" s="90" t="s">
        <v>1838</v>
      </c>
      <c r="F1776" s="90" t="s">
        <v>3775</v>
      </c>
      <c r="G1776" s="90" t="s">
        <v>2236</v>
      </c>
      <c r="H1776" s="93" t="s">
        <v>3723</v>
      </c>
      <c r="I1776" s="94">
        <v>4000</v>
      </c>
      <c r="J1776" s="94">
        <v>0</v>
      </c>
      <c r="K1776" s="95">
        <v>2.0750000000000001E-2</v>
      </c>
      <c r="L1776" s="96">
        <v>0.08</v>
      </c>
      <c r="M1776" s="96">
        <f t="shared" si="1431"/>
        <v>83</v>
      </c>
      <c r="N1776" s="96">
        <f t="shared" si="1432"/>
        <v>0</v>
      </c>
      <c r="O1776" s="96">
        <f t="shared" si="1454"/>
        <v>83</v>
      </c>
      <c r="P1776" s="443">
        <v>111504</v>
      </c>
      <c r="Q1776" s="98">
        <f>VLOOKUP(H1776,Devices!$A$2:$C$2077,3,FALSE)</f>
        <v>114098</v>
      </c>
      <c r="R1776" s="94">
        <f t="shared" si="1433"/>
        <v>2594</v>
      </c>
      <c r="S1776" s="94" t="str">
        <f t="shared" si="1455"/>
        <v>0</v>
      </c>
      <c r="T1776" s="94"/>
      <c r="U1776" s="96">
        <f t="shared" si="1456"/>
        <v>0</v>
      </c>
      <c r="V1776" s="157">
        <v>0</v>
      </c>
      <c r="W1776" s="100">
        <v>0</v>
      </c>
      <c r="X1776" s="94">
        <f t="shared" si="1434"/>
        <v>0</v>
      </c>
      <c r="Y1776" s="94" t="str">
        <f t="shared" si="1457"/>
        <v>0</v>
      </c>
      <c r="Z1776" s="94"/>
      <c r="AA1776" s="96">
        <f t="shared" si="1458"/>
        <v>0</v>
      </c>
      <c r="AB1776" s="91">
        <v>83</v>
      </c>
      <c r="AC1776" s="91"/>
    </row>
    <row r="1777" spans="1:34" s="4" customFormat="1" ht="15" customHeight="1">
      <c r="A1777" s="81" t="s">
        <v>3910</v>
      </c>
      <c r="B1777" s="90">
        <v>1058365800</v>
      </c>
      <c r="C1777" s="91">
        <f>SUM(O1777+U1777+AA1777)</f>
        <v>41.5</v>
      </c>
      <c r="D1777" s="92">
        <v>12356204</v>
      </c>
      <c r="E1777" s="90" t="s">
        <v>1838</v>
      </c>
      <c r="F1777" s="90" t="s">
        <v>3911</v>
      </c>
      <c r="G1777" s="90" t="s">
        <v>2302</v>
      </c>
      <c r="H1777" s="93" t="s">
        <v>3876</v>
      </c>
      <c r="I1777" s="94">
        <v>2000</v>
      </c>
      <c r="J1777" s="94">
        <v>0</v>
      </c>
      <c r="K1777" s="95">
        <v>2.0750000000000001E-2</v>
      </c>
      <c r="L1777" s="96">
        <v>0.08</v>
      </c>
      <c r="M1777" s="96">
        <f t="shared" si="1431"/>
        <v>41.5</v>
      </c>
      <c r="N1777" s="96">
        <f t="shared" si="1432"/>
        <v>0</v>
      </c>
      <c r="O1777" s="96">
        <f t="shared" si="1454"/>
        <v>41.5</v>
      </c>
      <c r="P1777" s="443">
        <v>23897</v>
      </c>
      <c r="Q1777" s="98">
        <f>VLOOKUP(H1777,Devices!$A$2:$C$2077,3,FALSE)</f>
        <v>25012</v>
      </c>
      <c r="R1777" s="94">
        <f t="shared" si="1433"/>
        <v>1115</v>
      </c>
      <c r="S1777" s="94" t="str">
        <f t="shared" si="1455"/>
        <v>0</v>
      </c>
      <c r="T1777" s="94"/>
      <c r="U1777" s="96">
        <f t="shared" si="1456"/>
        <v>0</v>
      </c>
      <c r="V1777" s="157">
        <v>0</v>
      </c>
      <c r="W1777" s="100">
        <v>0</v>
      </c>
      <c r="X1777" s="94">
        <f t="shared" si="1434"/>
        <v>0</v>
      </c>
      <c r="Y1777" s="94" t="str">
        <f t="shared" si="1457"/>
        <v>0</v>
      </c>
      <c r="Z1777" s="94"/>
      <c r="AA1777" s="96">
        <f t="shared" si="1458"/>
        <v>0</v>
      </c>
      <c r="AB1777" s="91">
        <v>41.5</v>
      </c>
      <c r="AC1777" s="91"/>
    </row>
    <row r="1778" spans="1:34" s="4" customFormat="1" ht="15" customHeight="1">
      <c r="A1778" s="81" t="s">
        <v>4481</v>
      </c>
      <c r="B1778" s="90">
        <v>1058365800</v>
      </c>
      <c r="C1778" s="91">
        <f>SUM(O1778+U1778+AA1778)</f>
        <v>208.68</v>
      </c>
      <c r="D1778" s="92">
        <v>12356251</v>
      </c>
      <c r="E1778" s="90" t="s">
        <v>1838</v>
      </c>
      <c r="F1778" s="90" t="s">
        <v>4482</v>
      </c>
      <c r="G1778" s="90" t="s">
        <v>2362</v>
      </c>
      <c r="H1778" s="93" t="s">
        <v>4448</v>
      </c>
      <c r="I1778" s="94">
        <v>4000</v>
      </c>
      <c r="J1778" s="94">
        <v>100</v>
      </c>
      <c r="K1778" s="95">
        <v>2.0750000000000001E-2</v>
      </c>
      <c r="L1778" s="96">
        <v>0.08</v>
      </c>
      <c r="M1778" s="96">
        <f t="shared" ref="M1778:N1780" si="1459">I1778*K1778</f>
        <v>83</v>
      </c>
      <c r="N1778" s="96">
        <f t="shared" si="1459"/>
        <v>8</v>
      </c>
      <c r="O1778" s="96">
        <f>M1778+N1778</f>
        <v>91</v>
      </c>
      <c r="P1778" s="443">
        <v>22637</v>
      </c>
      <c r="Q1778" s="98">
        <f>VLOOKUP(H1778,Devices!$A$2:$C$2077,3,FALSE)</f>
        <v>24533</v>
      </c>
      <c r="R1778" s="94">
        <f>Q1778-P1778</f>
        <v>1896</v>
      </c>
      <c r="S1778" s="94" t="str">
        <f>IF(R1778-I1778&gt;0, R1778-I1778,"0")</f>
        <v>0</v>
      </c>
      <c r="T1778" s="94"/>
      <c r="U1778" s="96">
        <f>IF(S1778&gt;0,S1778*K1778,"0")</f>
        <v>0</v>
      </c>
      <c r="V1778" s="157">
        <v>23271</v>
      </c>
      <c r="W1778" s="100">
        <f>VLOOKUP(H1778,Devices!$A$2:$D$2077,4,FALSE)</f>
        <v>24842</v>
      </c>
      <c r="X1778" s="94">
        <f>W1778-V1778</f>
        <v>1571</v>
      </c>
      <c r="Y1778" s="94">
        <f>IF(X1778-J1778&gt;0,X1778-J1778,"0")</f>
        <v>1471</v>
      </c>
      <c r="Z1778" s="94"/>
      <c r="AA1778" s="96">
        <f>IF(Y1778&gt;0,Y1778*L1778,"0")</f>
        <v>117.68</v>
      </c>
      <c r="AB1778" s="91">
        <v>208.68</v>
      </c>
      <c r="AC1778" s="91"/>
    </row>
    <row r="1779" spans="1:34" s="3" customFormat="1" ht="15" customHeight="1">
      <c r="A1779" s="81" t="s">
        <v>4568</v>
      </c>
      <c r="B1779" s="90">
        <v>1058365800</v>
      </c>
      <c r="C1779" s="91">
        <f>SUM(U1779+AA1779)</f>
        <v>1.7773300000000001</v>
      </c>
      <c r="D1779" s="294">
        <v>12356261</v>
      </c>
      <c r="E1779" s="90" t="s">
        <v>1838</v>
      </c>
      <c r="F1779" s="90" t="s">
        <v>4569</v>
      </c>
      <c r="G1779" s="90" t="s">
        <v>4009</v>
      </c>
      <c r="H1779" s="93" t="s">
        <v>4520</v>
      </c>
      <c r="I1779" s="94">
        <v>0</v>
      </c>
      <c r="J1779" s="94">
        <v>0</v>
      </c>
      <c r="K1779" s="95">
        <v>1.9970000000000002E-2</v>
      </c>
      <c r="L1779" s="96">
        <v>0.08</v>
      </c>
      <c r="M1779" s="96">
        <f t="shared" si="1459"/>
        <v>0</v>
      </c>
      <c r="N1779" s="96">
        <f t="shared" si="1459"/>
        <v>0</v>
      </c>
      <c r="O1779" s="96" t="s">
        <v>27</v>
      </c>
      <c r="P1779" s="183">
        <v>2231</v>
      </c>
      <c r="Q1779" s="98">
        <f>VLOOKUP(H1779,Devices!$A$2:$C$2077,3,FALSE)</f>
        <v>2320</v>
      </c>
      <c r="R1779" s="94">
        <f>Q1779-P1779</f>
        <v>89</v>
      </c>
      <c r="S1779" s="90"/>
      <c r="T1779" s="94">
        <f>IF(R1779-I1779&gt;0, R1779-I1779,"0")</f>
        <v>89</v>
      </c>
      <c r="U1779" s="96">
        <f>IF(T1779&gt;0,T1779*K1779,"0")</f>
        <v>1.7773300000000001</v>
      </c>
      <c r="V1779" s="99">
        <v>0</v>
      </c>
      <c r="W1779" s="100">
        <v>0</v>
      </c>
      <c r="X1779" s="94">
        <f>W1779-V1779</f>
        <v>0</v>
      </c>
      <c r="Y1779" s="94"/>
      <c r="Z1779" s="94" t="str">
        <f>IF(X1779-J1779&gt;0,X1779-J1779,"0")</f>
        <v>0</v>
      </c>
      <c r="AA1779" s="96">
        <f t="shared" ref="AA1779:AA1786" si="1460">IF(Z1779&gt;0,Z1779*L1779,"0")</f>
        <v>0</v>
      </c>
      <c r="AB1779" s="91">
        <v>1.7773300000000001</v>
      </c>
      <c r="AC1779" s="91"/>
      <c r="AF1779" s="4"/>
      <c r="AG1779" s="4"/>
      <c r="AH1779" s="4"/>
    </row>
    <row r="1780" spans="1:34" s="4" customFormat="1" ht="15" customHeight="1">
      <c r="A1780" s="81" t="s">
        <v>5113</v>
      </c>
      <c r="B1780" s="90">
        <v>1058365800</v>
      </c>
      <c r="C1780" s="91">
        <f>SUM(U1780+AA1780)</f>
        <v>1.8771800000000001</v>
      </c>
      <c r="D1780" s="294">
        <v>12356384</v>
      </c>
      <c r="E1780" s="90" t="s">
        <v>1838</v>
      </c>
      <c r="F1780" s="90" t="s">
        <v>5114</v>
      </c>
      <c r="G1780" s="90" t="s">
        <v>1248</v>
      </c>
      <c r="H1780" s="93" t="s">
        <v>5115</v>
      </c>
      <c r="I1780" s="94">
        <v>0</v>
      </c>
      <c r="J1780" s="94">
        <v>0</v>
      </c>
      <c r="K1780" s="95">
        <v>1.9970000000000002E-2</v>
      </c>
      <c r="L1780" s="96">
        <v>0.08</v>
      </c>
      <c r="M1780" s="96">
        <f t="shared" si="1459"/>
        <v>0</v>
      </c>
      <c r="N1780" s="96">
        <f t="shared" si="1459"/>
        <v>0</v>
      </c>
      <c r="O1780" s="96" t="s">
        <v>27</v>
      </c>
      <c r="P1780" s="183">
        <v>18088</v>
      </c>
      <c r="Q1780" s="98">
        <f>VLOOKUP(H1780,Devices!$A$2:$C$2077,3,FALSE)</f>
        <v>18182</v>
      </c>
      <c r="R1780" s="94">
        <f>Q1780-P1780</f>
        <v>94</v>
      </c>
      <c r="S1780" s="90"/>
      <c r="T1780" s="94">
        <f>IF(R1780-I1780&gt;0, R1780-I1780,"0")</f>
        <v>94</v>
      </c>
      <c r="U1780" s="96">
        <f>IF(T1780&gt;0,T1780*K1780,"0")</f>
        <v>1.8771800000000001</v>
      </c>
      <c r="V1780" s="99">
        <v>0</v>
      </c>
      <c r="W1780" s="100">
        <v>0</v>
      </c>
      <c r="X1780" s="94">
        <f>W1780-V1780</f>
        <v>0</v>
      </c>
      <c r="Y1780" s="94"/>
      <c r="Z1780" s="94" t="str">
        <f>IF(X1780-J1780&gt;0,X1780-J1780,"0")</f>
        <v>0</v>
      </c>
      <c r="AA1780" s="96">
        <f t="shared" si="1460"/>
        <v>0</v>
      </c>
      <c r="AB1780" s="91">
        <v>1.8771800000000001</v>
      </c>
      <c r="AC1780" s="91"/>
      <c r="AH1780" s="3"/>
    </row>
    <row r="1781" spans="1:34" s="4" customFormat="1" ht="15" customHeight="1">
      <c r="A1781" s="81" t="s">
        <v>5349</v>
      </c>
      <c r="B1781" s="90">
        <v>1058365800</v>
      </c>
      <c r="C1781" s="91">
        <f>SUM(U1781+AA1781)</f>
        <v>85.271900000000002</v>
      </c>
      <c r="D1781" s="294">
        <v>12356195</v>
      </c>
      <c r="E1781" s="90" t="s">
        <v>1838</v>
      </c>
      <c r="F1781" s="90" t="s">
        <v>5350</v>
      </c>
      <c r="G1781" s="90" t="s">
        <v>2236</v>
      </c>
      <c r="H1781" s="93" t="s">
        <v>3861</v>
      </c>
      <c r="I1781" s="94">
        <v>0</v>
      </c>
      <c r="J1781" s="94">
        <v>0</v>
      </c>
      <c r="K1781" s="95">
        <v>1.9970000000000002E-2</v>
      </c>
      <c r="L1781" s="96">
        <v>0.08</v>
      </c>
      <c r="M1781" s="96">
        <f t="shared" ref="M1781" si="1461">I1781*K1781</f>
        <v>0</v>
      </c>
      <c r="N1781" s="96">
        <f t="shared" ref="N1781" si="1462">J1781*L1781</f>
        <v>0</v>
      </c>
      <c r="O1781" s="96" t="s">
        <v>27</v>
      </c>
      <c r="P1781" s="183">
        <v>154989</v>
      </c>
      <c r="Q1781" s="98">
        <f>VLOOKUP(H1781,Devices!$A$2:$C$2077,3,FALSE)</f>
        <v>159259</v>
      </c>
      <c r="R1781" s="94">
        <f>Q1781-P1781</f>
        <v>4270</v>
      </c>
      <c r="S1781" s="90"/>
      <c r="T1781" s="94">
        <f>IF(R1781-I1781&gt;0, R1781-I1781,"0")</f>
        <v>4270</v>
      </c>
      <c r="U1781" s="96">
        <f>IF(T1781&gt;0,T1781*K1781,"0")</f>
        <v>85.271900000000002</v>
      </c>
      <c r="V1781" s="99">
        <v>0</v>
      </c>
      <c r="W1781" s="100">
        <v>0</v>
      </c>
      <c r="X1781" s="94">
        <f>W1781-V1781</f>
        <v>0</v>
      </c>
      <c r="Y1781" s="94"/>
      <c r="Z1781" s="94" t="str">
        <f>IF(X1781-J1781&gt;0,X1781-J1781,"0")</f>
        <v>0</v>
      </c>
      <c r="AA1781" s="96">
        <f t="shared" si="1460"/>
        <v>0</v>
      </c>
      <c r="AB1781" s="91">
        <v>85.271900000000002</v>
      </c>
      <c r="AC1781" s="91"/>
    </row>
    <row r="1782" spans="1:34" s="4" customFormat="1" ht="15" customHeight="1">
      <c r="A1782" s="81" t="s">
        <v>5650</v>
      </c>
      <c r="B1782" s="90">
        <v>1058365800</v>
      </c>
      <c r="C1782" s="91">
        <f>SUM(U1782+AA1782)</f>
        <v>0.33996999999999999</v>
      </c>
      <c r="D1782" s="294">
        <v>12356348</v>
      </c>
      <c r="E1782" s="90" t="s">
        <v>1838</v>
      </c>
      <c r="F1782" s="90" t="s">
        <v>5651</v>
      </c>
      <c r="G1782" s="90" t="s">
        <v>1249</v>
      </c>
      <c r="H1782" s="93" t="s">
        <v>5619</v>
      </c>
      <c r="I1782" s="94">
        <v>0</v>
      </c>
      <c r="J1782" s="94">
        <v>0</v>
      </c>
      <c r="K1782" s="95">
        <v>1.9970000000000002E-2</v>
      </c>
      <c r="L1782" s="96">
        <v>0.08</v>
      </c>
      <c r="M1782" s="96">
        <f t="shared" ref="M1782" si="1463">I1782*K1782</f>
        <v>0</v>
      </c>
      <c r="N1782" s="96">
        <f t="shared" ref="N1782" si="1464">J1782*L1782</f>
        <v>0</v>
      </c>
      <c r="O1782" s="96" t="s">
        <v>27</v>
      </c>
      <c r="P1782" s="183">
        <v>7966</v>
      </c>
      <c r="Q1782" s="98">
        <f>VLOOKUP(H1782,Devices!$A$2:$C$2077,3,FALSE)</f>
        <v>7967</v>
      </c>
      <c r="R1782" s="94">
        <f>Q1782-P1782</f>
        <v>1</v>
      </c>
      <c r="S1782" s="90"/>
      <c r="T1782" s="94">
        <f>IF(R1782-I1782&gt;0, R1782-I1782,"0")</f>
        <v>1</v>
      </c>
      <c r="U1782" s="96">
        <f>IF(T1782&gt;0,T1782*K1782,"0")</f>
        <v>1.9970000000000002E-2</v>
      </c>
      <c r="V1782" s="99">
        <v>12436</v>
      </c>
      <c r="W1782" s="100">
        <f>VLOOKUP(H1782,Devices!$A$2:$D$2077,4,FALSE)</f>
        <v>12440</v>
      </c>
      <c r="X1782" s="94">
        <f>W1782-V1782</f>
        <v>4</v>
      </c>
      <c r="Y1782" s="94"/>
      <c r="Z1782" s="94">
        <f>IF(X1782-J1782&gt;0,X1782-J1782,"0")</f>
        <v>4</v>
      </c>
      <c r="AA1782" s="96">
        <f t="shared" ref="AA1782" si="1465">IF(Z1782&gt;0,Z1782*L1782,"0")</f>
        <v>0.32</v>
      </c>
      <c r="AB1782" s="91">
        <v>0.33996999999999999</v>
      </c>
      <c r="AC1782" s="91"/>
    </row>
    <row r="1783" spans="1:34" s="4" customFormat="1" ht="15" customHeight="1">
      <c r="A1783" s="81" t="s">
        <v>1961</v>
      </c>
      <c r="B1783" s="90">
        <v>1013184270</v>
      </c>
      <c r="C1783" s="91">
        <f>SUM(U1783+AA1783)</f>
        <v>1.2181700000000002</v>
      </c>
      <c r="D1783" s="92">
        <v>12355551</v>
      </c>
      <c r="E1783" s="90" t="s">
        <v>1842</v>
      </c>
      <c r="F1783" s="90" t="s">
        <v>1843</v>
      </c>
      <c r="G1783" s="90" t="s">
        <v>1328</v>
      </c>
      <c r="H1783" s="93" t="s">
        <v>1962</v>
      </c>
      <c r="I1783" s="94">
        <v>0</v>
      </c>
      <c r="J1783" s="94">
        <v>0</v>
      </c>
      <c r="K1783" s="95">
        <v>1.9970000000000002E-2</v>
      </c>
      <c r="L1783" s="96">
        <v>0.08</v>
      </c>
      <c r="M1783" s="96">
        <f t="shared" si="1431"/>
        <v>0</v>
      </c>
      <c r="N1783" s="96">
        <f t="shared" si="1432"/>
        <v>0</v>
      </c>
      <c r="O1783" s="96" t="s">
        <v>27</v>
      </c>
      <c r="P1783" s="443">
        <v>72516</v>
      </c>
      <c r="Q1783" s="98">
        <f>VLOOKUP(H1783,Devices!$A$2:$C$2077,3,FALSE)</f>
        <v>72577</v>
      </c>
      <c r="R1783" s="94">
        <f t="shared" si="1433"/>
        <v>61</v>
      </c>
      <c r="S1783" s="94">
        <f t="shared" si="1455"/>
        <v>61</v>
      </c>
      <c r="T1783" s="94"/>
      <c r="U1783" s="96">
        <f t="shared" si="1456"/>
        <v>1.2181700000000002</v>
      </c>
      <c r="V1783" s="157">
        <v>130388</v>
      </c>
      <c r="W1783" s="100">
        <f>VLOOKUP(H1783,Devices!$A$2:$D$2077,4,FALSE)</f>
        <v>130398</v>
      </c>
      <c r="X1783" s="94">
        <f t="shared" si="1434"/>
        <v>10</v>
      </c>
      <c r="Y1783" s="94">
        <f t="shared" si="1457"/>
        <v>10</v>
      </c>
      <c r="Z1783" s="94"/>
      <c r="AA1783" s="96" t="str">
        <f t="shared" si="1460"/>
        <v>0</v>
      </c>
      <c r="AB1783" s="91">
        <v>1.2181700000000002</v>
      </c>
      <c r="AC1783" s="91"/>
      <c r="AG1783" s="3"/>
    </row>
    <row r="1784" spans="1:34" s="4" customFormat="1" ht="15" customHeight="1">
      <c r="A1784" s="81" t="s">
        <v>2798</v>
      </c>
      <c r="B1784" s="90">
        <v>1013184270</v>
      </c>
      <c r="C1784" s="91">
        <f>SUM(O1784+U1784+AA1784)</f>
        <v>305.25</v>
      </c>
      <c r="D1784" s="294">
        <v>13038735</v>
      </c>
      <c r="E1784" s="90" t="s">
        <v>1842</v>
      </c>
      <c r="F1784" s="90" t="s">
        <v>2799</v>
      </c>
      <c r="G1784" s="90" t="s">
        <v>1208</v>
      </c>
      <c r="H1784" s="93" t="s">
        <v>2800</v>
      </c>
      <c r="I1784" s="94">
        <v>7000</v>
      </c>
      <c r="J1784" s="94">
        <v>2000</v>
      </c>
      <c r="K1784" s="95">
        <v>2.0750000000000001E-2</v>
      </c>
      <c r="L1784" s="96">
        <v>0.08</v>
      </c>
      <c r="M1784" s="96">
        <f t="shared" si="1431"/>
        <v>145.25</v>
      </c>
      <c r="N1784" s="96">
        <f t="shared" si="1432"/>
        <v>160</v>
      </c>
      <c r="O1784" s="96">
        <f t="shared" ref="O1784:O1788" si="1466">M1784+N1784</f>
        <v>305.25</v>
      </c>
      <c r="P1784" s="443">
        <v>196506</v>
      </c>
      <c r="Q1784" s="98">
        <f>VLOOKUP(H1784,Devices!$A$2:$C$2077,3,FALSE)</f>
        <v>197176</v>
      </c>
      <c r="R1784" s="94">
        <f t="shared" si="1433"/>
        <v>670</v>
      </c>
      <c r="S1784" s="90"/>
      <c r="T1784" s="94" t="str">
        <f>IF(R1784-I1784&gt;0, R1784-I1784,"0")</f>
        <v>0</v>
      </c>
      <c r="U1784" s="96">
        <f>IF(T1784&gt;0,T1784*K1784,"0")</f>
        <v>0</v>
      </c>
      <c r="V1784" s="99">
        <v>358843</v>
      </c>
      <c r="W1784" s="100">
        <f>VLOOKUP(H1784,Devices!$A$2:$D$2077,4,FALSE)</f>
        <v>359678</v>
      </c>
      <c r="X1784" s="94">
        <f t="shared" si="1434"/>
        <v>835</v>
      </c>
      <c r="Y1784" s="94"/>
      <c r="Z1784" s="94" t="str">
        <f>IF(X1784-J1784&gt;0,X1784-J1784,"0")</f>
        <v>0</v>
      </c>
      <c r="AA1784" s="96">
        <f t="shared" si="1460"/>
        <v>0</v>
      </c>
      <c r="AB1784" s="91">
        <v>305.25</v>
      </c>
      <c r="AC1784" s="203"/>
      <c r="AF1784" s="3"/>
    </row>
    <row r="1785" spans="1:34" s="4" customFormat="1" ht="15" customHeight="1">
      <c r="A1785" s="81">
        <v>233</v>
      </c>
      <c r="B1785" s="90">
        <v>1012142520</v>
      </c>
      <c r="C1785" s="91">
        <f>SUM(U1785+AA1785)</f>
        <v>50.404280000000007</v>
      </c>
      <c r="D1785" s="92">
        <v>17076198</v>
      </c>
      <c r="E1785" s="90" t="s">
        <v>1844</v>
      </c>
      <c r="F1785" s="90" t="s">
        <v>1845</v>
      </c>
      <c r="G1785" s="90" t="s">
        <v>1254</v>
      </c>
      <c r="H1785" s="93" t="s">
        <v>1846</v>
      </c>
      <c r="I1785" s="94">
        <v>0</v>
      </c>
      <c r="J1785" s="94">
        <v>0</v>
      </c>
      <c r="K1785" s="95">
        <v>1.9970000000000002E-2</v>
      </c>
      <c r="L1785" s="96">
        <v>0.08</v>
      </c>
      <c r="M1785" s="96">
        <f t="shared" si="1431"/>
        <v>0</v>
      </c>
      <c r="N1785" s="96">
        <f t="shared" si="1432"/>
        <v>0</v>
      </c>
      <c r="O1785" s="96" t="s">
        <v>27</v>
      </c>
      <c r="P1785" s="443">
        <v>333550</v>
      </c>
      <c r="Q1785" s="98">
        <f>VLOOKUP(H1785,Devices!$A$2:$C$2077,3,FALSE)</f>
        <v>336074</v>
      </c>
      <c r="R1785" s="94">
        <f>Q1785-P1785</f>
        <v>2524</v>
      </c>
      <c r="S1785" s="90"/>
      <c r="T1785" s="94">
        <f>IF(R1785-I1785&gt;0, R1785-I1785,"0")</f>
        <v>2524</v>
      </c>
      <c r="U1785" s="96">
        <f>IF(T1785&gt;0,T1785*K1785,"0")</f>
        <v>50.404280000000007</v>
      </c>
      <c r="V1785" s="99">
        <v>0</v>
      </c>
      <c r="W1785" s="100">
        <f>VLOOKUP(H1785,Devices!$A$2:$D$2077,4,FALSE)</f>
        <v>0</v>
      </c>
      <c r="X1785" s="94">
        <f>W1785-V1785</f>
        <v>0</v>
      </c>
      <c r="Y1785" s="94"/>
      <c r="Z1785" s="94" t="str">
        <f>IF(X1785-J1785&gt;0,X1785-J1785,"0")</f>
        <v>0</v>
      </c>
      <c r="AA1785" s="96">
        <f t="shared" si="1460"/>
        <v>0</v>
      </c>
      <c r="AB1785" s="91">
        <v>50.404280000000007</v>
      </c>
      <c r="AC1785" s="91"/>
    </row>
    <row r="1786" spans="1:34" s="4" customFormat="1" ht="15" customHeight="1">
      <c r="A1786" s="81">
        <v>233</v>
      </c>
      <c r="B1786" s="90">
        <v>1012142520</v>
      </c>
      <c r="C1786" s="91">
        <f>SUM(U1786+AA1786)</f>
        <v>398.46141000000006</v>
      </c>
      <c r="D1786" s="92">
        <v>17076134</v>
      </c>
      <c r="E1786" s="90" t="s">
        <v>1844</v>
      </c>
      <c r="F1786" s="90" t="s">
        <v>1845</v>
      </c>
      <c r="G1786" s="90" t="s">
        <v>1254</v>
      </c>
      <c r="H1786" s="93" t="s">
        <v>1847</v>
      </c>
      <c r="I1786" s="94">
        <v>0</v>
      </c>
      <c r="J1786" s="94">
        <v>0</v>
      </c>
      <c r="K1786" s="95">
        <v>1.9970000000000002E-2</v>
      </c>
      <c r="L1786" s="96">
        <v>0.08</v>
      </c>
      <c r="M1786" s="96">
        <f t="shared" ref="M1786" si="1467">I1786*K1786</f>
        <v>0</v>
      </c>
      <c r="N1786" s="96">
        <f t="shared" ref="N1786" si="1468">J1786*L1786</f>
        <v>0</v>
      </c>
      <c r="O1786" s="96" t="s">
        <v>27</v>
      </c>
      <c r="P1786" s="443">
        <v>675696</v>
      </c>
      <c r="Q1786" s="98">
        <f>VLOOKUP(H1786,Devices!$A$2:$C$2077,3,FALSE)</f>
        <v>695649</v>
      </c>
      <c r="R1786" s="94">
        <f>Q1786-P1786</f>
        <v>19953</v>
      </c>
      <c r="S1786" s="90"/>
      <c r="T1786" s="94">
        <f>IF(R1786-I1786&gt;0, R1786-I1786,"0")</f>
        <v>19953</v>
      </c>
      <c r="U1786" s="96">
        <f>IF(T1786&gt;0,T1786*K1786,"0")</f>
        <v>398.46141000000006</v>
      </c>
      <c r="V1786" s="99">
        <v>0</v>
      </c>
      <c r="W1786" s="100">
        <f>VLOOKUP(H1786,Devices!$A$2:$D$2077,4,FALSE)</f>
        <v>0</v>
      </c>
      <c r="X1786" s="94">
        <f>W1786-V1786</f>
        <v>0</v>
      </c>
      <c r="Y1786" s="94"/>
      <c r="Z1786" s="94" t="str">
        <f>IF(X1786-J1786&gt;0,X1786-J1786,"0")</f>
        <v>0</v>
      </c>
      <c r="AA1786" s="96">
        <f t="shared" si="1460"/>
        <v>0</v>
      </c>
      <c r="AB1786" s="91">
        <v>398.46141000000006</v>
      </c>
      <c r="AC1786" s="91"/>
    </row>
    <row r="1787" spans="1:34" s="4" customFormat="1" ht="15" customHeight="1">
      <c r="A1787" s="81" t="s">
        <v>4201</v>
      </c>
      <c r="B1787" s="90">
        <v>1013171210</v>
      </c>
      <c r="C1787" s="91">
        <f>SUM(O1787+U1787+AA1787)</f>
        <v>311.25</v>
      </c>
      <c r="D1787" s="92">
        <v>13492394</v>
      </c>
      <c r="E1787" s="90" t="s">
        <v>1848</v>
      </c>
      <c r="F1787" s="90" t="s">
        <v>1849</v>
      </c>
      <c r="G1787" s="90" t="s">
        <v>1850</v>
      </c>
      <c r="H1787" s="93" t="s">
        <v>4170</v>
      </c>
      <c r="I1787" s="94">
        <v>15000</v>
      </c>
      <c r="J1787" s="94">
        <v>0</v>
      </c>
      <c r="K1787" s="95">
        <v>2.0750000000000001E-2</v>
      </c>
      <c r="L1787" s="96">
        <v>0.08</v>
      </c>
      <c r="M1787" s="96">
        <f t="shared" si="1431"/>
        <v>311.25</v>
      </c>
      <c r="N1787" s="96">
        <f t="shared" si="1432"/>
        <v>0</v>
      </c>
      <c r="O1787" s="96">
        <f t="shared" si="1466"/>
        <v>311.25</v>
      </c>
      <c r="P1787" s="443">
        <v>169285</v>
      </c>
      <c r="Q1787" s="98">
        <f>VLOOKUP(H1787,Devices!$A$2:$C$2077,3,FALSE)</f>
        <v>175580</v>
      </c>
      <c r="R1787" s="94">
        <f t="shared" si="1433"/>
        <v>6295</v>
      </c>
      <c r="S1787" s="94" t="str">
        <f>IF(R1787-I1787&gt;0, R1787-I1787,"0")</f>
        <v>0</v>
      </c>
      <c r="T1787" s="94"/>
      <c r="U1787" s="96">
        <f>IF(S1787&gt;0,S1787*K1787,"0")</f>
        <v>0</v>
      </c>
      <c r="V1787" s="157">
        <v>0</v>
      </c>
      <c r="W1787" s="100">
        <f>VLOOKUP(H1787,Devices!$A$2:$D$2077,4,FALSE)</f>
        <v>0</v>
      </c>
      <c r="X1787" s="94">
        <f t="shared" si="1434"/>
        <v>0</v>
      </c>
      <c r="Y1787" s="94" t="str">
        <f>IF(X1787-J1787&gt;0,X1787-J1787,"0")</f>
        <v>0</v>
      </c>
      <c r="Z1787" s="94"/>
      <c r="AA1787" s="96">
        <f>IF(Y1787&gt;0,Y1787*L1787,"0")</f>
        <v>0</v>
      </c>
      <c r="AB1787" s="91">
        <v>311.25</v>
      </c>
      <c r="AC1787" s="91"/>
      <c r="AF1787" s="3"/>
      <c r="AG1787" s="3"/>
      <c r="AH1787" s="3"/>
    </row>
    <row r="1788" spans="1:34" s="4" customFormat="1" ht="15" customHeight="1">
      <c r="A1788" s="81" t="s">
        <v>5034</v>
      </c>
      <c r="B1788" s="90">
        <v>1013171210</v>
      </c>
      <c r="C1788" s="91">
        <f>SUM(O1788+U1788+AA1788)</f>
        <v>124.5</v>
      </c>
      <c r="D1788" s="92">
        <v>12356380</v>
      </c>
      <c r="E1788" s="90" t="s">
        <v>1848</v>
      </c>
      <c r="F1788" s="90" t="s">
        <v>5035</v>
      </c>
      <c r="G1788" s="90" t="s">
        <v>2200</v>
      </c>
      <c r="H1788" s="93" t="s">
        <v>4995</v>
      </c>
      <c r="I1788" s="94">
        <v>6000</v>
      </c>
      <c r="J1788" s="94">
        <v>0</v>
      </c>
      <c r="K1788" s="95">
        <v>2.0750000000000001E-2</v>
      </c>
      <c r="L1788" s="96">
        <v>0.08</v>
      </c>
      <c r="M1788" s="96">
        <f t="shared" ref="M1788" si="1469">I1788*K1788</f>
        <v>124.5</v>
      </c>
      <c r="N1788" s="96">
        <f t="shared" ref="N1788" si="1470">J1788*L1788</f>
        <v>0</v>
      </c>
      <c r="O1788" s="96">
        <f t="shared" si="1466"/>
        <v>124.5</v>
      </c>
      <c r="P1788" s="443">
        <v>10261</v>
      </c>
      <c r="Q1788" s="98">
        <f>VLOOKUP(H1788,Devices!$A$2:$C$2077,3,FALSE)</f>
        <v>11065</v>
      </c>
      <c r="R1788" s="94">
        <f t="shared" ref="R1788" si="1471">Q1788-P1788</f>
        <v>804</v>
      </c>
      <c r="S1788" s="94" t="str">
        <f>IF(R1788-I1788&gt;0, R1788-I1788,"0")</f>
        <v>0</v>
      </c>
      <c r="T1788" s="94"/>
      <c r="U1788" s="96">
        <f>IF(S1788&gt;0,S1788*K1788,"0")</f>
        <v>0</v>
      </c>
      <c r="V1788" s="157">
        <v>0</v>
      </c>
      <c r="W1788" s="100">
        <v>0</v>
      </c>
      <c r="X1788" s="94">
        <f t="shared" ref="X1788" si="1472">W1788-V1788</f>
        <v>0</v>
      </c>
      <c r="Y1788" s="94" t="str">
        <f>IF(X1788-J1788&gt;0,X1788-J1788,"0")</f>
        <v>0</v>
      </c>
      <c r="Z1788" s="94"/>
      <c r="AA1788" s="96">
        <f>IF(Y1788&gt;0,Y1788*L1788,"0")</f>
        <v>0</v>
      </c>
      <c r="AB1788" s="91">
        <v>124.5</v>
      </c>
      <c r="AC1788" s="91"/>
      <c r="AF1788" s="3"/>
    </row>
    <row r="1789" spans="1:34" s="4" customFormat="1" ht="15" customHeight="1">
      <c r="A1789" s="81" t="s">
        <v>6754</v>
      </c>
      <c r="B1789" s="90">
        <v>1013171210</v>
      </c>
      <c r="C1789" s="91">
        <f>SUM(O1789+U1789+AA1789)</f>
        <v>207.5</v>
      </c>
      <c r="D1789" s="92">
        <v>13896742</v>
      </c>
      <c r="E1789" s="90" t="s">
        <v>1848</v>
      </c>
      <c r="F1789" s="90" t="s">
        <v>6755</v>
      </c>
      <c r="G1789" s="90" t="s">
        <v>4329</v>
      </c>
      <c r="H1789" s="93" t="s">
        <v>6756</v>
      </c>
      <c r="I1789" s="94">
        <v>10000</v>
      </c>
      <c r="J1789" s="94">
        <v>0</v>
      </c>
      <c r="K1789" s="95">
        <v>2.0750000000000001E-2</v>
      </c>
      <c r="L1789" s="96">
        <v>0.08</v>
      </c>
      <c r="M1789" s="96">
        <f t="shared" ref="M1789" si="1473">I1789*K1789</f>
        <v>207.5</v>
      </c>
      <c r="N1789" s="96">
        <f t="shared" ref="N1789" si="1474">J1789*L1789</f>
        <v>0</v>
      </c>
      <c r="O1789" s="96">
        <f t="shared" ref="O1789" si="1475">M1789+N1789</f>
        <v>207.5</v>
      </c>
      <c r="P1789" s="443">
        <v>43</v>
      </c>
      <c r="Q1789" s="98">
        <f>VLOOKUP(H1789,Devices!$A$2:$C$2077,3,FALSE)</f>
        <v>3038</v>
      </c>
      <c r="R1789" s="94">
        <f t="shared" ref="R1789" si="1476">Q1789-P1789</f>
        <v>2995</v>
      </c>
      <c r="S1789" s="94" t="str">
        <f>IF(R1789-I1789&gt;0, R1789-I1789,"0")</f>
        <v>0</v>
      </c>
      <c r="T1789" s="94"/>
      <c r="U1789" s="96">
        <f>IF(S1789&gt;0,S1789*K1789,"0")</f>
        <v>0</v>
      </c>
      <c r="V1789" s="157">
        <v>0</v>
      </c>
      <c r="W1789" s="100">
        <f>VLOOKUP(H1789,Devices!$A$2:$D$2077,4,FALSE)</f>
        <v>0</v>
      </c>
      <c r="X1789" s="94">
        <f t="shared" ref="X1789" si="1477">W1789-V1789</f>
        <v>0</v>
      </c>
      <c r="Y1789" s="94" t="str">
        <f>IF(X1789-J1789&gt;0,X1789-J1789,"0")</f>
        <v>0</v>
      </c>
      <c r="Z1789" s="94"/>
      <c r="AA1789" s="96">
        <f>IF(Y1789&gt;0,Y1789*L1789,"0")</f>
        <v>0</v>
      </c>
      <c r="AB1789" s="91">
        <v>207.5</v>
      </c>
      <c r="AC1789" s="91"/>
    </row>
    <row r="1790" spans="1:34" s="4" customFormat="1" ht="15" customHeight="1">
      <c r="A1790" s="81" t="s">
        <v>2633</v>
      </c>
      <c r="B1790" s="90">
        <v>1012004310</v>
      </c>
      <c r="C1790" s="91">
        <f>SUM(U1790+AA1790)</f>
        <v>3706.0725400000001</v>
      </c>
      <c r="D1790" s="294">
        <v>13020799</v>
      </c>
      <c r="E1790" s="90" t="s">
        <v>1851</v>
      </c>
      <c r="F1790" s="90" t="s">
        <v>5222</v>
      </c>
      <c r="G1790" s="90" t="s">
        <v>2635</v>
      </c>
      <c r="H1790" s="93" t="s">
        <v>2634</v>
      </c>
      <c r="I1790" s="94">
        <v>0</v>
      </c>
      <c r="J1790" s="94">
        <v>0</v>
      </c>
      <c r="K1790" s="95">
        <v>1.9970000000000002E-2</v>
      </c>
      <c r="L1790" s="96">
        <v>0.08</v>
      </c>
      <c r="M1790" s="96">
        <f t="shared" si="1431"/>
        <v>0</v>
      </c>
      <c r="N1790" s="96">
        <f t="shared" si="1432"/>
        <v>0</v>
      </c>
      <c r="O1790" s="96" t="s">
        <v>27</v>
      </c>
      <c r="P1790" s="443">
        <v>5030288</v>
      </c>
      <c r="Q1790" s="98">
        <f>VLOOKUP(H1790,Devices!$A$2:$C$2077,3,FALSE)</f>
        <v>5215870</v>
      </c>
      <c r="R1790" s="94">
        <f t="shared" si="1433"/>
        <v>185582</v>
      </c>
      <c r="S1790" s="90"/>
      <c r="T1790" s="94">
        <f t="shared" ref="T1790:T1794" si="1478">IF(R1790-I1790&gt;0, R1790-I1790,"0")</f>
        <v>185582</v>
      </c>
      <c r="U1790" s="96">
        <f t="shared" ref="U1790:U1794" si="1479">IF(T1790&gt;0,T1790*K1790,"0")</f>
        <v>3706.0725400000001</v>
      </c>
      <c r="V1790" s="99">
        <v>0</v>
      </c>
      <c r="W1790" s="100">
        <f>VLOOKUP(H1790,Devices!$A$2:$D$2077,4,FALSE)</f>
        <v>0</v>
      </c>
      <c r="X1790" s="94">
        <f t="shared" si="1434"/>
        <v>0</v>
      </c>
      <c r="Y1790" s="94"/>
      <c r="Z1790" s="94" t="str">
        <f t="shared" ref="Z1790:Z1794" si="1480">IF(X1790-J1790&gt;0,X1790-J1790,"0")</f>
        <v>0</v>
      </c>
      <c r="AA1790" s="96">
        <f t="shared" ref="AA1790:AA1794" si="1481">IF(Z1790&gt;0,Z1790*L1790,"0")</f>
        <v>0</v>
      </c>
      <c r="AB1790" s="91">
        <v>3706.0725400000001</v>
      </c>
      <c r="AC1790" s="91"/>
    </row>
    <row r="1791" spans="1:34" s="4" customFormat="1" ht="15" customHeight="1">
      <c r="A1791" s="81" t="s">
        <v>2636</v>
      </c>
      <c r="B1791" s="90">
        <v>1012004330</v>
      </c>
      <c r="C1791" s="91">
        <f>SUM(U1791+AA1791)</f>
        <v>99.172190000000001</v>
      </c>
      <c r="D1791" s="294">
        <v>13021781</v>
      </c>
      <c r="E1791" s="90" t="s">
        <v>1851</v>
      </c>
      <c r="F1791" s="90" t="s">
        <v>4508</v>
      </c>
      <c r="G1791" s="90" t="s">
        <v>1174</v>
      </c>
      <c r="H1791" s="93" t="s">
        <v>2637</v>
      </c>
      <c r="I1791" s="94">
        <v>0</v>
      </c>
      <c r="J1791" s="94">
        <v>0</v>
      </c>
      <c r="K1791" s="95">
        <v>1.9970000000000002E-2</v>
      </c>
      <c r="L1791" s="96">
        <v>0.08</v>
      </c>
      <c r="M1791" s="96">
        <f t="shared" si="1431"/>
        <v>0</v>
      </c>
      <c r="N1791" s="96">
        <f t="shared" si="1432"/>
        <v>0</v>
      </c>
      <c r="O1791" s="96" t="s">
        <v>27</v>
      </c>
      <c r="P1791" s="443">
        <v>157586</v>
      </c>
      <c r="Q1791" s="98">
        <f>VLOOKUP(H1791,Devices!$A$2:$C$2077,3,FALSE)</f>
        <v>160513</v>
      </c>
      <c r="R1791" s="94">
        <f t="shared" si="1433"/>
        <v>2927</v>
      </c>
      <c r="S1791" s="90"/>
      <c r="T1791" s="94">
        <f t="shared" si="1478"/>
        <v>2927</v>
      </c>
      <c r="U1791" s="96">
        <f t="shared" si="1479"/>
        <v>58.452190000000002</v>
      </c>
      <c r="V1791" s="99">
        <v>19518</v>
      </c>
      <c r="W1791" s="100">
        <f>VLOOKUP(H1791,Devices!$A$2:$D$2077,4,FALSE)</f>
        <v>20027</v>
      </c>
      <c r="X1791" s="94">
        <f t="shared" si="1434"/>
        <v>509</v>
      </c>
      <c r="Y1791" s="94"/>
      <c r="Z1791" s="94">
        <f t="shared" si="1480"/>
        <v>509</v>
      </c>
      <c r="AA1791" s="96">
        <f t="shared" si="1481"/>
        <v>40.72</v>
      </c>
      <c r="AB1791" s="91">
        <v>99.172190000000001</v>
      </c>
      <c r="AC1791" s="91"/>
    </row>
    <row r="1792" spans="1:34" s="4" customFormat="1" ht="15" customHeight="1">
      <c r="A1792" s="81" t="s">
        <v>3489</v>
      </c>
      <c r="B1792" s="90">
        <v>1012004310</v>
      </c>
      <c r="C1792" s="91">
        <f>SUM(U1792+AA1792)</f>
        <v>572.45952999999997</v>
      </c>
      <c r="D1792" s="294">
        <v>13217798</v>
      </c>
      <c r="E1792" s="90" t="s">
        <v>3490</v>
      </c>
      <c r="F1792" s="90" t="s">
        <v>5223</v>
      </c>
      <c r="G1792" s="90" t="s">
        <v>2570</v>
      </c>
      <c r="H1792" s="93" t="s">
        <v>3491</v>
      </c>
      <c r="I1792" s="94">
        <v>0</v>
      </c>
      <c r="J1792" s="94">
        <v>0</v>
      </c>
      <c r="K1792" s="95">
        <v>1.9970000000000002E-2</v>
      </c>
      <c r="L1792" s="96">
        <v>0.08</v>
      </c>
      <c r="M1792" s="96">
        <f t="shared" ref="M1792:M1817" si="1482">I1792*K1792</f>
        <v>0</v>
      </c>
      <c r="N1792" s="96">
        <f t="shared" ref="N1792:N1817" si="1483">J1792*L1792</f>
        <v>0</v>
      </c>
      <c r="O1792" s="96" t="s">
        <v>27</v>
      </c>
      <c r="P1792" s="443">
        <v>195540</v>
      </c>
      <c r="Q1792" s="98">
        <f>VLOOKUP(H1792,Devices!$A$2:$C$2077,3,FALSE)</f>
        <v>204889</v>
      </c>
      <c r="R1792" s="94">
        <f t="shared" ref="R1792:R1817" si="1484">Q1792-P1792</f>
        <v>9349</v>
      </c>
      <c r="S1792" s="90"/>
      <c r="T1792" s="94">
        <f t="shared" si="1478"/>
        <v>9349</v>
      </c>
      <c r="U1792" s="96">
        <f t="shared" si="1479"/>
        <v>186.69953000000001</v>
      </c>
      <c r="V1792" s="99">
        <v>63406</v>
      </c>
      <c r="W1792" s="100">
        <f>VLOOKUP(H1792,Devices!$A$2:$D$2077,4,FALSE)</f>
        <v>68228</v>
      </c>
      <c r="X1792" s="94">
        <f t="shared" ref="X1792:X1817" si="1485">W1792-V1792</f>
        <v>4822</v>
      </c>
      <c r="Y1792" s="94"/>
      <c r="Z1792" s="94">
        <f t="shared" si="1480"/>
        <v>4822</v>
      </c>
      <c r="AA1792" s="96">
        <f t="shared" si="1481"/>
        <v>385.76</v>
      </c>
      <c r="AB1792" s="91">
        <v>572.45952999999997</v>
      </c>
      <c r="AC1792" s="91"/>
    </row>
    <row r="1793" spans="1:34" s="4" customFormat="1" ht="15" customHeight="1">
      <c r="A1793" s="81" t="s">
        <v>4570</v>
      </c>
      <c r="B1793" s="90">
        <v>1012004390</v>
      </c>
      <c r="C1793" s="91">
        <f>SUM(U1793+AA1793)</f>
        <v>1115.53882</v>
      </c>
      <c r="D1793" s="294">
        <v>13627358</v>
      </c>
      <c r="E1793" s="90" t="s">
        <v>1851</v>
      </c>
      <c r="F1793" s="90" t="s">
        <v>4571</v>
      </c>
      <c r="G1793" s="90" t="s">
        <v>4188</v>
      </c>
      <c r="H1793" s="93" t="s">
        <v>4534</v>
      </c>
      <c r="I1793" s="94">
        <v>0</v>
      </c>
      <c r="J1793" s="94">
        <v>0</v>
      </c>
      <c r="K1793" s="95">
        <v>1.9970000000000002E-2</v>
      </c>
      <c r="L1793" s="96">
        <v>0.08</v>
      </c>
      <c r="M1793" s="96">
        <f t="shared" si="1482"/>
        <v>0</v>
      </c>
      <c r="N1793" s="96">
        <f t="shared" si="1483"/>
        <v>0</v>
      </c>
      <c r="O1793" s="96" t="s">
        <v>27</v>
      </c>
      <c r="P1793" s="443">
        <v>620869</v>
      </c>
      <c r="Q1793" s="98">
        <f>VLOOKUP(H1793,Devices!$A$2:$C$2077,3,FALSE)</f>
        <v>653575</v>
      </c>
      <c r="R1793" s="94">
        <f t="shared" si="1484"/>
        <v>32706</v>
      </c>
      <c r="S1793" s="90"/>
      <c r="T1793" s="94">
        <f>IF(R1793-I1793&gt;0, R1793-I1793,"0")</f>
        <v>32706</v>
      </c>
      <c r="U1793" s="96">
        <f>IF(T1793&gt;0,T1793*K1793,"0")</f>
        <v>653.13882000000001</v>
      </c>
      <c r="V1793" s="99">
        <v>45883</v>
      </c>
      <c r="W1793" s="100">
        <f>VLOOKUP(H1793,Devices!$A$2:$D$2077,4,FALSE)</f>
        <v>51663</v>
      </c>
      <c r="X1793" s="94">
        <f t="shared" si="1485"/>
        <v>5780</v>
      </c>
      <c r="Y1793" s="94"/>
      <c r="Z1793" s="94">
        <f>IF(X1793-J1793&gt;0,X1793-J1793,"0")</f>
        <v>5780</v>
      </c>
      <c r="AA1793" s="96">
        <f>IF(Z1793&gt;0,Z1793*L1793,"0")</f>
        <v>462.40000000000003</v>
      </c>
      <c r="AB1793" s="91">
        <v>1115.53882</v>
      </c>
      <c r="AC1793" s="91"/>
    </row>
    <row r="1794" spans="1:34" s="3" customFormat="1" ht="15" customHeight="1">
      <c r="A1794" s="81">
        <v>236</v>
      </c>
      <c r="B1794" s="90">
        <v>1058316100</v>
      </c>
      <c r="C1794" s="91">
        <f>SUM(U1794+AA1794)</f>
        <v>274.36783000000003</v>
      </c>
      <c r="D1794" s="294">
        <v>12355520</v>
      </c>
      <c r="E1794" s="90" t="s">
        <v>1852</v>
      </c>
      <c r="F1794" s="90" t="s">
        <v>1853</v>
      </c>
      <c r="G1794" s="90" t="s">
        <v>851</v>
      </c>
      <c r="H1794" s="93" t="s">
        <v>1854</v>
      </c>
      <c r="I1794" s="94">
        <v>0</v>
      </c>
      <c r="J1794" s="94">
        <v>0</v>
      </c>
      <c r="K1794" s="95">
        <v>1.9970000000000002E-2</v>
      </c>
      <c r="L1794" s="96">
        <v>0.08</v>
      </c>
      <c r="M1794" s="96">
        <f t="shared" si="1482"/>
        <v>0</v>
      </c>
      <c r="N1794" s="96">
        <f t="shared" si="1483"/>
        <v>0</v>
      </c>
      <c r="O1794" s="96" t="s">
        <v>27</v>
      </c>
      <c r="P1794" s="187">
        <v>781040</v>
      </c>
      <c r="Q1794" s="98">
        <f>VLOOKUP(H1794,Devices!$A$2:$C$2077,3,FALSE)</f>
        <v>794779</v>
      </c>
      <c r="R1794" s="94">
        <f t="shared" si="1484"/>
        <v>13739</v>
      </c>
      <c r="S1794" s="94"/>
      <c r="T1794" s="94">
        <f t="shared" si="1478"/>
        <v>13739</v>
      </c>
      <c r="U1794" s="96">
        <f t="shared" si="1479"/>
        <v>274.36783000000003</v>
      </c>
      <c r="V1794" s="99">
        <v>0</v>
      </c>
      <c r="W1794" s="100">
        <v>0</v>
      </c>
      <c r="X1794" s="94">
        <f t="shared" si="1485"/>
        <v>0</v>
      </c>
      <c r="Y1794" s="94"/>
      <c r="Z1794" s="94" t="str">
        <f t="shared" si="1480"/>
        <v>0</v>
      </c>
      <c r="AA1794" s="96">
        <f t="shared" si="1481"/>
        <v>0</v>
      </c>
      <c r="AB1794" s="91">
        <v>274.36783000000003</v>
      </c>
      <c r="AC1794" s="119"/>
      <c r="AF1794" s="4"/>
      <c r="AG1794" s="4"/>
      <c r="AH1794" s="4"/>
    </row>
    <row r="1795" spans="1:34" s="3" customFormat="1" ht="15" customHeight="1">
      <c r="A1795" s="81" t="s">
        <v>1918</v>
      </c>
      <c r="B1795" s="90">
        <v>1058715800</v>
      </c>
      <c r="C1795" s="91">
        <f>SUM(O1795+U1795+AA1795)</f>
        <v>101.77875</v>
      </c>
      <c r="D1795" s="92">
        <v>12355529</v>
      </c>
      <c r="E1795" s="90" t="s">
        <v>1852</v>
      </c>
      <c r="F1795" s="90" t="s">
        <v>1919</v>
      </c>
      <c r="G1795" s="90" t="s">
        <v>40</v>
      </c>
      <c r="H1795" s="93" t="s">
        <v>1920</v>
      </c>
      <c r="I1795" s="94">
        <v>4000</v>
      </c>
      <c r="J1795" s="94">
        <v>0</v>
      </c>
      <c r="K1795" s="95">
        <v>2.0750000000000001E-2</v>
      </c>
      <c r="L1795" s="96">
        <v>0.08</v>
      </c>
      <c r="M1795" s="96">
        <f t="shared" si="1482"/>
        <v>83</v>
      </c>
      <c r="N1795" s="96">
        <f t="shared" si="1483"/>
        <v>0</v>
      </c>
      <c r="O1795" s="96">
        <f t="shared" ref="O1795:O1814" si="1486">M1795+N1795</f>
        <v>83</v>
      </c>
      <c r="P1795" s="443">
        <v>293517</v>
      </c>
      <c r="Q1795" s="98">
        <f>VLOOKUP(H1795,Devices!$A$2:$C$2077,3,FALSE)</f>
        <v>298422</v>
      </c>
      <c r="R1795" s="94">
        <f t="shared" si="1484"/>
        <v>4905</v>
      </c>
      <c r="S1795" s="94">
        <f t="shared" ref="S1795:S1814" si="1487">IF(R1795-I1795&gt;0, R1795-I1795,"0")</f>
        <v>905</v>
      </c>
      <c r="T1795" s="94"/>
      <c r="U1795" s="96">
        <f t="shared" ref="U1795:U1814" si="1488">IF(S1795&gt;0,S1795*K1795,"0")</f>
        <v>18.778750000000002</v>
      </c>
      <c r="V1795" s="157">
        <v>0</v>
      </c>
      <c r="W1795" s="100">
        <v>0</v>
      </c>
      <c r="X1795" s="94">
        <f t="shared" si="1485"/>
        <v>0</v>
      </c>
      <c r="Y1795" s="94" t="str">
        <f t="shared" ref="Y1795:Y1814" si="1489">IF(X1795-J1795&gt;0,X1795-J1795,"0")</f>
        <v>0</v>
      </c>
      <c r="Z1795" s="94"/>
      <c r="AA1795" s="96">
        <f t="shared" ref="AA1795:AA1814" si="1490">IF(Y1795&gt;0,Y1795*L1795,"0")</f>
        <v>0</v>
      </c>
      <c r="AB1795" s="91">
        <v>101.77875</v>
      </c>
      <c r="AC1795" s="91"/>
      <c r="AF1795" s="4"/>
    </row>
    <row r="1796" spans="1:34" s="4" customFormat="1" ht="15" customHeight="1">
      <c r="A1796" s="81" t="s">
        <v>2521</v>
      </c>
      <c r="B1796" s="90">
        <v>1058715550</v>
      </c>
      <c r="C1796" s="91">
        <f>SUM(O1796+U1796+AA1796)</f>
        <v>150.23000000000002</v>
      </c>
      <c r="D1796" s="92">
        <v>12355715</v>
      </c>
      <c r="E1796" s="90" t="s">
        <v>1852</v>
      </c>
      <c r="F1796" s="90" t="s">
        <v>2522</v>
      </c>
      <c r="G1796" s="90" t="s">
        <v>2280</v>
      </c>
      <c r="H1796" s="93" t="s">
        <v>2523</v>
      </c>
      <c r="I1796" s="94">
        <v>4000</v>
      </c>
      <c r="J1796" s="94">
        <v>0</v>
      </c>
      <c r="K1796" s="95">
        <v>2.0750000000000001E-2</v>
      </c>
      <c r="L1796" s="96">
        <v>0.08</v>
      </c>
      <c r="M1796" s="96">
        <f t="shared" si="1482"/>
        <v>83</v>
      </c>
      <c r="N1796" s="96">
        <f t="shared" si="1483"/>
        <v>0</v>
      </c>
      <c r="O1796" s="96">
        <f t="shared" si="1486"/>
        <v>83</v>
      </c>
      <c r="P1796" s="443">
        <v>350315</v>
      </c>
      <c r="Q1796" s="98">
        <f>VLOOKUP(H1796,Devices!$A$2:$C$2077,3,FALSE)</f>
        <v>357555</v>
      </c>
      <c r="R1796" s="94">
        <f t="shared" si="1484"/>
        <v>7240</v>
      </c>
      <c r="S1796" s="94">
        <f t="shared" si="1487"/>
        <v>3240</v>
      </c>
      <c r="T1796" s="94"/>
      <c r="U1796" s="96">
        <f t="shared" si="1488"/>
        <v>67.23</v>
      </c>
      <c r="V1796" s="157">
        <v>0</v>
      </c>
      <c r="W1796" s="100">
        <v>0</v>
      </c>
      <c r="X1796" s="94">
        <f t="shared" si="1485"/>
        <v>0</v>
      </c>
      <c r="Y1796" s="94" t="str">
        <f t="shared" si="1489"/>
        <v>0</v>
      </c>
      <c r="Z1796" s="94"/>
      <c r="AA1796" s="96">
        <f t="shared" si="1490"/>
        <v>0</v>
      </c>
      <c r="AB1796" s="91">
        <v>150.23000000000002</v>
      </c>
      <c r="AC1796" s="91"/>
      <c r="AF1796" s="3"/>
      <c r="AG1796" s="3"/>
      <c r="AH1796" s="3"/>
    </row>
    <row r="1797" spans="1:34" s="4" customFormat="1" ht="15" customHeight="1">
      <c r="A1797" s="81" t="s">
        <v>3492</v>
      </c>
      <c r="B1797" s="90">
        <v>1058715410</v>
      </c>
      <c r="C1797" s="91">
        <f>SUM(O1797+U1797+AA1797)</f>
        <v>92.088499999999996</v>
      </c>
      <c r="D1797" s="92">
        <v>12355714</v>
      </c>
      <c r="E1797" s="90" t="s">
        <v>3493</v>
      </c>
      <c r="F1797" s="90" t="s">
        <v>3494</v>
      </c>
      <c r="G1797" s="90" t="s">
        <v>40</v>
      </c>
      <c r="H1797" s="93" t="s">
        <v>2520</v>
      </c>
      <c r="I1797" s="94">
        <v>4000</v>
      </c>
      <c r="J1797" s="94">
        <v>0</v>
      </c>
      <c r="K1797" s="95">
        <v>2.0750000000000001E-2</v>
      </c>
      <c r="L1797" s="96">
        <v>0.08</v>
      </c>
      <c r="M1797" s="96">
        <f t="shared" si="1482"/>
        <v>83</v>
      </c>
      <c r="N1797" s="96">
        <f t="shared" si="1483"/>
        <v>0</v>
      </c>
      <c r="O1797" s="96">
        <f t="shared" si="1486"/>
        <v>83</v>
      </c>
      <c r="P1797" s="443">
        <v>128280</v>
      </c>
      <c r="Q1797" s="98">
        <f>VLOOKUP(H1797,Devices!$A$2:$C$2077,3,FALSE)</f>
        <v>132718</v>
      </c>
      <c r="R1797" s="94">
        <f t="shared" si="1484"/>
        <v>4438</v>
      </c>
      <c r="S1797" s="94">
        <f t="shared" si="1487"/>
        <v>438</v>
      </c>
      <c r="T1797" s="94"/>
      <c r="U1797" s="96">
        <f t="shared" si="1488"/>
        <v>9.0884999999999998</v>
      </c>
      <c r="V1797" s="157">
        <v>0</v>
      </c>
      <c r="W1797" s="100">
        <v>0</v>
      </c>
      <c r="X1797" s="94">
        <f t="shared" si="1485"/>
        <v>0</v>
      </c>
      <c r="Y1797" s="94" t="str">
        <f t="shared" si="1489"/>
        <v>0</v>
      </c>
      <c r="Z1797" s="94"/>
      <c r="AA1797" s="96">
        <f t="shared" si="1490"/>
        <v>0</v>
      </c>
      <c r="AB1797" s="91">
        <v>92.088499999999996</v>
      </c>
      <c r="AC1797" s="91"/>
      <c r="AF1797" s="3"/>
    </row>
    <row r="1798" spans="1:34" s="4" customFormat="1" ht="15" customHeight="1">
      <c r="A1798" s="81" t="s">
        <v>3547</v>
      </c>
      <c r="B1798" s="90">
        <v>1058715800</v>
      </c>
      <c r="C1798" s="91">
        <f>SUM(O1798+U1798+AA1798)</f>
        <v>115.4945</v>
      </c>
      <c r="D1798" s="92">
        <v>12356113</v>
      </c>
      <c r="E1798" s="90" t="s">
        <v>1852</v>
      </c>
      <c r="F1798" s="90" t="s">
        <v>3548</v>
      </c>
      <c r="G1798" s="90" t="s">
        <v>2280</v>
      </c>
      <c r="H1798" s="93" t="s">
        <v>3549</v>
      </c>
      <c r="I1798" s="94">
        <v>4000</v>
      </c>
      <c r="J1798" s="94">
        <v>0</v>
      </c>
      <c r="K1798" s="95">
        <v>2.0750000000000001E-2</v>
      </c>
      <c r="L1798" s="96">
        <v>0.08</v>
      </c>
      <c r="M1798" s="96">
        <f t="shared" si="1482"/>
        <v>83</v>
      </c>
      <c r="N1798" s="96">
        <f t="shared" si="1483"/>
        <v>0</v>
      </c>
      <c r="O1798" s="96">
        <f t="shared" si="1486"/>
        <v>83</v>
      </c>
      <c r="P1798" s="443">
        <v>206322</v>
      </c>
      <c r="Q1798" s="98">
        <f>VLOOKUP(H1798,Devices!$A$2:$C$2077,3,FALSE)</f>
        <v>211888</v>
      </c>
      <c r="R1798" s="94">
        <f t="shared" si="1484"/>
        <v>5566</v>
      </c>
      <c r="S1798" s="94">
        <f t="shared" si="1487"/>
        <v>1566</v>
      </c>
      <c r="T1798" s="94"/>
      <c r="U1798" s="96">
        <f t="shared" si="1488"/>
        <v>32.494500000000002</v>
      </c>
      <c r="V1798" s="157">
        <v>0</v>
      </c>
      <c r="W1798" s="100">
        <v>0</v>
      </c>
      <c r="X1798" s="94">
        <f t="shared" si="1485"/>
        <v>0</v>
      </c>
      <c r="Y1798" s="94" t="str">
        <f t="shared" si="1489"/>
        <v>0</v>
      </c>
      <c r="Z1798" s="94"/>
      <c r="AA1798" s="96">
        <f t="shared" si="1490"/>
        <v>0</v>
      </c>
      <c r="AB1798" s="91">
        <v>115.4945</v>
      </c>
      <c r="AC1798" s="91"/>
    </row>
    <row r="1799" spans="1:34" s="4" customFormat="1" ht="15" customHeight="1">
      <c r="A1799" s="81" t="s">
        <v>3578</v>
      </c>
      <c r="B1799" s="90">
        <v>1058715210</v>
      </c>
      <c r="C1799" s="91">
        <f>SUM(O1799+U1799+AA1799)</f>
        <v>83</v>
      </c>
      <c r="D1799" s="92">
        <v>12356134</v>
      </c>
      <c r="E1799" s="90" t="s">
        <v>3493</v>
      </c>
      <c r="F1799" s="90" t="s">
        <v>3579</v>
      </c>
      <c r="G1799" s="90" t="s">
        <v>2236</v>
      </c>
      <c r="H1799" s="93" t="s">
        <v>3580</v>
      </c>
      <c r="I1799" s="94">
        <v>4000</v>
      </c>
      <c r="J1799" s="94">
        <v>0</v>
      </c>
      <c r="K1799" s="95">
        <v>2.0750000000000001E-2</v>
      </c>
      <c r="L1799" s="96">
        <v>0.08</v>
      </c>
      <c r="M1799" s="96">
        <f t="shared" si="1482"/>
        <v>83</v>
      </c>
      <c r="N1799" s="96">
        <f t="shared" si="1483"/>
        <v>0</v>
      </c>
      <c r="O1799" s="96">
        <f t="shared" si="1486"/>
        <v>83</v>
      </c>
      <c r="P1799" s="443">
        <v>94603</v>
      </c>
      <c r="Q1799" s="98">
        <f>VLOOKUP(H1799,Devices!$A$2:$C$2077,3,FALSE)</f>
        <v>97761</v>
      </c>
      <c r="R1799" s="94">
        <f t="shared" si="1484"/>
        <v>3158</v>
      </c>
      <c r="S1799" s="94" t="str">
        <f t="shared" si="1487"/>
        <v>0</v>
      </c>
      <c r="T1799" s="94"/>
      <c r="U1799" s="96">
        <f t="shared" si="1488"/>
        <v>0</v>
      </c>
      <c r="V1799" s="157">
        <v>0</v>
      </c>
      <c r="W1799" s="100">
        <v>0</v>
      </c>
      <c r="X1799" s="94">
        <f t="shared" si="1485"/>
        <v>0</v>
      </c>
      <c r="Y1799" s="94" t="str">
        <f t="shared" si="1489"/>
        <v>0</v>
      </c>
      <c r="Z1799" s="94"/>
      <c r="AA1799" s="96">
        <f t="shared" si="1490"/>
        <v>0</v>
      </c>
      <c r="AB1799" s="91">
        <v>83</v>
      </c>
      <c r="AC1799" s="91"/>
    </row>
    <row r="1800" spans="1:34" s="4" customFormat="1" ht="15" customHeight="1">
      <c r="A1800" s="81" t="s">
        <v>3755</v>
      </c>
      <c r="B1800" s="90">
        <v>1058716210</v>
      </c>
      <c r="C1800" s="91">
        <f>SUM(O1800+U1800+AA1800)</f>
        <v>110.07875</v>
      </c>
      <c r="D1800" s="92">
        <v>12356154</v>
      </c>
      <c r="E1800" s="90" t="s">
        <v>3756</v>
      </c>
      <c r="F1800" s="90" t="s">
        <v>3757</v>
      </c>
      <c r="G1800" s="90" t="s">
        <v>2236</v>
      </c>
      <c r="H1800" s="93" t="s">
        <v>3717</v>
      </c>
      <c r="I1800" s="94">
        <v>4000</v>
      </c>
      <c r="J1800" s="94">
        <v>0</v>
      </c>
      <c r="K1800" s="95">
        <v>2.0750000000000001E-2</v>
      </c>
      <c r="L1800" s="96">
        <v>0.08</v>
      </c>
      <c r="M1800" s="96">
        <f t="shared" si="1482"/>
        <v>83</v>
      </c>
      <c r="N1800" s="96">
        <f t="shared" si="1483"/>
        <v>0</v>
      </c>
      <c r="O1800" s="96">
        <f t="shared" si="1486"/>
        <v>83</v>
      </c>
      <c r="P1800" s="443">
        <v>102618</v>
      </c>
      <c r="Q1800" s="98">
        <f>VLOOKUP(H1800,Devices!$A$2:$C$2077,3,FALSE)</f>
        <v>107923</v>
      </c>
      <c r="R1800" s="94">
        <f t="shared" si="1484"/>
        <v>5305</v>
      </c>
      <c r="S1800" s="94">
        <f t="shared" si="1487"/>
        <v>1305</v>
      </c>
      <c r="T1800" s="94"/>
      <c r="U1800" s="96">
        <f t="shared" si="1488"/>
        <v>27.078750000000003</v>
      </c>
      <c r="V1800" s="157">
        <v>0</v>
      </c>
      <c r="W1800" s="100">
        <v>0</v>
      </c>
      <c r="X1800" s="94">
        <f t="shared" si="1485"/>
        <v>0</v>
      </c>
      <c r="Y1800" s="94" t="str">
        <f t="shared" si="1489"/>
        <v>0</v>
      </c>
      <c r="Z1800" s="94"/>
      <c r="AA1800" s="96">
        <f t="shared" si="1490"/>
        <v>0</v>
      </c>
      <c r="AB1800" s="91">
        <v>110.07875</v>
      </c>
      <c r="AC1800" s="91"/>
    </row>
    <row r="1801" spans="1:34" s="4" customFormat="1" ht="15" customHeight="1">
      <c r="A1801" s="81" t="s">
        <v>3776</v>
      </c>
      <c r="B1801" s="90">
        <v>1058715800</v>
      </c>
      <c r="C1801" s="91">
        <f>SUM(O1801+U1801+AA1801)</f>
        <v>133.67150000000001</v>
      </c>
      <c r="D1801" s="92">
        <v>12355562</v>
      </c>
      <c r="E1801" s="90" t="s">
        <v>1852</v>
      </c>
      <c r="F1801" s="90" t="s">
        <v>3777</v>
      </c>
      <c r="G1801" s="90" t="s">
        <v>40</v>
      </c>
      <c r="H1801" s="93" t="s">
        <v>1964</v>
      </c>
      <c r="I1801" s="94">
        <v>4000</v>
      </c>
      <c r="J1801" s="94">
        <v>0</v>
      </c>
      <c r="K1801" s="95">
        <v>2.0750000000000001E-2</v>
      </c>
      <c r="L1801" s="96">
        <v>0.08</v>
      </c>
      <c r="M1801" s="96">
        <f t="shared" si="1482"/>
        <v>83</v>
      </c>
      <c r="N1801" s="96">
        <f t="shared" si="1483"/>
        <v>0</v>
      </c>
      <c r="O1801" s="96">
        <f t="shared" si="1486"/>
        <v>83</v>
      </c>
      <c r="P1801" s="443">
        <v>389514</v>
      </c>
      <c r="Q1801" s="98">
        <f>VLOOKUP(H1801,Devices!$A$2:$C$2077,3,FALSE)</f>
        <v>395956</v>
      </c>
      <c r="R1801" s="94">
        <f t="shared" si="1484"/>
        <v>6442</v>
      </c>
      <c r="S1801" s="94">
        <f t="shared" si="1487"/>
        <v>2442</v>
      </c>
      <c r="T1801" s="94"/>
      <c r="U1801" s="96">
        <f t="shared" si="1488"/>
        <v>50.671500000000002</v>
      </c>
      <c r="V1801" s="157">
        <v>0</v>
      </c>
      <c r="W1801" s="100">
        <v>0</v>
      </c>
      <c r="X1801" s="94">
        <f t="shared" si="1485"/>
        <v>0</v>
      </c>
      <c r="Y1801" s="94" t="str">
        <f t="shared" si="1489"/>
        <v>0</v>
      </c>
      <c r="Z1801" s="94"/>
      <c r="AA1801" s="96">
        <f t="shared" si="1490"/>
        <v>0</v>
      </c>
      <c r="AB1801" s="91">
        <v>133.67150000000001</v>
      </c>
      <c r="AC1801" s="91"/>
    </row>
    <row r="1802" spans="1:34" s="4" customFormat="1" ht="15" customHeight="1">
      <c r="A1802" s="81" t="s">
        <v>4805</v>
      </c>
      <c r="B1802" s="90">
        <v>1058716610</v>
      </c>
      <c r="C1802" s="91">
        <f>SUM(U1802+AA1802)</f>
        <v>122.65574000000001</v>
      </c>
      <c r="D1802" s="294">
        <v>12355935</v>
      </c>
      <c r="E1802" s="90" t="s">
        <v>1852</v>
      </c>
      <c r="F1802" s="90" t="s">
        <v>4806</v>
      </c>
      <c r="G1802" s="90" t="s">
        <v>2236</v>
      </c>
      <c r="H1802" s="93" t="s">
        <v>4521</v>
      </c>
      <c r="I1802" s="94">
        <v>0</v>
      </c>
      <c r="J1802" s="94">
        <v>0</v>
      </c>
      <c r="K1802" s="95">
        <v>1.9970000000000002E-2</v>
      </c>
      <c r="L1802" s="96">
        <v>0.08</v>
      </c>
      <c r="M1802" s="96">
        <f t="shared" ref="M1802" si="1491">I1802*K1802</f>
        <v>0</v>
      </c>
      <c r="N1802" s="96">
        <f t="shared" ref="N1802" si="1492">J1802*L1802</f>
        <v>0</v>
      </c>
      <c r="O1802" s="96" t="s">
        <v>27</v>
      </c>
      <c r="P1802" s="187">
        <v>152830</v>
      </c>
      <c r="Q1802" s="98">
        <f>VLOOKUP(H1802,Devices!$A$2:$C$2077,3,FALSE)</f>
        <v>158972</v>
      </c>
      <c r="R1802" s="94">
        <f t="shared" ref="R1802" si="1493">Q1802-P1802</f>
        <v>6142</v>
      </c>
      <c r="S1802" s="94"/>
      <c r="T1802" s="94">
        <f t="shared" ref="T1802" si="1494">IF(R1802-I1802&gt;0, R1802-I1802,"0")</f>
        <v>6142</v>
      </c>
      <c r="U1802" s="96">
        <f t="shared" ref="U1802" si="1495">IF(T1802&gt;0,T1802*K1802,"0")</f>
        <v>122.65574000000001</v>
      </c>
      <c r="V1802" s="99">
        <v>0</v>
      </c>
      <c r="W1802" s="100">
        <v>0</v>
      </c>
      <c r="X1802" s="94">
        <f t="shared" ref="X1802" si="1496">W1802-V1802</f>
        <v>0</v>
      </c>
      <c r="Y1802" s="94"/>
      <c r="Z1802" s="94" t="str">
        <f t="shared" ref="Z1802" si="1497">IF(X1802-J1802&gt;0,X1802-J1802,"0")</f>
        <v>0</v>
      </c>
      <c r="AA1802" s="96">
        <f t="shared" ref="AA1802" si="1498">IF(Z1802&gt;0,Z1802*L1802,"0")</f>
        <v>0</v>
      </c>
      <c r="AB1802" s="91">
        <v>122.65574000000001</v>
      </c>
      <c r="AC1802" s="119"/>
    </row>
    <row r="1803" spans="1:34" s="4" customFormat="1" ht="15" customHeight="1">
      <c r="A1803" s="81" t="s">
        <v>4766</v>
      </c>
      <c r="B1803" s="90">
        <v>1058315100</v>
      </c>
      <c r="C1803" s="91">
        <f>SUM(O1803+U1803+AA1803)</f>
        <v>83</v>
      </c>
      <c r="D1803" s="92">
        <v>12356290</v>
      </c>
      <c r="E1803" s="90" t="s">
        <v>1852</v>
      </c>
      <c r="F1803" s="90" t="s">
        <v>4767</v>
      </c>
      <c r="G1803" s="90" t="s">
        <v>2280</v>
      </c>
      <c r="H1803" s="93" t="s">
        <v>4768</v>
      </c>
      <c r="I1803" s="94">
        <v>4000</v>
      </c>
      <c r="J1803" s="94">
        <v>0</v>
      </c>
      <c r="K1803" s="95">
        <v>2.0750000000000001E-2</v>
      </c>
      <c r="L1803" s="96">
        <v>0.08</v>
      </c>
      <c r="M1803" s="96">
        <f t="shared" ref="M1803" si="1499">I1803*K1803</f>
        <v>83</v>
      </c>
      <c r="N1803" s="96">
        <f t="shared" ref="N1803" si="1500">J1803*L1803</f>
        <v>0</v>
      </c>
      <c r="O1803" s="96">
        <f t="shared" ref="O1803" si="1501">M1803+N1803</f>
        <v>83</v>
      </c>
      <c r="P1803" s="443">
        <v>42527</v>
      </c>
      <c r="Q1803" s="98">
        <f>VLOOKUP(H1803,Devices!$A$2:$C$2077,3,FALSE)</f>
        <v>46081</v>
      </c>
      <c r="R1803" s="94">
        <f t="shared" ref="R1803" si="1502">Q1803-P1803</f>
        <v>3554</v>
      </c>
      <c r="S1803" s="94" t="str">
        <f t="shared" ref="S1803" si="1503">IF(R1803-I1803&gt;0, R1803-I1803,"0")</f>
        <v>0</v>
      </c>
      <c r="T1803" s="94"/>
      <c r="U1803" s="96">
        <f t="shared" ref="U1803" si="1504">IF(S1803&gt;0,S1803*K1803,"0")</f>
        <v>0</v>
      </c>
      <c r="V1803" s="157">
        <v>0</v>
      </c>
      <c r="W1803" s="100">
        <v>0</v>
      </c>
      <c r="X1803" s="94">
        <f t="shared" ref="X1803" si="1505">W1803-V1803</f>
        <v>0</v>
      </c>
      <c r="Y1803" s="94" t="str">
        <f t="shared" ref="Y1803" si="1506">IF(X1803-J1803&gt;0,X1803-J1803,"0")</f>
        <v>0</v>
      </c>
      <c r="Z1803" s="94"/>
      <c r="AA1803" s="96">
        <f t="shared" ref="AA1803" si="1507">IF(Y1803&gt;0,Y1803*L1803,"0")</f>
        <v>0</v>
      </c>
      <c r="AB1803" s="91">
        <v>83</v>
      </c>
      <c r="AC1803" s="91"/>
    </row>
    <row r="1804" spans="1:34" s="3" customFormat="1" ht="15" customHeight="1">
      <c r="A1804" s="81" t="s">
        <v>4844</v>
      </c>
      <c r="B1804" s="90">
        <v>1058716610</v>
      </c>
      <c r="C1804" s="91">
        <f>SUM(U1804+AA1804)</f>
        <v>77.363780000000006</v>
      </c>
      <c r="D1804" s="294">
        <v>12356321</v>
      </c>
      <c r="E1804" s="90" t="s">
        <v>1852</v>
      </c>
      <c r="F1804" s="90" t="s">
        <v>4845</v>
      </c>
      <c r="G1804" s="90" t="s">
        <v>2280</v>
      </c>
      <c r="H1804" s="93" t="s">
        <v>4817</v>
      </c>
      <c r="I1804" s="94">
        <v>0</v>
      </c>
      <c r="J1804" s="94">
        <v>0</v>
      </c>
      <c r="K1804" s="95">
        <v>1.9970000000000002E-2</v>
      </c>
      <c r="L1804" s="96">
        <v>0.08</v>
      </c>
      <c r="M1804" s="96">
        <f t="shared" ref="M1804:N1806" si="1508">I1804*K1804</f>
        <v>0</v>
      </c>
      <c r="N1804" s="96">
        <f t="shared" si="1508"/>
        <v>0</v>
      </c>
      <c r="O1804" s="96" t="s">
        <v>27</v>
      </c>
      <c r="P1804" s="187">
        <v>63154</v>
      </c>
      <c r="Q1804" s="98">
        <f>VLOOKUP(H1804,Devices!$A$2:$C$2077,3,FALSE)</f>
        <v>67028</v>
      </c>
      <c r="R1804" s="94">
        <f>Q1804-P1804</f>
        <v>3874</v>
      </c>
      <c r="S1804" s="94"/>
      <c r="T1804" s="94">
        <f>IF(R1804-I1804&gt;0, R1804-I1804,"0")</f>
        <v>3874</v>
      </c>
      <c r="U1804" s="96">
        <f>IF(T1804&gt;0,T1804*K1804,"0")</f>
        <v>77.363780000000006</v>
      </c>
      <c r="V1804" s="99">
        <v>0</v>
      </c>
      <c r="W1804" s="100">
        <v>0</v>
      </c>
      <c r="X1804" s="94">
        <f>W1804-V1804</f>
        <v>0</v>
      </c>
      <c r="Y1804" s="94"/>
      <c r="Z1804" s="94" t="str">
        <f>IF(X1804-J1804&gt;0,X1804-J1804,"0")</f>
        <v>0</v>
      </c>
      <c r="AA1804" s="96">
        <f>IF(Z1804&gt;0,Z1804*L1804,"0")</f>
        <v>0</v>
      </c>
      <c r="AB1804" s="91">
        <v>77.363780000000006</v>
      </c>
      <c r="AC1804" s="119"/>
      <c r="AF1804" s="4"/>
      <c r="AH1804" s="4"/>
    </row>
    <row r="1805" spans="1:34" s="3" customFormat="1" ht="15" customHeight="1">
      <c r="A1805" s="81" t="s">
        <v>4955</v>
      </c>
      <c r="B1805" s="90">
        <v>1058715550</v>
      </c>
      <c r="C1805" s="91">
        <f>SUM(O1805+U1805+AA1805)</f>
        <v>186.99900000000002</v>
      </c>
      <c r="D1805" s="92">
        <v>12356358</v>
      </c>
      <c r="E1805" s="90" t="s">
        <v>1852</v>
      </c>
      <c r="F1805" s="90" t="s">
        <v>4956</v>
      </c>
      <c r="G1805" s="90" t="s">
        <v>2280</v>
      </c>
      <c r="H1805" s="93" t="s">
        <v>4916</v>
      </c>
      <c r="I1805" s="94">
        <v>4000</v>
      </c>
      <c r="J1805" s="94">
        <v>0</v>
      </c>
      <c r="K1805" s="95">
        <v>2.0750000000000001E-2</v>
      </c>
      <c r="L1805" s="96">
        <v>0.08</v>
      </c>
      <c r="M1805" s="96">
        <f t="shared" si="1508"/>
        <v>83</v>
      </c>
      <c r="N1805" s="96">
        <f t="shared" si="1508"/>
        <v>0</v>
      </c>
      <c r="O1805" s="96">
        <f>M1805+N1805</f>
        <v>83</v>
      </c>
      <c r="P1805" s="443">
        <v>125064</v>
      </c>
      <c r="Q1805" s="98">
        <f>VLOOKUP(H1805,Devices!$A$2:$C$2077,3,FALSE)</f>
        <v>134076</v>
      </c>
      <c r="R1805" s="94">
        <f>Q1805-P1805</f>
        <v>9012</v>
      </c>
      <c r="S1805" s="94">
        <f>IF(R1805-I1805&gt;0, R1805-I1805,"0")</f>
        <v>5012</v>
      </c>
      <c r="T1805" s="94"/>
      <c r="U1805" s="96">
        <f>IF(S1805&gt;0,S1805*K1805,"0")</f>
        <v>103.99900000000001</v>
      </c>
      <c r="V1805" s="157">
        <v>0</v>
      </c>
      <c r="W1805" s="100">
        <v>0</v>
      </c>
      <c r="X1805" s="94">
        <f>W1805-V1805</f>
        <v>0</v>
      </c>
      <c r="Y1805" s="94" t="str">
        <f>IF(X1805-J1805&gt;0,X1805-J1805,"0")</f>
        <v>0</v>
      </c>
      <c r="Z1805" s="94"/>
      <c r="AA1805" s="96">
        <f>IF(Y1805&gt;0,Y1805*L1805,"0")</f>
        <v>0</v>
      </c>
      <c r="AB1805" s="91">
        <v>186.99900000000002</v>
      </c>
      <c r="AC1805" s="91"/>
    </row>
    <row r="1806" spans="1:34" s="3" customFormat="1" ht="15" customHeight="1">
      <c r="A1806" s="81" t="s">
        <v>5260</v>
      </c>
      <c r="B1806" s="90">
        <v>1058315100</v>
      </c>
      <c r="C1806" s="91">
        <f>SUM(U1806+AA1806)</f>
        <v>389.65464000000003</v>
      </c>
      <c r="D1806" s="294">
        <v>12354848</v>
      </c>
      <c r="E1806" s="90" t="s">
        <v>1852</v>
      </c>
      <c r="F1806" s="90" t="s">
        <v>1855</v>
      </c>
      <c r="G1806" s="90" t="s">
        <v>851</v>
      </c>
      <c r="H1806" s="93" t="s">
        <v>5261</v>
      </c>
      <c r="I1806" s="94">
        <v>0</v>
      </c>
      <c r="J1806" s="94">
        <v>0</v>
      </c>
      <c r="K1806" s="95">
        <v>1.9970000000000002E-2</v>
      </c>
      <c r="L1806" s="96">
        <v>0.08</v>
      </c>
      <c r="M1806" s="96">
        <f t="shared" si="1508"/>
        <v>0</v>
      </c>
      <c r="N1806" s="96">
        <f t="shared" si="1508"/>
        <v>0</v>
      </c>
      <c r="O1806" s="96" t="s">
        <v>27</v>
      </c>
      <c r="P1806" s="187">
        <v>250877</v>
      </c>
      <c r="Q1806" s="98">
        <f>VLOOKUP(H1806,[1]Billing!$I$2:$S$2302,11,FALSE)</f>
        <v>270389</v>
      </c>
      <c r="R1806" s="94">
        <f>Q1806-P1806</f>
        <v>19512</v>
      </c>
      <c r="S1806" s="94"/>
      <c r="T1806" s="94">
        <f>IF(R1806-I1806&gt;0, R1806-I1806,"0")</f>
        <v>19512</v>
      </c>
      <c r="U1806" s="96">
        <f>IF(T1806&gt;0,T1806*K1806,"0")</f>
        <v>389.65464000000003</v>
      </c>
      <c r="V1806" s="99">
        <v>0</v>
      </c>
      <c r="W1806" s="100">
        <f>VLOOKUP(H1806,[1]Billing!$I$2:$Y$2302,17,FALSE)</f>
        <v>0</v>
      </c>
      <c r="X1806" s="94">
        <f>W1806-V1806</f>
        <v>0</v>
      </c>
      <c r="Y1806" s="94"/>
      <c r="Z1806" s="94" t="str">
        <f>IF(X1806-J1806&gt;0,X1806-J1806,"0")</f>
        <v>0</v>
      </c>
      <c r="AA1806" s="96">
        <f>IF(Z1806&gt;0,Z1806*L1806,"0")</f>
        <v>0</v>
      </c>
      <c r="AB1806" s="91">
        <v>389.65464000000003</v>
      </c>
      <c r="AC1806" s="119"/>
    </row>
    <row r="1807" spans="1:34" s="4" customFormat="1" ht="15" customHeight="1">
      <c r="A1807" s="81" t="s">
        <v>5565</v>
      </c>
      <c r="B1807" s="90">
        <v>1058715550</v>
      </c>
      <c r="C1807" s="91">
        <f>SUM(U1807+AA1807)</f>
        <v>14.857680000000002</v>
      </c>
      <c r="D1807" s="294">
        <v>12356484</v>
      </c>
      <c r="E1807" s="90" t="s">
        <v>1852</v>
      </c>
      <c r="F1807" s="90" t="s">
        <v>5566</v>
      </c>
      <c r="G1807" s="90" t="s">
        <v>2236</v>
      </c>
      <c r="H1807" s="93" t="s">
        <v>5514</v>
      </c>
      <c r="I1807" s="94">
        <v>0</v>
      </c>
      <c r="J1807" s="94">
        <v>0</v>
      </c>
      <c r="K1807" s="95">
        <v>1.9970000000000002E-2</v>
      </c>
      <c r="L1807" s="96">
        <v>0.08</v>
      </c>
      <c r="M1807" s="96">
        <f t="shared" ref="M1807" si="1509">I1807*K1807</f>
        <v>0</v>
      </c>
      <c r="N1807" s="96">
        <f t="shared" ref="N1807" si="1510">J1807*L1807</f>
        <v>0</v>
      </c>
      <c r="O1807" s="96" t="s">
        <v>27</v>
      </c>
      <c r="P1807" s="187">
        <v>10474</v>
      </c>
      <c r="Q1807" s="98">
        <f>VLOOKUP(H1807,Devices!$A$2:$C$2077,3,FALSE)</f>
        <v>11218</v>
      </c>
      <c r="R1807" s="94">
        <f>Q1807-P1807</f>
        <v>744</v>
      </c>
      <c r="S1807" s="94"/>
      <c r="T1807" s="94">
        <f>IF(R1807-I1807&gt;0, R1807-I1807,"0")</f>
        <v>744</v>
      </c>
      <c r="U1807" s="96">
        <f>IF(T1807&gt;0,T1807*K1807,"0")</f>
        <v>14.857680000000002</v>
      </c>
      <c r="V1807" s="99">
        <v>0</v>
      </c>
      <c r="W1807" s="100">
        <v>0</v>
      </c>
      <c r="X1807" s="94">
        <f>W1807-V1807</f>
        <v>0</v>
      </c>
      <c r="Y1807" s="94"/>
      <c r="Z1807" s="94" t="str">
        <f>IF(X1807-J1807&gt;0,X1807-J1807,"0")</f>
        <v>0</v>
      </c>
      <c r="AA1807" s="96">
        <f>IF(Z1807&gt;0,Z1807*L1807,"0")</f>
        <v>0</v>
      </c>
      <c r="AB1807" s="91">
        <v>14.857680000000002</v>
      </c>
      <c r="AC1807" s="119"/>
    </row>
    <row r="1808" spans="1:34" s="3" customFormat="1" ht="15" customHeight="1">
      <c r="A1808" s="81">
        <v>237</v>
      </c>
      <c r="B1808" s="90">
        <v>1215380810</v>
      </c>
      <c r="C1808" s="91">
        <f>SUM(O1808+U1808+AA1808)</f>
        <v>83</v>
      </c>
      <c r="D1808" s="92">
        <v>12355531</v>
      </c>
      <c r="E1808" s="90" t="s">
        <v>1921</v>
      </c>
      <c r="F1808" s="90" t="s">
        <v>5889</v>
      </c>
      <c r="G1808" s="90" t="s">
        <v>40</v>
      </c>
      <c r="H1808" s="93" t="s">
        <v>1922</v>
      </c>
      <c r="I1808" s="94">
        <v>4000</v>
      </c>
      <c r="J1808" s="94">
        <v>0</v>
      </c>
      <c r="K1808" s="95">
        <v>2.0750000000000001E-2</v>
      </c>
      <c r="L1808" s="96">
        <v>0.08</v>
      </c>
      <c r="M1808" s="96">
        <f t="shared" si="1482"/>
        <v>83</v>
      </c>
      <c r="N1808" s="96">
        <f t="shared" si="1483"/>
        <v>0</v>
      </c>
      <c r="O1808" s="96">
        <f t="shared" si="1486"/>
        <v>83</v>
      </c>
      <c r="P1808" s="443">
        <v>231122</v>
      </c>
      <c r="Q1808" s="98">
        <v>231122</v>
      </c>
      <c r="R1808" s="94">
        <f t="shared" si="1484"/>
        <v>0</v>
      </c>
      <c r="S1808" s="94" t="str">
        <f t="shared" si="1487"/>
        <v>0</v>
      </c>
      <c r="T1808" s="94"/>
      <c r="U1808" s="96">
        <f t="shared" si="1488"/>
        <v>0</v>
      </c>
      <c r="V1808" s="157">
        <v>0</v>
      </c>
      <c r="W1808" s="100">
        <v>0</v>
      </c>
      <c r="X1808" s="94">
        <f t="shared" si="1485"/>
        <v>0</v>
      </c>
      <c r="Y1808" s="94" t="str">
        <f t="shared" si="1489"/>
        <v>0</v>
      </c>
      <c r="Z1808" s="94"/>
      <c r="AA1808" s="96">
        <f t="shared" si="1490"/>
        <v>0</v>
      </c>
      <c r="AB1808" s="91">
        <v>83</v>
      </c>
      <c r="AC1808" s="91"/>
      <c r="AG1808" s="4"/>
    </row>
    <row r="1809" spans="1:34" s="3" customFormat="1" ht="15" customHeight="1">
      <c r="A1809" s="81" t="s">
        <v>6716</v>
      </c>
      <c r="B1809" s="90">
        <v>1071511170</v>
      </c>
      <c r="C1809" s="91">
        <f>SUM(O1809+U1809+AA1809)</f>
        <v>124.5</v>
      </c>
      <c r="D1809" s="92">
        <v>13586828</v>
      </c>
      <c r="E1809" s="90" t="s">
        <v>1886</v>
      </c>
      <c r="F1809" s="90" t="s">
        <v>1887</v>
      </c>
      <c r="G1809" s="90" t="s">
        <v>2200</v>
      </c>
      <c r="H1809" s="93" t="s">
        <v>6697</v>
      </c>
      <c r="I1809" s="94">
        <v>6000</v>
      </c>
      <c r="J1809" s="94">
        <v>0</v>
      </c>
      <c r="K1809" s="95">
        <v>2.0750000000000001E-2</v>
      </c>
      <c r="L1809" s="96">
        <v>0.08</v>
      </c>
      <c r="M1809" s="96">
        <f t="shared" si="1482"/>
        <v>124.5</v>
      </c>
      <c r="N1809" s="96">
        <f t="shared" si="1483"/>
        <v>0</v>
      </c>
      <c r="O1809" s="96">
        <f t="shared" si="1486"/>
        <v>124.5</v>
      </c>
      <c r="P1809" s="443">
        <v>8</v>
      </c>
      <c r="Q1809" s="98">
        <f>VLOOKUP(H1809,Devices!$A$2:$C$2077,3,FALSE)</f>
        <v>3588</v>
      </c>
      <c r="R1809" s="94">
        <f t="shared" si="1484"/>
        <v>3580</v>
      </c>
      <c r="S1809" s="94" t="str">
        <f t="shared" si="1487"/>
        <v>0</v>
      </c>
      <c r="T1809" s="94"/>
      <c r="U1809" s="96">
        <f t="shared" si="1488"/>
        <v>0</v>
      </c>
      <c r="V1809" s="157">
        <v>0</v>
      </c>
      <c r="W1809" s="100">
        <v>0</v>
      </c>
      <c r="X1809" s="94">
        <f t="shared" si="1485"/>
        <v>0</v>
      </c>
      <c r="Y1809" s="94" t="str">
        <f t="shared" si="1489"/>
        <v>0</v>
      </c>
      <c r="Z1809" s="94"/>
      <c r="AA1809" s="96">
        <f t="shared" si="1490"/>
        <v>0</v>
      </c>
      <c r="AB1809" s="91">
        <v>124.5</v>
      </c>
      <c r="AC1809" s="91"/>
      <c r="AF1809" s="4"/>
    </row>
    <row r="1810" spans="1:34" s="3" customFormat="1" ht="15" customHeight="1">
      <c r="A1810" s="81">
        <v>239</v>
      </c>
      <c r="B1810" s="90">
        <v>1058329100</v>
      </c>
      <c r="C1810" s="91">
        <f>SUM(O1810+U1810+AA1810)</f>
        <v>53.389749999999999</v>
      </c>
      <c r="D1810" s="92">
        <v>12355535</v>
      </c>
      <c r="E1810" s="90" t="s">
        <v>1880</v>
      </c>
      <c r="F1810" s="90" t="s">
        <v>1882</v>
      </c>
      <c r="G1810" s="90" t="s">
        <v>1227</v>
      </c>
      <c r="H1810" s="93" t="s">
        <v>1881</v>
      </c>
      <c r="I1810" s="94">
        <v>2000</v>
      </c>
      <c r="J1810" s="94">
        <v>0</v>
      </c>
      <c r="K1810" s="95">
        <v>2.0750000000000001E-2</v>
      </c>
      <c r="L1810" s="96">
        <v>0.08</v>
      </c>
      <c r="M1810" s="96">
        <f t="shared" si="1482"/>
        <v>41.5</v>
      </c>
      <c r="N1810" s="96">
        <f t="shared" si="1483"/>
        <v>0</v>
      </c>
      <c r="O1810" s="96">
        <f t="shared" si="1486"/>
        <v>41.5</v>
      </c>
      <c r="P1810" s="443">
        <v>164664</v>
      </c>
      <c r="Q1810" s="98">
        <f>VLOOKUP(H1810,Devices!$A$2:$C$2077,3,FALSE)</f>
        <v>167237</v>
      </c>
      <c r="R1810" s="94">
        <f t="shared" si="1484"/>
        <v>2573</v>
      </c>
      <c r="S1810" s="94">
        <f t="shared" si="1487"/>
        <v>573</v>
      </c>
      <c r="T1810" s="94"/>
      <c r="U1810" s="96">
        <f t="shared" si="1488"/>
        <v>11.889750000000001</v>
      </c>
      <c r="V1810" s="157">
        <v>0</v>
      </c>
      <c r="W1810" s="100">
        <v>0</v>
      </c>
      <c r="X1810" s="94">
        <f t="shared" si="1485"/>
        <v>0</v>
      </c>
      <c r="Y1810" s="94" t="str">
        <f t="shared" si="1489"/>
        <v>0</v>
      </c>
      <c r="Z1810" s="94"/>
      <c r="AA1810" s="96">
        <f t="shared" si="1490"/>
        <v>0</v>
      </c>
      <c r="AB1810" s="91">
        <v>53.389749999999999</v>
      </c>
      <c r="AC1810" s="91"/>
    </row>
    <row r="1811" spans="1:34" s="4" customFormat="1" ht="15" customHeight="1">
      <c r="A1811" s="81" t="s">
        <v>2347</v>
      </c>
      <c r="B1811" s="90">
        <v>1058729250</v>
      </c>
      <c r="C1811" s="91">
        <f>SUM(O1811+U1811+AA1811)</f>
        <v>553.09124999999995</v>
      </c>
      <c r="D1811" s="92">
        <v>12847532</v>
      </c>
      <c r="E1811" s="90" t="s">
        <v>1880</v>
      </c>
      <c r="F1811" s="90" t="s">
        <v>6541</v>
      </c>
      <c r="G1811" s="90" t="s">
        <v>2348</v>
      </c>
      <c r="H1811" s="93" t="s">
        <v>2349</v>
      </c>
      <c r="I1811" s="94">
        <v>20000</v>
      </c>
      <c r="J1811" s="94">
        <v>0</v>
      </c>
      <c r="K1811" s="95">
        <v>2.0750000000000001E-2</v>
      </c>
      <c r="L1811" s="96">
        <v>0.08</v>
      </c>
      <c r="M1811" s="96">
        <f t="shared" si="1482"/>
        <v>415</v>
      </c>
      <c r="N1811" s="96">
        <f t="shared" si="1483"/>
        <v>0</v>
      </c>
      <c r="O1811" s="96">
        <f t="shared" si="1486"/>
        <v>415</v>
      </c>
      <c r="P1811" s="443">
        <v>377273</v>
      </c>
      <c r="Q1811" s="98">
        <f>VLOOKUP(H1811,Devices!$A$2:$C$2077,3,FALSE)</f>
        <v>403928</v>
      </c>
      <c r="R1811" s="94">
        <f t="shared" si="1484"/>
        <v>26655</v>
      </c>
      <c r="S1811" s="94">
        <f t="shared" si="1487"/>
        <v>6655</v>
      </c>
      <c r="T1811" s="94"/>
      <c r="U1811" s="96">
        <f t="shared" si="1488"/>
        <v>138.09125</v>
      </c>
      <c r="V1811" s="157">
        <v>0</v>
      </c>
      <c r="W1811" s="100">
        <f>VLOOKUP(H1811,Devices!$A$2:$D$2077,4,FALSE)</f>
        <v>0</v>
      </c>
      <c r="X1811" s="94">
        <f t="shared" si="1485"/>
        <v>0</v>
      </c>
      <c r="Y1811" s="94" t="str">
        <f t="shared" si="1489"/>
        <v>0</v>
      </c>
      <c r="Z1811" s="94"/>
      <c r="AA1811" s="96">
        <f t="shared" si="1490"/>
        <v>0</v>
      </c>
      <c r="AB1811" s="91">
        <v>553.09124999999995</v>
      </c>
      <c r="AC1811" s="91"/>
      <c r="AF1811" s="3"/>
      <c r="AG1811" s="3"/>
      <c r="AH1811" s="3"/>
    </row>
    <row r="1812" spans="1:34" s="4" customFormat="1" ht="15" customHeight="1">
      <c r="A1812" s="81" t="s">
        <v>2960</v>
      </c>
      <c r="B1812" s="90">
        <v>1058729250</v>
      </c>
      <c r="C1812" s="91">
        <f>SUM(O1812+U1812+AA1812)</f>
        <v>117.50524999999999</v>
      </c>
      <c r="D1812" s="92">
        <v>12355747</v>
      </c>
      <c r="E1812" s="90" t="s">
        <v>1880</v>
      </c>
      <c r="F1812" s="90" t="s">
        <v>2961</v>
      </c>
      <c r="G1812" s="90" t="s">
        <v>2229</v>
      </c>
      <c r="H1812" s="93" t="s">
        <v>2902</v>
      </c>
      <c r="I1812" s="94">
        <v>500</v>
      </c>
      <c r="J1812" s="94">
        <v>0</v>
      </c>
      <c r="K1812" s="95">
        <v>2.0750000000000001E-2</v>
      </c>
      <c r="L1812" s="96">
        <v>0.08</v>
      </c>
      <c r="M1812" s="96">
        <f t="shared" si="1482"/>
        <v>10.375</v>
      </c>
      <c r="N1812" s="96">
        <f t="shared" si="1483"/>
        <v>0</v>
      </c>
      <c r="O1812" s="96">
        <f t="shared" si="1486"/>
        <v>10.375</v>
      </c>
      <c r="P1812" s="443">
        <v>66864</v>
      </c>
      <c r="Q1812" s="98">
        <f>VLOOKUP(H1812,Devices!$A$2:$C$2077,3,FALSE)</f>
        <v>68471</v>
      </c>
      <c r="R1812" s="94">
        <f t="shared" si="1484"/>
        <v>1607</v>
      </c>
      <c r="S1812" s="94">
        <f t="shared" si="1487"/>
        <v>1107</v>
      </c>
      <c r="T1812" s="94"/>
      <c r="U1812" s="96">
        <f t="shared" si="1488"/>
        <v>22.97025</v>
      </c>
      <c r="V1812" s="157">
        <v>17120</v>
      </c>
      <c r="W1812" s="100">
        <f>VLOOKUP(H1812,Devices!$A$2:$D$2077,4,FALSE)</f>
        <v>18172</v>
      </c>
      <c r="X1812" s="94">
        <f t="shared" si="1485"/>
        <v>1052</v>
      </c>
      <c r="Y1812" s="94">
        <f t="shared" si="1489"/>
        <v>1052</v>
      </c>
      <c r="Z1812" s="94"/>
      <c r="AA1812" s="96">
        <f t="shared" si="1490"/>
        <v>84.16</v>
      </c>
      <c r="AB1812" s="91">
        <v>117.50524999999999</v>
      </c>
      <c r="AC1812" s="91"/>
      <c r="AF1812" s="3"/>
    </row>
    <row r="1813" spans="1:34" s="4" customFormat="1" ht="15" customHeight="1">
      <c r="A1813" s="81" t="s">
        <v>3294</v>
      </c>
      <c r="B1813" s="90">
        <v>1058329100</v>
      </c>
      <c r="C1813" s="91">
        <f>SUM(O1813+U1813+AA1813)</f>
        <v>134.28</v>
      </c>
      <c r="D1813" s="92">
        <v>12356076</v>
      </c>
      <c r="E1813" s="90" t="s">
        <v>1880</v>
      </c>
      <c r="F1813" s="90" t="s">
        <v>3295</v>
      </c>
      <c r="G1813" s="90" t="s">
        <v>2362</v>
      </c>
      <c r="H1813" s="93" t="s">
        <v>3296</v>
      </c>
      <c r="I1813" s="94">
        <v>4000</v>
      </c>
      <c r="J1813" s="94">
        <v>100</v>
      </c>
      <c r="K1813" s="95">
        <v>2.0750000000000001E-2</v>
      </c>
      <c r="L1813" s="96">
        <v>0.08</v>
      </c>
      <c r="M1813" s="96">
        <f t="shared" si="1482"/>
        <v>83</v>
      </c>
      <c r="N1813" s="96">
        <f t="shared" si="1483"/>
        <v>8</v>
      </c>
      <c r="O1813" s="96">
        <f t="shared" si="1486"/>
        <v>91</v>
      </c>
      <c r="P1813" s="443">
        <v>11383</v>
      </c>
      <c r="Q1813" s="98">
        <f>VLOOKUP(H1813,[1]Billing!$I$2:$S$2302,11,FALSE)</f>
        <v>11633</v>
      </c>
      <c r="R1813" s="94">
        <f t="shared" si="1484"/>
        <v>250</v>
      </c>
      <c r="S1813" s="94" t="str">
        <f t="shared" si="1487"/>
        <v>0</v>
      </c>
      <c r="T1813" s="94"/>
      <c r="U1813" s="96">
        <f t="shared" si="1488"/>
        <v>0</v>
      </c>
      <c r="V1813" s="157">
        <v>7550</v>
      </c>
      <c r="W1813" s="100">
        <f>VLOOKUP(H1813,[1]Billing!$I$2:$Y$2302,17,FALSE)</f>
        <v>8191</v>
      </c>
      <c r="X1813" s="94">
        <f t="shared" si="1485"/>
        <v>641</v>
      </c>
      <c r="Y1813" s="94">
        <f t="shared" si="1489"/>
        <v>541</v>
      </c>
      <c r="Z1813" s="94"/>
      <c r="AA1813" s="96">
        <f t="shared" si="1490"/>
        <v>43.28</v>
      </c>
      <c r="AB1813" s="91">
        <v>134.28</v>
      </c>
      <c r="AC1813" s="91"/>
    </row>
    <row r="1814" spans="1:34" s="4" customFormat="1" ht="15" customHeight="1">
      <c r="A1814" s="81" t="s">
        <v>3330</v>
      </c>
      <c r="B1814" s="90">
        <v>1058329100</v>
      </c>
      <c r="C1814" s="91">
        <f>SUM(O1814+U1814+AA1814)</f>
        <v>83</v>
      </c>
      <c r="D1814" s="92">
        <v>12356081</v>
      </c>
      <c r="E1814" s="90" t="s">
        <v>1880</v>
      </c>
      <c r="F1814" s="90" t="s">
        <v>3331</v>
      </c>
      <c r="G1814" s="90" t="s">
        <v>2236</v>
      </c>
      <c r="H1814" s="93" t="s">
        <v>3332</v>
      </c>
      <c r="I1814" s="94">
        <v>4000</v>
      </c>
      <c r="J1814" s="94">
        <v>0</v>
      </c>
      <c r="K1814" s="95">
        <v>2.0750000000000001E-2</v>
      </c>
      <c r="L1814" s="96">
        <v>0.08</v>
      </c>
      <c r="M1814" s="96">
        <f t="shared" si="1482"/>
        <v>83</v>
      </c>
      <c r="N1814" s="96">
        <f t="shared" si="1483"/>
        <v>0</v>
      </c>
      <c r="O1814" s="96">
        <f t="shared" si="1486"/>
        <v>83</v>
      </c>
      <c r="P1814" s="443">
        <v>40358</v>
      </c>
      <c r="Q1814" s="98">
        <f>VLOOKUP(H1814,Devices!$A$2:$C$2077,3,FALSE)</f>
        <v>41788</v>
      </c>
      <c r="R1814" s="94">
        <f t="shared" si="1484"/>
        <v>1430</v>
      </c>
      <c r="S1814" s="94" t="str">
        <f t="shared" si="1487"/>
        <v>0</v>
      </c>
      <c r="T1814" s="94"/>
      <c r="U1814" s="96">
        <f t="shared" si="1488"/>
        <v>0</v>
      </c>
      <c r="V1814" s="157">
        <v>0</v>
      </c>
      <c r="W1814" s="100">
        <v>0</v>
      </c>
      <c r="X1814" s="94">
        <f t="shared" si="1485"/>
        <v>0</v>
      </c>
      <c r="Y1814" s="94" t="str">
        <f t="shared" si="1489"/>
        <v>0</v>
      </c>
      <c r="Z1814" s="94"/>
      <c r="AA1814" s="96">
        <f t="shared" si="1490"/>
        <v>0</v>
      </c>
      <c r="AB1814" s="91">
        <v>83</v>
      </c>
      <c r="AC1814" s="91"/>
    </row>
    <row r="1815" spans="1:34" s="4" customFormat="1" ht="15" customHeight="1">
      <c r="A1815" s="81" t="s">
        <v>3495</v>
      </c>
      <c r="B1815" s="90">
        <v>1058329100</v>
      </c>
      <c r="C1815" s="91">
        <f>SUM(U1815+AA1815)</f>
        <v>72.248450000000005</v>
      </c>
      <c r="D1815" s="92">
        <v>12356060</v>
      </c>
      <c r="E1815" s="90" t="s">
        <v>1880</v>
      </c>
      <c r="F1815" s="90" t="s">
        <v>3496</v>
      </c>
      <c r="G1815" s="90" t="s">
        <v>2362</v>
      </c>
      <c r="H1815" s="93" t="s">
        <v>3451</v>
      </c>
      <c r="I1815" s="94">
        <v>0</v>
      </c>
      <c r="J1815" s="94">
        <v>0</v>
      </c>
      <c r="K1815" s="95">
        <v>1.9970000000000002E-2</v>
      </c>
      <c r="L1815" s="96">
        <v>0.08</v>
      </c>
      <c r="M1815" s="96">
        <f t="shared" si="1482"/>
        <v>0</v>
      </c>
      <c r="N1815" s="96">
        <f t="shared" si="1483"/>
        <v>0</v>
      </c>
      <c r="O1815" s="96" t="s">
        <v>27</v>
      </c>
      <c r="P1815" s="97">
        <v>17239</v>
      </c>
      <c r="Q1815" s="98">
        <f>VLOOKUP(H1815,Devices!$A$2:$C$2077,3,FALSE)</f>
        <v>17624</v>
      </c>
      <c r="R1815" s="94">
        <f t="shared" si="1484"/>
        <v>385</v>
      </c>
      <c r="S1815" s="94"/>
      <c r="T1815" s="94">
        <f>IF(R1815-I1815&gt;0, R1815-I1815,"0")</f>
        <v>385</v>
      </c>
      <c r="U1815" s="96">
        <f>IF(T1815&gt;0,T1815*K1815,"0")</f>
        <v>7.6884500000000005</v>
      </c>
      <c r="V1815" s="99">
        <v>27530</v>
      </c>
      <c r="W1815" s="100">
        <f>VLOOKUP(H1815,Devices!$A$2:$D$2077,4,FALSE)</f>
        <v>28337</v>
      </c>
      <c r="X1815" s="94">
        <f t="shared" si="1485"/>
        <v>807</v>
      </c>
      <c r="Y1815" s="94"/>
      <c r="Z1815" s="94">
        <f>IF(X1815-J1815&gt;0,X1815-J1815,"0")</f>
        <v>807</v>
      </c>
      <c r="AA1815" s="96">
        <f>IF(Z1815&gt;0,Z1815*L1815,"0")</f>
        <v>64.56</v>
      </c>
      <c r="AB1815" s="91">
        <v>72.248450000000005</v>
      </c>
      <c r="AC1815" s="91"/>
    </row>
    <row r="1816" spans="1:34" s="4" customFormat="1" ht="15" customHeight="1">
      <c r="A1816" s="81" t="s">
        <v>3495</v>
      </c>
      <c r="B1816" s="90">
        <v>1058329100</v>
      </c>
      <c r="C1816" s="91">
        <f>SUM(U1816+AA1816)</f>
        <v>17.216730000000002</v>
      </c>
      <c r="D1816" s="92">
        <v>12356061</v>
      </c>
      <c r="E1816" s="90" t="s">
        <v>1880</v>
      </c>
      <c r="F1816" s="90" t="s">
        <v>3497</v>
      </c>
      <c r="G1816" s="90" t="s">
        <v>3498</v>
      </c>
      <c r="H1816" s="93" t="s">
        <v>3445</v>
      </c>
      <c r="I1816" s="94">
        <v>0</v>
      </c>
      <c r="J1816" s="94">
        <v>0</v>
      </c>
      <c r="K1816" s="95">
        <v>1.9970000000000002E-2</v>
      </c>
      <c r="L1816" s="96">
        <v>0.08</v>
      </c>
      <c r="M1816" s="96">
        <f t="shared" si="1482"/>
        <v>0</v>
      </c>
      <c r="N1816" s="96">
        <f t="shared" si="1483"/>
        <v>0</v>
      </c>
      <c r="O1816" s="96" t="s">
        <v>27</v>
      </c>
      <c r="P1816" s="97">
        <v>19146</v>
      </c>
      <c r="Q1816" s="98">
        <f>VLOOKUP(H1816,Devices!$A$2:$C$2077,3,FALSE)</f>
        <v>19255</v>
      </c>
      <c r="R1816" s="94">
        <f t="shared" si="1484"/>
        <v>109</v>
      </c>
      <c r="S1816" s="94"/>
      <c r="T1816" s="94">
        <f>IF(R1816-I1816&gt;0, R1816-I1816,"0")</f>
        <v>109</v>
      </c>
      <c r="U1816" s="96">
        <f>IF(T1816&gt;0,T1816*K1816,"0")</f>
        <v>2.1767300000000001</v>
      </c>
      <c r="V1816" s="99">
        <v>25803</v>
      </c>
      <c r="W1816" s="100">
        <f>VLOOKUP(H1816,Devices!$A$2:$D$2077,4,FALSE)</f>
        <v>25991</v>
      </c>
      <c r="X1816" s="94">
        <f t="shared" si="1485"/>
        <v>188</v>
      </c>
      <c r="Y1816" s="94"/>
      <c r="Z1816" s="94">
        <f>IF(X1816-J1816&gt;0,X1816-J1816,"0")</f>
        <v>188</v>
      </c>
      <c r="AA1816" s="96">
        <f>IF(Z1816&gt;0,Z1816*L1816,"0")</f>
        <v>15.040000000000001</v>
      </c>
      <c r="AB1816" s="91">
        <v>17.216730000000002</v>
      </c>
      <c r="AC1816" s="91"/>
    </row>
    <row r="1817" spans="1:34" s="4" customFormat="1" ht="15" customHeight="1">
      <c r="A1817" s="81" t="s">
        <v>3591</v>
      </c>
      <c r="B1817" s="90">
        <v>1058329100</v>
      </c>
      <c r="C1817" s="91">
        <f>SUM(O1817+U1817+AA1817)</f>
        <v>112.631</v>
      </c>
      <c r="D1817" s="294">
        <v>12354970</v>
      </c>
      <c r="E1817" s="90" t="s">
        <v>1880</v>
      </c>
      <c r="F1817" s="90" t="s">
        <v>1883</v>
      </c>
      <c r="G1817" s="90" t="s">
        <v>851</v>
      </c>
      <c r="H1817" s="93" t="s">
        <v>442</v>
      </c>
      <c r="I1817" s="94">
        <v>4000</v>
      </c>
      <c r="J1817" s="94">
        <v>0</v>
      </c>
      <c r="K1817" s="95">
        <v>2.0750000000000001E-2</v>
      </c>
      <c r="L1817" s="96">
        <v>0.08</v>
      </c>
      <c r="M1817" s="96">
        <f t="shared" si="1482"/>
        <v>83</v>
      </c>
      <c r="N1817" s="96">
        <f t="shared" si="1483"/>
        <v>0</v>
      </c>
      <c r="O1817" s="96">
        <f>M1817+N1817</f>
        <v>83</v>
      </c>
      <c r="P1817" s="443">
        <v>699561</v>
      </c>
      <c r="Q1817" s="98">
        <f>VLOOKUP(H1817,Devices!$A$2:$C$2077,3,FALSE)</f>
        <v>704989</v>
      </c>
      <c r="R1817" s="94">
        <f t="shared" si="1484"/>
        <v>5428</v>
      </c>
      <c r="S1817" s="94">
        <f>IF(R1817-I1817&gt;0, R1817-I1817,"0")</f>
        <v>1428</v>
      </c>
      <c r="T1817" s="94"/>
      <c r="U1817" s="96">
        <f>IF(S1817&gt;0,S1817*K1817,"0")</f>
        <v>29.631</v>
      </c>
      <c r="V1817" s="157">
        <v>0</v>
      </c>
      <c r="W1817" s="100">
        <v>0</v>
      </c>
      <c r="X1817" s="94">
        <f t="shared" si="1485"/>
        <v>0</v>
      </c>
      <c r="Y1817" s="94" t="str">
        <f>IF(X1817-J1817&gt;0,X1817-J1817,"0")</f>
        <v>0</v>
      </c>
      <c r="Z1817" s="94"/>
      <c r="AA1817" s="96">
        <f>IF(Y1817&gt;0,Y1817*L1817,"0")</f>
        <v>0</v>
      </c>
      <c r="AB1817" s="91">
        <v>112.631</v>
      </c>
      <c r="AC1817" s="91"/>
    </row>
    <row r="1818" spans="1:34" s="4" customFormat="1" ht="15" customHeight="1">
      <c r="A1818" s="81" t="s">
        <v>3591</v>
      </c>
      <c r="B1818" s="90">
        <v>1058365800</v>
      </c>
      <c r="C1818" s="91"/>
      <c r="D1818" s="92"/>
      <c r="E1818" s="90" t="s">
        <v>1880</v>
      </c>
      <c r="F1818" s="90"/>
      <c r="G1818" s="90"/>
      <c r="H1818" s="93"/>
      <c r="I1818" s="94"/>
      <c r="J1818" s="94"/>
      <c r="K1818" s="95"/>
      <c r="L1818" s="96"/>
      <c r="M1818" s="96"/>
      <c r="N1818" s="96"/>
      <c r="O1818" s="96"/>
      <c r="P1818" s="443"/>
      <c r="Q1818" s="98"/>
      <c r="R1818" s="94"/>
      <c r="S1818" s="94"/>
      <c r="T1818" s="94"/>
      <c r="U1818" s="96"/>
      <c r="V1818" s="157"/>
      <c r="W1818" s="100"/>
      <c r="X1818" s="94"/>
      <c r="Y1818" s="94"/>
      <c r="Z1818" s="94"/>
      <c r="AA1818" s="96"/>
      <c r="AB1818" s="91"/>
      <c r="AC1818" s="91"/>
    </row>
    <row r="1819" spans="1:34" s="4" customFormat="1" ht="15" customHeight="1">
      <c r="A1819" s="81" t="s">
        <v>3921</v>
      </c>
      <c r="B1819" s="90">
        <v>1058329100</v>
      </c>
      <c r="C1819" s="91">
        <f>SUM(O1819+U1819+AA1819)</f>
        <v>83</v>
      </c>
      <c r="D1819" s="92">
        <v>12355885</v>
      </c>
      <c r="E1819" s="90" t="s">
        <v>1880</v>
      </c>
      <c r="F1819" s="90" t="s">
        <v>3922</v>
      </c>
      <c r="G1819" s="90" t="s">
        <v>2236</v>
      </c>
      <c r="H1819" s="93" t="s">
        <v>3923</v>
      </c>
      <c r="I1819" s="94">
        <v>4000</v>
      </c>
      <c r="J1819" s="94">
        <v>0</v>
      </c>
      <c r="K1819" s="95">
        <v>2.0750000000000001E-2</v>
      </c>
      <c r="L1819" s="96">
        <v>0.08</v>
      </c>
      <c r="M1819" s="96">
        <f t="shared" ref="M1819:N1824" si="1511">I1819*K1819</f>
        <v>83</v>
      </c>
      <c r="N1819" s="96">
        <f t="shared" si="1511"/>
        <v>0</v>
      </c>
      <c r="O1819" s="96">
        <f>M1819+N1819</f>
        <v>83</v>
      </c>
      <c r="P1819" s="443">
        <v>31466</v>
      </c>
      <c r="Q1819" s="98">
        <f>VLOOKUP(H1819,Devices!$A$2:$C$2077,3,FALSE)</f>
        <v>33210</v>
      </c>
      <c r="R1819" s="94">
        <f t="shared" ref="R1819:R1824" si="1512">Q1819-P1819</f>
        <v>1744</v>
      </c>
      <c r="S1819" s="94" t="str">
        <f>IF(R1819-I1819&gt;0, R1819-I1819,"0")</f>
        <v>0</v>
      </c>
      <c r="T1819" s="94"/>
      <c r="U1819" s="96">
        <f>IF(S1819&gt;0,S1819*K1819,"0")</f>
        <v>0</v>
      </c>
      <c r="V1819" s="157">
        <v>0</v>
      </c>
      <c r="W1819" s="100">
        <v>0</v>
      </c>
      <c r="X1819" s="94">
        <f t="shared" ref="X1819:X1824" si="1513">W1819-V1819</f>
        <v>0</v>
      </c>
      <c r="Y1819" s="94" t="str">
        <f>IF(X1819-J1819&gt;0,X1819-J1819,"0")</f>
        <v>0</v>
      </c>
      <c r="Z1819" s="94"/>
      <c r="AA1819" s="96">
        <f>IF(Y1819&gt;0,Y1819*L1819,"0")</f>
        <v>0</v>
      </c>
      <c r="AB1819" s="91">
        <v>83</v>
      </c>
      <c r="AC1819" s="91"/>
    </row>
    <row r="1820" spans="1:34" s="4" customFormat="1" ht="15" customHeight="1">
      <c r="A1820" s="81" t="s">
        <v>4086</v>
      </c>
      <c r="B1820" s="90">
        <v>1058329100</v>
      </c>
      <c r="C1820" s="91">
        <f>SUM(O1820+U1820+AA1820)</f>
        <v>122.2</v>
      </c>
      <c r="D1820" s="92">
        <v>12355963</v>
      </c>
      <c r="E1820" s="90" t="s">
        <v>1880</v>
      </c>
      <c r="F1820" s="90" t="s">
        <v>4087</v>
      </c>
      <c r="G1820" s="90" t="s">
        <v>2362</v>
      </c>
      <c r="H1820" s="93" t="s">
        <v>4050</v>
      </c>
      <c r="I1820" s="94">
        <v>4000</v>
      </c>
      <c r="J1820" s="94">
        <v>100</v>
      </c>
      <c r="K1820" s="95">
        <v>2.0750000000000001E-2</v>
      </c>
      <c r="L1820" s="96">
        <v>0.08</v>
      </c>
      <c r="M1820" s="96">
        <f t="shared" si="1511"/>
        <v>83</v>
      </c>
      <c r="N1820" s="96">
        <f t="shared" si="1511"/>
        <v>8</v>
      </c>
      <c r="O1820" s="96">
        <f>M1820+N1820</f>
        <v>91</v>
      </c>
      <c r="P1820" s="443">
        <v>4090</v>
      </c>
      <c r="Q1820" s="98">
        <f>VLOOKUP(H1820,Devices!$A$2:$C$2077,3,FALSE)</f>
        <v>4213</v>
      </c>
      <c r="R1820" s="94">
        <f t="shared" si="1512"/>
        <v>123</v>
      </c>
      <c r="S1820" s="94" t="str">
        <f>IF(R1820-I1820&gt;0, R1820-I1820,"0")</f>
        <v>0</v>
      </c>
      <c r="T1820" s="94"/>
      <c r="U1820" s="96">
        <f>IF(S1820&gt;0,S1820*K1820,"0")</f>
        <v>0</v>
      </c>
      <c r="V1820" s="157">
        <v>5850</v>
      </c>
      <c r="W1820" s="100">
        <f>VLOOKUP(H1820,Devices!$A$2:$D$2077,4,FALSE)</f>
        <v>6340</v>
      </c>
      <c r="X1820" s="94">
        <f t="shared" si="1513"/>
        <v>490</v>
      </c>
      <c r="Y1820" s="94">
        <f>IF(X1820-J1820&gt;0,X1820-J1820,"0")</f>
        <v>390</v>
      </c>
      <c r="Z1820" s="94"/>
      <c r="AA1820" s="96">
        <f>IF(Y1820&gt;0,Y1820*L1820,"0")</f>
        <v>31.2</v>
      </c>
      <c r="AB1820" s="91">
        <v>122.2</v>
      </c>
      <c r="AC1820" s="91"/>
    </row>
    <row r="1821" spans="1:34" s="4" customFormat="1" ht="15" customHeight="1">
      <c r="A1821" s="81" t="s">
        <v>4151</v>
      </c>
      <c r="B1821" s="90">
        <v>1058329100</v>
      </c>
      <c r="C1821" s="91">
        <f>SUM(O1821+U1821+AA1821)</f>
        <v>83</v>
      </c>
      <c r="D1821" s="92">
        <v>12355981</v>
      </c>
      <c r="E1821" s="90" t="s">
        <v>1880</v>
      </c>
      <c r="F1821" s="90" t="s">
        <v>4152</v>
      </c>
      <c r="G1821" s="90" t="s">
        <v>2236</v>
      </c>
      <c r="H1821" s="93" t="s">
        <v>4133</v>
      </c>
      <c r="I1821" s="94">
        <v>4000</v>
      </c>
      <c r="J1821" s="94">
        <v>0</v>
      </c>
      <c r="K1821" s="95">
        <v>2.0750000000000001E-2</v>
      </c>
      <c r="L1821" s="96">
        <v>0.08</v>
      </c>
      <c r="M1821" s="96">
        <f t="shared" si="1511"/>
        <v>83</v>
      </c>
      <c r="N1821" s="96">
        <f t="shared" si="1511"/>
        <v>0</v>
      </c>
      <c r="O1821" s="96">
        <f>M1821+N1821</f>
        <v>83</v>
      </c>
      <c r="P1821" s="443">
        <v>70138</v>
      </c>
      <c r="Q1821" s="98">
        <f>VLOOKUP(H1821,Devices!$A$2:$C$2077,3,FALSE)</f>
        <v>73525</v>
      </c>
      <c r="R1821" s="94">
        <f t="shared" si="1512"/>
        <v>3387</v>
      </c>
      <c r="S1821" s="94" t="str">
        <f>IF(R1821-I1821&gt;0, R1821-I1821,"0")</f>
        <v>0</v>
      </c>
      <c r="T1821" s="94"/>
      <c r="U1821" s="96">
        <f>IF(S1821&gt;0,S1821*K1821,"0")</f>
        <v>0</v>
      </c>
      <c r="V1821" s="157">
        <v>0</v>
      </c>
      <c r="W1821" s="100">
        <v>0</v>
      </c>
      <c r="X1821" s="94">
        <f t="shared" si="1513"/>
        <v>0</v>
      </c>
      <c r="Y1821" s="94" t="str">
        <f>IF(X1821-J1821&gt;0,X1821-J1821,"0")</f>
        <v>0</v>
      </c>
      <c r="Z1821" s="94"/>
      <c r="AA1821" s="96">
        <f>IF(Y1821&gt;0,Y1821*L1821,"0")</f>
        <v>0</v>
      </c>
      <c r="AB1821" s="91">
        <v>83</v>
      </c>
      <c r="AC1821" s="91"/>
    </row>
    <row r="1822" spans="1:34" s="4" customFormat="1" ht="15" customHeight="1">
      <c r="A1822" s="81" t="s">
        <v>4151</v>
      </c>
      <c r="B1822" s="90">
        <v>1058329100</v>
      </c>
      <c r="C1822" s="91">
        <f>SUM(O1822+U1822+AA1822)</f>
        <v>83</v>
      </c>
      <c r="D1822" s="92">
        <v>12355954</v>
      </c>
      <c r="E1822" s="90" t="s">
        <v>1880</v>
      </c>
      <c r="F1822" s="90" t="s">
        <v>4153</v>
      </c>
      <c r="G1822" s="90" t="s">
        <v>2236</v>
      </c>
      <c r="H1822" s="93" t="s">
        <v>4128</v>
      </c>
      <c r="I1822" s="94">
        <v>4000</v>
      </c>
      <c r="J1822" s="94">
        <v>0</v>
      </c>
      <c r="K1822" s="95">
        <v>2.0750000000000001E-2</v>
      </c>
      <c r="L1822" s="96">
        <v>0.08</v>
      </c>
      <c r="M1822" s="96">
        <f t="shared" si="1511"/>
        <v>83</v>
      </c>
      <c r="N1822" s="96">
        <f t="shared" si="1511"/>
        <v>0</v>
      </c>
      <c r="O1822" s="96">
        <f>M1822+N1822</f>
        <v>83</v>
      </c>
      <c r="P1822" s="443">
        <v>49516</v>
      </c>
      <c r="Q1822" s="98">
        <f>VLOOKUP(H1822,Devices!$A$2:$C$2077,3,FALSE)</f>
        <v>51835</v>
      </c>
      <c r="R1822" s="94">
        <f t="shared" si="1512"/>
        <v>2319</v>
      </c>
      <c r="S1822" s="94" t="str">
        <f>IF(R1822-I1822&gt;0, R1822-I1822,"0")</f>
        <v>0</v>
      </c>
      <c r="T1822" s="94"/>
      <c r="U1822" s="96">
        <f>IF(S1822&gt;0,S1822*K1822,"0")</f>
        <v>0</v>
      </c>
      <c r="V1822" s="157">
        <v>0</v>
      </c>
      <c r="W1822" s="100">
        <v>0</v>
      </c>
      <c r="X1822" s="94">
        <f t="shared" si="1513"/>
        <v>0</v>
      </c>
      <c r="Y1822" s="94" t="str">
        <f>IF(X1822-J1822&gt;0,X1822-J1822,"0")</f>
        <v>0</v>
      </c>
      <c r="Z1822" s="94"/>
      <c r="AA1822" s="96">
        <f>IF(Y1822&gt;0,Y1822*L1822,"0")</f>
        <v>0</v>
      </c>
      <c r="AB1822" s="91">
        <v>83</v>
      </c>
      <c r="AC1822" s="91"/>
    </row>
    <row r="1823" spans="1:34" s="4" customFormat="1" ht="15" customHeight="1">
      <c r="A1823" s="81" t="s">
        <v>5942</v>
      </c>
      <c r="B1823" s="90">
        <v>1058329100</v>
      </c>
      <c r="C1823" s="91">
        <f>SUM(O1823+U1823+AA1823)</f>
        <v>41.5</v>
      </c>
      <c r="D1823" s="92">
        <v>13586871</v>
      </c>
      <c r="E1823" s="90" t="s">
        <v>1880</v>
      </c>
      <c r="F1823" s="90" t="s">
        <v>5943</v>
      </c>
      <c r="G1823" s="90" t="s">
        <v>4009</v>
      </c>
      <c r="H1823" s="93" t="s">
        <v>5922</v>
      </c>
      <c r="I1823" s="94">
        <v>2000</v>
      </c>
      <c r="J1823" s="94">
        <v>0</v>
      </c>
      <c r="K1823" s="95">
        <v>2.0750000000000001E-2</v>
      </c>
      <c r="L1823" s="96">
        <v>0.08</v>
      </c>
      <c r="M1823" s="96">
        <f t="shared" ref="M1823" si="1514">I1823*K1823</f>
        <v>41.5</v>
      </c>
      <c r="N1823" s="96">
        <f t="shared" ref="N1823" si="1515">J1823*L1823</f>
        <v>0</v>
      </c>
      <c r="O1823" s="96">
        <f>M1823+N1823</f>
        <v>41.5</v>
      </c>
      <c r="P1823" s="443">
        <v>3590</v>
      </c>
      <c r="Q1823" s="98">
        <f>VLOOKUP(H1823,Devices!$A$2:$C$2077,3,FALSE)</f>
        <v>5540</v>
      </c>
      <c r="R1823" s="94">
        <f t="shared" si="1512"/>
        <v>1950</v>
      </c>
      <c r="S1823" s="94" t="str">
        <f>IF(R1823-I1823&gt;0, R1823-I1823,"0")</f>
        <v>0</v>
      </c>
      <c r="T1823" s="94"/>
      <c r="U1823" s="96">
        <f>IF(S1823&gt;0,S1823*K1823,"0")</f>
        <v>0</v>
      </c>
      <c r="V1823" s="157">
        <v>0</v>
      </c>
      <c r="W1823" s="100">
        <v>0</v>
      </c>
      <c r="X1823" s="94">
        <f t="shared" si="1513"/>
        <v>0</v>
      </c>
      <c r="Y1823" s="94" t="str">
        <f>IF(X1823-J1823&gt;0,X1823-J1823,"0")</f>
        <v>0</v>
      </c>
      <c r="Z1823" s="94"/>
      <c r="AA1823" s="96">
        <f>IF(Y1823&gt;0,Y1823*L1823,"0")</f>
        <v>0</v>
      </c>
      <c r="AB1823" s="91">
        <v>41.5</v>
      </c>
      <c r="AC1823" s="91"/>
    </row>
    <row r="1824" spans="1:34" s="3" customFormat="1" ht="15" customHeight="1">
      <c r="A1824" s="81">
        <v>240</v>
      </c>
      <c r="B1824" s="90">
        <v>1013194760</v>
      </c>
      <c r="C1824" s="91">
        <f>SUM(U1824+AA1824)</f>
        <v>234.95314000000002</v>
      </c>
      <c r="D1824" s="92">
        <v>17076687</v>
      </c>
      <c r="E1824" s="90" t="s">
        <v>1233</v>
      </c>
      <c r="F1824" s="90" t="s">
        <v>1928</v>
      </c>
      <c r="G1824" s="90" t="s">
        <v>1208</v>
      </c>
      <c r="H1824" s="93" t="s">
        <v>1929</v>
      </c>
      <c r="I1824" s="94">
        <v>0</v>
      </c>
      <c r="J1824" s="94">
        <v>0</v>
      </c>
      <c r="K1824" s="95">
        <v>1.9970000000000002E-2</v>
      </c>
      <c r="L1824" s="96">
        <v>0.08</v>
      </c>
      <c r="M1824" s="96">
        <f t="shared" si="1511"/>
        <v>0</v>
      </c>
      <c r="N1824" s="96">
        <f t="shared" si="1511"/>
        <v>0</v>
      </c>
      <c r="O1824" s="96" t="s">
        <v>27</v>
      </c>
      <c r="P1824" s="97">
        <v>508083</v>
      </c>
      <c r="Q1824" s="98">
        <f>VLOOKUP(H1824,Devices!$A$2:$C$2077,3,FALSE)</f>
        <v>517645</v>
      </c>
      <c r="R1824" s="94">
        <f t="shared" si="1512"/>
        <v>9562</v>
      </c>
      <c r="S1824" s="94"/>
      <c r="T1824" s="94">
        <f>IF(R1824-I1824&gt;0, R1824-I1824,"0")</f>
        <v>9562</v>
      </c>
      <c r="U1824" s="96">
        <f>IF(T1824&gt;0,T1824*K1824,"0")</f>
        <v>190.95314000000002</v>
      </c>
      <c r="V1824" s="99">
        <v>104136</v>
      </c>
      <c r="W1824" s="100">
        <f>VLOOKUP(H1824,Devices!$A$2:$D$2077,4,FALSE)</f>
        <v>104686</v>
      </c>
      <c r="X1824" s="94">
        <f t="shared" si="1513"/>
        <v>550</v>
      </c>
      <c r="Y1824" s="94"/>
      <c r="Z1824" s="94">
        <f>IF(X1824-J1824&gt;0,X1824-J1824,"0")</f>
        <v>550</v>
      </c>
      <c r="AA1824" s="96">
        <f>IF(Z1824&gt;0,Z1824*L1824,"0")</f>
        <v>44</v>
      </c>
      <c r="AB1824" s="91">
        <v>234.95314000000002</v>
      </c>
      <c r="AC1824" s="91"/>
      <c r="AF1824" s="4"/>
      <c r="AG1824" s="4"/>
      <c r="AH1824" s="4"/>
    </row>
    <row r="1825" spans="1:34" s="3" customFormat="1" ht="15" customHeight="1">
      <c r="A1825" s="81" t="s">
        <v>5406</v>
      </c>
      <c r="B1825" s="90">
        <v>1013194760</v>
      </c>
      <c r="C1825" s="91">
        <f>SUM(U1825+AA1825)</f>
        <v>27.738330000000001</v>
      </c>
      <c r="D1825" s="92">
        <v>12356399</v>
      </c>
      <c r="E1825" s="90" t="s">
        <v>1233</v>
      </c>
      <c r="F1825" s="90" t="s">
        <v>1928</v>
      </c>
      <c r="G1825" s="90" t="s">
        <v>2280</v>
      </c>
      <c r="H1825" s="93" t="s">
        <v>5181</v>
      </c>
      <c r="I1825" s="94">
        <v>0</v>
      </c>
      <c r="J1825" s="94">
        <v>0</v>
      </c>
      <c r="K1825" s="95">
        <v>1.9970000000000002E-2</v>
      </c>
      <c r="L1825" s="96">
        <v>0.08</v>
      </c>
      <c r="M1825" s="96">
        <f t="shared" ref="M1825:M1866" si="1516">I1825*K1825</f>
        <v>0</v>
      </c>
      <c r="N1825" s="96">
        <f t="shared" ref="N1825:N1866" si="1517">J1825*L1825</f>
        <v>0</v>
      </c>
      <c r="O1825" s="96" t="s">
        <v>27</v>
      </c>
      <c r="P1825" s="97">
        <v>16555</v>
      </c>
      <c r="Q1825" s="98">
        <f>VLOOKUP(H1825,Devices!$A$2:$C$2077,3,FALSE)</f>
        <v>17944</v>
      </c>
      <c r="R1825" s="94">
        <f t="shared" ref="R1825:R1866" si="1518">Q1825-P1825</f>
        <v>1389</v>
      </c>
      <c r="S1825" s="94"/>
      <c r="T1825" s="94">
        <f t="shared" ref="T1825:T1838" si="1519">IF(R1825-I1825&gt;0, R1825-I1825,"0")</f>
        <v>1389</v>
      </c>
      <c r="U1825" s="96">
        <f t="shared" ref="U1825:U1838" si="1520">IF(T1825&gt;0,T1825*K1825,"0")</f>
        <v>27.738330000000001</v>
      </c>
      <c r="V1825" s="99">
        <v>0</v>
      </c>
      <c r="W1825" s="100">
        <v>0</v>
      </c>
      <c r="X1825" s="94">
        <f t="shared" ref="X1825:X1866" si="1521">W1825-V1825</f>
        <v>0</v>
      </c>
      <c r="Y1825" s="94"/>
      <c r="Z1825" s="94" t="str">
        <f t="shared" ref="Z1825:Z1838" si="1522">IF(X1825-J1825&gt;0,X1825-J1825,"0")</f>
        <v>0</v>
      </c>
      <c r="AA1825" s="96">
        <f t="shared" ref="AA1825:AA1838" si="1523">IF(Z1825&gt;0,Z1825*L1825,"0")</f>
        <v>0</v>
      </c>
      <c r="AB1825" s="91">
        <v>27.738330000000001</v>
      </c>
      <c r="AC1825" s="91"/>
      <c r="AF1825" s="4"/>
    </row>
    <row r="1826" spans="1:34" s="3" customFormat="1" ht="15" customHeight="1">
      <c r="A1826" s="81">
        <v>241</v>
      </c>
      <c r="B1826" s="90">
        <v>1043142770</v>
      </c>
      <c r="C1826" s="91">
        <f>SUM(U1826+AA1826)</f>
        <v>22.366400000000002</v>
      </c>
      <c r="D1826" s="294">
        <v>12602274</v>
      </c>
      <c r="E1826" s="90" t="s">
        <v>1218</v>
      </c>
      <c r="F1826" s="90" t="s">
        <v>1219</v>
      </c>
      <c r="G1826" s="90" t="s">
        <v>1157</v>
      </c>
      <c r="H1826" s="93" t="s">
        <v>1220</v>
      </c>
      <c r="I1826" s="94">
        <v>0</v>
      </c>
      <c r="J1826" s="94">
        <v>0</v>
      </c>
      <c r="K1826" s="95">
        <v>1.9970000000000002E-2</v>
      </c>
      <c r="L1826" s="96">
        <v>0.08</v>
      </c>
      <c r="M1826" s="96">
        <f t="shared" si="1516"/>
        <v>0</v>
      </c>
      <c r="N1826" s="96">
        <f t="shared" si="1517"/>
        <v>0</v>
      </c>
      <c r="O1826" s="96" t="s">
        <v>27</v>
      </c>
      <c r="P1826" s="97">
        <v>60277</v>
      </c>
      <c r="Q1826" s="98">
        <f>VLOOKUP(H1826,Devices!$A$2:$C$2077,3,FALSE)</f>
        <v>61397</v>
      </c>
      <c r="R1826" s="94">
        <f t="shared" si="1518"/>
        <v>1120</v>
      </c>
      <c r="S1826" s="94"/>
      <c r="T1826" s="94">
        <f t="shared" si="1519"/>
        <v>1120</v>
      </c>
      <c r="U1826" s="96">
        <f t="shared" si="1520"/>
        <v>22.366400000000002</v>
      </c>
      <c r="V1826" s="99">
        <v>0</v>
      </c>
      <c r="W1826" s="100">
        <f>VLOOKUP(H1826,Devices!$A$2:$D$2077,4,FALSE)</f>
        <v>0</v>
      </c>
      <c r="X1826" s="94">
        <f t="shared" si="1521"/>
        <v>0</v>
      </c>
      <c r="Y1826" s="94"/>
      <c r="Z1826" s="94" t="str">
        <f t="shared" si="1522"/>
        <v>0</v>
      </c>
      <c r="AA1826" s="96">
        <f t="shared" si="1523"/>
        <v>0</v>
      </c>
      <c r="AB1826" s="91">
        <v>22.366400000000002</v>
      </c>
      <c r="AC1826" s="91"/>
    </row>
    <row r="1827" spans="1:34" s="3" customFormat="1" ht="15" customHeight="1">
      <c r="A1827" s="81">
        <v>241</v>
      </c>
      <c r="B1827" s="90">
        <v>1012007010</v>
      </c>
      <c r="C1827" s="91">
        <f>SUM(U1827+AA1827)</f>
        <v>401.66659000000004</v>
      </c>
      <c r="D1827" s="294">
        <v>12603636</v>
      </c>
      <c r="E1827" s="90" t="s">
        <v>1897</v>
      </c>
      <c r="F1827" s="90" t="s">
        <v>5786</v>
      </c>
      <c r="G1827" s="90" t="s">
        <v>1240</v>
      </c>
      <c r="H1827" s="93" t="s">
        <v>1899</v>
      </c>
      <c r="I1827" s="94">
        <v>0</v>
      </c>
      <c r="J1827" s="94">
        <v>0</v>
      </c>
      <c r="K1827" s="95">
        <v>1.9970000000000002E-2</v>
      </c>
      <c r="L1827" s="96">
        <v>0.08</v>
      </c>
      <c r="M1827" s="96">
        <f t="shared" si="1516"/>
        <v>0</v>
      </c>
      <c r="N1827" s="96">
        <f t="shared" si="1517"/>
        <v>0</v>
      </c>
      <c r="O1827" s="96" t="s">
        <v>27</v>
      </c>
      <c r="P1827" s="97">
        <v>312891</v>
      </c>
      <c r="Q1827" s="98">
        <f>VLOOKUP(H1827,Devices!$A$2:$C$2077,3,FALSE)</f>
        <v>315338</v>
      </c>
      <c r="R1827" s="94">
        <f t="shared" si="1518"/>
        <v>2447</v>
      </c>
      <c r="S1827" s="94"/>
      <c r="T1827" s="94">
        <f t="shared" si="1519"/>
        <v>2447</v>
      </c>
      <c r="U1827" s="96">
        <f t="shared" si="1520"/>
        <v>48.866590000000002</v>
      </c>
      <c r="V1827" s="99">
        <v>32119</v>
      </c>
      <c r="W1827" s="100">
        <f>VLOOKUP(H1827,Devices!$A$2:$D$2077,4,FALSE)</f>
        <v>36529</v>
      </c>
      <c r="X1827" s="94">
        <f t="shared" si="1521"/>
        <v>4410</v>
      </c>
      <c r="Y1827" s="94"/>
      <c r="Z1827" s="94">
        <f t="shared" si="1522"/>
        <v>4410</v>
      </c>
      <c r="AA1827" s="96">
        <f t="shared" si="1523"/>
        <v>352.8</v>
      </c>
      <c r="AB1827" s="91">
        <v>401.66659000000004</v>
      </c>
      <c r="AC1827" s="91"/>
    </row>
    <row r="1828" spans="1:34" s="3" customFormat="1" ht="15" customHeight="1">
      <c r="A1828" s="81">
        <v>241</v>
      </c>
      <c r="B1828" s="90">
        <v>1012007040</v>
      </c>
      <c r="C1828" s="91">
        <f>SUM(U1828+AA1828)</f>
        <v>332.54566</v>
      </c>
      <c r="D1828" s="294">
        <v>17076360</v>
      </c>
      <c r="E1828" s="90" t="s">
        <v>1897</v>
      </c>
      <c r="F1828" s="90" t="s">
        <v>4388</v>
      </c>
      <c r="G1828" s="90" t="s">
        <v>1751</v>
      </c>
      <c r="H1828" s="93" t="s">
        <v>1901</v>
      </c>
      <c r="I1828" s="94">
        <v>0</v>
      </c>
      <c r="J1828" s="94">
        <v>0</v>
      </c>
      <c r="K1828" s="95">
        <v>1.9970000000000002E-2</v>
      </c>
      <c r="L1828" s="96">
        <v>0.08</v>
      </c>
      <c r="M1828" s="96">
        <f t="shared" si="1516"/>
        <v>0</v>
      </c>
      <c r="N1828" s="96">
        <f t="shared" si="1517"/>
        <v>0</v>
      </c>
      <c r="O1828" s="96" t="s">
        <v>27</v>
      </c>
      <c r="P1828" s="97">
        <v>291572</v>
      </c>
      <c r="Q1828" s="98">
        <f>VLOOKUP(H1828,Devices!$A$2:$C$2077,3,FALSE)</f>
        <v>296050</v>
      </c>
      <c r="R1828" s="94">
        <f t="shared" si="1518"/>
        <v>4478</v>
      </c>
      <c r="S1828" s="94"/>
      <c r="T1828" s="94">
        <f t="shared" si="1519"/>
        <v>4478</v>
      </c>
      <c r="U1828" s="96">
        <f t="shared" si="1520"/>
        <v>89.425660000000008</v>
      </c>
      <c r="V1828" s="99">
        <v>119340</v>
      </c>
      <c r="W1828" s="100">
        <f>VLOOKUP(H1828,Devices!$A$2:$D$2077,4,FALSE)</f>
        <v>122379</v>
      </c>
      <c r="X1828" s="94">
        <f t="shared" si="1521"/>
        <v>3039</v>
      </c>
      <c r="Y1828" s="94"/>
      <c r="Z1828" s="94">
        <f t="shared" si="1522"/>
        <v>3039</v>
      </c>
      <c r="AA1828" s="96">
        <f t="shared" si="1523"/>
        <v>243.12</v>
      </c>
      <c r="AB1828" s="91">
        <v>332.54566</v>
      </c>
      <c r="AC1828" s="91"/>
    </row>
    <row r="1829" spans="1:34" s="3" customFormat="1" ht="15" customHeight="1">
      <c r="A1829" s="81">
        <v>241</v>
      </c>
      <c r="B1829" s="90">
        <v>1012007060</v>
      </c>
      <c r="C1829" s="91">
        <f>SUM(U1829+AA1829)</f>
        <v>35.719990000000003</v>
      </c>
      <c r="D1829" s="294">
        <v>12603110</v>
      </c>
      <c r="E1829" s="90" t="s">
        <v>1897</v>
      </c>
      <c r="F1829" s="90" t="s">
        <v>2469</v>
      </c>
      <c r="G1829" s="90" t="s">
        <v>1518</v>
      </c>
      <c r="H1829" s="93" t="s">
        <v>1902</v>
      </c>
      <c r="I1829" s="94">
        <v>0</v>
      </c>
      <c r="J1829" s="94">
        <v>0</v>
      </c>
      <c r="K1829" s="95">
        <v>1.9970000000000002E-2</v>
      </c>
      <c r="L1829" s="96">
        <v>0.08</v>
      </c>
      <c r="M1829" s="96">
        <f t="shared" si="1516"/>
        <v>0</v>
      </c>
      <c r="N1829" s="96">
        <f t="shared" si="1517"/>
        <v>0</v>
      </c>
      <c r="O1829" s="96" t="s">
        <v>27</v>
      </c>
      <c r="P1829" s="97">
        <v>44842</v>
      </c>
      <c r="Q1829" s="98">
        <f>VLOOKUP(H1829,Devices!$A$2:$C$2077,3,FALSE)</f>
        <v>45509</v>
      </c>
      <c r="R1829" s="94">
        <f t="shared" si="1518"/>
        <v>667</v>
      </c>
      <c r="S1829" s="94"/>
      <c r="T1829" s="94">
        <f t="shared" si="1519"/>
        <v>667</v>
      </c>
      <c r="U1829" s="96">
        <f t="shared" si="1520"/>
        <v>13.319990000000001</v>
      </c>
      <c r="V1829" s="99">
        <v>8619</v>
      </c>
      <c r="W1829" s="100">
        <f>VLOOKUP(H1829,Devices!$A$2:$D$2077,4,FALSE)</f>
        <v>8899</v>
      </c>
      <c r="X1829" s="94">
        <f t="shared" si="1521"/>
        <v>280</v>
      </c>
      <c r="Y1829" s="94"/>
      <c r="Z1829" s="94">
        <f t="shared" si="1522"/>
        <v>280</v>
      </c>
      <c r="AA1829" s="96">
        <f t="shared" si="1523"/>
        <v>22.400000000000002</v>
      </c>
      <c r="AB1829" s="91">
        <v>35.719990000000003</v>
      </c>
      <c r="AC1829" s="91"/>
    </row>
    <row r="1830" spans="1:34" s="3" customFormat="1" ht="15" customHeight="1">
      <c r="A1830" s="81">
        <v>241</v>
      </c>
      <c r="B1830" s="90">
        <v>1012007060</v>
      </c>
      <c r="C1830" s="91">
        <f>SUM(U1830+AA1830)</f>
        <v>9.9850000000000012</v>
      </c>
      <c r="D1830" s="294">
        <v>17076531</v>
      </c>
      <c r="E1830" s="90" t="s">
        <v>1897</v>
      </c>
      <c r="F1830" s="90" t="s">
        <v>1903</v>
      </c>
      <c r="G1830" s="90" t="s">
        <v>1904</v>
      </c>
      <c r="H1830" s="93" t="s">
        <v>1905</v>
      </c>
      <c r="I1830" s="94">
        <v>0</v>
      </c>
      <c r="J1830" s="94">
        <v>0</v>
      </c>
      <c r="K1830" s="95">
        <v>1.9970000000000002E-2</v>
      </c>
      <c r="L1830" s="96">
        <v>0.08</v>
      </c>
      <c r="M1830" s="96">
        <f t="shared" si="1516"/>
        <v>0</v>
      </c>
      <c r="N1830" s="96">
        <f t="shared" si="1517"/>
        <v>0</v>
      </c>
      <c r="O1830" s="96" t="s">
        <v>27</v>
      </c>
      <c r="P1830" s="97">
        <v>51464</v>
      </c>
      <c r="Q1830" s="98">
        <v>51964</v>
      </c>
      <c r="R1830" s="94">
        <f t="shared" si="1518"/>
        <v>500</v>
      </c>
      <c r="S1830" s="94"/>
      <c r="T1830" s="94">
        <f t="shared" si="1519"/>
        <v>500</v>
      </c>
      <c r="U1830" s="96">
        <f t="shared" si="1520"/>
        <v>9.9850000000000012</v>
      </c>
      <c r="V1830" s="99">
        <v>0</v>
      </c>
      <c r="W1830" s="100">
        <v>0</v>
      </c>
      <c r="X1830" s="94">
        <f t="shared" si="1521"/>
        <v>0</v>
      </c>
      <c r="Y1830" s="94"/>
      <c r="Z1830" s="94" t="str">
        <f t="shared" si="1522"/>
        <v>0</v>
      </c>
      <c r="AA1830" s="96">
        <f t="shared" si="1523"/>
        <v>0</v>
      </c>
      <c r="AB1830" s="91">
        <v>9.9850000000000012</v>
      </c>
      <c r="AC1830" s="91"/>
    </row>
    <row r="1831" spans="1:34" s="3" customFormat="1" ht="15" customHeight="1">
      <c r="A1831" s="81">
        <v>241</v>
      </c>
      <c r="B1831" s="90">
        <v>1043142770</v>
      </c>
      <c r="C1831" s="91">
        <f>SUM(U1831+AA1831)</f>
        <v>31.052770000000002</v>
      </c>
      <c r="D1831" s="294">
        <v>12355507</v>
      </c>
      <c r="E1831" s="90" t="s">
        <v>1897</v>
      </c>
      <c r="F1831" s="90" t="s">
        <v>1914</v>
      </c>
      <c r="G1831" s="90" t="s">
        <v>2333</v>
      </c>
      <c r="H1831" s="93" t="s">
        <v>1915</v>
      </c>
      <c r="I1831" s="94">
        <v>0</v>
      </c>
      <c r="J1831" s="94">
        <v>0</v>
      </c>
      <c r="K1831" s="95">
        <v>1.9970000000000002E-2</v>
      </c>
      <c r="L1831" s="96">
        <v>0.08</v>
      </c>
      <c r="M1831" s="96">
        <f t="shared" si="1516"/>
        <v>0</v>
      </c>
      <c r="N1831" s="96">
        <f t="shared" si="1517"/>
        <v>0</v>
      </c>
      <c r="O1831" s="96" t="s">
        <v>27</v>
      </c>
      <c r="P1831" s="97">
        <v>13852</v>
      </c>
      <c r="Q1831" s="98">
        <f>VLOOKUP(H1831,Devices!$A$2:$C$2077,3,FALSE)</f>
        <v>14093</v>
      </c>
      <c r="R1831" s="94">
        <f t="shared" si="1518"/>
        <v>241</v>
      </c>
      <c r="S1831" s="94"/>
      <c r="T1831" s="94">
        <f t="shared" si="1519"/>
        <v>241</v>
      </c>
      <c r="U1831" s="96">
        <f t="shared" si="1520"/>
        <v>4.8127700000000004</v>
      </c>
      <c r="V1831" s="99">
        <v>17755</v>
      </c>
      <c r="W1831" s="100">
        <f>VLOOKUP(H1831,Devices!$A$2:$D$2077,4,FALSE)</f>
        <v>18083</v>
      </c>
      <c r="X1831" s="94">
        <f t="shared" si="1521"/>
        <v>328</v>
      </c>
      <c r="Y1831" s="94"/>
      <c r="Z1831" s="94">
        <f t="shared" si="1522"/>
        <v>328</v>
      </c>
      <c r="AA1831" s="96">
        <f t="shared" si="1523"/>
        <v>26.240000000000002</v>
      </c>
      <c r="AB1831" s="91">
        <v>31.052770000000002</v>
      </c>
      <c r="AC1831" s="91"/>
    </row>
    <row r="1832" spans="1:34" s="3" customFormat="1" ht="15" customHeight="1">
      <c r="A1832" s="81">
        <v>241</v>
      </c>
      <c r="B1832" s="90">
        <v>1012007010</v>
      </c>
      <c r="C1832" s="91">
        <f>SUM(U1832+AA1832)</f>
        <v>0</v>
      </c>
      <c r="D1832" s="294">
        <v>12355505</v>
      </c>
      <c r="E1832" s="90" t="s">
        <v>1897</v>
      </c>
      <c r="F1832" s="90" t="s">
        <v>4907</v>
      </c>
      <c r="G1832" s="90" t="s">
        <v>1916</v>
      </c>
      <c r="H1832" s="93" t="s">
        <v>1917</v>
      </c>
      <c r="I1832" s="94">
        <v>0</v>
      </c>
      <c r="J1832" s="94">
        <v>0</v>
      </c>
      <c r="K1832" s="95">
        <v>1.9970000000000002E-2</v>
      </c>
      <c r="L1832" s="96">
        <v>0.08</v>
      </c>
      <c r="M1832" s="96">
        <f t="shared" si="1516"/>
        <v>0</v>
      </c>
      <c r="N1832" s="96">
        <f t="shared" si="1517"/>
        <v>0</v>
      </c>
      <c r="O1832" s="96" t="s">
        <v>27</v>
      </c>
      <c r="P1832" s="97">
        <v>9312</v>
      </c>
      <c r="Q1832" s="98">
        <v>9312</v>
      </c>
      <c r="R1832" s="94">
        <f t="shared" si="1518"/>
        <v>0</v>
      </c>
      <c r="S1832" s="94"/>
      <c r="T1832" s="94" t="str">
        <f t="shared" si="1519"/>
        <v>0</v>
      </c>
      <c r="U1832" s="96">
        <f t="shared" si="1520"/>
        <v>0</v>
      </c>
      <c r="V1832" s="99">
        <v>5854</v>
      </c>
      <c r="W1832" s="100">
        <v>5854</v>
      </c>
      <c r="X1832" s="94">
        <f t="shared" si="1521"/>
        <v>0</v>
      </c>
      <c r="Y1832" s="94"/>
      <c r="Z1832" s="94" t="str">
        <f t="shared" si="1522"/>
        <v>0</v>
      </c>
      <c r="AA1832" s="96">
        <f t="shared" si="1523"/>
        <v>0</v>
      </c>
      <c r="AB1832" s="91">
        <v>0</v>
      </c>
      <c r="AC1832" s="91"/>
    </row>
    <row r="1833" spans="1:34" s="4" customFormat="1" ht="15" customHeight="1">
      <c r="A1833" s="81" t="s">
        <v>2025</v>
      </c>
      <c r="B1833" s="90">
        <v>1012007110</v>
      </c>
      <c r="C1833" s="91">
        <f>SUM(U1833+AA1833)</f>
        <v>1058.59682</v>
      </c>
      <c r="D1833" s="294">
        <v>17076781</v>
      </c>
      <c r="E1833" s="90" t="s">
        <v>1897</v>
      </c>
      <c r="F1833" s="90" t="s">
        <v>1900</v>
      </c>
      <c r="G1833" s="90" t="s">
        <v>1151</v>
      </c>
      <c r="H1833" s="93" t="s">
        <v>2026</v>
      </c>
      <c r="I1833" s="94">
        <v>0</v>
      </c>
      <c r="J1833" s="94">
        <v>0</v>
      </c>
      <c r="K1833" s="95">
        <v>1.9970000000000002E-2</v>
      </c>
      <c r="L1833" s="96">
        <v>0.08</v>
      </c>
      <c r="M1833" s="96">
        <f t="shared" si="1516"/>
        <v>0</v>
      </c>
      <c r="N1833" s="96">
        <f t="shared" si="1517"/>
        <v>0</v>
      </c>
      <c r="O1833" s="96" t="s">
        <v>27</v>
      </c>
      <c r="P1833" s="97">
        <v>324602</v>
      </c>
      <c r="Q1833" s="98">
        <f>VLOOKUP(H1833,Devices!$A$2:$C$2077,3,FALSE)</f>
        <v>332708</v>
      </c>
      <c r="R1833" s="94">
        <f t="shared" si="1518"/>
        <v>8106</v>
      </c>
      <c r="S1833" s="94"/>
      <c r="T1833" s="94">
        <f t="shared" si="1519"/>
        <v>8106</v>
      </c>
      <c r="U1833" s="96">
        <f t="shared" si="1520"/>
        <v>161.87682000000001</v>
      </c>
      <c r="V1833" s="99">
        <v>291320</v>
      </c>
      <c r="W1833" s="100">
        <f>VLOOKUP(H1833,Devices!$A$2:$D$2077,4,FALSE)</f>
        <v>302529</v>
      </c>
      <c r="X1833" s="94">
        <f t="shared" si="1521"/>
        <v>11209</v>
      </c>
      <c r="Y1833" s="94"/>
      <c r="Z1833" s="94">
        <f t="shared" si="1522"/>
        <v>11209</v>
      </c>
      <c r="AA1833" s="96">
        <f t="shared" si="1523"/>
        <v>896.72</v>
      </c>
      <c r="AB1833" s="91">
        <v>1058.59682</v>
      </c>
      <c r="AC1833" s="91"/>
      <c r="AF1833" s="3"/>
      <c r="AG1833" s="3"/>
      <c r="AH1833" s="3"/>
    </row>
    <row r="1834" spans="1:34" s="4" customFormat="1" ht="15" customHeight="1">
      <c r="A1834" s="81" t="s">
        <v>3093</v>
      </c>
      <c r="B1834" s="90">
        <v>1012007010</v>
      </c>
      <c r="C1834" s="91">
        <f>SUM(U1834+AA1834)</f>
        <v>135.43321</v>
      </c>
      <c r="D1834" s="294">
        <v>12986623</v>
      </c>
      <c r="E1834" s="90" t="s">
        <v>1897</v>
      </c>
      <c r="F1834" s="90" t="s">
        <v>3094</v>
      </c>
      <c r="G1834" s="90" t="s">
        <v>2570</v>
      </c>
      <c r="H1834" s="93" t="s">
        <v>3095</v>
      </c>
      <c r="I1834" s="94">
        <v>0</v>
      </c>
      <c r="J1834" s="94">
        <v>0</v>
      </c>
      <c r="K1834" s="95">
        <v>1.9970000000000002E-2</v>
      </c>
      <c r="L1834" s="96">
        <v>0.08</v>
      </c>
      <c r="M1834" s="96">
        <f t="shared" si="1516"/>
        <v>0</v>
      </c>
      <c r="N1834" s="96">
        <f t="shared" si="1517"/>
        <v>0</v>
      </c>
      <c r="O1834" s="96" t="s">
        <v>27</v>
      </c>
      <c r="P1834" s="97">
        <v>70808</v>
      </c>
      <c r="Q1834" s="98">
        <f>VLOOKUP(H1834,Devices!$A$2:$C$2077,3,FALSE)</f>
        <v>71701</v>
      </c>
      <c r="R1834" s="94">
        <f t="shared" si="1518"/>
        <v>893</v>
      </c>
      <c r="S1834" s="94"/>
      <c r="T1834" s="94">
        <f t="shared" si="1519"/>
        <v>893</v>
      </c>
      <c r="U1834" s="96">
        <f t="shared" si="1520"/>
        <v>17.833210000000001</v>
      </c>
      <c r="V1834" s="99">
        <v>83303</v>
      </c>
      <c r="W1834" s="100">
        <f>VLOOKUP(H1834,Devices!$A$2:$D$2077,4,FALSE)</f>
        <v>84773</v>
      </c>
      <c r="X1834" s="94">
        <f t="shared" si="1521"/>
        <v>1470</v>
      </c>
      <c r="Y1834" s="94"/>
      <c r="Z1834" s="94">
        <f t="shared" si="1522"/>
        <v>1470</v>
      </c>
      <c r="AA1834" s="96">
        <f t="shared" si="1523"/>
        <v>117.60000000000001</v>
      </c>
      <c r="AB1834" s="91">
        <v>135.43321</v>
      </c>
      <c r="AC1834" s="91"/>
    </row>
    <row r="1835" spans="1:34" s="4" customFormat="1" ht="15" customHeight="1">
      <c r="A1835" s="81" t="s">
        <v>3096</v>
      </c>
      <c r="B1835" s="90">
        <v>1043142770</v>
      </c>
      <c r="C1835" s="91">
        <f>SUM(U1835+AA1835)</f>
        <v>12.95988</v>
      </c>
      <c r="D1835" s="294">
        <v>12355812</v>
      </c>
      <c r="E1835" s="90" t="s">
        <v>1218</v>
      </c>
      <c r="F1835" s="90" t="s">
        <v>3097</v>
      </c>
      <c r="G1835" s="90" t="s">
        <v>2229</v>
      </c>
      <c r="H1835" s="93" t="s">
        <v>3098</v>
      </c>
      <c r="I1835" s="94">
        <v>0</v>
      </c>
      <c r="J1835" s="94">
        <v>0</v>
      </c>
      <c r="K1835" s="95">
        <v>1.9970000000000002E-2</v>
      </c>
      <c r="L1835" s="96">
        <v>0.08</v>
      </c>
      <c r="M1835" s="96">
        <f t="shared" si="1516"/>
        <v>0</v>
      </c>
      <c r="N1835" s="96">
        <f t="shared" si="1517"/>
        <v>0</v>
      </c>
      <c r="O1835" s="96" t="s">
        <v>27</v>
      </c>
      <c r="P1835" s="97">
        <v>9852</v>
      </c>
      <c r="Q1835" s="98">
        <f>VLOOKUP(H1835,Devices!$A$2:$C$2077,3,FALSE)</f>
        <v>9856</v>
      </c>
      <c r="R1835" s="94">
        <f t="shared" si="1518"/>
        <v>4</v>
      </c>
      <c r="S1835" s="94"/>
      <c r="T1835" s="94">
        <f t="shared" si="1519"/>
        <v>4</v>
      </c>
      <c r="U1835" s="96">
        <f t="shared" si="1520"/>
        <v>7.9880000000000007E-2</v>
      </c>
      <c r="V1835" s="99">
        <v>18888</v>
      </c>
      <c r="W1835" s="100">
        <f>VLOOKUP(H1835,Devices!$A$2:$D$2077,4,FALSE)</f>
        <v>19049</v>
      </c>
      <c r="X1835" s="94">
        <f t="shared" si="1521"/>
        <v>161</v>
      </c>
      <c r="Y1835" s="94"/>
      <c r="Z1835" s="94">
        <f t="shared" si="1522"/>
        <v>161</v>
      </c>
      <c r="AA1835" s="96">
        <f t="shared" si="1523"/>
        <v>12.88</v>
      </c>
      <c r="AB1835" s="91">
        <v>12.95988</v>
      </c>
      <c r="AC1835" s="91"/>
    </row>
    <row r="1836" spans="1:34" s="4" customFormat="1" ht="15" customHeight="1">
      <c r="A1836" s="81" t="s">
        <v>3516</v>
      </c>
      <c r="B1836" s="90">
        <v>1012007060</v>
      </c>
      <c r="C1836" s="91">
        <f>SUM(U1836+AA1836)</f>
        <v>70.445080000000004</v>
      </c>
      <c r="D1836" s="294">
        <v>13020667</v>
      </c>
      <c r="E1836" s="90" t="s">
        <v>1897</v>
      </c>
      <c r="F1836" s="90" t="s">
        <v>3517</v>
      </c>
      <c r="G1836" s="90" t="s">
        <v>1762</v>
      </c>
      <c r="H1836" s="93" t="s">
        <v>2638</v>
      </c>
      <c r="I1836" s="94">
        <v>0</v>
      </c>
      <c r="J1836" s="94">
        <v>0</v>
      </c>
      <c r="K1836" s="95">
        <v>1.9970000000000002E-2</v>
      </c>
      <c r="L1836" s="96">
        <v>0.08</v>
      </c>
      <c r="M1836" s="96">
        <f t="shared" si="1516"/>
        <v>0</v>
      </c>
      <c r="N1836" s="96">
        <f t="shared" si="1517"/>
        <v>0</v>
      </c>
      <c r="O1836" s="96" t="s">
        <v>27</v>
      </c>
      <c r="P1836" s="97">
        <v>175896</v>
      </c>
      <c r="Q1836" s="98">
        <f>VLOOKUP(H1836,Devices!$A$2:$C$2077,3,FALSE)</f>
        <v>177060</v>
      </c>
      <c r="R1836" s="94">
        <f t="shared" si="1518"/>
        <v>1164</v>
      </c>
      <c r="S1836" s="94"/>
      <c r="T1836" s="94">
        <f t="shared" si="1519"/>
        <v>1164</v>
      </c>
      <c r="U1836" s="96">
        <f t="shared" si="1520"/>
        <v>23.245080000000002</v>
      </c>
      <c r="V1836" s="99">
        <v>41207</v>
      </c>
      <c r="W1836" s="100">
        <f>VLOOKUP(H1836,Devices!$A$2:$D$2077,4,FALSE)</f>
        <v>41797</v>
      </c>
      <c r="X1836" s="94">
        <f t="shared" si="1521"/>
        <v>590</v>
      </c>
      <c r="Y1836" s="94"/>
      <c r="Z1836" s="94">
        <f t="shared" si="1522"/>
        <v>590</v>
      </c>
      <c r="AA1836" s="96">
        <f t="shared" si="1523"/>
        <v>47.2</v>
      </c>
      <c r="AB1836" s="91">
        <v>70.445080000000004</v>
      </c>
      <c r="AC1836" s="91"/>
    </row>
    <row r="1837" spans="1:34" s="4" customFormat="1" ht="15" customHeight="1">
      <c r="A1837" s="81" t="s">
        <v>3758</v>
      </c>
      <c r="B1837" s="90">
        <v>1043142770</v>
      </c>
      <c r="C1837" s="91">
        <f>SUM(U1837+AA1837)</f>
        <v>24.037060000000004</v>
      </c>
      <c r="D1837" s="294">
        <v>12356168</v>
      </c>
      <c r="E1837" s="90" t="s">
        <v>1897</v>
      </c>
      <c r="F1837" s="90" t="s">
        <v>3759</v>
      </c>
      <c r="G1837" s="90" t="s">
        <v>3404</v>
      </c>
      <c r="H1837" s="93" t="s">
        <v>3725</v>
      </c>
      <c r="I1837" s="94">
        <v>0</v>
      </c>
      <c r="J1837" s="94">
        <v>0</v>
      </c>
      <c r="K1837" s="95">
        <v>1.9970000000000002E-2</v>
      </c>
      <c r="L1837" s="96">
        <v>0.08</v>
      </c>
      <c r="M1837" s="96">
        <f t="shared" si="1516"/>
        <v>0</v>
      </c>
      <c r="N1837" s="96">
        <f t="shared" si="1517"/>
        <v>0</v>
      </c>
      <c r="O1837" s="96" t="s">
        <v>27</v>
      </c>
      <c r="P1837" s="97">
        <v>4826</v>
      </c>
      <c r="Q1837" s="98">
        <f>VLOOKUP(H1837,Devices!$A$2:$C$2077,3,FALSE)</f>
        <v>4924</v>
      </c>
      <c r="R1837" s="94">
        <f t="shared" si="1518"/>
        <v>98</v>
      </c>
      <c r="S1837" s="94"/>
      <c r="T1837" s="94">
        <f t="shared" si="1519"/>
        <v>98</v>
      </c>
      <c r="U1837" s="96">
        <f t="shared" si="1520"/>
        <v>1.9570600000000002</v>
      </c>
      <c r="V1837" s="99">
        <v>8945</v>
      </c>
      <c r="W1837" s="100">
        <f>VLOOKUP(H1837,Devices!$A$2:$D$2077,4,FALSE)</f>
        <v>9221</v>
      </c>
      <c r="X1837" s="94">
        <f t="shared" si="1521"/>
        <v>276</v>
      </c>
      <c r="Y1837" s="94"/>
      <c r="Z1837" s="94">
        <f t="shared" si="1522"/>
        <v>276</v>
      </c>
      <c r="AA1837" s="96">
        <f t="shared" si="1523"/>
        <v>22.080000000000002</v>
      </c>
      <c r="AB1837" s="91">
        <v>24.037060000000004</v>
      </c>
      <c r="AC1837" s="91"/>
    </row>
    <row r="1838" spans="1:34" s="4" customFormat="1" ht="15" customHeight="1">
      <c r="A1838" s="81" t="s">
        <v>3831</v>
      </c>
      <c r="B1838" s="90">
        <v>1012007010</v>
      </c>
      <c r="C1838" s="91">
        <f>SUM(U1838+AA1838)</f>
        <v>0</v>
      </c>
      <c r="D1838" s="294">
        <v>12356188</v>
      </c>
      <c r="E1838" s="90" t="s">
        <v>1897</v>
      </c>
      <c r="F1838" s="90" t="s">
        <v>3832</v>
      </c>
      <c r="G1838" s="90" t="s">
        <v>1578</v>
      </c>
      <c r="H1838" s="93" t="s">
        <v>3833</v>
      </c>
      <c r="I1838" s="94">
        <v>0</v>
      </c>
      <c r="J1838" s="94">
        <v>0</v>
      </c>
      <c r="K1838" s="95">
        <v>1.9970000000000002E-2</v>
      </c>
      <c r="L1838" s="96">
        <v>0.08</v>
      </c>
      <c r="M1838" s="96">
        <f t="shared" si="1516"/>
        <v>0</v>
      </c>
      <c r="N1838" s="96">
        <f t="shared" si="1517"/>
        <v>0</v>
      </c>
      <c r="O1838" s="96" t="s">
        <v>27</v>
      </c>
      <c r="P1838" s="97">
        <v>2155</v>
      </c>
      <c r="Q1838" s="98">
        <f>VLOOKUP(H1838,[1]Billing!$I$2:$S$2302,11,FALSE)</f>
        <v>2155</v>
      </c>
      <c r="R1838" s="94">
        <f t="shared" si="1518"/>
        <v>0</v>
      </c>
      <c r="S1838" s="94"/>
      <c r="T1838" s="94" t="str">
        <f t="shared" si="1519"/>
        <v>0</v>
      </c>
      <c r="U1838" s="96">
        <f t="shared" si="1520"/>
        <v>0</v>
      </c>
      <c r="V1838" s="99">
        <v>17988</v>
      </c>
      <c r="W1838" s="100">
        <f>VLOOKUP(H1838,[1]Billing!$I$2:$Y$2302,17,FALSE)</f>
        <v>18034</v>
      </c>
      <c r="X1838" s="94"/>
      <c r="Y1838" s="94"/>
      <c r="Z1838" s="94" t="str">
        <f t="shared" si="1522"/>
        <v>0</v>
      </c>
      <c r="AA1838" s="96">
        <f t="shared" si="1523"/>
        <v>0</v>
      </c>
      <c r="AB1838" s="91">
        <v>0</v>
      </c>
      <c r="AC1838" s="91"/>
    </row>
    <row r="1839" spans="1:34" s="4" customFormat="1" ht="15" customHeight="1">
      <c r="A1839" s="81" t="s">
        <v>4503</v>
      </c>
      <c r="B1839" s="90">
        <v>1215324050</v>
      </c>
      <c r="C1839" s="91">
        <f>SUM(U1839+AA1839)</f>
        <v>111.61702000000001</v>
      </c>
      <c r="D1839" s="294">
        <v>13692490</v>
      </c>
      <c r="E1839" s="90" t="s">
        <v>1897</v>
      </c>
      <c r="F1839" s="90" t="s">
        <v>5235</v>
      </c>
      <c r="G1839" s="90" t="s">
        <v>3466</v>
      </c>
      <c r="H1839" s="93" t="s">
        <v>4444</v>
      </c>
      <c r="I1839" s="94">
        <v>0</v>
      </c>
      <c r="J1839" s="94">
        <v>0</v>
      </c>
      <c r="K1839" s="95">
        <v>1.9970000000000002E-2</v>
      </c>
      <c r="L1839" s="96">
        <v>0.08</v>
      </c>
      <c r="M1839" s="96">
        <f t="shared" ref="M1839:N1840" si="1524">I1839*K1839</f>
        <v>0</v>
      </c>
      <c r="N1839" s="96">
        <f t="shared" si="1524"/>
        <v>0</v>
      </c>
      <c r="O1839" s="96" t="s">
        <v>27</v>
      </c>
      <c r="P1839" s="97">
        <v>21667</v>
      </c>
      <c r="Q1839" s="98">
        <f>VLOOKUP(H1839,Devices!$A$2:$C$2077,3,FALSE)</f>
        <v>22433</v>
      </c>
      <c r="R1839" s="94">
        <f t="shared" ref="R1839:R1844" si="1525">Q1839-P1839</f>
        <v>766</v>
      </c>
      <c r="S1839" s="94"/>
      <c r="T1839" s="94">
        <f t="shared" ref="T1839:T1844" si="1526">IF(R1839-I1839&gt;0, R1839-I1839,"0")</f>
        <v>766</v>
      </c>
      <c r="U1839" s="96">
        <f t="shared" ref="U1839:U1844" si="1527">IF(T1839&gt;0,T1839*K1839,"0")</f>
        <v>15.297020000000002</v>
      </c>
      <c r="V1839" s="99">
        <v>22788</v>
      </c>
      <c r="W1839" s="100">
        <f>VLOOKUP(H1839,Devices!$A$2:$D$2077,4,FALSE)</f>
        <v>23992</v>
      </c>
      <c r="X1839" s="94">
        <f t="shared" ref="X1839:X1844" si="1528">W1839-V1839</f>
        <v>1204</v>
      </c>
      <c r="Y1839" s="94"/>
      <c r="Z1839" s="94">
        <f t="shared" ref="Z1839:Z1844" si="1529">IF(X1839-J1839&gt;0,X1839-J1839,"0")</f>
        <v>1204</v>
      </c>
      <c r="AA1839" s="96">
        <f t="shared" ref="AA1839:AA1844" si="1530">IF(Z1839&gt;0,Z1839*L1839,"0")</f>
        <v>96.320000000000007</v>
      </c>
      <c r="AB1839" s="91">
        <v>111.61702000000001</v>
      </c>
      <c r="AC1839" s="91"/>
    </row>
    <row r="1840" spans="1:34" s="4" customFormat="1" ht="15" customHeight="1">
      <c r="A1840" s="81" t="s">
        <v>4572</v>
      </c>
      <c r="B1840" s="90">
        <v>1012007040</v>
      </c>
      <c r="C1840" s="91">
        <f>SUM(U1840+AA1840)</f>
        <v>15.640830000000001</v>
      </c>
      <c r="D1840" s="294">
        <v>12355214</v>
      </c>
      <c r="E1840" s="90" t="s">
        <v>1897</v>
      </c>
      <c r="F1840" s="90" t="s">
        <v>4573</v>
      </c>
      <c r="G1840" s="90" t="s">
        <v>1170</v>
      </c>
      <c r="H1840" s="93" t="s">
        <v>4531</v>
      </c>
      <c r="I1840" s="94">
        <v>0</v>
      </c>
      <c r="J1840" s="94">
        <v>0</v>
      </c>
      <c r="K1840" s="95">
        <v>1.9970000000000002E-2</v>
      </c>
      <c r="L1840" s="96">
        <v>0.08</v>
      </c>
      <c r="M1840" s="96">
        <f t="shared" si="1524"/>
        <v>0</v>
      </c>
      <c r="N1840" s="96">
        <f t="shared" si="1524"/>
        <v>0</v>
      </c>
      <c r="O1840" s="96" t="s">
        <v>27</v>
      </c>
      <c r="P1840" s="97">
        <v>100029</v>
      </c>
      <c r="Q1840" s="98">
        <f>VLOOKUP(H1840,Devices!$A$2:$C$2077,3,FALSE)</f>
        <v>100668</v>
      </c>
      <c r="R1840" s="94">
        <f t="shared" si="1525"/>
        <v>639</v>
      </c>
      <c r="S1840" s="94"/>
      <c r="T1840" s="94">
        <f t="shared" si="1526"/>
        <v>639</v>
      </c>
      <c r="U1840" s="96">
        <f t="shared" si="1527"/>
        <v>12.76083</v>
      </c>
      <c r="V1840" s="99">
        <v>143422</v>
      </c>
      <c r="W1840" s="100">
        <f>VLOOKUP(H1840,Devices!$A$2:$D$2077,4,FALSE)</f>
        <v>143458</v>
      </c>
      <c r="X1840" s="94">
        <f t="shared" si="1528"/>
        <v>36</v>
      </c>
      <c r="Y1840" s="94"/>
      <c r="Z1840" s="94">
        <f t="shared" si="1529"/>
        <v>36</v>
      </c>
      <c r="AA1840" s="96">
        <f t="shared" si="1530"/>
        <v>2.88</v>
      </c>
      <c r="AB1840" s="91">
        <v>15.640830000000001</v>
      </c>
      <c r="AC1840" s="91"/>
    </row>
    <row r="1841" spans="1:34" s="4" customFormat="1" ht="15" customHeight="1">
      <c r="A1841" s="81" t="s">
        <v>5213</v>
      </c>
      <c r="B1841" s="90">
        <v>1215359700</v>
      </c>
      <c r="C1841" s="91">
        <f>SUM(U1841+AA1841)</f>
        <v>204.58757000000003</v>
      </c>
      <c r="D1841" s="294">
        <v>13809922</v>
      </c>
      <c r="E1841" s="90" t="s">
        <v>776</v>
      </c>
      <c r="F1841" s="90" t="s">
        <v>3518</v>
      </c>
      <c r="G1841" s="90" t="s">
        <v>2983</v>
      </c>
      <c r="H1841" s="93" t="s">
        <v>5214</v>
      </c>
      <c r="I1841" s="94">
        <v>0</v>
      </c>
      <c r="J1841" s="94">
        <v>0</v>
      </c>
      <c r="K1841" s="95">
        <v>1.9970000000000002E-2</v>
      </c>
      <c r="L1841" s="96">
        <v>0.08</v>
      </c>
      <c r="M1841" s="96">
        <f t="shared" ref="M1841:N1844" si="1531">I1841*K1841</f>
        <v>0</v>
      </c>
      <c r="N1841" s="96">
        <f t="shared" si="1531"/>
        <v>0</v>
      </c>
      <c r="O1841" s="96" t="s">
        <v>27</v>
      </c>
      <c r="P1841" s="187">
        <v>152554</v>
      </c>
      <c r="Q1841" s="98">
        <f>VLOOKUP(H1841,Devices!$A$2:$C$2077,3,FALSE)</f>
        <v>157635</v>
      </c>
      <c r="R1841" s="94">
        <f t="shared" si="1525"/>
        <v>5081</v>
      </c>
      <c r="S1841" s="94"/>
      <c r="T1841" s="94">
        <f t="shared" si="1526"/>
        <v>5081</v>
      </c>
      <c r="U1841" s="96">
        <f t="shared" si="1527"/>
        <v>101.46757000000001</v>
      </c>
      <c r="V1841" s="99">
        <v>14355</v>
      </c>
      <c r="W1841" s="100">
        <f>VLOOKUP(H1841,Devices!$A$2:$D$2077,4,FALSE)</f>
        <v>15644</v>
      </c>
      <c r="X1841" s="94">
        <f t="shared" si="1528"/>
        <v>1289</v>
      </c>
      <c r="Y1841" s="94"/>
      <c r="Z1841" s="94">
        <f t="shared" si="1529"/>
        <v>1289</v>
      </c>
      <c r="AA1841" s="96">
        <f t="shared" si="1530"/>
        <v>103.12</v>
      </c>
      <c r="AB1841" s="91">
        <v>204.58757000000003</v>
      </c>
      <c r="AC1841" s="91"/>
    </row>
    <row r="1842" spans="1:34" s="3" customFormat="1" ht="15" customHeight="1">
      <c r="A1842" s="81" t="s">
        <v>5407</v>
      </c>
      <c r="B1842" s="90">
        <v>1012007100</v>
      </c>
      <c r="C1842" s="91">
        <f>SUM(U1842+AA1842)</f>
        <v>320.35070000000002</v>
      </c>
      <c r="D1842" s="92">
        <v>13984049</v>
      </c>
      <c r="E1842" s="90" t="s">
        <v>187</v>
      </c>
      <c r="F1842" s="90" t="s">
        <v>3862</v>
      </c>
      <c r="G1842" s="90" t="s">
        <v>5408</v>
      </c>
      <c r="H1842" s="93" t="s">
        <v>5409</v>
      </c>
      <c r="I1842" s="94">
        <v>0</v>
      </c>
      <c r="J1842" s="94">
        <v>0</v>
      </c>
      <c r="K1842" s="95">
        <v>1.9970000000000002E-2</v>
      </c>
      <c r="L1842" s="96">
        <v>0.08</v>
      </c>
      <c r="M1842" s="96">
        <f t="shared" si="1531"/>
        <v>0</v>
      </c>
      <c r="N1842" s="96">
        <f t="shared" si="1531"/>
        <v>0</v>
      </c>
      <c r="O1842" s="96" t="s">
        <v>27</v>
      </c>
      <c r="P1842" s="97">
        <v>124840</v>
      </c>
      <c r="Q1842" s="98">
        <f>VLOOKUP(H1842,Devices!$A$2:$C$2077,3,FALSE)</f>
        <v>133150</v>
      </c>
      <c r="R1842" s="94">
        <f t="shared" si="1525"/>
        <v>8310</v>
      </c>
      <c r="S1842" s="94"/>
      <c r="T1842" s="94">
        <f t="shared" si="1526"/>
        <v>8310</v>
      </c>
      <c r="U1842" s="96">
        <f t="shared" si="1527"/>
        <v>165.95070000000001</v>
      </c>
      <c r="V1842" s="99">
        <v>8936</v>
      </c>
      <c r="W1842" s="100">
        <f>VLOOKUP(H1842,Devices!$A$2:$D$2077,4,FALSE)</f>
        <v>10866</v>
      </c>
      <c r="X1842" s="94">
        <f t="shared" si="1528"/>
        <v>1930</v>
      </c>
      <c r="Y1842" s="94"/>
      <c r="Z1842" s="94">
        <f t="shared" si="1529"/>
        <v>1930</v>
      </c>
      <c r="AA1842" s="96">
        <f t="shared" si="1530"/>
        <v>154.4</v>
      </c>
      <c r="AB1842" s="91">
        <v>320.35070000000002</v>
      </c>
      <c r="AC1842" s="91"/>
    </row>
    <row r="1843" spans="1:34" s="4" customFormat="1" ht="15" customHeight="1">
      <c r="A1843" s="81" t="s">
        <v>5682</v>
      </c>
      <c r="B1843" s="90">
        <v>1012007060</v>
      </c>
      <c r="C1843" s="91">
        <f>SUM(U1843+AA1843)</f>
        <v>983.04857000000015</v>
      </c>
      <c r="D1843" s="294">
        <v>13899581</v>
      </c>
      <c r="E1843" s="90" t="s">
        <v>1897</v>
      </c>
      <c r="F1843" s="90" t="s">
        <v>5500</v>
      </c>
      <c r="G1843" s="90" t="s">
        <v>5408</v>
      </c>
      <c r="H1843" s="93" t="s">
        <v>5618</v>
      </c>
      <c r="I1843" s="94">
        <v>0</v>
      </c>
      <c r="J1843" s="94">
        <v>0</v>
      </c>
      <c r="K1843" s="95">
        <v>1.9970000000000002E-2</v>
      </c>
      <c r="L1843" s="96">
        <v>0.08</v>
      </c>
      <c r="M1843" s="96">
        <f t="shared" si="1531"/>
        <v>0</v>
      </c>
      <c r="N1843" s="96">
        <f t="shared" si="1531"/>
        <v>0</v>
      </c>
      <c r="O1843" s="96" t="s">
        <v>27</v>
      </c>
      <c r="P1843" s="97">
        <v>153407</v>
      </c>
      <c r="Q1843" s="98">
        <f>VLOOKUP(H1843,Devices!$A$2:$C$2077,3,FALSE)</f>
        <v>185788</v>
      </c>
      <c r="R1843" s="94">
        <f t="shared" si="1525"/>
        <v>32381</v>
      </c>
      <c r="S1843" s="94"/>
      <c r="T1843" s="94">
        <f t="shared" si="1526"/>
        <v>32381</v>
      </c>
      <c r="U1843" s="96">
        <f t="shared" si="1527"/>
        <v>646.64857000000006</v>
      </c>
      <c r="V1843" s="99">
        <v>16489</v>
      </c>
      <c r="W1843" s="100">
        <f>VLOOKUP(H1843,Devices!$A$2:$D$2077,4,FALSE)</f>
        <v>20694</v>
      </c>
      <c r="X1843" s="94">
        <f t="shared" si="1528"/>
        <v>4205</v>
      </c>
      <c r="Y1843" s="94"/>
      <c r="Z1843" s="94">
        <f t="shared" si="1529"/>
        <v>4205</v>
      </c>
      <c r="AA1843" s="96">
        <f t="shared" si="1530"/>
        <v>336.40000000000003</v>
      </c>
      <c r="AB1843" s="91">
        <v>983.04857000000015</v>
      </c>
      <c r="AC1843" s="91"/>
      <c r="AF1843" s="3"/>
    </row>
    <row r="1844" spans="1:34" s="4" customFormat="1" ht="15" customHeight="1">
      <c r="A1844" s="81" t="s">
        <v>5682</v>
      </c>
      <c r="B1844" s="90">
        <v>1012007060</v>
      </c>
      <c r="C1844" s="91">
        <f>SUM(U1844+AA1844)</f>
        <v>135.71612000000002</v>
      </c>
      <c r="D1844" s="294">
        <v>13867314</v>
      </c>
      <c r="E1844" s="90" t="s">
        <v>1897</v>
      </c>
      <c r="F1844" s="90" t="s">
        <v>1898</v>
      </c>
      <c r="G1844" s="90" t="s">
        <v>4329</v>
      </c>
      <c r="H1844" s="93" t="s">
        <v>5616</v>
      </c>
      <c r="I1844" s="94">
        <v>0</v>
      </c>
      <c r="J1844" s="94">
        <v>0</v>
      </c>
      <c r="K1844" s="95">
        <v>1.9970000000000002E-2</v>
      </c>
      <c r="L1844" s="96">
        <v>0.08</v>
      </c>
      <c r="M1844" s="96">
        <f t="shared" si="1531"/>
        <v>0</v>
      </c>
      <c r="N1844" s="96">
        <f t="shared" si="1531"/>
        <v>0</v>
      </c>
      <c r="O1844" s="96" t="s">
        <v>27</v>
      </c>
      <c r="P1844" s="97">
        <v>31977</v>
      </c>
      <c r="Q1844" s="98">
        <f>VLOOKUP(H1844,Devices!$A$2:$C$2077,3,FALSE)</f>
        <v>38773</v>
      </c>
      <c r="R1844" s="94">
        <f t="shared" si="1525"/>
        <v>6796</v>
      </c>
      <c r="S1844" s="94"/>
      <c r="T1844" s="94">
        <f t="shared" si="1526"/>
        <v>6796</v>
      </c>
      <c r="U1844" s="96">
        <f t="shared" si="1527"/>
        <v>135.71612000000002</v>
      </c>
      <c r="V1844" s="99">
        <v>0</v>
      </c>
      <c r="W1844" s="100">
        <f>VLOOKUP(H1844,Devices!$A$2:$D$2077,4,FALSE)</f>
        <v>0</v>
      </c>
      <c r="X1844" s="94">
        <f t="shared" si="1528"/>
        <v>0</v>
      </c>
      <c r="Y1844" s="94"/>
      <c r="Z1844" s="94" t="str">
        <f t="shared" si="1529"/>
        <v>0</v>
      </c>
      <c r="AA1844" s="96">
        <f t="shared" si="1530"/>
        <v>0</v>
      </c>
      <c r="AB1844" s="91">
        <v>135.71612000000002</v>
      </c>
      <c r="AC1844" s="91"/>
    </row>
    <row r="1845" spans="1:34" s="4" customFormat="1" ht="15" customHeight="1">
      <c r="A1845" s="81" t="s">
        <v>6663</v>
      </c>
      <c r="B1845" s="90">
        <v>1012007060</v>
      </c>
      <c r="C1845" s="91">
        <f>SUM(U1845+AA1845)</f>
        <v>170.72352999999998</v>
      </c>
      <c r="D1845" s="294">
        <v>13944894</v>
      </c>
      <c r="E1845" s="90" t="s">
        <v>1897</v>
      </c>
      <c r="F1845" s="90" t="s">
        <v>6664</v>
      </c>
      <c r="G1845" s="90" t="s">
        <v>5460</v>
      </c>
      <c r="H1845" s="93" t="s">
        <v>6665</v>
      </c>
      <c r="I1845" s="94">
        <v>0</v>
      </c>
      <c r="J1845" s="94">
        <v>0</v>
      </c>
      <c r="K1845" s="95">
        <v>1.9970000000000002E-2</v>
      </c>
      <c r="L1845" s="96">
        <v>0.08</v>
      </c>
      <c r="M1845" s="96">
        <f t="shared" ref="M1845" si="1532">I1845*K1845</f>
        <v>0</v>
      </c>
      <c r="N1845" s="96">
        <f t="shared" ref="N1845" si="1533">J1845*L1845</f>
        <v>0</v>
      </c>
      <c r="O1845" s="96" t="s">
        <v>27</v>
      </c>
      <c r="P1845" s="97">
        <v>348</v>
      </c>
      <c r="Q1845" s="98">
        <f>VLOOKUP(H1845,Devices!$A$2:$C$2077,3,FALSE)</f>
        <v>897</v>
      </c>
      <c r="R1845" s="94">
        <f t="shared" ref="R1845" si="1534">Q1845-P1845</f>
        <v>549</v>
      </c>
      <c r="S1845" s="94"/>
      <c r="T1845" s="94">
        <f t="shared" ref="T1845" si="1535">IF(R1845-I1845&gt;0, R1845-I1845,"0")</f>
        <v>549</v>
      </c>
      <c r="U1845" s="96">
        <f t="shared" ref="U1845" si="1536">IF(T1845&gt;0,T1845*K1845,"0")</f>
        <v>10.96353</v>
      </c>
      <c r="V1845" s="99">
        <v>9</v>
      </c>
      <c r="W1845" s="100">
        <f>VLOOKUP(H1845,Devices!$A$2:$D$2077,4,FALSE)</f>
        <v>2006</v>
      </c>
      <c r="X1845" s="94">
        <f t="shared" ref="X1845" si="1537">W1845-V1845</f>
        <v>1997</v>
      </c>
      <c r="Y1845" s="94"/>
      <c r="Z1845" s="94">
        <f t="shared" ref="Z1845" si="1538">IF(X1845-J1845&gt;0,X1845-J1845,"0")</f>
        <v>1997</v>
      </c>
      <c r="AA1845" s="96">
        <f t="shared" ref="AA1845" si="1539">IF(Z1845&gt;0,Z1845*L1845,"0")</f>
        <v>159.76</v>
      </c>
      <c r="AB1845" s="91">
        <v>170.72352999999998</v>
      </c>
      <c r="AC1845" s="91"/>
    </row>
    <row r="1846" spans="1:34" s="4" customFormat="1" ht="15" customHeight="1">
      <c r="A1846" s="81" t="s">
        <v>6666</v>
      </c>
      <c r="B1846" s="90">
        <v>1012007060</v>
      </c>
      <c r="C1846" s="91">
        <f>SUM(U1846+AA1846)</f>
        <v>7.9939999999999998</v>
      </c>
      <c r="D1846" s="294">
        <v>13586830</v>
      </c>
      <c r="E1846" s="90" t="s">
        <v>1897</v>
      </c>
      <c r="F1846" s="90" t="s">
        <v>6667</v>
      </c>
      <c r="G1846" s="90" t="s">
        <v>6668</v>
      </c>
      <c r="H1846" s="93" t="s">
        <v>6669</v>
      </c>
      <c r="I1846" s="94">
        <v>0</v>
      </c>
      <c r="J1846" s="94">
        <v>0</v>
      </c>
      <c r="K1846" s="95">
        <v>1.9970000000000002E-2</v>
      </c>
      <c r="L1846" s="96">
        <v>0.08</v>
      </c>
      <c r="M1846" s="96">
        <f t="shared" ref="M1846" si="1540">I1846*K1846</f>
        <v>0</v>
      </c>
      <c r="N1846" s="96">
        <f t="shared" ref="N1846" si="1541">J1846*L1846</f>
        <v>0</v>
      </c>
      <c r="O1846" s="96" t="s">
        <v>27</v>
      </c>
      <c r="P1846" s="97">
        <v>701</v>
      </c>
      <c r="Q1846" s="98">
        <v>901</v>
      </c>
      <c r="R1846" s="94">
        <f t="shared" ref="R1846" si="1542">Q1846-P1846</f>
        <v>200</v>
      </c>
      <c r="S1846" s="94"/>
      <c r="T1846" s="94">
        <f t="shared" ref="T1846" si="1543">IF(R1846-I1846&gt;0, R1846-I1846,"0")</f>
        <v>200</v>
      </c>
      <c r="U1846" s="96">
        <f t="shared" ref="U1846" si="1544">IF(T1846&gt;0,T1846*K1846,"0")</f>
        <v>3.9940000000000002</v>
      </c>
      <c r="V1846" s="99">
        <v>132</v>
      </c>
      <c r="W1846" s="100">
        <v>182</v>
      </c>
      <c r="X1846" s="94">
        <f t="shared" ref="X1846" si="1545">W1846-V1846</f>
        <v>50</v>
      </c>
      <c r="Y1846" s="94"/>
      <c r="Z1846" s="94">
        <f t="shared" ref="Z1846" si="1546">IF(X1846-J1846&gt;0,X1846-J1846,"0")</f>
        <v>50</v>
      </c>
      <c r="AA1846" s="96">
        <f t="shared" ref="AA1846" si="1547">IF(Z1846&gt;0,Z1846*L1846,"0")</f>
        <v>4</v>
      </c>
      <c r="AB1846" s="91">
        <v>7.9939999999999998</v>
      </c>
      <c r="AC1846" s="91"/>
    </row>
    <row r="1847" spans="1:34" s="4" customFormat="1" ht="15" customHeight="1">
      <c r="A1847" s="81" t="s">
        <v>6666</v>
      </c>
      <c r="B1847" s="90">
        <v>1012007010</v>
      </c>
      <c r="C1847" s="91">
        <f>SUM(U1847+AA1847)</f>
        <v>11.93505</v>
      </c>
      <c r="D1847" s="294">
        <v>13586829</v>
      </c>
      <c r="E1847" s="90" t="s">
        <v>1897</v>
      </c>
      <c r="F1847" s="90" t="s">
        <v>4907</v>
      </c>
      <c r="G1847" s="90" t="s">
        <v>6668</v>
      </c>
      <c r="H1847" s="93" t="s">
        <v>6634</v>
      </c>
      <c r="I1847" s="94">
        <v>0</v>
      </c>
      <c r="J1847" s="94">
        <v>0</v>
      </c>
      <c r="K1847" s="95">
        <v>1.9970000000000002E-2</v>
      </c>
      <c r="L1847" s="96">
        <v>0.08</v>
      </c>
      <c r="M1847" s="96">
        <f t="shared" ref="M1847" si="1548">I1847*K1847</f>
        <v>0</v>
      </c>
      <c r="N1847" s="96">
        <f t="shared" ref="N1847" si="1549">J1847*L1847</f>
        <v>0</v>
      </c>
      <c r="O1847" s="96" t="s">
        <v>27</v>
      </c>
      <c r="P1847" s="97">
        <v>21</v>
      </c>
      <c r="Q1847" s="98">
        <f>VLOOKUP(H1847,Devices!$A$2:$C$2077,3,FALSE)</f>
        <v>186</v>
      </c>
      <c r="R1847" s="94">
        <f t="shared" ref="R1847" si="1550">Q1847-P1847</f>
        <v>165</v>
      </c>
      <c r="S1847" s="94"/>
      <c r="T1847" s="94">
        <f t="shared" ref="T1847" si="1551">IF(R1847-I1847&gt;0, R1847-I1847,"0")</f>
        <v>165</v>
      </c>
      <c r="U1847" s="96">
        <f t="shared" ref="U1847" si="1552">IF(T1847&gt;0,T1847*K1847,"0")</f>
        <v>3.2950500000000003</v>
      </c>
      <c r="V1847" s="99">
        <v>88</v>
      </c>
      <c r="W1847" s="100">
        <f>VLOOKUP(H1847,Devices!$A$2:$D$2077,4,FALSE)</f>
        <v>196</v>
      </c>
      <c r="X1847" s="94">
        <f t="shared" ref="X1847" si="1553">W1847-V1847</f>
        <v>108</v>
      </c>
      <c r="Y1847" s="94"/>
      <c r="Z1847" s="94">
        <f t="shared" ref="Z1847" si="1554">IF(X1847-J1847&gt;0,X1847-J1847,"0")</f>
        <v>108</v>
      </c>
      <c r="AA1847" s="96">
        <f t="shared" ref="AA1847" si="1555">IF(Z1847&gt;0,Z1847*L1847,"0")</f>
        <v>8.64</v>
      </c>
      <c r="AB1847" s="91">
        <v>11.93505</v>
      </c>
      <c r="AC1847" s="91"/>
    </row>
    <row r="1848" spans="1:34" s="4" customFormat="1" ht="15" customHeight="1">
      <c r="A1848" s="81">
        <v>242</v>
      </c>
      <c r="B1848" s="90">
        <v>1013205600</v>
      </c>
      <c r="C1848" s="91">
        <f>SUM(O1848+U1848+AA1848)</f>
        <v>283.27999999999997</v>
      </c>
      <c r="D1848" s="92">
        <v>17076864</v>
      </c>
      <c r="E1848" s="90" t="s">
        <v>1891</v>
      </c>
      <c r="F1848" s="90" t="s">
        <v>1893</v>
      </c>
      <c r="G1848" s="90" t="s">
        <v>1151</v>
      </c>
      <c r="H1848" s="93" t="s">
        <v>1894</v>
      </c>
      <c r="I1848" s="94">
        <v>8000</v>
      </c>
      <c r="J1848" s="94">
        <v>300</v>
      </c>
      <c r="K1848" s="95">
        <v>2.0750000000000001E-2</v>
      </c>
      <c r="L1848" s="96">
        <v>0.08</v>
      </c>
      <c r="M1848" s="96">
        <f t="shared" si="1516"/>
        <v>166</v>
      </c>
      <c r="N1848" s="96">
        <f t="shared" si="1517"/>
        <v>24</v>
      </c>
      <c r="O1848" s="96">
        <f>M1848+N1848</f>
        <v>190</v>
      </c>
      <c r="P1848" s="443">
        <v>514796</v>
      </c>
      <c r="Q1848" s="98">
        <f>VLOOKUP(H1848,Devices!$A$2:$C$2077,3,FALSE)</f>
        <v>522634</v>
      </c>
      <c r="R1848" s="94">
        <f t="shared" si="1518"/>
        <v>7838</v>
      </c>
      <c r="S1848" s="94" t="str">
        <f>IF(R1848-I1848&gt;0, R1848-I1848,"0")</f>
        <v>0</v>
      </c>
      <c r="T1848" s="94"/>
      <c r="U1848" s="96">
        <f>IF(S1848&gt;0,S1848*K1848,"0")</f>
        <v>0</v>
      </c>
      <c r="V1848" s="157">
        <v>71069</v>
      </c>
      <c r="W1848" s="100">
        <f>VLOOKUP(H1848,Devices!$A$2:$D$2077,4,FALSE)</f>
        <v>72535</v>
      </c>
      <c r="X1848" s="94">
        <f t="shared" si="1521"/>
        <v>1466</v>
      </c>
      <c r="Y1848" s="94">
        <f>IF(X1848-J1848&gt;0,X1848-J1848,"0")</f>
        <v>1166</v>
      </c>
      <c r="Z1848" s="94"/>
      <c r="AA1848" s="96">
        <f>IF(Y1848&gt;0,Y1848*L1848,"0")</f>
        <v>93.28</v>
      </c>
      <c r="AB1848" s="91">
        <v>283.27999999999997</v>
      </c>
      <c r="AC1848" s="91"/>
    </row>
    <row r="1849" spans="1:34" s="4" customFormat="1" ht="15" customHeight="1">
      <c r="A1849" s="81">
        <v>242</v>
      </c>
      <c r="B1849" s="90">
        <v>1013160270</v>
      </c>
      <c r="C1849" s="91">
        <f>SUM(O1849+U1849+AA1849)</f>
        <v>393.57</v>
      </c>
      <c r="D1849" s="92">
        <v>17076076</v>
      </c>
      <c r="E1849" s="90" t="s">
        <v>1891</v>
      </c>
      <c r="F1849" s="90" t="s">
        <v>1895</v>
      </c>
      <c r="G1849" s="90" t="s">
        <v>1181</v>
      </c>
      <c r="H1849" s="93" t="s">
        <v>1896</v>
      </c>
      <c r="I1849" s="94">
        <v>15000</v>
      </c>
      <c r="J1849" s="94">
        <v>300</v>
      </c>
      <c r="K1849" s="95">
        <v>2.0750000000000001E-2</v>
      </c>
      <c r="L1849" s="96">
        <v>0.08</v>
      </c>
      <c r="M1849" s="96">
        <f t="shared" si="1516"/>
        <v>311.25</v>
      </c>
      <c r="N1849" s="96">
        <f t="shared" si="1517"/>
        <v>24</v>
      </c>
      <c r="O1849" s="96">
        <f>M1849+N1849</f>
        <v>335.25</v>
      </c>
      <c r="P1849" s="443">
        <v>965678</v>
      </c>
      <c r="Q1849" s="98">
        <f>VLOOKUP(H1849,Devices!$A$2:$C$2077,3,FALSE)</f>
        <v>971544</v>
      </c>
      <c r="R1849" s="94">
        <f t="shared" si="1518"/>
        <v>5866</v>
      </c>
      <c r="S1849" s="94" t="str">
        <f>IF(R1849-I1849&gt;0, R1849-I1849,"0")</f>
        <v>0</v>
      </c>
      <c r="T1849" s="94"/>
      <c r="U1849" s="96">
        <f>IF(S1849&gt;0,S1849*K1849,"0")</f>
        <v>0</v>
      </c>
      <c r="V1849" s="157">
        <v>122500</v>
      </c>
      <c r="W1849" s="100">
        <f>VLOOKUP(H1849,Devices!$A$2:$D$2077,4,FALSE)</f>
        <v>123529</v>
      </c>
      <c r="X1849" s="94">
        <f t="shared" si="1521"/>
        <v>1029</v>
      </c>
      <c r="Y1849" s="94">
        <f>IF(X1849-J1849&gt;0,X1849-J1849,"0")</f>
        <v>729</v>
      </c>
      <c r="Z1849" s="94"/>
      <c r="AA1849" s="96">
        <f>IF(Y1849&gt;0,Y1849*L1849,"0")</f>
        <v>58.32</v>
      </c>
      <c r="AB1849" s="91">
        <v>393.57</v>
      </c>
      <c r="AC1849" s="91"/>
    </row>
    <row r="1850" spans="1:34" s="4" customFormat="1" ht="15" customHeight="1">
      <c r="A1850" s="81" t="s">
        <v>3519</v>
      </c>
      <c r="B1850" s="90">
        <v>1012143290</v>
      </c>
      <c r="C1850" s="91">
        <f>SUM(U1850+AA1850)</f>
        <v>11.802270000000002</v>
      </c>
      <c r="D1850" s="294">
        <v>13021678</v>
      </c>
      <c r="E1850" s="90" t="s">
        <v>1891</v>
      </c>
      <c r="F1850" s="90" t="s">
        <v>3520</v>
      </c>
      <c r="G1850" s="90" t="s">
        <v>3521</v>
      </c>
      <c r="H1850" s="93" t="s">
        <v>3522</v>
      </c>
      <c r="I1850" s="94">
        <v>0</v>
      </c>
      <c r="J1850" s="94">
        <v>0</v>
      </c>
      <c r="K1850" s="95">
        <v>1.9970000000000002E-2</v>
      </c>
      <c r="L1850" s="96">
        <v>0.08</v>
      </c>
      <c r="M1850" s="96">
        <f t="shared" si="1516"/>
        <v>0</v>
      </c>
      <c r="N1850" s="96">
        <f t="shared" si="1517"/>
        <v>0</v>
      </c>
      <c r="O1850" s="96" t="s">
        <v>27</v>
      </c>
      <c r="P1850" s="187">
        <v>5685</v>
      </c>
      <c r="Q1850" s="98">
        <f>VLOOKUP(H1850,Devices!$A$2:$C$2077,3,FALSE)</f>
        <v>6276</v>
      </c>
      <c r="R1850" s="94">
        <f t="shared" si="1518"/>
        <v>591</v>
      </c>
      <c r="S1850" s="94"/>
      <c r="T1850" s="94">
        <f>IF(R1850-I1850&gt;0, R1850-I1850,"0")</f>
        <v>591</v>
      </c>
      <c r="U1850" s="96">
        <f>IF(T1850&gt;0,T1850*K1850,"0")</f>
        <v>11.802270000000002</v>
      </c>
      <c r="V1850" s="99">
        <v>0</v>
      </c>
      <c r="W1850" s="100">
        <f>VLOOKUP(H1850,Devices!$A$2:$D$2077,4,FALSE)</f>
        <v>0</v>
      </c>
      <c r="X1850" s="94">
        <f t="shared" si="1521"/>
        <v>0</v>
      </c>
      <c r="Y1850" s="94"/>
      <c r="Z1850" s="94" t="str">
        <f>IF(X1850-J1850&gt;0,X1850-J1850,"0")</f>
        <v>0</v>
      </c>
      <c r="AA1850" s="96">
        <f>IF(Z1850&gt;0,Z1850*L1850,"0")</f>
        <v>0</v>
      </c>
      <c r="AB1850" s="91">
        <v>11.802270000000002</v>
      </c>
      <c r="AC1850" s="119"/>
    </row>
    <row r="1851" spans="1:34" s="4" customFormat="1" ht="15" customHeight="1">
      <c r="A1851" s="81" t="s">
        <v>3594</v>
      </c>
      <c r="B1851" s="90">
        <v>1012143290</v>
      </c>
      <c r="C1851" s="91">
        <f>SUM(U1851+AA1851)</f>
        <v>174.52827000000002</v>
      </c>
      <c r="D1851" s="92">
        <v>17076845</v>
      </c>
      <c r="E1851" s="90" t="s">
        <v>1891</v>
      </c>
      <c r="F1851" s="90" t="s">
        <v>3520</v>
      </c>
      <c r="G1851" s="90" t="s">
        <v>1751</v>
      </c>
      <c r="H1851" s="93" t="s">
        <v>1892</v>
      </c>
      <c r="I1851" s="94">
        <v>0</v>
      </c>
      <c r="J1851" s="94">
        <v>0</v>
      </c>
      <c r="K1851" s="95">
        <v>1.9970000000000002E-2</v>
      </c>
      <c r="L1851" s="96">
        <v>0.08</v>
      </c>
      <c r="M1851" s="96">
        <f t="shared" si="1516"/>
        <v>0</v>
      </c>
      <c r="N1851" s="96">
        <f t="shared" si="1517"/>
        <v>0</v>
      </c>
      <c r="O1851" s="96" t="s">
        <v>27</v>
      </c>
      <c r="P1851" s="443">
        <v>488707</v>
      </c>
      <c r="Q1851" s="98">
        <f>VLOOKUP(H1851,Devices!$A$2:$C$2077,3,FALSE)</f>
        <v>497098</v>
      </c>
      <c r="R1851" s="94">
        <f t="shared" si="1518"/>
        <v>8391</v>
      </c>
      <c r="S1851" s="94"/>
      <c r="T1851" s="94">
        <f>IF(R1851-I1851&gt;0, R1851-I1851,"0")</f>
        <v>8391</v>
      </c>
      <c r="U1851" s="96">
        <f>IF(T1851&gt;0,T1851*K1851,"0")</f>
        <v>167.56827000000001</v>
      </c>
      <c r="V1851" s="157">
        <v>14710</v>
      </c>
      <c r="W1851" s="100">
        <f>VLOOKUP(H1851,Devices!$A$2:$D$2077,4,FALSE)</f>
        <v>14797</v>
      </c>
      <c r="X1851" s="94">
        <f t="shared" si="1521"/>
        <v>87</v>
      </c>
      <c r="Y1851" s="94"/>
      <c r="Z1851" s="94">
        <f>IF(X1851-J1851&gt;0,X1851-J1851,"0")</f>
        <v>87</v>
      </c>
      <c r="AA1851" s="96">
        <f>IF(Z1851&gt;0,Z1851*L1851,"0")</f>
        <v>6.96</v>
      </c>
      <c r="AB1851" s="91">
        <v>174.52827000000002</v>
      </c>
      <c r="AC1851" s="119"/>
    </row>
    <row r="1852" spans="1:34" s="4" customFormat="1" ht="15" customHeight="1">
      <c r="A1852" s="81" t="s">
        <v>3834</v>
      </c>
      <c r="B1852" s="90">
        <v>1013160270</v>
      </c>
      <c r="C1852" s="91">
        <f>SUM(U1852+AA1852)</f>
        <v>12.16173</v>
      </c>
      <c r="D1852" s="92">
        <v>12317530</v>
      </c>
      <c r="E1852" s="90" t="s">
        <v>1891</v>
      </c>
      <c r="F1852" s="90" t="s">
        <v>3835</v>
      </c>
      <c r="G1852" s="90" t="s">
        <v>1759</v>
      </c>
      <c r="H1852" s="93" t="s">
        <v>3810</v>
      </c>
      <c r="I1852" s="94">
        <v>0</v>
      </c>
      <c r="J1852" s="94">
        <v>0</v>
      </c>
      <c r="K1852" s="95">
        <v>1.9970000000000002E-2</v>
      </c>
      <c r="L1852" s="96">
        <v>0.08</v>
      </c>
      <c r="M1852" s="96">
        <f t="shared" si="1516"/>
        <v>0</v>
      </c>
      <c r="N1852" s="96">
        <f t="shared" si="1517"/>
        <v>0</v>
      </c>
      <c r="O1852" s="96" t="s">
        <v>27</v>
      </c>
      <c r="P1852" s="443">
        <v>328159</v>
      </c>
      <c r="Q1852" s="98">
        <f>VLOOKUP(H1852,Devices!$A$2:$C$2077,3,FALSE)</f>
        <v>328768</v>
      </c>
      <c r="R1852" s="94">
        <f t="shared" si="1518"/>
        <v>609</v>
      </c>
      <c r="S1852" s="94"/>
      <c r="T1852" s="94">
        <f>IF(R1852-I1852&gt;0, R1852-I1852,"0")</f>
        <v>609</v>
      </c>
      <c r="U1852" s="96">
        <f>IF(T1852&gt;0,T1852*K1852,"0")</f>
        <v>12.16173</v>
      </c>
      <c r="V1852" s="157">
        <v>0</v>
      </c>
      <c r="W1852" s="100">
        <f>VLOOKUP(H1852,Devices!$A$2:$D$2077,4,FALSE)</f>
        <v>0</v>
      </c>
      <c r="X1852" s="94">
        <f t="shared" si="1521"/>
        <v>0</v>
      </c>
      <c r="Y1852" s="94"/>
      <c r="Z1852" s="94" t="str">
        <f>IF(X1852-J1852&gt;0,X1852-J1852,"0")</f>
        <v>0</v>
      </c>
      <c r="AA1852" s="96">
        <f>IF(Z1852&gt;0,Z1852*L1852,"0")</f>
        <v>0</v>
      </c>
      <c r="AB1852" s="91">
        <v>12.16173</v>
      </c>
      <c r="AC1852" s="119"/>
    </row>
    <row r="1853" spans="1:34" s="3" customFormat="1" ht="15" customHeight="1">
      <c r="A1853" s="81">
        <v>243</v>
      </c>
      <c r="B1853" s="90">
        <v>1012089010</v>
      </c>
      <c r="C1853" s="91">
        <f>SUM(U1853+AA1853)</f>
        <v>66.685749999999999</v>
      </c>
      <c r="D1853" s="294">
        <v>12355542</v>
      </c>
      <c r="E1853" s="90" t="s">
        <v>1888</v>
      </c>
      <c r="F1853" s="90" t="s">
        <v>1889</v>
      </c>
      <c r="G1853" s="90" t="s">
        <v>1249</v>
      </c>
      <c r="H1853" s="93" t="s">
        <v>1890</v>
      </c>
      <c r="I1853" s="94">
        <v>0</v>
      </c>
      <c r="J1853" s="94">
        <v>0</v>
      </c>
      <c r="K1853" s="95">
        <v>1.9970000000000002E-2</v>
      </c>
      <c r="L1853" s="96">
        <v>0.08</v>
      </c>
      <c r="M1853" s="96">
        <f t="shared" si="1516"/>
        <v>0</v>
      </c>
      <c r="N1853" s="96">
        <f t="shared" si="1517"/>
        <v>0</v>
      </c>
      <c r="O1853" s="96" t="s">
        <v>27</v>
      </c>
      <c r="P1853" s="187">
        <v>17258</v>
      </c>
      <c r="Q1853" s="98">
        <f>VLOOKUP(H1853,Devices!$A$2:$C$2077,3,FALSE)</f>
        <v>17733</v>
      </c>
      <c r="R1853" s="94">
        <f t="shared" si="1518"/>
        <v>475</v>
      </c>
      <c r="S1853" s="94"/>
      <c r="T1853" s="94">
        <f>IF(R1853-I1853&gt;0, R1853-I1853,"0")</f>
        <v>475</v>
      </c>
      <c r="U1853" s="96">
        <f>IF(T1853&gt;0,T1853*K1853,"0")</f>
        <v>9.4857500000000012</v>
      </c>
      <c r="V1853" s="99">
        <v>13038</v>
      </c>
      <c r="W1853" s="100">
        <f>VLOOKUP(H1853,Devices!$A$2:$D$2077,4,FALSE)</f>
        <v>13753</v>
      </c>
      <c r="X1853" s="94">
        <f t="shared" si="1521"/>
        <v>715</v>
      </c>
      <c r="Y1853" s="94"/>
      <c r="Z1853" s="94">
        <f>IF(X1853-J1853&gt;0,X1853-J1853,"0")</f>
        <v>715</v>
      </c>
      <c r="AA1853" s="96">
        <f>IF(Z1853&gt;0,Z1853*L1853,"0")</f>
        <v>57.2</v>
      </c>
      <c r="AB1853" s="91">
        <v>66.685749999999999</v>
      </c>
      <c r="AC1853" s="119"/>
      <c r="AF1853" s="4"/>
      <c r="AG1853" s="4"/>
      <c r="AH1853" s="4"/>
    </row>
    <row r="1854" spans="1:34" s="4" customFormat="1" ht="15" customHeight="1">
      <c r="A1854" s="81" t="s">
        <v>3499</v>
      </c>
      <c r="B1854" s="90">
        <v>1012142640</v>
      </c>
      <c r="C1854" s="91">
        <f>SUM(O1854+U1854+AA1854)</f>
        <v>163</v>
      </c>
      <c r="D1854" s="92">
        <v>17075948</v>
      </c>
      <c r="E1854" s="90" t="s">
        <v>3698</v>
      </c>
      <c r="F1854" s="90" t="s">
        <v>3500</v>
      </c>
      <c r="G1854" s="90" t="s">
        <v>1518</v>
      </c>
      <c r="H1854" s="93" t="s">
        <v>3501</v>
      </c>
      <c r="I1854" s="94">
        <v>4000</v>
      </c>
      <c r="J1854" s="94">
        <v>1000</v>
      </c>
      <c r="K1854" s="95">
        <v>2.0750000000000001E-2</v>
      </c>
      <c r="L1854" s="96">
        <v>0.08</v>
      </c>
      <c r="M1854" s="96">
        <f t="shared" si="1516"/>
        <v>83</v>
      </c>
      <c r="N1854" s="96">
        <f t="shared" si="1517"/>
        <v>80</v>
      </c>
      <c r="O1854" s="96">
        <f>M1854+N1854</f>
        <v>163</v>
      </c>
      <c r="P1854" s="443">
        <v>24877</v>
      </c>
      <c r="Q1854" s="98">
        <f>VLOOKUP(H1854,[1]Billing!$I$2:$S$2302,11,FALSE)</f>
        <v>24951</v>
      </c>
      <c r="R1854" s="94">
        <f t="shared" si="1518"/>
        <v>74</v>
      </c>
      <c r="S1854" s="94" t="str">
        <f>IF(R1854-I1854&gt;0, R1854-I1854,"0")</f>
        <v>0</v>
      </c>
      <c r="T1854" s="94"/>
      <c r="U1854" s="96">
        <f>IF(S1854&gt;0,S1854*K1854,"0")</f>
        <v>0</v>
      </c>
      <c r="V1854" s="157">
        <v>19102</v>
      </c>
      <c r="W1854" s="100">
        <f>VLOOKUP(H1854,[1]Billing!$I$2:$Y$2302,17,FALSE)</f>
        <v>19181</v>
      </c>
      <c r="X1854" s="94">
        <f t="shared" si="1521"/>
        <v>79</v>
      </c>
      <c r="Y1854" s="94" t="str">
        <f>IF(X1854-J1854&gt;0,X1854-J1854,"0")</f>
        <v>0</v>
      </c>
      <c r="Z1854" s="94"/>
      <c r="AA1854" s="96">
        <f>IF(Y1854&gt;0,Y1854*L1854,"0")</f>
        <v>0</v>
      </c>
      <c r="AB1854" s="91">
        <v>163</v>
      </c>
      <c r="AC1854" s="91"/>
      <c r="AG1854" s="3"/>
      <c r="AH1854" s="3"/>
    </row>
    <row r="1855" spans="1:34" s="4" customFormat="1" ht="15" customHeight="1">
      <c r="A1855" s="81">
        <v>244</v>
      </c>
      <c r="B1855" s="90">
        <v>1061860100</v>
      </c>
      <c r="C1855" s="91">
        <f>SUM(U1855+AA1855)</f>
        <v>2.1567600000000002</v>
      </c>
      <c r="D1855" s="294">
        <v>12602105</v>
      </c>
      <c r="E1855" s="90" t="s">
        <v>1973</v>
      </c>
      <c r="F1855" s="90" t="s">
        <v>1974</v>
      </c>
      <c r="G1855" s="90" t="s">
        <v>1753</v>
      </c>
      <c r="H1855" s="93" t="s">
        <v>1975</v>
      </c>
      <c r="I1855" s="94">
        <v>0</v>
      </c>
      <c r="J1855" s="94">
        <v>0</v>
      </c>
      <c r="K1855" s="95">
        <v>1.9970000000000002E-2</v>
      </c>
      <c r="L1855" s="96">
        <v>0.08</v>
      </c>
      <c r="M1855" s="96">
        <f t="shared" si="1516"/>
        <v>0</v>
      </c>
      <c r="N1855" s="96">
        <f t="shared" si="1517"/>
        <v>0</v>
      </c>
      <c r="O1855" s="96" t="s">
        <v>27</v>
      </c>
      <c r="P1855" s="187">
        <v>46601</v>
      </c>
      <c r="Q1855" s="98">
        <f>VLOOKUP(H1855,Devices!$A$2:$C$2077,3,FALSE)</f>
        <v>46709</v>
      </c>
      <c r="R1855" s="94">
        <f t="shared" si="1518"/>
        <v>108</v>
      </c>
      <c r="S1855" s="94"/>
      <c r="T1855" s="94">
        <f>IF(R1855-I1855&gt;0, R1855-I1855,"0")</f>
        <v>108</v>
      </c>
      <c r="U1855" s="96">
        <f>IF(T1855&gt;0,T1855*K1855,"0")</f>
        <v>2.1567600000000002</v>
      </c>
      <c r="V1855" s="99">
        <v>0</v>
      </c>
      <c r="W1855" s="100">
        <f>VLOOKUP(H1855,Devices!$A$2:$D$2077,4,FALSE)</f>
        <v>0</v>
      </c>
      <c r="X1855" s="94">
        <f t="shared" si="1521"/>
        <v>0</v>
      </c>
      <c r="Y1855" s="94"/>
      <c r="Z1855" s="94" t="str">
        <f>IF(X1855-J1855&gt;0,X1855-J1855,"0")</f>
        <v>0</v>
      </c>
      <c r="AA1855" s="96">
        <f>IF(Z1855&gt;0,Z1855*L1855,"0")</f>
        <v>0</v>
      </c>
      <c r="AB1855" s="91">
        <v>2.1567600000000002</v>
      </c>
      <c r="AC1855" s="119"/>
      <c r="AF1855" s="3"/>
    </row>
    <row r="1856" spans="1:34" s="4" customFormat="1" ht="15" customHeight="1">
      <c r="A1856" s="81" t="s">
        <v>4320</v>
      </c>
      <c r="B1856" s="90">
        <v>1054211000</v>
      </c>
      <c r="C1856" s="91">
        <f>SUM(O1856+U1856+AA1856)</f>
        <v>132.5</v>
      </c>
      <c r="D1856" s="92">
        <v>12355798</v>
      </c>
      <c r="E1856" s="90" t="s">
        <v>1973</v>
      </c>
      <c r="F1856" s="90" t="s">
        <v>4321</v>
      </c>
      <c r="G1856" s="90" t="s">
        <v>1971</v>
      </c>
      <c r="H1856" s="93" t="s">
        <v>4262</v>
      </c>
      <c r="I1856" s="94">
        <v>6000</v>
      </c>
      <c r="J1856" s="94">
        <v>100</v>
      </c>
      <c r="K1856" s="95">
        <v>2.0750000000000001E-2</v>
      </c>
      <c r="L1856" s="96">
        <v>0.08</v>
      </c>
      <c r="M1856" s="96">
        <f t="shared" si="1516"/>
        <v>124.5</v>
      </c>
      <c r="N1856" s="96">
        <f t="shared" si="1517"/>
        <v>8</v>
      </c>
      <c r="O1856" s="96">
        <f>M1856+N1856</f>
        <v>132.5</v>
      </c>
      <c r="P1856" s="443">
        <v>145872</v>
      </c>
      <c r="Q1856" s="98">
        <f>VLOOKUP(H1856,Devices!$A$2:$C$2077,3,FALSE)</f>
        <v>148632</v>
      </c>
      <c r="R1856" s="94">
        <f t="shared" si="1518"/>
        <v>2760</v>
      </c>
      <c r="S1856" s="94" t="str">
        <f>IF(R1856-I1856&gt;0, R1856-I1856,"0")</f>
        <v>0</v>
      </c>
      <c r="T1856" s="94"/>
      <c r="U1856" s="96">
        <f>IF(S1856&gt;0,S1856*K1856,"0")</f>
        <v>0</v>
      </c>
      <c r="V1856" s="157">
        <v>8588</v>
      </c>
      <c r="W1856" s="100">
        <f>VLOOKUP(H1856,Devices!$A$2:$D$2077,4,FALSE)</f>
        <v>8636</v>
      </c>
      <c r="X1856" s="94">
        <f t="shared" si="1521"/>
        <v>48</v>
      </c>
      <c r="Y1856" s="94" t="str">
        <f>IF(X1856-J1856&gt;0,X1856-J1856,"0")</f>
        <v>0</v>
      </c>
      <c r="Z1856" s="94"/>
      <c r="AA1856" s="96">
        <f>IF(Y1856&gt;0,Y1856*L1856,"0")</f>
        <v>0</v>
      </c>
      <c r="AB1856" s="91">
        <v>132.5</v>
      </c>
      <c r="AC1856" s="221"/>
    </row>
    <row r="1857" spans="1:29" s="4" customFormat="1" ht="15" customHeight="1">
      <c r="A1857" s="81" t="s">
        <v>2324</v>
      </c>
      <c r="B1857" s="90">
        <v>1071527500</v>
      </c>
      <c r="C1857" s="91">
        <f>SUM(O1857+U1857+AA1857)</f>
        <v>124.5</v>
      </c>
      <c r="D1857" s="92">
        <v>12602444</v>
      </c>
      <c r="E1857" s="90" t="s">
        <v>2027</v>
      </c>
      <c r="F1857" s="90" t="s">
        <v>4231</v>
      </c>
      <c r="G1857" s="90" t="s">
        <v>1157</v>
      </c>
      <c r="H1857" s="93" t="s">
        <v>1158</v>
      </c>
      <c r="I1857" s="94">
        <v>6000</v>
      </c>
      <c r="J1857" s="94"/>
      <c r="K1857" s="95">
        <v>2.0750000000000001E-2</v>
      </c>
      <c r="L1857" s="96">
        <v>0.08</v>
      </c>
      <c r="M1857" s="96">
        <f t="shared" si="1516"/>
        <v>124.5</v>
      </c>
      <c r="N1857" s="96">
        <f t="shared" si="1517"/>
        <v>0</v>
      </c>
      <c r="O1857" s="96">
        <f>M1857+N1857</f>
        <v>124.5</v>
      </c>
      <c r="P1857" s="443">
        <v>297342</v>
      </c>
      <c r="Q1857" s="98">
        <f>VLOOKUP(H1857,Devices!$A$2:$C$2077,3,FALSE)</f>
        <v>299412</v>
      </c>
      <c r="R1857" s="94">
        <f t="shared" si="1518"/>
        <v>2070</v>
      </c>
      <c r="S1857" s="94" t="str">
        <f>IF(R1857-I1857&gt;0, R1857-I1857,"0")</f>
        <v>0</v>
      </c>
      <c r="T1857" s="94"/>
      <c r="U1857" s="96">
        <f>IF(S1857&gt;0,S1857*K1857,"0")</f>
        <v>0</v>
      </c>
      <c r="V1857" s="157">
        <v>0</v>
      </c>
      <c r="W1857" s="100">
        <f>VLOOKUP(H1857,Devices!$A$2:$D$2077,4,FALSE)</f>
        <v>0</v>
      </c>
      <c r="X1857" s="94">
        <f t="shared" si="1521"/>
        <v>0</v>
      </c>
      <c r="Y1857" s="94" t="str">
        <f>IF(X1857-J1857&gt;0,X1857-J1857,"0")</f>
        <v>0</v>
      </c>
      <c r="Z1857" s="94"/>
      <c r="AA1857" s="96">
        <f>IF(Y1857&gt;0,Y1857*L1857,"0")</f>
        <v>0</v>
      </c>
      <c r="AB1857" s="91">
        <v>124.5</v>
      </c>
      <c r="AC1857" s="91"/>
    </row>
    <row r="1858" spans="1:29" s="4" customFormat="1" ht="15" customHeight="1">
      <c r="A1858" s="81" t="s">
        <v>3550</v>
      </c>
      <c r="B1858" s="90">
        <v>1071527500</v>
      </c>
      <c r="C1858" s="91">
        <f>SUM(U1858+AA1858)</f>
        <v>71.452660000000009</v>
      </c>
      <c r="D1858" s="294">
        <v>12355970</v>
      </c>
      <c r="E1858" s="90" t="s">
        <v>2027</v>
      </c>
      <c r="F1858" s="90" t="s">
        <v>4235</v>
      </c>
      <c r="G1858" s="90" t="s">
        <v>2236</v>
      </c>
      <c r="H1858" s="93" t="s">
        <v>4053</v>
      </c>
      <c r="I1858" s="94">
        <v>0</v>
      </c>
      <c r="J1858" s="94">
        <v>0</v>
      </c>
      <c r="K1858" s="95">
        <v>1.9970000000000002E-2</v>
      </c>
      <c r="L1858" s="96">
        <v>0.08</v>
      </c>
      <c r="M1858" s="96">
        <f t="shared" si="1516"/>
        <v>0</v>
      </c>
      <c r="N1858" s="96">
        <f t="shared" si="1517"/>
        <v>0</v>
      </c>
      <c r="O1858" s="96" t="s">
        <v>27</v>
      </c>
      <c r="P1858" s="187">
        <v>91373</v>
      </c>
      <c r="Q1858" s="98">
        <f>VLOOKUP(H1858,Devices!$A$2:$C$2077,3,FALSE)</f>
        <v>94951</v>
      </c>
      <c r="R1858" s="94">
        <f t="shared" si="1518"/>
        <v>3578</v>
      </c>
      <c r="S1858" s="94"/>
      <c r="T1858" s="94">
        <f>IF(R1858-I1858&gt;0, R1858-I1858,"0")</f>
        <v>3578</v>
      </c>
      <c r="U1858" s="96">
        <f>IF(T1858&gt;0,T1858*K1858,"0")</f>
        <v>71.452660000000009</v>
      </c>
      <c r="V1858" s="99">
        <v>0</v>
      </c>
      <c r="W1858" s="100">
        <v>0</v>
      </c>
      <c r="X1858" s="94">
        <f t="shared" si="1521"/>
        <v>0</v>
      </c>
      <c r="Y1858" s="94"/>
      <c r="Z1858" s="94" t="str">
        <f>IF(X1858-J1858&gt;0,X1858-J1858,"0")</f>
        <v>0</v>
      </c>
      <c r="AA1858" s="96">
        <f>IF(Z1858&gt;0,Z1858*L1858,"0")</f>
        <v>0</v>
      </c>
      <c r="AB1858" s="91">
        <v>71.452660000000009</v>
      </c>
      <c r="AC1858" s="119"/>
    </row>
    <row r="1859" spans="1:29" s="4" customFormat="1" ht="15" customHeight="1">
      <c r="A1859" s="81" t="s">
        <v>3550</v>
      </c>
      <c r="B1859" s="90">
        <v>1071527500</v>
      </c>
      <c r="C1859" s="91">
        <f>SUM(U1859+AA1859)</f>
        <v>58.891530000000003</v>
      </c>
      <c r="D1859" s="294">
        <v>12356116</v>
      </c>
      <c r="E1859" s="90" t="s">
        <v>2027</v>
      </c>
      <c r="F1859" s="90" t="s">
        <v>4236</v>
      </c>
      <c r="G1859" s="90" t="s">
        <v>2236</v>
      </c>
      <c r="H1859" s="93" t="s">
        <v>3551</v>
      </c>
      <c r="I1859" s="94">
        <v>0</v>
      </c>
      <c r="J1859" s="94">
        <v>0</v>
      </c>
      <c r="K1859" s="95">
        <v>1.9970000000000002E-2</v>
      </c>
      <c r="L1859" s="96">
        <v>0.08</v>
      </c>
      <c r="M1859" s="96">
        <f t="shared" si="1516"/>
        <v>0</v>
      </c>
      <c r="N1859" s="96">
        <f t="shared" si="1517"/>
        <v>0</v>
      </c>
      <c r="O1859" s="96" t="s">
        <v>27</v>
      </c>
      <c r="P1859" s="187">
        <v>54651</v>
      </c>
      <c r="Q1859" s="98">
        <f>VLOOKUP(H1859,Devices!$A$2:$C$2077,3,FALSE)</f>
        <v>57600</v>
      </c>
      <c r="R1859" s="94">
        <f t="shared" si="1518"/>
        <v>2949</v>
      </c>
      <c r="S1859" s="94"/>
      <c r="T1859" s="94">
        <f>IF(R1859-I1859&gt;0, R1859-I1859,"0")</f>
        <v>2949</v>
      </c>
      <c r="U1859" s="96">
        <f>IF(T1859&gt;0,T1859*K1859,"0")</f>
        <v>58.891530000000003</v>
      </c>
      <c r="V1859" s="99">
        <v>0</v>
      </c>
      <c r="W1859" s="100">
        <v>0</v>
      </c>
      <c r="X1859" s="94">
        <f t="shared" si="1521"/>
        <v>0</v>
      </c>
      <c r="Y1859" s="94"/>
      <c r="Z1859" s="94" t="str">
        <f>IF(X1859-J1859&gt;0,X1859-J1859,"0")</f>
        <v>0</v>
      </c>
      <c r="AA1859" s="96">
        <f>IF(Z1859&gt;0,Z1859*L1859,"0")</f>
        <v>0</v>
      </c>
      <c r="AB1859" s="91">
        <v>58.891530000000003</v>
      </c>
      <c r="AC1859" s="119"/>
    </row>
    <row r="1860" spans="1:29" s="4" customFormat="1" ht="15" customHeight="1">
      <c r="A1860" s="81" t="s">
        <v>3550</v>
      </c>
      <c r="B1860" s="90">
        <v>1071527500</v>
      </c>
      <c r="C1860" s="91">
        <f>SUM(U1860+AA1860)</f>
        <v>15.89775</v>
      </c>
      <c r="D1860" s="294">
        <v>12356115</v>
      </c>
      <c r="E1860" s="90" t="s">
        <v>2027</v>
      </c>
      <c r="F1860" s="90" t="s">
        <v>4237</v>
      </c>
      <c r="G1860" s="90" t="s">
        <v>2362</v>
      </c>
      <c r="H1860" s="93" t="s">
        <v>3552</v>
      </c>
      <c r="I1860" s="94">
        <v>0</v>
      </c>
      <c r="J1860" s="94">
        <v>0</v>
      </c>
      <c r="K1860" s="95">
        <v>1.9970000000000002E-2</v>
      </c>
      <c r="L1860" s="96">
        <v>0.08</v>
      </c>
      <c r="M1860" s="96">
        <f t="shared" si="1516"/>
        <v>0</v>
      </c>
      <c r="N1860" s="96">
        <f t="shared" si="1517"/>
        <v>0</v>
      </c>
      <c r="O1860" s="96" t="s">
        <v>27</v>
      </c>
      <c r="P1860" s="187">
        <v>3809</v>
      </c>
      <c r="Q1860" s="98">
        <f>VLOOKUP(H1860,Devices!$A$2:$C$2077,3,FALSE)</f>
        <v>3884</v>
      </c>
      <c r="R1860" s="94">
        <f t="shared" si="1518"/>
        <v>75</v>
      </c>
      <c r="S1860" s="94"/>
      <c r="T1860" s="94">
        <f>IF(R1860-I1860&gt;0, R1860-I1860,"0")</f>
        <v>75</v>
      </c>
      <c r="U1860" s="96">
        <f>IF(T1860&gt;0,T1860*K1860,"0")</f>
        <v>1.4977500000000001</v>
      </c>
      <c r="V1860" s="99">
        <v>8545</v>
      </c>
      <c r="W1860" s="100">
        <f>VLOOKUP(H1860,Devices!$A$2:$D$2077,4,FALSE)</f>
        <v>8725</v>
      </c>
      <c r="X1860" s="94">
        <f t="shared" si="1521"/>
        <v>180</v>
      </c>
      <c r="Y1860" s="94"/>
      <c r="Z1860" s="94">
        <f>IF(X1860-J1860&gt;0,X1860-J1860,"0")</f>
        <v>180</v>
      </c>
      <c r="AA1860" s="96">
        <f>IF(Z1860&gt;0,Z1860*L1860,"0")</f>
        <v>14.4</v>
      </c>
      <c r="AB1860" s="91">
        <v>15.89775</v>
      </c>
      <c r="AC1860" s="119"/>
    </row>
    <row r="1861" spans="1:29" s="4" customFormat="1" ht="15" customHeight="1">
      <c r="A1861" s="81" t="s">
        <v>5196</v>
      </c>
      <c r="B1861" s="90">
        <v>1071527500</v>
      </c>
      <c r="C1861" s="91">
        <f>SUM(U1861+AA1861)</f>
        <v>4.3934000000000006</v>
      </c>
      <c r="D1861" s="294">
        <v>12356416</v>
      </c>
      <c r="E1861" s="90" t="s">
        <v>2027</v>
      </c>
      <c r="F1861" s="90" t="s">
        <v>4235</v>
      </c>
      <c r="G1861" s="90" t="s">
        <v>4009</v>
      </c>
      <c r="H1861" s="93" t="s">
        <v>5197</v>
      </c>
      <c r="I1861" s="94">
        <v>0</v>
      </c>
      <c r="J1861" s="94">
        <v>0</v>
      </c>
      <c r="K1861" s="95">
        <v>1.9970000000000002E-2</v>
      </c>
      <c r="L1861" s="96">
        <v>0.08</v>
      </c>
      <c r="M1861" s="96">
        <f t="shared" ref="M1861" si="1556">I1861*K1861</f>
        <v>0</v>
      </c>
      <c r="N1861" s="96">
        <f t="shared" ref="N1861" si="1557">J1861*L1861</f>
        <v>0</v>
      </c>
      <c r="O1861" s="96" t="s">
        <v>27</v>
      </c>
      <c r="P1861" s="187">
        <v>3401</v>
      </c>
      <c r="Q1861" s="98">
        <f>VLOOKUP(H1861,Devices!$A$2:$C$2077,3,FALSE)</f>
        <v>3621</v>
      </c>
      <c r="R1861" s="94">
        <f t="shared" ref="R1861" si="1558">Q1861-P1861</f>
        <v>220</v>
      </c>
      <c r="S1861" s="94"/>
      <c r="T1861" s="94">
        <f>IF(R1861-I1861&gt;0, R1861-I1861,"0")</f>
        <v>220</v>
      </c>
      <c r="U1861" s="96">
        <f>IF(T1861&gt;0,T1861*K1861,"0")</f>
        <v>4.3934000000000006</v>
      </c>
      <c r="V1861" s="99">
        <v>0</v>
      </c>
      <c r="W1861" s="100">
        <v>0</v>
      </c>
      <c r="X1861" s="94">
        <f t="shared" ref="X1861" si="1559">W1861-V1861</f>
        <v>0</v>
      </c>
      <c r="Y1861" s="94"/>
      <c r="Z1861" s="94" t="str">
        <f>IF(X1861-J1861&gt;0,X1861-J1861,"0")</f>
        <v>0</v>
      </c>
      <c r="AA1861" s="96">
        <f>IF(Z1861&gt;0,Z1861*L1861,"0")</f>
        <v>0</v>
      </c>
      <c r="AB1861" s="91">
        <v>4.3934000000000006</v>
      </c>
      <c r="AC1861" s="119"/>
    </row>
    <row r="1862" spans="1:29" s="4" customFormat="1" ht="15" customHeight="1">
      <c r="A1862" s="81" t="s">
        <v>2325</v>
      </c>
      <c r="B1862" s="90">
        <v>1058725300</v>
      </c>
      <c r="C1862" s="91">
        <f>SUM(O1862+U1862+AA1862)</f>
        <v>83</v>
      </c>
      <c r="D1862" s="92">
        <v>12355670</v>
      </c>
      <c r="E1862" s="90" t="s">
        <v>2001</v>
      </c>
      <c r="F1862" s="90" t="s">
        <v>2326</v>
      </c>
      <c r="G1862" s="90" t="s">
        <v>2236</v>
      </c>
      <c r="H1862" s="93" t="s">
        <v>2327</v>
      </c>
      <c r="I1862" s="94">
        <v>4000</v>
      </c>
      <c r="J1862" s="94"/>
      <c r="K1862" s="95">
        <v>2.0750000000000001E-2</v>
      </c>
      <c r="L1862" s="96">
        <v>0.08</v>
      </c>
      <c r="M1862" s="96">
        <f t="shared" si="1516"/>
        <v>83</v>
      </c>
      <c r="N1862" s="96">
        <f t="shared" si="1517"/>
        <v>0</v>
      </c>
      <c r="O1862" s="96">
        <f>M1862+N1862</f>
        <v>83</v>
      </c>
      <c r="P1862" s="443">
        <v>32155</v>
      </c>
      <c r="Q1862" s="98">
        <f>VLOOKUP(H1862,Devices!$A$2:$C$2077,3,FALSE)</f>
        <v>32365</v>
      </c>
      <c r="R1862" s="94">
        <f t="shared" si="1518"/>
        <v>210</v>
      </c>
      <c r="S1862" s="94" t="str">
        <f>IF(R1862-I1862&gt;0, R1862-I1862,"0")</f>
        <v>0</v>
      </c>
      <c r="T1862" s="94"/>
      <c r="U1862" s="96">
        <f>IF(S1862&gt;0,S1862*K1862,"0")</f>
        <v>0</v>
      </c>
      <c r="V1862" s="157">
        <v>0</v>
      </c>
      <c r="W1862" s="100">
        <v>0</v>
      </c>
      <c r="X1862" s="94">
        <f t="shared" si="1521"/>
        <v>0</v>
      </c>
      <c r="Y1862" s="94" t="str">
        <f>IF(X1862-J1862&gt;0,X1862-J1862,"0")</f>
        <v>0</v>
      </c>
      <c r="Z1862" s="94"/>
      <c r="AA1862" s="96">
        <f>IF(Y1862&gt;0,Y1862*L1862,"0")</f>
        <v>0</v>
      </c>
      <c r="AB1862" s="91">
        <v>83</v>
      </c>
      <c r="AC1862" s="91"/>
    </row>
    <row r="1863" spans="1:29" s="4" customFormat="1" ht="15" customHeight="1">
      <c r="A1863" s="81" t="s">
        <v>5262</v>
      </c>
      <c r="B1863" s="90">
        <v>1058725300</v>
      </c>
      <c r="C1863" s="91">
        <f>SUM(U1863+AA1863)</f>
        <v>32.910560000000004</v>
      </c>
      <c r="D1863" s="294">
        <v>12355814</v>
      </c>
      <c r="E1863" s="90" t="s">
        <v>2001</v>
      </c>
      <c r="F1863" s="90" t="s">
        <v>2002</v>
      </c>
      <c r="G1863" s="90" t="s">
        <v>4009</v>
      </c>
      <c r="H1863" s="93" t="s">
        <v>5263</v>
      </c>
      <c r="I1863" s="94">
        <v>0</v>
      </c>
      <c r="J1863" s="94">
        <v>0</v>
      </c>
      <c r="K1863" s="95">
        <v>1.9970000000000002E-2</v>
      </c>
      <c r="L1863" s="96">
        <v>0.08</v>
      </c>
      <c r="M1863" s="96">
        <f t="shared" ref="M1863:N1864" si="1560">I1863*K1863</f>
        <v>0</v>
      </c>
      <c r="N1863" s="96">
        <f t="shared" si="1560"/>
        <v>0</v>
      </c>
      <c r="O1863" s="96" t="s">
        <v>27</v>
      </c>
      <c r="P1863" s="187">
        <v>12827</v>
      </c>
      <c r="Q1863" s="98">
        <f>VLOOKUP(H1863,Devices!$A$2:$C$2077,3,FALSE)</f>
        <v>14475</v>
      </c>
      <c r="R1863" s="94">
        <f>Q1863-P1863</f>
        <v>1648</v>
      </c>
      <c r="S1863" s="94"/>
      <c r="T1863" s="94">
        <f>IF(R1863-I1863&gt;0, R1863-I1863,"0")</f>
        <v>1648</v>
      </c>
      <c r="U1863" s="96">
        <f>IF(T1863&gt;0,T1863*K1863,"0")</f>
        <v>32.910560000000004</v>
      </c>
      <c r="V1863" s="99">
        <v>0</v>
      </c>
      <c r="W1863" s="100">
        <v>0</v>
      </c>
      <c r="X1863" s="94">
        <f>W1863-V1863</f>
        <v>0</v>
      </c>
      <c r="Y1863" s="94"/>
      <c r="Z1863" s="94" t="str">
        <f>IF(X1863-J1863&gt;0,X1863-J1863,"0")</f>
        <v>0</v>
      </c>
      <c r="AA1863" s="96">
        <f>IF(Z1863&gt;0,Z1863*L1863,"0")</f>
        <v>0</v>
      </c>
      <c r="AB1863" s="91">
        <v>32.910560000000004</v>
      </c>
      <c r="AC1863" s="119"/>
    </row>
    <row r="1864" spans="1:29" s="4" customFormat="1" ht="15" customHeight="1">
      <c r="A1864" s="81" t="s">
        <v>5481</v>
      </c>
      <c r="B1864" s="90">
        <v>1058725300</v>
      </c>
      <c r="C1864" s="91">
        <f>SUM(O1864+U1864+AA1864)</f>
        <v>83</v>
      </c>
      <c r="D1864" s="92">
        <v>12356441</v>
      </c>
      <c r="E1864" s="90" t="s">
        <v>2001</v>
      </c>
      <c r="F1864" s="90" t="s">
        <v>4385</v>
      </c>
      <c r="G1864" s="90" t="s">
        <v>2236</v>
      </c>
      <c r="H1864" s="93" t="s">
        <v>5432</v>
      </c>
      <c r="I1864" s="94">
        <v>4000</v>
      </c>
      <c r="J1864" s="94"/>
      <c r="K1864" s="95">
        <v>2.0750000000000001E-2</v>
      </c>
      <c r="L1864" s="96">
        <v>0.08</v>
      </c>
      <c r="M1864" s="96">
        <f t="shared" si="1560"/>
        <v>83</v>
      </c>
      <c r="N1864" s="96">
        <f t="shared" si="1560"/>
        <v>0</v>
      </c>
      <c r="O1864" s="96">
        <f>M1864+N1864</f>
        <v>83</v>
      </c>
      <c r="P1864" s="443">
        <v>20456</v>
      </c>
      <c r="Q1864" s="98">
        <f>VLOOKUP(H1864,Devices!$A$2:$C$2077,3,FALSE)</f>
        <v>23143</v>
      </c>
      <c r="R1864" s="94">
        <f>Q1864-P1864</f>
        <v>2687</v>
      </c>
      <c r="S1864" s="94" t="str">
        <f>IF(R1864-I1864&gt;0, R1864-I1864,"0")</f>
        <v>0</v>
      </c>
      <c r="T1864" s="94"/>
      <c r="U1864" s="96">
        <f>IF(S1864&gt;0,S1864*K1864,"0")</f>
        <v>0</v>
      </c>
      <c r="V1864" s="157">
        <v>0</v>
      </c>
      <c r="W1864" s="100">
        <v>0</v>
      </c>
      <c r="X1864" s="94">
        <f>W1864-V1864</f>
        <v>0</v>
      </c>
      <c r="Y1864" s="94" t="str">
        <f>IF(X1864-J1864&gt;0,X1864-J1864,"0")</f>
        <v>0</v>
      </c>
      <c r="Z1864" s="94"/>
      <c r="AA1864" s="96">
        <f>IF(Y1864&gt;0,Y1864*L1864,"0")</f>
        <v>0</v>
      </c>
      <c r="AB1864" s="91">
        <v>83</v>
      </c>
      <c r="AC1864" s="91"/>
    </row>
    <row r="1865" spans="1:29" s="4" customFormat="1" ht="15" customHeight="1">
      <c r="A1865" s="81" t="s">
        <v>6757</v>
      </c>
      <c r="B1865" s="90">
        <v>1058725300</v>
      </c>
      <c r="C1865" s="91">
        <f>SUM(O1865+U1865+AA1865)</f>
        <v>176.51999999999998</v>
      </c>
      <c r="D1865" s="92">
        <v>13586808</v>
      </c>
      <c r="E1865" s="90" t="s">
        <v>2001</v>
      </c>
      <c r="F1865" s="90" t="s">
        <v>6758</v>
      </c>
      <c r="G1865" s="90" t="s">
        <v>2362</v>
      </c>
      <c r="H1865" s="93" t="s">
        <v>6759</v>
      </c>
      <c r="I1865" s="94">
        <v>4000</v>
      </c>
      <c r="J1865" s="94">
        <v>100</v>
      </c>
      <c r="K1865" s="95">
        <v>2.0750000000000001E-2</v>
      </c>
      <c r="L1865" s="96">
        <v>0.08</v>
      </c>
      <c r="M1865" s="96">
        <f t="shared" ref="M1865" si="1561">I1865*K1865</f>
        <v>83</v>
      </c>
      <c r="N1865" s="96">
        <f t="shared" ref="N1865" si="1562">J1865*L1865</f>
        <v>8</v>
      </c>
      <c r="O1865" s="96">
        <f>M1865+N1865</f>
        <v>91</v>
      </c>
      <c r="P1865" s="443">
        <v>1</v>
      </c>
      <c r="Q1865" s="98">
        <f>VLOOKUP(H1865,Devices!$A$2:$C$2077,3,FALSE)</f>
        <v>1798</v>
      </c>
      <c r="R1865" s="94">
        <f>Q1865-P1865</f>
        <v>1797</v>
      </c>
      <c r="S1865" s="94" t="str">
        <f>IF(R1865-I1865&gt;0, R1865-I1865,"0")</f>
        <v>0</v>
      </c>
      <c r="T1865" s="94"/>
      <c r="U1865" s="96">
        <f>IF(S1865&gt;0,S1865*K1865,"0")</f>
        <v>0</v>
      </c>
      <c r="V1865" s="157">
        <v>0</v>
      </c>
      <c r="W1865" s="100">
        <f>VLOOKUP(H1865,Devices!$A$2:$D$2077,4,FALSE)</f>
        <v>1169</v>
      </c>
      <c r="X1865" s="94">
        <f>W1865-V1865</f>
        <v>1169</v>
      </c>
      <c r="Y1865" s="94">
        <f>IF(X1865-J1865&gt;0,X1865-J1865,"0")</f>
        <v>1069</v>
      </c>
      <c r="Z1865" s="94"/>
      <c r="AA1865" s="96">
        <f>IF(Y1865&gt;0,Y1865*L1865,"0")</f>
        <v>85.52</v>
      </c>
      <c r="AB1865" s="91">
        <v>176.51999999999998</v>
      </c>
      <c r="AC1865" s="91"/>
    </row>
    <row r="1866" spans="1:29" s="4" customFormat="1" ht="15" customHeight="1">
      <c r="A1866" s="81">
        <v>247</v>
      </c>
      <c r="B1866" s="90">
        <v>1058714350</v>
      </c>
      <c r="C1866" s="91">
        <f>SUM(U1866+AA1866)</f>
        <v>136.75456</v>
      </c>
      <c r="D1866" s="294">
        <v>12355215</v>
      </c>
      <c r="E1866" s="90" t="s">
        <v>2526</v>
      </c>
      <c r="F1866" s="90" t="s">
        <v>4981</v>
      </c>
      <c r="G1866" s="90" t="s">
        <v>40</v>
      </c>
      <c r="H1866" s="93" t="s">
        <v>248</v>
      </c>
      <c r="I1866" s="94">
        <v>0</v>
      </c>
      <c r="J1866" s="94">
        <v>0</v>
      </c>
      <c r="K1866" s="95">
        <v>1.9970000000000002E-2</v>
      </c>
      <c r="L1866" s="96">
        <v>0.08</v>
      </c>
      <c r="M1866" s="96">
        <f t="shared" si="1516"/>
        <v>0</v>
      </c>
      <c r="N1866" s="96">
        <f t="shared" si="1517"/>
        <v>0</v>
      </c>
      <c r="O1866" s="96" t="s">
        <v>27</v>
      </c>
      <c r="P1866" s="131">
        <v>476451</v>
      </c>
      <c r="Q1866" s="98">
        <f>VLOOKUP(H1866,Devices!$A$2:$C$2077,3,FALSE)</f>
        <v>483299</v>
      </c>
      <c r="R1866" s="94">
        <f t="shared" si="1518"/>
        <v>6848</v>
      </c>
      <c r="S1866" s="94"/>
      <c r="T1866" s="94">
        <f>IF(R1866-I1866&gt;0, R1866-I1866,"0")</f>
        <v>6848</v>
      </c>
      <c r="U1866" s="96">
        <f>IF(T1866&gt;0,T1866*K1866,"0")</f>
        <v>136.75456</v>
      </c>
      <c r="V1866" s="99">
        <v>0</v>
      </c>
      <c r="W1866" s="100">
        <v>0</v>
      </c>
      <c r="X1866" s="94">
        <f t="shared" si="1521"/>
        <v>0</v>
      </c>
      <c r="Y1866" s="94"/>
      <c r="Z1866" s="94" t="str">
        <f>IF(X1866-J1866&gt;0,X1866-J1866,"0")</f>
        <v>0</v>
      </c>
      <c r="AA1866" s="96">
        <f>IF(Z1866&gt;0,Z1866*L1866,"0")</f>
        <v>0</v>
      </c>
      <c r="AB1866" s="91">
        <v>136.75456</v>
      </c>
      <c r="AC1866" s="119"/>
    </row>
    <row r="1867" spans="1:29" s="4" customFormat="1" ht="15" customHeight="1">
      <c r="A1867" s="81"/>
      <c r="B1867" s="90">
        <v>1058714600</v>
      </c>
      <c r="C1867" s="91"/>
      <c r="D1867" s="92"/>
      <c r="E1867" s="90" t="s">
        <v>2526</v>
      </c>
      <c r="F1867" s="90"/>
      <c r="G1867" s="90"/>
      <c r="H1867" s="93"/>
      <c r="I1867" s="94"/>
      <c r="J1867" s="94"/>
      <c r="K1867" s="95"/>
      <c r="L1867" s="96"/>
      <c r="M1867" s="96"/>
      <c r="N1867" s="96"/>
      <c r="O1867" s="96"/>
      <c r="P1867" s="443"/>
      <c r="Q1867" s="98"/>
      <c r="R1867" s="94"/>
      <c r="S1867" s="94"/>
      <c r="T1867" s="94"/>
      <c r="U1867" s="96"/>
      <c r="V1867" s="157"/>
      <c r="W1867" s="100"/>
      <c r="X1867" s="94"/>
      <c r="Y1867" s="94"/>
      <c r="Z1867" s="94"/>
      <c r="AA1867" s="96"/>
      <c r="AB1867" s="91"/>
      <c r="AC1867" s="91"/>
    </row>
    <row r="1868" spans="1:29" s="4" customFormat="1" ht="15" customHeight="1">
      <c r="A1868" s="81">
        <v>247</v>
      </c>
      <c r="B1868" s="90">
        <v>1058714450</v>
      </c>
      <c r="C1868" s="91">
        <f>SUM(U1868+AA1868)</f>
        <v>178.11243000000002</v>
      </c>
      <c r="D1868" s="294">
        <v>12354906</v>
      </c>
      <c r="E1868" s="90" t="s">
        <v>2526</v>
      </c>
      <c r="F1868" s="90" t="s">
        <v>5509</v>
      </c>
      <c r="G1868" s="90" t="s">
        <v>851</v>
      </c>
      <c r="H1868" s="93" t="s">
        <v>2003</v>
      </c>
      <c r="I1868" s="94">
        <v>0</v>
      </c>
      <c r="J1868" s="94">
        <v>0</v>
      </c>
      <c r="K1868" s="95">
        <v>1.9970000000000002E-2</v>
      </c>
      <c r="L1868" s="96">
        <v>0.08</v>
      </c>
      <c r="M1868" s="96">
        <f>I1868*K1868</f>
        <v>0</v>
      </c>
      <c r="N1868" s="96">
        <f>J1868*L1868</f>
        <v>0</v>
      </c>
      <c r="O1868" s="96" t="s">
        <v>27</v>
      </c>
      <c r="P1868" s="131">
        <v>385420</v>
      </c>
      <c r="Q1868" s="98">
        <f>VLOOKUP(H1868,Devices!$A$2:$C$2077,3,FALSE)</f>
        <v>394339</v>
      </c>
      <c r="R1868" s="94">
        <f>Q1868-P1868</f>
        <v>8919</v>
      </c>
      <c r="S1868" s="94"/>
      <c r="T1868" s="94">
        <f>IF(R1868-I1868&gt;0, R1868-I1868,"0")</f>
        <v>8919</v>
      </c>
      <c r="U1868" s="96">
        <f>IF(T1868&gt;0,T1868*K1868,"0")</f>
        <v>178.11243000000002</v>
      </c>
      <c r="V1868" s="99">
        <v>0</v>
      </c>
      <c r="W1868" s="100">
        <v>0</v>
      </c>
      <c r="X1868" s="94">
        <f>W1868-V1868</f>
        <v>0</v>
      </c>
      <c r="Y1868" s="94"/>
      <c r="Z1868" s="94" t="str">
        <f>IF(X1868-J1868&gt;0,X1868-J1868,"0")</f>
        <v>0</v>
      </c>
      <c r="AA1868" s="96">
        <f>IF(Z1868&gt;0,Z1868*L1868,"0")</f>
        <v>0</v>
      </c>
      <c r="AB1868" s="91">
        <v>178.11243000000002</v>
      </c>
      <c r="AC1868" s="119"/>
    </row>
    <row r="1869" spans="1:29" s="4" customFormat="1" ht="15" customHeight="1">
      <c r="A1869" s="81">
        <v>247</v>
      </c>
      <c r="B1869" s="90">
        <v>1058714350</v>
      </c>
      <c r="C1869" s="91">
        <f>SUM(U1869+AA1869)</f>
        <v>162.71556000000001</v>
      </c>
      <c r="D1869" s="294">
        <v>12355026</v>
      </c>
      <c r="E1869" s="90" t="s">
        <v>2526</v>
      </c>
      <c r="F1869" s="90" t="s">
        <v>2004</v>
      </c>
      <c r="G1869" s="90" t="s">
        <v>851</v>
      </c>
      <c r="H1869" s="93" t="s">
        <v>2005</v>
      </c>
      <c r="I1869" s="94">
        <v>0</v>
      </c>
      <c r="J1869" s="94">
        <v>0</v>
      </c>
      <c r="K1869" s="95">
        <v>1.9970000000000002E-2</v>
      </c>
      <c r="L1869" s="96">
        <v>0.08</v>
      </c>
      <c r="M1869" s="96">
        <f>I1869*K1869</f>
        <v>0</v>
      </c>
      <c r="N1869" s="96">
        <f>J1869*L1869</f>
        <v>0</v>
      </c>
      <c r="O1869" s="96" t="s">
        <v>27</v>
      </c>
      <c r="P1869" s="131">
        <v>485875</v>
      </c>
      <c r="Q1869" s="98">
        <f>VLOOKUP(H1869,Devices!$A$2:$C$2077,3,FALSE)</f>
        <v>494023</v>
      </c>
      <c r="R1869" s="94">
        <f>Q1869-P1869</f>
        <v>8148</v>
      </c>
      <c r="S1869" s="94"/>
      <c r="T1869" s="94">
        <f>IF(R1869-I1869&gt;0, R1869-I1869,"0")</f>
        <v>8148</v>
      </c>
      <c r="U1869" s="96">
        <f>IF(T1869&gt;0,T1869*K1869,"0")</f>
        <v>162.71556000000001</v>
      </c>
      <c r="V1869" s="99">
        <v>0</v>
      </c>
      <c r="W1869" s="100">
        <v>0</v>
      </c>
      <c r="X1869" s="94">
        <f>W1869-V1869</f>
        <v>0</v>
      </c>
      <c r="Y1869" s="94"/>
      <c r="Z1869" s="94" t="str">
        <f>IF(X1869-J1869&gt;0,X1869-J1869,"0")</f>
        <v>0</v>
      </c>
      <c r="AA1869" s="96">
        <f>IF(Z1869&gt;0,Z1869*L1869,"0")</f>
        <v>0</v>
      </c>
      <c r="AB1869" s="91">
        <v>162.71556000000001</v>
      </c>
      <c r="AC1869" s="119"/>
    </row>
    <row r="1870" spans="1:29" s="4" customFormat="1" ht="15" customHeight="1">
      <c r="A1870" s="81"/>
      <c r="B1870" s="90">
        <v>1058714600</v>
      </c>
      <c r="C1870" s="91"/>
      <c r="D1870" s="294"/>
      <c r="E1870" s="90" t="s">
        <v>2526</v>
      </c>
      <c r="F1870" s="90"/>
      <c r="G1870" s="90"/>
      <c r="H1870" s="93"/>
      <c r="I1870" s="94"/>
      <c r="J1870" s="94"/>
      <c r="K1870" s="95"/>
      <c r="L1870" s="96"/>
      <c r="M1870" s="96"/>
      <c r="N1870" s="96"/>
      <c r="O1870" s="96"/>
      <c r="P1870" s="131"/>
      <c r="Q1870" s="98"/>
      <c r="R1870" s="94"/>
      <c r="S1870" s="94"/>
      <c r="T1870" s="94"/>
      <c r="U1870" s="96"/>
      <c r="V1870" s="99"/>
      <c r="W1870" s="100"/>
      <c r="X1870" s="94"/>
      <c r="Y1870" s="94"/>
      <c r="Z1870" s="94"/>
      <c r="AA1870" s="96"/>
      <c r="AB1870" s="91"/>
      <c r="AC1870" s="119"/>
    </row>
    <row r="1871" spans="1:29" s="4" customFormat="1" ht="15" customHeight="1">
      <c r="A1871" s="81">
        <v>248</v>
      </c>
      <c r="B1871" s="90">
        <v>1058717210</v>
      </c>
      <c r="C1871" s="91">
        <f>SUM(U1871+AA1871)</f>
        <v>11.378530000000001</v>
      </c>
      <c r="D1871" s="294">
        <v>12355549</v>
      </c>
      <c r="E1871" s="90" t="s">
        <v>1999</v>
      </c>
      <c r="F1871" s="90" t="s">
        <v>2014</v>
      </c>
      <c r="G1871" s="90" t="s">
        <v>1971</v>
      </c>
      <c r="H1871" s="93" t="s">
        <v>2015</v>
      </c>
      <c r="I1871" s="94">
        <v>0</v>
      </c>
      <c r="J1871" s="94">
        <v>0</v>
      </c>
      <c r="K1871" s="95">
        <v>1.9970000000000002E-2</v>
      </c>
      <c r="L1871" s="96">
        <v>0.08</v>
      </c>
      <c r="M1871" s="96">
        <f t="shared" ref="M1871:M1891" si="1563">I1871*K1871</f>
        <v>0</v>
      </c>
      <c r="N1871" s="96">
        <f t="shared" ref="N1871:N1891" si="1564">J1871*L1871</f>
        <v>0</v>
      </c>
      <c r="O1871" s="96" t="s">
        <v>27</v>
      </c>
      <c r="P1871" s="97">
        <v>8356</v>
      </c>
      <c r="Q1871" s="98">
        <f>VLOOKUP(H1871,Devices!$A$2:$C$2077,3,FALSE)</f>
        <v>8405</v>
      </c>
      <c r="R1871" s="94">
        <f t="shared" ref="R1871:R1891" si="1565">Q1871-P1871</f>
        <v>49</v>
      </c>
      <c r="S1871" s="94"/>
      <c r="T1871" s="94">
        <f t="shared" ref="T1871:T1873" si="1566">IF(R1871-I1871&gt;0, R1871-I1871,"0")</f>
        <v>49</v>
      </c>
      <c r="U1871" s="96">
        <f t="shared" ref="U1871:U1873" si="1567">IF(T1871&gt;0,T1871*K1871,"0")</f>
        <v>0.97853000000000012</v>
      </c>
      <c r="V1871" s="99">
        <v>20221</v>
      </c>
      <c r="W1871" s="100">
        <f>VLOOKUP(H1871,Devices!$A$2:$D$2077,4,FALSE)</f>
        <v>20351</v>
      </c>
      <c r="X1871" s="94">
        <f t="shared" ref="X1871:X1891" si="1568">W1871-V1871</f>
        <v>130</v>
      </c>
      <c r="Y1871" s="94"/>
      <c r="Z1871" s="94">
        <f t="shared" ref="Z1871:Z1891" si="1569">IF(X1871-J1871&gt;0,X1871-J1871,"0")</f>
        <v>130</v>
      </c>
      <c r="AA1871" s="96">
        <f t="shared" ref="AA1871:AA1873" si="1570">IF(Z1871&gt;0,Z1871*L1871,"0")</f>
        <v>10.4</v>
      </c>
      <c r="AB1871" s="91">
        <v>11.378530000000001</v>
      </c>
      <c r="AC1871" s="91"/>
    </row>
    <row r="1872" spans="1:29" s="4" customFormat="1" ht="15" customHeight="1">
      <c r="A1872" s="81">
        <v>248</v>
      </c>
      <c r="B1872" s="90">
        <v>1058716310</v>
      </c>
      <c r="C1872" s="91">
        <f>SUM(U1872+AA1872)</f>
        <v>44.732800000000005</v>
      </c>
      <c r="D1872" s="294">
        <v>12355321</v>
      </c>
      <c r="E1872" s="90" t="s">
        <v>1999</v>
      </c>
      <c r="F1872" s="90" t="s">
        <v>2016</v>
      </c>
      <c r="G1872" s="90" t="s">
        <v>40</v>
      </c>
      <c r="H1872" s="93" t="s">
        <v>2017</v>
      </c>
      <c r="I1872" s="94">
        <v>0</v>
      </c>
      <c r="J1872" s="94">
        <v>0</v>
      </c>
      <c r="K1872" s="95">
        <v>1.9970000000000002E-2</v>
      </c>
      <c r="L1872" s="96">
        <v>0.08</v>
      </c>
      <c r="M1872" s="96">
        <f t="shared" si="1563"/>
        <v>0</v>
      </c>
      <c r="N1872" s="96">
        <f t="shared" si="1564"/>
        <v>0</v>
      </c>
      <c r="O1872" s="96" t="s">
        <v>27</v>
      </c>
      <c r="P1872" s="97">
        <v>234030</v>
      </c>
      <c r="Q1872" s="98">
        <f>VLOOKUP(H1872,[1]Billing!$I$2:$S$2302,11,FALSE)</f>
        <v>236270</v>
      </c>
      <c r="R1872" s="94">
        <f t="shared" si="1565"/>
        <v>2240</v>
      </c>
      <c r="S1872" s="94"/>
      <c r="T1872" s="94">
        <f t="shared" si="1566"/>
        <v>2240</v>
      </c>
      <c r="U1872" s="96">
        <f t="shared" si="1567"/>
        <v>44.732800000000005</v>
      </c>
      <c r="V1872" s="99">
        <v>0</v>
      </c>
      <c r="W1872" s="100">
        <f>VLOOKUP(H1872,[1]Billing!$I$2:$Y$2302,17,FALSE)</f>
        <v>0</v>
      </c>
      <c r="X1872" s="94">
        <f t="shared" si="1568"/>
        <v>0</v>
      </c>
      <c r="Y1872" s="94"/>
      <c r="Z1872" s="94" t="str">
        <f t="shared" si="1569"/>
        <v>0</v>
      </c>
      <c r="AA1872" s="96">
        <f t="shared" si="1570"/>
        <v>0</v>
      </c>
      <c r="AB1872" s="91">
        <v>44.732800000000005</v>
      </c>
      <c r="AC1872" s="91"/>
    </row>
    <row r="1873" spans="1:32" s="4" customFormat="1" ht="15" customHeight="1">
      <c r="A1873" s="81">
        <v>248</v>
      </c>
      <c r="B1873" s="90">
        <v>1058717210</v>
      </c>
      <c r="C1873" s="91">
        <f>SUM(U1873+AA1873)</f>
        <v>87.947880000000012</v>
      </c>
      <c r="D1873" s="294">
        <v>12355322</v>
      </c>
      <c r="E1873" s="90" t="s">
        <v>1999</v>
      </c>
      <c r="F1873" s="90" t="s">
        <v>2018</v>
      </c>
      <c r="G1873" s="90" t="s">
        <v>113</v>
      </c>
      <c r="H1873" s="93" t="s">
        <v>2019</v>
      </c>
      <c r="I1873" s="94">
        <v>0</v>
      </c>
      <c r="J1873" s="94">
        <v>0</v>
      </c>
      <c r="K1873" s="95">
        <v>1.9970000000000002E-2</v>
      </c>
      <c r="L1873" s="96">
        <v>0.08</v>
      </c>
      <c r="M1873" s="96">
        <f t="shared" si="1563"/>
        <v>0</v>
      </c>
      <c r="N1873" s="96">
        <f t="shared" si="1564"/>
        <v>0</v>
      </c>
      <c r="O1873" s="96" t="s">
        <v>27</v>
      </c>
      <c r="P1873" s="97">
        <v>332659</v>
      </c>
      <c r="Q1873" s="98">
        <f>VLOOKUP(H1873,Devices!$A$2:$C$2077,3,FALSE)</f>
        <v>337063</v>
      </c>
      <c r="R1873" s="94">
        <f t="shared" si="1565"/>
        <v>4404</v>
      </c>
      <c r="S1873" s="94"/>
      <c r="T1873" s="94">
        <f t="shared" si="1566"/>
        <v>4404</v>
      </c>
      <c r="U1873" s="96">
        <f t="shared" si="1567"/>
        <v>87.947880000000012</v>
      </c>
      <c r="V1873" s="99">
        <v>0</v>
      </c>
      <c r="W1873" s="100">
        <v>0</v>
      </c>
      <c r="X1873" s="94">
        <f t="shared" si="1568"/>
        <v>0</v>
      </c>
      <c r="Y1873" s="94"/>
      <c r="Z1873" s="94" t="str">
        <f t="shared" si="1569"/>
        <v>0</v>
      </c>
      <c r="AA1873" s="96">
        <f t="shared" si="1570"/>
        <v>0</v>
      </c>
      <c r="AB1873" s="91">
        <v>87.947880000000012</v>
      </c>
      <c r="AC1873" s="91"/>
    </row>
    <row r="1874" spans="1:32" s="4" customFormat="1" ht="15" customHeight="1">
      <c r="A1874" s="81" t="s">
        <v>2771</v>
      </c>
      <c r="B1874" s="90">
        <v>1058716210</v>
      </c>
      <c r="C1874" s="91">
        <f>SUM(O1874+U1874+AA1874)</f>
        <v>100.44</v>
      </c>
      <c r="D1874" s="92">
        <v>12355819</v>
      </c>
      <c r="E1874" s="90" t="s">
        <v>1999</v>
      </c>
      <c r="F1874" s="90" t="s">
        <v>4038</v>
      </c>
      <c r="G1874" s="90" t="s">
        <v>2362</v>
      </c>
      <c r="H1874" s="93" t="s">
        <v>2772</v>
      </c>
      <c r="I1874" s="94">
        <v>4000</v>
      </c>
      <c r="J1874" s="94">
        <v>100</v>
      </c>
      <c r="K1874" s="95">
        <v>2.0750000000000001E-2</v>
      </c>
      <c r="L1874" s="96">
        <v>0.08</v>
      </c>
      <c r="M1874" s="96">
        <f t="shared" si="1563"/>
        <v>83</v>
      </c>
      <c r="N1874" s="96">
        <f t="shared" si="1564"/>
        <v>8</v>
      </c>
      <c r="O1874" s="96">
        <f>M1874+N1874</f>
        <v>91</v>
      </c>
      <c r="P1874" s="443">
        <v>8564</v>
      </c>
      <c r="Q1874" s="98">
        <f>VLOOKUP(H1874,Devices!$A$2:$C$2077,3,FALSE)</f>
        <v>8648</v>
      </c>
      <c r="R1874" s="94">
        <f t="shared" si="1565"/>
        <v>84</v>
      </c>
      <c r="S1874" s="94" t="str">
        <f>IF(R1874-I1874&gt;0, R1874-I1874,"0")</f>
        <v>0</v>
      </c>
      <c r="T1874" s="94"/>
      <c r="U1874" s="96">
        <f>IF(S1874&gt;0,S1874*K1874,"0")</f>
        <v>0</v>
      </c>
      <c r="V1874" s="157">
        <v>21966</v>
      </c>
      <c r="W1874" s="100">
        <f>VLOOKUP(H1874,Devices!$A$2:$D$2077,4,FALSE)</f>
        <v>22184</v>
      </c>
      <c r="X1874" s="94">
        <f t="shared" si="1568"/>
        <v>218</v>
      </c>
      <c r="Y1874" s="94">
        <f>IF(X1874-J1874&gt;0,X1874-J1874,"0")</f>
        <v>118</v>
      </c>
      <c r="Z1874" s="94">
        <f t="shared" si="1569"/>
        <v>118</v>
      </c>
      <c r="AA1874" s="96">
        <f>IF(Y1874&gt;0,Y1874*L1874,"0")</f>
        <v>9.44</v>
      </c>
      <c r="AB1874" s="91">
        <v>100.44</v>
      </c>
      <c r="AC1874" s="91"/>
      <c r="AF1874"/>
    </row>
    <row r="1875" spans="1:32" s="4" customFormat="1" ht="15" customHeight="1">
      <c r="A1875" s="81" t="s">
        <v>5036</v>
      </c>
      <c r="B1875" s="90">
        <v>1058716500</v>
      </c>
      <c r="C1875" s="91">
        <f>SUM(U1875+AA1875)</f>
        <v>313.90843000000001</v>
      </c>
      <c r="D1875" s="294">
        <v>12356372</v>
      </c>
      <c r="E1875" s="90" t="s">
        <v>1999</v>
      </c>
      <c r="F1875" s="90" t="s">
        <v>3099</v>
      </c>
      <c r="G1875" s="90" t="s">
        <v>2200</v>
      </c>
      <c r="H1875" s="93" t="s">
        <v>4994</v>
      </c>
      <c r="I1875" s="94">
        <v>0</v>
      </c>
      <c r="J1875" s="94">
        <v>0</v>
      </c>
      <c r="K1875" s="95">
        <v>1.9970000000000002E-2</v>
      </c>
      <c r="L1875" s="96">
        <v>0.08</v>
      </c>
      <c r="M1875" s="96">
        <f t="shared" ref="M1875:N1875" si="1571">I1875*K1875</f>
        <v>0</v>
      </c>
      <c r="N1875" s="96">
        <f t="shared" si="1571"/>
        <v>0</v>
      </c>
      <c r="O1875" s="96" t="s">
        <v>27</v>
      </c>
      <c r="P1875" s="97">
        <v>199828</v>
      </c>
      <c r="Q1875" s="98">
        <f>VLOOKUP(H1875,Devices!$A$2:$C$2077,3,FALSE)</f>
        <v>215547</v>
      </c>
      <c r="R1875" s="94">
        <f>Q1875-P1875</f>
        <v>15719</v>
      </c>
      <c r="S1875" s="94"/>
      <c r="T1875" s="94">
        <f>IF(R1875-I1875&gt;0, R1875-I1875,"0")</f>
        <v>15719</v>
      </c>
      <c r="U1875" s="96">
        <f>IF(T1875&gt;0,T1875*K1875,"0")</f>
        <v>313.90843000000001</v>
      </c>
      <c r="V1875" s="99">
        <v>0</v>
      </c>
      <c r="W1875" s="100">
        <v>0</v>
      </c>
      <c r="X1875" s="94">
        <f>W1875-V1875</f>
        <v>0</v>
      </c>
      <c r="Y1875" s="94"/>
      <c r="Z1875" s="94" t="str">
        <f>IF(X1875-J1875&gt;0,X1875-J1875,"0")</f>
        <v>0</v>
      </c>
      <c r="AA1875" s="96">
        <f>IF(Z1875&gt;0,Z1875*L1875,"0")</f>
        <v>0</v>
      </c>
      <c r="AB1875" s="91">
        <v>313.90843000000001</v>
      </c>
      <c r="AC1875" s="91"/>
      <c r="AF1875"/>
    </row>
    <row r="1876" spans="1:32" s="4" customFormat="1" ht="15" customHeight="1">
      <c r="A1876" s="81" t="s">
        <v>5735</v>
      </c>
      <c r="B1876" s="90">
        <v>1058717210</v>
      </c>
      <c r="C1876" s="91">
        <f>SUM(U1876+AA1876)</f>
        <v>76.045760000000001</v>
      </c>
      <c r="D1876" s="294">
        <v>12355518</v>
      </c>
      <c r="E1876" s="90" t="s">
        <v>1999</v>
      </c>
      <c r="F1876" s="90" t="s">
        <v>5736</v>
      </c>
      <c r="G1876" s="90" t="s">
        <v>40</v>
      </c>
      <c r="H1876" s="93" t="s">
        <v>5737</v>
      </c>
      <c r="I1876" s="94">
        <v>0</v>
      </c>
      <c r="J1876" s="94">
        <v>0</v>
      </c>
      <c r="K1876" s="95">
        <v>1.9970000000000002E-2</v>
      </c>
      <c r="L1876" s="96">
        <v>0.08</v>
      </c>
      <c r="M1876" s="96">
        <f t="shared" ref="M1876" si="1572">I1876*K1876</f>
        <v>0</v>
      </c>
      <c r="N1876" s="96">
        <f t="shared" ref="N1876" si="1573">J1876*L1876</f>
        <v>0</v>
      </c>
      <c r="O1876" s="96" t="s">
        <v>27</v>
      </c>
      <c r="P1876" s="97">
        <v>394610</v>
      </c>
      <c r="Q1876" s="98">
        <f>VLOOKUP(H1876,Devices!$A$2:$C$2077,3,FALSE)</f>
        <v>398418</v>
      </c>
      <c r="R1876" s="94">
        <f>Q1876-P1876</f>
        <v>3808</v>
      </c>
      <c r="S1876" s="94"/>
      <c r="T1876" s="94">
        <f>IF(R1876-I1876&gt;0, R1876-I1876,"0")</f>
        <v>3808</v>
      </c>
      <c r="U1876" s="96">
        <f>IF(T1876&gt;0,T1876*K1876,"0")</f>
        <v>76.045760000000001</v>
      </c>
      <c r="V1876" s="99">
        <v>0</v>
      </c>
      <c r="W1876" s="100">
        <v>0</v>
      </c>
      <c r="X1876" s="94">
        <f>W1876-V1876</f>
        <v>0</v>
      </c>
      <c r="Y1876" s="94"/>
      <c r="Z1876" s="94" t="str">
        <f>IF(X1876-J1876&gt;0,X1876-J1876,"0")</f>
        <v>0</v>
      </c>
      <c r="AA1876" s="96">
        <f>IF(Z1876&gt;0,Z1876*L1876,"0")</f>
        <v>0</v>
      </c>
      <c r="AB1876" s="91">
        <v>76.045760000000001</v>
      </c>
      <c r="AC1876" s="91"/>
      <c r="AF1876"/>
    </row>
    <row r="1877" spans="1:32" s="4" customFormat="1" ht="15" customHeight="1">
      <c r="A1877" s="81" t="s">
        <v>2641</v>
      </c>
      <c r="B1877" s="90">
        <v>1013199150</v>
      </c>
      <c r="C1877" s="91">
        <f>SUM(U1877+AA1877)</f>
        <v>49.481189999999998</v>
      </c>
      <c r="D1877" s="294">
        <v>12907392</v>
      </c>
      <c r="E1877" s="90" t="s">
        <v>2640</v>
      </c>
      <c r="F1877" s="90" t="s">
        <v>2644</v>
      </c>
      <c r="G1877" s="90" t="s">
        <v>1518</v>
      </c>
      <c r="H1877" s="93" t="s">
        <v>2645</v>
      </c>
      <c r="I1877" s="94">
        <v>0</v>
      </c>
      <c r="J1877" s="94">
        <v>0</v>
      </c>
      <c r="K1877" s="95">
        <v>1.9970000000000002E-2</v>
      </c>
      <c r="L1877" s="96">
        <v>0.08</v>
      </c>
      <c r="M1877" s="96">
        <f t="shared" si="1563"/>
        <v>0</v>
      </c>
      <c r="N1877" s="96">
        <f t="shared" si="1564"/>
        <v>0</v>
      </c>
      <c r="O1877" s="96" t="s">
        <v>27</v>
      </c>
      <c r="P1877" s="97">
        <v>39339</v>
      </c>
      <c r="Q1877" s="98">
        <f>VLOOKUP(H1877,Devices!$A$2:$C$2077,3,FALSE)</f>
        <v>39966</v>
      </c>
      <c r="R1877" s="94">
        <f t="shared" si="1565"/>
        <v>627</v>
      </c>
      <c r="S1877" s="94"/>
      <c r="T1877" s="94">
        <f t="shared" ref="T1877:T1908" si="1574">IF(R1877-I1877&gt;0, R1877-I1877,"0")</f>
        <v>627</v>
      </c>
      <c r="U1877" s="96">
        <f t="shared" ref="U1877:U1908" si="1575">IF(T1877&gt;0,T1877*K1877,"0")</f>
        <v>12.521190000000001</v>
      </c>
      <c r="V1877" s="99">
        <v>40005</v>
      </c>
      <c r="W1877" s="100">
        <f>VLOOKUP(H1877,Devices!$A$2:$D$2077,4,FALSE)</f>
        <v>40467</v>
      </c>
      <c r="X1877" s="94">
        <f t="shared" si="1568"/>
        <v>462</v>
      </c>
      <c r="Y1877" s="94"/>
      <c r="Z1877" s="94">
        <f t="shared" si="1569"/>
        <v>462</v>
      </c>
      <c r="AA1877" s="96">
        <f t="shared" ref="AA1877:AA1908" si="1576">IF(Z1877&gt;0,Z1877*L1877,"0")</f>
        <v>36.96</v>
      </c>
      <c r="AB1877" s="91">
        <v>49.481189999999998</v>
      </c>
      <c r="AC1877" s="91"/>
    </row>
    <row r="1878" spans="1:32" s="4" customFormat="1" ht="15" customHeight="1">
      <c r="A1878" s="81" t="s">
        <v>2641</v>
      </c>
      <c r="B1878" s="90">
        <v>1013199150</v>
      </c>
      <c r="C1878" s="91">
        <f>SUM(U1878+AA1878)</f>
        <v>91.562450000000013</v>
      </c>
      <c r="D1878" s="294">
        <v>12917940</v>
      </c>
      <c r="E1878" s="90" t="s">
        <v>2640</v>
      </c>
      <c r="F1878" s="90" t="s">
        <v>2642</v>
      </c>
      <c r="G1878" s="90" t="s">
        <v>1753</v>
      </c>
      <c r="H1878" s="93" t="s">
        <v>2643</v>
      </c>
      <c r="I1878" s="94">
        <v>0</v>
      </c>
      <c r="J1878" s="94">
        <v>0</v>
      </c>
      <c r="K1878" s="95">
        <v>1.9970000000000002E-2</v>
      </c>
      <c r="L1878" s="96">
        <v>0.08</v>
      </c>
      <c r="M1878" s="96">
        <f t="shared" si="1563"/>
        <v>0</v>
      </c>
      <c r="N1878" s="96">
        <f t="shared" si="1564"/>
        <v>0</v>
      </c>
      <c r="O1878" s="96" t="s">
        <v>27</v>
      </c>
      <c r="P1878" s="97">
        <v>164585</v>
      </c>
      <c r="Q1878" s="98">
        <f>VLOOKUP(H1878,Devices!$A$2:$C$2077,3,FALSE)</f>
        <v>169170</v>
      </c>
      <c r="R1878" s="94">
        <f t="shared" si="1565"/>
        <v>4585</v>
      </c>
      <c r="S1878" s="94"/>
      <c r="T1878" s="94">
        <f t="shared" si="1574"/>
        <v>4585</v>
      </c>
      <c r="U1878" s="96">
        <f t="shared" si="1575"/>
        <v>91.562450000000013</v>
      </c>
      <c r="V1878" s="99">
        <v>0</v>
      </c>
      <c r="W1878" s="100">
        <f>VLOOKUP(H1878,Devices!$A$2:$D$2077,4,FALSE)</f>
        <v>0</v>
      </c>
      <c r="X1878" s="94">
        <f t="shared" si="1568"/>
        <v>0</v>
      </c>
      <c r="Y1878" s="94"/>
      <c r="Z1878" s="94" t="str">
        <f t="shared" si="1569"/>
        <v>0</v>
      </c>
      <c r="AA1878" s="96">
        <f t="shared" si="1576"/>
        <v>0</v>
      </c>
      <c r="AB1878" s="91">
        <v>91.562450000000013</v>
      </c>
      <c r="AC1878" s="91"/>
    </row>
    <row r="1879" spans="1:32" s="4" customFormat="1" ht="15" customHeight="1">
      <c r="A1879" s="81" t="s">
        <v>2641</v>
      </c>
      <c r="B1879" s="90">
        <v>1013199150</v>
      </c>
      <c r="C1879" s="91">
        <f>SUM(U1879+AA1879)</f>
        <v>103.40466000000001</v>
      </c>
      <c r="D1879" s="294">
        <v>12907850</v>
      </c>
      <c r="E1879" s="90" t="s">
        <v>2640</v>
      </c>
      <c r="F1879" s="90" t="s">
        <v>2642</v>
      </c>
      <c r="G1879" s="90" t="s">
        <v>1254</v>
      </c>
      <c r="H1879" s="93" t="s">
        <v>2646</v>
      </c>
      <c r="I1879" s="94">
        <v>0</v>
      </c>
      <c r="J1879" s="94">
        <v>0</v>
      </c>
      <c r="K1879" s="95">
        <v>1.9970000000000002E-2</v>
      </c>
      <c r="L1879" s="96">
        <v>0.08</v>
      </c>
      <c r="M1879" s="96">
        <f t="shared" si="1563"/>
        <v>0</v>
      </c>
      <c r="N1879" s="96">
        <f t="shared" si="1564"/>
        <v>0</v>
      </c>
      <c r="O1879" s="96" t="s">
        <v>27</v>
      </c>
      <c r="P1879" s="97">
        <v>278421</v>
      </c>
      <c r="Q1879" s="98">
        <f>VLOOKUP(H1879,Devices!$A$2:$C$2077,3,FALSE)</f>
        <v>283599</v>
      </c>
      <c r="R1879" s="94">
        <f t="shared" si="1565"/>
        <v>5178</v>
      </c>
      <c r="S1879" s="94"/>
      <c r="T1879" s="94">
        <f t="shared" si="1574"/>
        <v>5178</v>
      </c>
      <c r="U1879" s="96">
        <f t="shared" si="1575"/>
        <v>103.40466000000001</v>
      </c>
      <c r="V1879" s="99">
        <v>0</v>
      </c>
      <c r="W1879" s="100">
        <f>VLOOKUP(H1879,Devices!$A$2:$D$2077,4,FALSE)</f>
        <v>0</v>
      </c>
      <c r="X1879" s="94">
        <f t="shared" si="1568"/>
        <v>0</v>
      </c>
      <c r="Y1879" s="94"/>
      <c r="Z1879" s="94" t="str">
        <f t="shared" si="1569"/>
        <v>0</v>
      </c>
      <c r="AA1879" s="96">
        <f t="shared" si="1576"/>
        <v>0</v>
      </c>
      <c r="AB1879" s="91">
        <v>103.40466000000001</v>
      </c>
      <c r="AC1879" s="91"/>
    </row>
    <row r="1880" spans="1:32" s="4" customFormat="1" ht="15" customHeight="1">
      <c r="A1880" s="81" t="s">
        <v>2641</v>
      </c>
      <c r="B1880" s="90">
        <v>1013199150</v>
      </c>
      <c r="C1880" s="91">
        <f>SUM(U1880+AA1880)</f>
        <v>51.582510000000006</v>
      </c>
      <c r="D1880" s="294">
        <v>12908024</v>
      </c>
      <c r="E1880" s="90" t="s">
        <v>2640</v>
      </c>
      <c r="F1880" s="90" t="s">
        <v>2647</v>
      </c>
      <c r="G1880" s="90" t="s">
        <v>1932</v>
      </c>
      <c r="H1880" s="93" t="s">
        <v>2648</v>
      </c>
      <c r="I1880" s="94">
        <v>0</v>
      </c>
      <c r="J1880" s="94">
        <v>0</v>
      </c>
      <c r="K1880" s="95">
        <v>1.9970000000000002E-2</v>
      </c>
      <c r="L1880" s="96">
        <v>0.08</v>
      </c>
      <c r="M1880" s="96">
        <f t="shared" si="1563"/>
        <v>0</v>
      </c>
      <c r="N1880" s="96">
        <f t="shared" si="1564"/>
        <v>0</v>
      </c>
      <c r="O1880" s="96" t="s">
        <v>27</v>
      </c>
      <c r="P1880" s="97">
        <v>43962</v>
      </c>
      <c r="Q1880" s="98">
        <f>VLOOKUP(H1880,Devices!$A$2:$C$2077,3,FALSE)</f>
        <v>46545</v>
      </c>
      <c r="R1880" s="94">
        <f t="shared" si="1565"/>
        <v>2583</v>
      </c>
      <c r="S1880" s="94"/>
      <c r="T1880" s="94">
        <f t="shared" si="1574"/>
        <v>2583</v>
      </c>
      <c r="U1880" s="96">
        <f t="shared" si="1575"/>
        <v>51.582510000000006</v>
      </c>
      <c r="V1880" s="99">
        <v>0</v>
      </c>
      <c r="W1880" s="100">
        <f>VLOOKUP(H1880,Devices!$A$2:$D$2077,4,FALSE)</f>
        <v>0</v>
      </c>
      <c r="X1880" s="94">
        <f t="shared" si="1568"/>
        <v>0</v>
      </c>
      <c r="Y1880" s="94"/>
      <c r="Z1880" s="94" t="str">
        <f t="shared" si="1569"/>
        <v>0</v>
      </c>
      <c r="AA1880" s="96">
        <f t="shared" si="1576"/>
        <v>0</v>
      </c>
      <c r="AB1880" s="91">
        <v>51.582510000000006</v>
      </c>
      <c r="AC1880" s="91"/>
    </row>
    <row r="1881" spans="1:32" s="4" customFormat="1" ht="15" customHeight="1">
      <c r="A1881" s="81" t="s">
        <v>2641</v>
      </c>
      <c r="B1881" s="90">
        <v>1013199150</v>
      </c>
      <c r="C1881" s="91">
        <f>SUM(U1881+AA1881)</f>
        <v>47.169140000000006</v>
      </c>
      <c r="D1881" s="294">
        <v>12908037</v>
      </c>
      <c r="E1881" s="90" t="s">
        <v>2640</v>
      </c>
      <c r="F1881" s="90" t="s">
        <v>2649</v>
      </c>
      <c r="G1881" s="90" t="s">
        <v>1932</v>
      </c>
      <c r="H1881" s="93" t="s">
        <v>2650</v>
      </c>
      <c r="I1881" s="94">
        <v>0</v>
      </c>
      <c r="J1881" s="94">
        <v>0</v>
      </c>
      <c r="K1881" s="95">
        <v>1.9970000000000002E-2</v>
      </c>
      <c r="L1881" s="96">
        <v>0.08</v>
      </c>
      <c r="M1881" s="96">
        <f t="shared" si="1563"/>
        <v>0</v>
      </c>
      <c r="N1881" s="96">
        <f t="shared" si="1564"/>
        <v>0</v>
      </c>
      <c r="O1881" s="96" t="s">
        <v>27</v>
      </c>
      <c r="P1881" s="97">
        <v>72357</v>
      </c>
      <c r="Q1881" s="98">
        <f>VLOOKUP(H1881,Devices!$A$2:$C$2077,3,FALSE)</f>
        <v>74719</v>
      </c>
      <c r="R1881" s="94">
        <f t="shared" si="1565"/>
        <v>2362</v>
      </c>
      <c r="S1881" s="94"/>
      <c r="T1881" s="94">
        <f t="shared" si="1574"/>
        <v>2362</v>
      </c>
      <c r="U1881" s="96">
        <f t="shared" si="1575"/>
        <v>47.169140000000006</v>
      </c>
      <c r="V1881" s="99">
        <v>0</v>
      </c>
      <c r="W1881" s="100">
        <f>VLOOKUP(H1881,Devices!$A$2:$D$2077,4,FALSE)</f>
        <v>0</v>
      </c>
      <c r="X1881" s="94">
        <f t="shared" si="1568"/>
        <v>0</v>
      </c>
      <c r="Y1881" s="94"/>
      <c r="Z1881" s="94" t="str">
        <f t="shared" si="1569"/>
        <v>0</v>
      </c>
      <c r="AA1881" s="96">
        <f t="shared" si="1576"/>
        <v>0</v>
      </c>
      <c r="AB1881" s="91">
        <v>47.169140000000006</v>
      </c>
      <c r="AC1881" s="91"/>
    </row>
    <row r="1882" spans="1:32" s="4" customFormat="1" ht="15" customHeight="1">
      <c r="A1882" s="81" t="s">
        <v>2641</v>
      </c>
      <c r="B1882" s="90">
        <v>1013199150</v>
      </c>
      <c r="C1882" s="91">
        <f>SUM(U1882+AA1882)</f>
        <v>38.282490000000003</v>
      </c>
      <c r="D1882" s="294">
        <v>12907883</v>
      </c>
      <c r="E1882" s="90" t="s">
        <v>2640</v>
      </c>
      <c r="F1882" s="90" t="s">
        <v>2651</v>
      </c>
      <c r="G1882" s="90" t="s">
        <v>1753</v>
      </c>
      <c r="H1882" s="93" t="s">
        <v>2652</v>
      </c>
      <c r="I1882" s="94">
        <v>0</v>
      </c>
      <c r="J1882" s="94">
        <v>0</v>
      </c>
      <c r="K1882" s="95">
        <v>1.9970000000000002E-2</v>
      </c>
      <c r="L1882" s="96">
        <v>0.08</v>
      </c>
      <c r="M1882" s="96">
        <f t="shared" si="1563"/>
        <v>0</v>
      </c>
      <c r="N1882" s="96">
        <f t="shared" si="1564"/>
        <v>0</v>
      </c>
      <c r="O1882" s="96" t="s">
        <v>27</v>
      </c>
      <c r="P1882" s="97">
        <v>113606</v>
      </c>
      <c r="Q1882" s="98">
        <f>VLOOKUP(H1882,Devices!$A$2:$C$2077,3,FALSE)</f>
        <v>115523</v>
      </c>
      <c r="R1882" s="94">
        <f t="shared" si="1565"/>
        <v>1917</v>
      </c>
      <c r="S1882" s="94"/>
      <c r="T1882" s="94">
        <f t="shared" si="1574"/>
        <v>1917</v>
      </c>
      <c r="U1882" s="96">
        <f t="shared" si="1575"/>
        <v>38.282490000000003</v>
      </c>
      <c r="V1882" s="99">
        <v>0</v>
      </c>
      <c r="W1882" s="100">
        <f>VLOOKUP(H1882,Devices!$A$2:$D$2077,4,FALSE)</f>
        <v>0</v>
      </c>
      <c r="X1882" s="94">
        <f t="shared" si="1568"/>
        <v>0</v>
      </c>
      <c r="Y1882" s="94"/>
      <c r="Z1882" s="94" t="str">
        <f t="shared" si="1569"/>
        <v>0</v>
      </c>
      <c r="AA1882" s="96">
        <f t="shared" si="1576"/>
        <v>0</v>
      </c>
      <c r="AB1882" s="91">
        <v>38.282490000000003</v>
      </c>
      <c r="AC1882" s="91"/>
    </row>
    <row r="1883" spans="1:32" s="4" customFormat="1" ht="15" customHeight="1">
      <c r="A1883" s="81" t="s">
        <v>2641</v>
      </c>
      <c r="B1883" s="90">
        <v>1013199150</v>
      </c>
      <c r="C1883" s="91">
        <f>SUM(U1883+AA1883)</f>
        <v>13.280050000000001</v>
      </c>
      <c r="D1883" s="294">
        <v>12908025</v>
      </c>
      <c r="E1883" s="90" t="s">
        <v>2640</v>
      </c>
      <c r="F1883" s="90" t="s">
        <v>2653</v>
      </c>
      <c r="G1883" s="90" t="s">
        <v>1932</v>
      </c>
      <c r="H1883" s="93" t="s">
        <v>2654</v>
      </c>
      <c r="I1883" s="94">
        <v>0</v>
      </c>
      <c r="J1883" s="94">
        <v>0</v>
      </c>
      <c r="K1883" s="95">
        <v>1.9970000000000002E-2</v>
      </c>
      <c r="L1883" s="96">
        <v>0.08</v>
      </c>
      <c r="M1883" s="96">
        <f t="shared" si="1563"/>
        <v>0</v>
      </c>
      <c r="N1883" s="96">
        <f t="shared" si="1564"/>
        <v>0</v>
      </c>
      <c r="O1883" s="96" t="s">
        <v>27</v>
      </c>
      <c r="P1883" s="97">
        <v>61113</v>
      </c>
      <c r="Q1883" s="98">
        <f>VLOOKUP(H1883,Devices!$A$2:$C$2077,3,FALSE)</f>
        <v>61778</v>
      </c>
      <c r="R1883" s="94">
        <f t="shared" si="1565"/>
        <v>665</v>
      </c>
      <c r="S1883" s="94"/>
      <c r="T1883" s="94">
        <f t="shared" si="1574"/>
        <v>665</v>
      </c>
      <c r="U1883" s="96">
        <f t="shared" si="1575"/>
        <v>13.280050000000001</v>
      </c>
      <c r="V1883" s="99">
        <v>0</v>
      </c>
      <c r="W1883" s="100">
        <f>VLOOKUP(H1883,Devices!$A$2:$D$2077,4,FALSE)</f>
        <v>0</v>
      </c>
      <c r="X1883" s="94">
        <f t="shared" si="1568"/>
        <v>0</v>
      </c>
      <c r="Y1883" s="94"/>
      <c r="Z1883" s="94" t="str">
        <f t="shared" si="1569"/>
        <v>0</v>
      </c>
      <c r="AA1883" s="96">
        <f t="shared" si="1576"/>
        <v>0</v>
      </c>
      <c r="AB1883" s="91">
        <v>13.280050000000001</v>
      </c>
      <c r="AC1883" s="91"/>
    </row>
    <row r="1884" spans="1:32" s="4" customFormat="1" ht="15" customHeight="1">
      <c r="A1884" s="81" t="s">
        <v>2641</v>
      </c>
      <c r="B1884" s="90">
        <v>1013199150</v>
      </c>
      <c r="C1884" s="91">
        <f>SUM(U1884+AA1884)</f>
        <v>13.020440000000001</v>
      </c>
      <c r="D1884" s="294">
        <v>12917303</v>
      </c>
      <c r="E1884" s="90" t="s">
        <v>2640</v>
      </c>
      <c r="F1884" s="90" t="s">
        <v>2655</v>
      </c>
      <c r="G1884" s="90" t="s">
        <v>1932</v>
      </c>
      <c r="H1884" s="93" t="s">
        <v>2656</v>
      </c>
      <c r="I1884" s="94">
        <v>0</v>
      </c>
      <c r="J1884" s="94">
        <v>0</v>
      </c>
      <c r="K1884" s="95">
        <v>1.9970000000000002E-2</v>
      </c>
      <c r="L1884" s="96">
        <v>0.08</v>
      </c>
      <c r="M1884" s="96">
        <f t="shared" si="1563"/>
        <v>0</v>
      </c>
      <c r="N1884" s="96">
        <f t="shared" si="1564"/>
        <v>0</v>
      </c>
      <c r="O1884" s="96" t="s">
        <v>27</v>
      </c>
      <c r="P1884" s="97">
        <v>81098</v>
      </c>
      <c r="Q1884" s="98">
        <f>VLOOKUP(H1884,Devices!$A$2:$C$2077,3,FALSE)</f>
        <v>81750</v>
      </c>
      <c r="R1884" s="94">
        <f t="shared" si="1565"/>
        <v>652</v>
      </c>
      <c r="S1884" s="94"/>
      <c r="T1884" s="94">
        <f t="shared" si="1574"/>
        <v>652</v>
      </c>
      <c r="U1884" s="96">
        <f t="shared" si="1575"/>
        <v>13.020440000000001</v>
      </c>
      <c r="V1884" s="99">
        <v>0</v>
      </c>
      <c r="W1884" s="100">
        <f>VLOOKUP(H1884,Devices!$A$2:$D$2077,4,FALSE)</f>
        <v>0</v>
      </c>
      <c r="X1884" s="94">
        <f t="shared" si="1568"/>
        <v>0</v>
      </c>
      <c r="Y1884" s="94"/>
      <c r="Z1884" s="94" t="str">
        <f t="shared" si="1569"/>
        <v>0</v>
      </c>
      <c r="AA1884" s="96">
        <f t="shared" si="1576"/>
        <v>0</v>
      </c>
      <c r="AB1884" s="91">
        <v>13.020440000000001</v>
      </c>
      <c r="AC1884" s="91"/>
    </row>
    <row r="1885" spans="1:32" s="4" customFormat="1" ht="15" customHeight="1">
      <c r="A1885" s="81" t="s">
        <v>2641</v>
      </c>
      <c r="B1885" s="90">
        <v>1013199070</v>
      </c>
      <c r="C1885" s="91">
        <f>SUM(U1885+AA1885)</f>
        <v>40.938500000000005</v>
      </c>
      <c r="D1885" s="294">
        <v>12906980</v>
      </c>
      <c r="E1885" s="90" t="s">
        <v>2657</v>
      </c>
      <c r="F1885" s="90" t="s">
        <v>2658</v>
      </c>
      <c r="G1885" s="90" t="s">
        <v>1484</v>
      </c>
      <c r="H1885" s="93" t="s">
        <v>2659</v>
      </c>
      <c r="I1885" s="94">
        <v>0</v>
      </c>
      <c r="J1885" s="94">
        <v>0</v>
      </c>
      <c r="K1885" s="95">
        <v>1.9970000000000002E-2</v>
      </c>
      <c r="L1885" s="96">
        <v>0.08</v>
      </c>
      <c r="M1885" s="96">
        <f t="shared" si="1563"/>
        <v>0</v>
      </c>
      <c r="N1885" s="96">
        <f t="shared" si="1564"/>
        <v>0</v>
      </c>
      <c r="O1885" s="96" t="s">
        <v>27</v>
      </c>
      <c r="P1885" s="97">
        <v>94726</v>
      </c>
      <c r="Q1885" s="98">
        <f>VLOOKUP(H1885,Devices!$A$2:$C$2077,3,FALSE)</f>
        <v>96776</v>
      </c>
      <c r="R1885" s="94">
        <f t="shared" si="1565"/>
        <v>2050</v>
      </c>
      <c r="S1885" s="94"/>
      <c r="T1885" s="94">
        <f t="shared" si="1574"/>
        <v>2050</v>
      </c>
      <c r="U1885" s="96">
        <f t="shared" si="1575"/>
        <v>40.938500000000005</v>
      </c>
      <c r="V1885" s="99">
        <v>0</v>
      </c>
      <c r="W1885" s="100">
        <f>VLOOKUP(H1885,Devices!$A$2:$D$2077,4,FALSE)</f>
        <v>0</v>
      </c>
      <c r="X1885" s="94">
        <f t="shared" si="1568"/>
        <v>0</v>
      </c>
      <c r="Y1885" s="94"/>
      <c r="Z1885" s="94" t="str">
        <f t="shared" si="1569"/>
        <v>0</v>
      </c>
      <c r="AA1885" s="96">
        <f t="shared" si="1576"/>
        <v>0</v>
      </c>
      <c r="AB1885" s="91">
        <v>40.938500000000005</v>
      </c>
      <c r="AC1885" s="91"/>
    </row>
    <row r="1886" spans="1:32" s="4" customFormat="1" ht="15" customHeight="1">
      <c r="A1886" s="81" t="s">
        <v>2641</v>
      </c>
      <c r="B1886" s="90">
        <v>1013199070</v>
      </c>
      <c r="C1886" s="91">
        <f>SUM(U1886+AA1886)</f>
        <v>84.053730000000002</v>
      </c>
      <c r="D1886" s="294">
        <v>12907846</v>
      </c>
      <c r="E1886" s="90" t="s">
        <v>2657</v>
      </c>
      <c r="F1886" s="90" t="s">
        <v>2660</v>
      </c>
      <c r="G1886" s="90" t="s">
        <v>1932</v>
      </c>
      <c r="H1886" s="93" t="s">
        <v>2661</v>
      </c>
      <c r="I1886" s="94">
        <v>0</v>
      </c>
      <c r="J1886" s="94">
        <v>0</v>
      </c>
      <c r="K1886" s="95">
        <v>1.9970000000000002E-2</v>
      </c>
      <c r="L1886" s="96">
        <v>0.08</v>
      </c>
      <c r="M1886" s="96">
        <f t="shared" si="1563"/>
        <v>0</v>
      </c>
      <c r="N1886" s="96">
        <f t="shared" si="1564"/>
        <v>0</v>
      </c>
      <c r="O1886" s="96" t="s">
        <v>27</v>
      </c>
      <c r="P1886" s="97">
        <v>170925</v>
      </c>
      <c r="Q1886" s="98">
        <f>VLOOKUP(H1886,Devices!$A$2:$C$2077,3,FALSE)</f>
        <v>175134</v>
      </c>
      <c r="R1886" s="94">
        <f t="shared" si="1565"/>
        <v>4209</v>
      </c>
      <c r="S1886" s="94"/>
      <c r="T1886" s="94">
        <f t="shared" si="1574"/>
        <v>4209</v>
      </c>
      <c r="U1886" s="96">
        <f t="shared" si="1575"/>
        <v>84.053730000000002</v>
      </c>
      <c r="V1886" s="99">
        <v>0</v>
      </c>
      <c r="W1886" s="100">
        <f>VLOOKUP(H1886,Devices!$A$2:$D$2077,4,FALSE)</f>
        <v>0</v>
      </c>
      <c r="X1886" s="94">
        <f t="shared" si="1568"/>
        <v>0</v>
      </c>
      <c r="Y1886" s="94"/>
      <c r="Z1886" s="94" t="str">
        <f t="shared" si="1569"/>
        <v>0</v>
      </c>
      <c r="AA1886" s="96">
        <f t="shared" si="1576"/>
        <v>0</v>
      </c>
      <c r="AB1886" s="91">
        <v>84.053730000000002</v>
      </c>
      <c r="AC1886" s="91"/>
    </row>
    <row r="1887" spans="1:32" s="4" customFormat="1" ht="15" customHeight="1">
      <c r="A1887" s="81" t="s">
        <v>2641</v>
      </c>
      <c r="B1887" s="90">
        <v>1013199070</v>
      </c>
      <c r="C1887" s="91">
        <f>SUM(U1887+AA1887)</f>
        <v>10.044910000000002</v>
      </c>
      <c r="D1887" s="294">
        <v>12355756</v>
      </c>
      <c r="E1887" s="90" t="s">
        <v>2657</v>
      </c>
      <c r="F1887" s="90" t="s">
        <v>2663</v>
      </c>
      <c r="G1887" s="90" t="s">
        <v>2280</v>
      </c>
      <c r="H1887" s="93" t="s">
        <v>2664</v>
      </c>
      <c r="I1887" s="94">
        <v>0</v>
      </c>
      <c r="J1887" s="94">
        <v>0</v>
      </c>
      <c r="K1887" s="95">
        <v>1.9970000000000002E-2</v>
      </c>
      <c r="L1887" s="96">
        <v>0.08</v>
      </c>
      <c r="M1887" s="96">
        <f t="shared" si="1563"/>
        <v>0</v>
      </c>
      <c r="N1887" s="96">
        <f t="shared" si="1564"/>
        <v>0</v>
      </c>
      <c r="O1887" s="96" t="s">
        <v>27</v>
      </c>
      <c r="P1887" s="97">
        <v>18056</v>
      </c>
      <c r="Q1887" s="98">
        <f>VLOOKUP(H1887,Devices!$A$2:$C$2077,3,FALSE)</f>
        <v>18559</v>
      </c>
      <c r="R1887" s="94">
        <f t="shared" si="1565"/>
        <v>503</v>
      </c>
      <c r="S1887" s="94"/>
      <c r="T1887" s="94">
        <f t="shared" si="1574"/>
        <v>503</v>
      </c>
      <c r="U1887" s="96">
        <f t="shared" si="1575"/>
        <v>10.044910000000002</v>
      </c>
      <c r="V1887" s="99">
        <v>0</v>
      </c>
      <c r="W1887" s="100">
        <v>0</v>
      </c>
      <c r="X1887" s="94">
        <f t="shared" si="1568"/>
        <v>0</v>
      </c>
      <c r="Y1887" s="94"/>
      <c r="Z1887" s="94" t="str">
        <f t="shared" si="1569"/>
        <v>0</v>
      </c>
      <c r="AA1887" s="96">
        <f t="shared" si="1576"/>
        <v>0</v>
      </c>
      <c r="AB1887" s="91">
        <v>10.044910000000002</v>
      </c>
      <c r="AC1887" s="91"/>
    </row>
    <row r="1888" spans="1:32" s="4" customFormat="1" ht="15" customHeight="1">
      <c r="A1888" s="81" t="s">
        <v>2641</v>
      </c>
      <c r="B1888" s="90">
        <v>1013199070</v>
      </c>
      <c r="C1888" s="91">
        <f>SUM(U1888+AA1888)</f>
        <v>137.29375000000002</v>
      </c>
      <c r="D1888" s="294">
        <v>12355755</v>
      </c>
      <c r="E1888" s="90" t="s">
        <v>2657</v>
      </c>
      <c r="F1888" s="90" t="s">
        <v>2663</v>
      </c>
      <c r="G1888" s="90" t="s">
        <v>2236</v>
      </c>
      <c r="H1888" s="93" t="s">
        <v>2665</v>
      </c>
      <c r="I1888" s="94">
        <v>0</v>
      </c>
      <c r="J1888" s="94">
        <v>0</v>
      </c>
      <c r="K1888" s="95">
        <v>1.9970000000000002E-2</v>
      </c>
      <c r="L1888" s="96">
        <v>0.08</v>
      </c>
      <c r="M1888" s="96">
        <f t="shared" si="1563"/>
        <v>0</v>
      </c>
      <c r="N1888" s="96">
        <f t="shared" si="1564"/>
        <v>0</v>
      </c>
      <c r="O1888" s="96" t="s">
        <v>27</v>
      </c>
      <c r="P1888" s="97">
        <v>283754</v>
      </c>
      <c r="Q1888" s="98">
        <f>VLOOKUP(H1888,Devices!$A$2:$C$2077,3,FALSE)</f>
        <v>290629</v>
      </c>
      <c r="R1888" s="94">
        <f t="shared" si="1565"/>
        <v>6875</v>
      </c>
      <c r="S1888" s="94"/>
      <c r="T1888" s="94">
        <f t="shared" si="1574"/>
        <v>6875</v>
      </c>
      <c r="U1888" s="96">
        <f t="shared" si="1575"/>
        <v>137.29375000000002</v>
      </c>
      <c r="V1888" s="99">
        <v>0</v>
      </c>
      <c r="W1888" s="100">
        <v>0</v>
      </c>
      <c r="X1888" s="94">
        <f t="shared" si="1568"/>
        <v>0</v>
      </c>
      <c r="Y1888" s="94"/>
      <c r="Z1888" s="94" t="str">
        <f t="shared" si="1569"/>
        <v>0</v>
      </c>
      <c r="AA1888" s="96">
        <f t="shared" si="1576"/>
        <v>0</v>
      </c>
      <c r="AB1888" s="91">
        <v>137.29375000000002</v>
      </c>
      <c r="AC1888" s="91"/>
    </row>
    <row r="1889" spans="1:29" s="4" customFormat="1" ht="15" customHeight="1">
      <c r="A1889" s="81" t="s">
        <v>2641</v>
      </c>
      <c r="B1889" s="90">
        <v>1013199070</v>
      </c>
      <c r="C1889" s="91">
        <f>SUM(U1889+AA1889)</f>
        <v>228.07737000000003</v>
      </c>
      <c r="D1889" s="294">
        <v>12355723</v>
      </c>
      <c r="E1889" s="90" t="s">
        <v>2657</v>
      </c>
      <c r="F1889" s="90" t="s">
        <v>2666</v>
      </c>
      <c r="G1889" s="90" t="s">
        <v>2200</v>
      </c>
      <c r="H1889" s="93" t="s">
        <v>2667</v>
      </c>
      <c r="I1889" s="94">
        <v>0</v>
      </c>
      <c r="J1889" s="94">
        <v>0</v>
      </c>
      <c r="K1889" s="95">
        <v>1.9970000000000002E-2</v>
      </c>
      <c r="L1889" s="96">
        <v>0.08</v>
      </c>
      <c r="M1889" s="96">
        <f t="shared" si="1563"/>
        <v>0</v>
      </c>
      <c r="N1889" s="96">
        <f t="shared" si="1564"/>
        <v>0</v>
      </c>
      <c r="O1889" s="96" t="s">
        <v>27</v>
      </c>
      <c r="P1889" s="97">
        <v>343079</v>
      </c>
      <c r="Q1889" s="98">
        <f>VLOOKUP(H1889,Devices!$A$2:$C$2077,3,FALSE)</f>
        <v>354500</v>
      </c>
      <c r="R1889" s="94">
        <f t="shared" si="1565"/>
        <v>11421</v>
      </c>
      <c r="S1889" s="94"/>
      <c r="T1889" s="94">
        <f t="shared" si="1574"/>
        <v>11421</v>
      </c>
      <c r="U1889" s="96">
        <f t="shared" si="1575"/>
        <v>228.07737000000003</v>
      </c>
      <c r="V1889" s="99">
        <v>0</v>
      </c>
      <c r="W1889" s="100">
        <v>0</v>
      </c>
      <c r="X1889" s="94">
        <f t="shared" si="1568"/>
        <v>0</v>
      </c>
      <c r="Y1889" s="94"/>
      <c r="Z1889" s="94" t="str">
        <f t="shared" si="1569"/>
        <v>0</v>
      </c>
      <c r="AA1889" s="96">
        <f t="shared" si="1576"/>
        <v>0</v>
      </c>
      <c r="AB1889" s="91">
        <v>228.07737000000003</v>
      </c>
      <c r="AC1889" s="91"/>
    </row>
    <row r="1890" spans="1:29" s="4" customFormat="1" ht="15" customHeight="1">
      <c r="A1890" s="81" t="s">
        <v>2641</v>
      </c>
      <c r="B1890" s="90">
        <v>1013199070</v>
      </c>
      <c r="C1890" s="91">
        <f>SUM(U1890+AA1890)</f>
        <v>32.950500000000005</v>
      </c>
      <c r="D1890" s="294">
        <v>12355721</v>
      </c>
      <c r="E1890" s="90" t="s">
        <v>2657</v>
      </c>
      <c r="F1890" s="90" t="s">
        <v>2669</v>
      </c>
      <c r="G1890" s="90" t="s">
        <v>2200</v>
      </c>
      <c r="H1890" s="93" t="s">
        <v>2670</v>
      </c>
      <c r="I1890" s="94">
        <v>0</v>
      </c>
      <c r="J1890" s="94">
        <v>0</v>
      </c>
      <c r="K1890" s="95">
        <v>1.9970000000000002E-2</v>
      </c>
      <c r="L1890" s="96">
        <v>0.08</v>
      </c>
      <c r="M1890" s="96">
        <f t="shared" si="1563"/>
        <v>0</v>
      </c>
      <c r="N1890" s="96">
        <f t="shared" si="1564"/>
        <v>0</v>
      </c>
      <c r="O1890" s="96" t="s">
        <v>27</v>
      </c>
      <c r="P1890" s="97">
        <v>75421</v>
      </c>
      <c r="Q1890" s="98">
        <f>VLOOKUP(H1890,Devices!$A$2:$C$2077,3,FALSE)</f>
        <v>77071</v>
      </c>
      <c r="R1890" s="94">
        <f t="shared" si="1565"/>
        <v>1650</v>
      </c>
      <c r="S1890" s="94"/>
      <c r="T1890" s="94">
        <f t="shared" si="1574"/>
        <v>1650</v>
      </c>
      <c r="U1890" s="96">
        <f t="shared" si="1575"/>
        <v>32.950500000000005</v>
      </c>
      <c r="V1890" s="99">
        <v>0</v>
      </c>
      <c r="W1890" s="100">
        <v>0</v>
      </c>
      <c r="X1890" s="94">
        <f t="shared" si="1568"/>
        <v>0</v>
      </c>
      <c r="Y1890" s="94"/>
      <c r="Z1890" s="94" t="str">
        <f t="shared" si="1569"/>
        <v>0</v>
      </c>
      <c r="AA1890" s="96">
        <f t="shared" si="1576"/>
        <v>0</v>
      </c>
      <c r="AB1890" s="91">
        <v>32.950500000000005</v>
      </c>
      <c r="AC1890" s="91"/>
    </row>
    <row r="1891" spans="1:29" s="4" customFormat="1" ht="15" customHeight="1">
      <c r="A1891" s="81" t="s">
        <v>2641</v>
      </c>
      <c r="B1891" s="90">
        <v>1013199150</v>
      </c>
      <c r="C1891" s="91">
        <f>SUM(U1891+AA1891)</f>
        <v>9.9850000000000012</v>
      </c>
      <c r="D1891" s="294">
        <v>12355718</v>
      </c>
      <c r="E1891" s="90" t="s">
        <v>2640</v>
      </c>
      <c r="F1891" s="90" t="s">
        <v>2671</v>
      </c>
      <c r="G1891" s="90" t="s">
        <v>2280</v>
      </c>
      <c r="H1891" s="93" t="s">
        <v>2672</v>
      </c>
      <c r="I1891" s="94">
        <v>0</v>
      </c>
      <c r="J1891" s="94">
        <v>0</v>
      </c>
      <c r="K1891" s="95">
        <v>1.9970000000000002E-2</v>
      </c>
      <c r="L1891" s="96">
        <v>0.08</v>
      </c>
      <c r="M1891" s="96">
        <f t="shared" si="1563"/>
        <v>0</v>
      </c>
      <c r="N1891" s="96">
        <f t="shared" si="1564"/>
        <v>0</v>
      </c>
      <c r="O1891" s="96" t="s">
        <v>27</v>
      </c>
      <c r="P1891" s="97">
        <v>35201</v>
      </c>
      <c r="Q1891" s="98">
        <v>35701</v>
      </c>
      <c r="R1891" s="94">
        <f t="shared" si="1565"/>
        <v>500</v>
      </c>
      <c r="S1891" s="94"/>
      <c r="T1891" s="94">
        <f t="shared" si="1574"/>
        <v>500</v>
      </c>
      <c r="U1891" s="96">
        <f t="shared" si="1575"/>
        <v>9.9850000000000012</v>
      </c>
      <c r="V1891" s="99">
        <v>0</v>
      </c>
      <c r="W1891" s="100">
        <v>0</v>
      </c>
      <c r="X1891" s="94">
        <f t="shared" si="1568"/>
        <v>0</v>
      </c>
      <c r="Y1891" s="94"/>
      <c r="Z1891" s="94" t="str">
        <f t="shared" si="1569"/>
        <v>0</v>
      </c>
      <c r="AA1891" s="96">
        <f t="shared" si="1576"/>
        <v>0</v>
      </c>
      <c r="AB1891" s="91">
        <v>9.9850000000000012</v>
      </c>
      <c r="AC1891" s="91"/>
    </row>
    <row r="1892" spans="1:29" s="4" customFormat="1" ht="15" customHeight="1">
      <c r="A1892" s="81" t="s">
        <v>2641</v>
      </c>
      <c r="B1892" s="90">
        <v>1013199150</v>
      </c>
      <c r="C1892" s="91">
        <f>SUM(U1892+AA1892)</f>
        <v>42.41628</v>
      </c>
      <c r="D1892" s="294">
        <v>12355716</v>
      </c>
      <c r="E1892" s="90" t="s">
        <v>2640</v>
      </c>
      <c r="F1892" s="90" t="s">
        <v>2673</v>
      </c>
      <c r="G1892" s="90" t="s">
        <v>2200</v>
      </c>
      <c r="H1892" s="93" t="s">
        <v>2674</v>
      </c>
      <c r="I1892" s="94">
        <v>0</v>
      </c>
      <c r="J1892" s="94">
        <v>0</v>
      </c>
      <c r="K1892" s="95">
        <v>1.9970000000000002E-2</v>
      </c>
      <c r="L1892" s="96">
        <v>0.08</v>
      </c>
      <c r="M1892" s="96">
        <f t="shared" ref="M1892:M1920" si="1577">I1892*K1892</f>
        <v>0</v>
      </c>
      <c r="N1892" s="96">
        <f t="shared" ref="N1892:N1920" si="1578">J1892*L1892</f>
        <v>0</v>
      </c>
      <c r="O1892" s="96" t="s">
        <v>27</v>
      </c>
      <c r="P1892" s="97">
        <v>124453</v>
      </c>
      <c r="Q1892" s="98">
        <f>VLOOKUP(H1892,Devices!$A$2:$C$2077,3,FALSE)</f>
        <v>126577</v>
      </c>
      <c r="R1892" s="94">
        <f t="shared" ref="R1892:R1915" si="1579">Q1892-P1892</f>
        <v>2124</v>
      </c>
      <c r="S1892" s="94"/>
      <c r="T1892" s="94">
        <f t="shared" si="1574"/>
        <v>2124</v>
      </c>
      <c r="U1892" s="96">
        <f t="shared" si="1575"/>
        <v>42.41628</v>
      </c>
      <c r="V1892" s="99">
        <v>0</v>
      </c>
      <c r="W1892" s="100">
        <v>0</v>
      </c>
      <c r="X1892" s="94">
        <f t="shared" ref="X1892:X1920" si="1580">W1892-V1892</f>
        <v>0</v>
      </c>
      <c r="Y1892" s="94"/>
      <c r="Z1892" s="94" t="str">
        <f t="shared" ref="Z1892:Z1910" si="1581">IF(X1892-J1892&gt;0,X1892-J1892,"0")</f>
        <v>0</v>
      </c>
      <c r="AA1892" s="96">
        <f t="shared" si="1576"/>
        <v>0</v>
      </c>
      <c r="AB1892" s="91">
        <v>42.41628</v>
      </c>
      <c r="AC1892" s="91"/>
    </row>
    <row r="1893" spans="1:29" s="4" customFormat="1" ht="15" customHeight="1">
      <c r="A1893" s="81" t="s">
        <v>2785</v>
      </c>
      <c r="B1893" s="90">
        <v>1013199150</v>
      </c>
      <c r="C1893" s="91">
        <f>SUM(U1893+AA1893)</f>
        <v>311.74847999999997</v>
      </c>
      <c r="D1893" s="294">
        <v>13038728</v>
      </c>
      <c r="E1893" s="90" t="s">
        <v>2640</v>
      </c>
      <c r="F1893" s="90" t="s">
        <v>2786</v>
      </c>
      <c r="G1893" s="90" t="s">
        <v>1240</v>
      </c>
      <c r="H1893" s="93" t="s">
        <v>2787</v>
      </c>
      <c r="I1893" s="94">
        <v>0</v>
      </c>
      <c r="J1893" s="94">
        <v>0</v>
      </c>
      <c r="K1893" s="95">
        <v>1.9970000000000002E-2</v>
      </c>
      <c r="L1893" s="96">
        <v>0.08</v>
      </c>
      <c r="M1893" s="96">
        <f t="shared" si="1577"/>
        <v>0</v>
      </c>
      <c r="N1893" s="96">
        <f t="shared" si="1578"/>
        <v>0</v>
      </c>
      <c r="O1893" s="96" t="s">
        <v>27</v>
      </c>
      <c r="P1893" s="97">
        <v>51329</v>
      </c>
      <c r="Q1893" s="98">
        <f>VLOOKUP(H1893,Devices!$A$2:$C$2077,3,FALSE)</f>
        <v>51713</v>
      </c>
      <c r="R1893" s="94">
        <f t="shared" si="1579"/>
        <v>384</v>
      </c>
      <c r="S1893" s="94"/>
      <c r="T1893" s="94">
        <f t="shared" si="1574"/>
        <v>384</v>
      </c>
      <c r="U1893" s="96">
        <f t="shared" si="1575"/>
        <v>7.6684800000000006</v>
      </c>
      <c r="V1893" s="99">
        <v>145985</v>
      </c>
      <c r="W1893" s="100">
        <f>VLOOKUP(H1893,Devices!$A$2:$D$2077,4,FALSE)</f>
        <v>149786</v>
      </c>
      <c r="X1893" s="94">
        <f t="shared" si="1580"/>
        <v>3801</v>
      </c>
      <c r="Y1893" s="94"/>
      <c r="Z1893" s="94">
        <f t="shared" si="1581"/>
        <v>3801</v>
      </c>
      <c r="AA1893" s="96">
        <f t="shared" si="1576"/>
        <v>304.08</v>
      </c>
      <c r="AB1893" s="91">
        <v>311.74847999999997</v>
      </c>
      <c r="AC1893" s="91"/>
    </row>
    <row r="1894" spans="1:29" s="4" customFormat="1" ht="15" customHeight="1">
      <c r="A1894" s="81" t="s">
        <v>4013</v>
      </c>
      <c r="B1894" s="90">
        <v>1013199150</v>
      </c>
      <c r="C1894" s="91">
        <f>SUM(U1894+AA1894)</f>
        <v>8.0079700000000003</v>
      </c>
      <c r="D1894" s="294">
        <v>13156701</v>
      </c>
      <c r="E1894" s="90" t="s">
        <v>2640</v>
      </c>
      <c r="F1894" s="90" t="s">
        <v>4619</v>
      </c>
      <c r="G1894" s="90" t="s">
        <v>1753</v>
      </c>
      <c r="H1894" s="93" t="s">
        <v>3995</v>
      </c>
      <c r="I1894" s="94">
        <v>0</v>
      </c>
      <c r="J1894" s="94">
        <v>0</v>
      </c>
      <c r="K1894" s="95">
        <v>1.9970000000000002E-2</v>
      </c>
      <c r="L1894" s="96">
        <v>0.08</v>
      </c>
      <c r="M1894" s="96">
        <f t="shared" si="1577"/>
        <v>0</v>
      </c>
      <c r="N1894" s="96">
        <f t="shared" si="1578"/>
        <v>0</v>
      </c>
      <c r="O1894" s="96" t="s">
        <v>27</v>
      </c>
      <c r="P1894" s="97">
        <v>67484</v>
      </c>
      <c r="Q1894" s="98">
        <f>VLOOKUP(H1894,Devices!$A$2:$C$2077,3,FALSE)</f>
        <v>67885</v>
      </c>
      <c r="R1894" s="94">
        <f t="shared" si="1579"/>
        <v>401</v>
      </c>
      <c r="S1894" s="94"/>
      <c r="T1894" s="94">
        <f t="shared" si="1574"/>
        <v>401</v>
      </c>
      <c r="U1894" s="96">
        <f t="shared" si="1575"/>
        <v>8.0079700000000003</v>
      </c>
      <c r="V1894" s="99">
        <v>0</v>
      </c>
      <c r="W1894" s="100">
        <f>VLOOKUP(H1894,Devices!$A$2:$D$2077,4,FALSE)</f>
        <v>0</v>
      </c>
      <c r="X1894" s="94">
        <f t="shared" si="1580"/>
        <v>0</v>
      </c>
      <c r="Y1894" s="94"/>
      <c r="Z1894" s="94" t="str">
        <f t="shared" si="1581"/>
        <v>0</v>
      </c>
      <c r="AA1894" s="96">
        <f t="shared" si="1576"/>
        <v>0</v>
      </c>
      <c r="AB1894" s="91">
        <v>8.0079700000000003</v>
      </c>
      <c r="AC1894" s="91"/>
    </row>
    <row r="1895" spans="1:29" s="4" customFormat="1" ht="15" customHeight="1">
      <c r="A1895" s="81" t="s">
        <v>4202</v>
      </c>
      <c r="B1895" s="90">
        <v>1013199070</v>
      </c>
      <c r="C1895" s="91">
        <f>SUM(U1895+AA1895)</f>
        <v>55.756240000000005</v>
      </c>
      <c r="D1895" s="294">
        <v>12355989</v>
      </c>
      <c r="E1895" s="90" t="s">
        <v>2657</v>
      </c>
      <c r="F1895" s="90" t="s">
        <v>2668</v>
      </c>
      <c r="G1895" s="90" t="s">
        <v>2280</v>
      </c>
      <c r="H1895" s="93" t="s">
        <v>4173</v>
      </c>
      <c r="I1895" s="94">
        <v>0</v>
      </c>
      <c r="J1895" s="94">
        <v>0</v>
      </c>
      <c r="K1895" s="95">
        <v>1.9970000000000002E-2</v>
      </c>
      <c r="L1895" s="96">
        <v>0.08</v>
      </c>
      <c r="M1895" s="96">
        <f t="shared" si="1577"/>
        <v>0</v>
      </c>
      <c r="N1895" s="96">
        <f t="shared" si="1578"/>
        <v>0</v>
      </c>
      <c r="O1895" s="96" t="s">
        <v>27</v>
      </c>
      <c r="P1895" s="97">
        <v>67278</v>
      </c>
      <c r="Q1895" s="98">
        <f>VLOOKUP(H1895,Devices!$A$2:$C$2077,3,FALSE)</f>
        <v>70070</v>
      </c>
      <c r="R1895" s="94">
        <f t="shared" si="1579"/>
        <v>2792</v>
      </c>
      <c r="S1895" s="94"/>
      <c r="T1895" s="94">
        <f t="shared" si="1574"/>
        <v>2792</v>
      </c>
      <c r="U1895" s="96">
        <f t="shared" si="1575"/>
        <v>55.756240000000005</v>
      </c>
      <c r="V1895" s="99">
        <v>0</v>
      </c>
      <c r="W1895" s="100">
        <v>0</v>
      </c>
      <c r="X1895" s="94">
        <f t="shared" si="1580"/>
        <v>0</v>
      </c>
      <c r="Y1895" s="94"/>
      <c r="Z1895" s="94" t="str">
        <f t="shared" si="1581"/>
        <v>0</v>
      </c>
      <c r="AA1895" s="96">
        <f t="shared" si="1576"/>
        <v>0</v>
      </c>
      <c r="AB1895" s="91">
        <v>55.756240000000005</v>
      </c>
      <c r="AC1895" s="91"/>
    </row>
    <row r="1896" spans="1:29" s="4" customFormat="1" ht="15" customHeight="1">
      <c r="A1896" s="81" t="s">
        <v>4203</v>
      </c>
      <c r="B1896" s="90">
        <v>1012069360</v>
      </c>
      <c r="C1896" s="91">
        <f>SUM(U1896+AA1896)</f>
        <v>18.232610000000001</v>
      </c>
      <c r="D1896" s="294">
        <v>12355997</v>
      </c>
      <c r="E1896" s="90" t="s">
        <v>4204</v>
      </c>
      <c r="F1896" s="90" t="s">
        <v>4205</v>
      </c>
      <c r="G1896" s="90" t="s">
        <v>2236</v>
      </c>
      <c r="H1896" s="93" t="s">
        <v>4206</v>
      </c>
      <c r="I1896" s="94">
        <v>0</v>
      </c>
      <c r="J1896" s="94">
        <v>0</v>
      </c>
      <c r="K1896" s="95">
        <v>1.9970000000000002E-2</v>
      </c>
      <c r="L1896" s="96">
        <v>0.08</v>
      </c>
      <c r="M1896" s="96">
        <f t="shared" si="1577"/>
        <v>0</v>
      </c>
      <c r="N1896" s="96">
        <f t="shared" si="1578"/>
        <v>0</v>
      </c>
      <c r="O1896" s="96" t="s">
        <v>27</v>
      </c>
      <c r="P1896" s="97">
        <v>66872</v>
      </c>
      <c r="Q1896" s="98">
        <f>VLOOKUP(H1896,Devices!$A$2:$C$2077,3,FALSE)</f>
        <v>67785</v>
      </c>
      <c r="R1896" s="94">
        <f t="shared" si="1579"/>
        <v>913</v>
      </c>
      <c r="S1896" s="94"/>
      <c r="T1896" s="94">
        <f t="shared" si="1574"/>
        <v>913</v>
      </c>
      <c r="U1896" s="96">
        <f t="shared" si="1575"/>
        <v>18.232610000000001</v>
      </c>
      <c r="V1896" s="99">
        <v>0</v>
      </c>
      <c r="W1896" s="100">
        <v>0</v>
      </c>
      <c r="X1896" s="94">
        <f t="shared" si="1580"/>
        <v>0</v>
      </c>
      <c r="Y1896" s="94"/>
      <c r="Z1896" s="94" t="str">
        <f t="shared" si="1581"/>
        <v>0</v>
      </c>
      <c r="AA1896" s="96">
        <f t="shared" si="1576"/>
        <v>0</v>
      </c>
      <c r="AB1896" s="91">
        <v>18.232610000000001</v>
      </c>
      <c r="AC1896" s="91"/>
    </row>
    <row r="1897" spans="1:29" s="4" customFormat="1" ht="15" customHeight="1">
      <c r="A1897" s="81" t="s">
        <v>4203</v>
      </c>
      <c r="B1897" s="90">
        <v>1012069360</v>
      </c>
      <c r="C1897" s="91">
        <f>SUM(U1897+AA1897)</f>
        <v>336.05516</v>
      </c>
      <c r="D1897" s="294">
        <v>12355998</v>
      </c>
      <c r="E1897" s="90" t="s">
        <v>4204</v>
      </c>
      <c r="F1897" s="90" t="s">
        <v>4207</v>
      </c>
      <c r="G1897" s="90" t="s">
        <v>2236</v>
      </c>
      <c r="H1897" s="93" t="s">
        <v>4208</v>
      </c>
      <c r="I1897" s="94">
        <v>0</v>
      </c>
      <c r="J1897" s="94">
        <v>0</v>
      </c>
      <c r="K1897" s="95">
        <v>1.9970000000000002E-2</v>
      </c>
      <c r="L1897" s="96">
        <v>0.08</v>
      </c>
      <c r="M1897" s="96">
        <f t="shared" si="1577"/>
        <v>0</v>
      </c>
      <c r="N1897" s="96">
        <f t="shared" si="1578"/>
        <v>0</v>
      </c>
      <c r="O1897" s="96" t="s">
        <v>27</v>
      </c>
      <c r="P1897" s="97">
        <v>515402</v>
      </c>
      <c r="Q1897" s="98">
        <f>VLOOKUP(H1897,Devices!$A$2:$C$2077,3,FALSE)</f>
        <v>532230</v>
      </c>
      <c r="R1897" s="94">
        <f t="shared" si="1579"/>
        <v>16828</v>
      </c>
      <c r="S1897" s="94"/>
      <c r="T1897" s="94">
        <f t="shared" si="1574"/>
        <v>16828</v>
      </c>
      <c r="U1897" s="96">
        <f t="shared" si="1575"/>
        <v>336.05516</v>
      </c>
      <c r="V1897" s="99">
        <v>0</v>
      </c>
      <c r="W1897" s="100">
        <v>0</v>
      </c>
      <c r="X1897" s="94">
        <f t="shared" si="1580"/>
        <v>0</v>
      </c>
      <c r="Y1897" s="94"/>
      <c r="Z1897" s="94" t="str">
        <f t="shared" si="1581"/>
        <v>0</v>
      </c>
      <c r="AA1897" s="96">
        <f t="shared" si="1576"/>
        <v>0</v>
      </c>
      <c r="AB1897" s="91">
        <v>336.05516</v>
      </c>
      <c r="AC1897" s="91"/>
    </row>
    <row r="1898" spans="1:29" s="4" customFormat="1" ht="15" customHeight="1">
      <c r="A1898" s="81" t="s">
        <v>4203</v>
      </c>
      <c r="B1898" s="90">
        <v>1012069360</v>
      </c>
      <c r="C1898" s="91">
        <f>SUM(U1898+AA1898)</f>
        <v>379.67671000000001</v>
      </c>
      <c r="D1898" s="294">
        <v>13393322</v>
      </c>
      <c r="E1898" s="90" t="s">
        <v>4204</v>
      </c>
      <c r="F1898" s="90" t="s">
        <v>4209</v>
      </c>
      <c r="G1898" s="90" t="s">
        <v>2983</v>
      </c>
      <c r="H1898" s="93" t="s">
        <v>4210</v>
      </c>
      <c r="I1898" s="94">
        <v>0</v>
      </c>
      <c r="J1898" s="94">
        <v>0</v>
      </c>
      <c r="K1898" s="95">
        <v>1.9970000000000002E-2</v>
      </c>
      <c r="L1898" s="96">
        <v>0.08</v>
      </c>
      <c r="M1898" s="96">
        <f t="shared" si="1577"/>
        <v>0</v>
      </c>
      <c r="N1898" s="96">
        <f t="shared" si="1578"/>
        <v>0</v>
      </c>
      <c r="O1898" s="96" t="s">
        <v>27</v>
      </c>
      <c r="P1898" s="97">
        <v>196482</v>
      </c>
      <c r="Q1898" s="98">
        <f>VLOOKUP(H1898,Devices!$A$2:$C$2077,3,FALSE)</f>
        <v>203925</v>
      </c>
      <c r="R1898" s="94">
        <f t="shared" si="1579"/>
        <v>7443</v>
      </c>
      <c r="S1898" s="94"/>
      <c r="T1898" s="94">
        <f t="shared" si="1574"/>
        <v>7443</v>
      </c>
      <c r="U1898" s="96">
        <f t="shared" si="1575"/>
        <v>148.63671000000002</v>
      </c>
      <c r="V1898" s="99">
        <v>80218</v>
      </c>
      <c r="W1898" s="100">
        <f>VLOOKUP(H1898,Devices!$A$2:$D$2077,4,FALSE)</f>
        <v>83106</v>
      </c>
      <c r="X1898" s="94">
        <f t="shared" si="1580"/>
        <v>2888</v>
      </c>
      <c r="Y1898" s="94"/>
      <c r="Z1898" s="94">
        <f t="shared" si="1581"/>
        <v>2888</v>
      </c>
      <c r="AA1898" s="96">
        <f t="shared" si="1576"/>
        <v>231.04</v>
      </c>
      <c r="AB1898" s="91">
        <v>379.67671000000001</v>
      </c>
      <c r="AC1898" s="91"/>
    </row>
    <row r="1899" spans="1:29" s="4" customFormat="1" ht="15" customHeight="1">
      <c r="A1899" s="81" t="s">
        <v>4203</v>
      </c>
      <c r="B1899" s="90">
        <v>1012069360</v>
      </c>
      <c r="C1899" s="91">
        <f>SUM(U1899+AA1899)</f>
        <v>342.25042000000002</v>
      </c>
      <c r="D1899" s="294">
        <v>13662651</v>
      </c>
      <c r="E1899" s="90" t="s">
        <v>4204</v>
      </c>
      <c r="F1899" s="90" t="s">
        <v>4211</v>
      </c>
      <c r="G1899" s="90" t="s">
        <v>2983</v>
      </c>
      <c r="H1899" s="93" t="s">
        <v>4212</v>
      </c>
      <c r="I1899" s="94">
        <v>0</v>
      </c>
      <c r="J1899" s="94">
        <v>0</v>
      </c>
      <c r="K1899" s="95">
        <v>1.9970000000000002E-2</v>
      </c>
      <c r="L1899" s="96">
        <v>0.08</v>
      </c>
      <c r="M1899" s="96">
        <f t="shared" si="1577"/>
        <v>0</v>
      </c>
      <c r="N1899" s="96">
        <f t="shared" si="1578"/>
        <v>0</v>
      </c>
      <c r="O1899" s="96" t="s">
        <v>27</v>
      </c>
      <c r="P1899" s="97">
        <v>219913</v>
      </c>
      <c r="Q1899" s="98">
        <f>VLOOKUP(H1899,Devices!$A$2:$C$2077,3,FALSE)</f>
        <v>228899</v>
      </c>
      <c r="R1899" s="94">
        <f t="shared" si="1579"/>
        <v>8986</v>
      </c>
      <c r="S1899" s="94"/>
      <c r="T1899" s="94">
        <f t="shared" si="1574"/>
        <v>8986</v>
      </c>
      <c r="U1899" s="96">
        <f t="shared" si="1575"/>
        <v>179.45042000000001</v>
      </c>
      <c r="V1899" s="99">
        <v>31728</v>
      </c>
      <c r="W1899" s="100">
        <f>VLOOKUP(H1899,Devices!$A$2:$D$2077,4,FALSE)</f>
        <v>33763</v>
      </c>
      <c r="X1899" s="94">
        <f t="shared" si="1580"/>
        <v>2035</v>
      </c>
      <c r="Y1899" s="94"/>
      <c r="Z1899" s="94">
        <f t="shared" si="1581"/>
        <v>2035</v>
      </c>
      <c r="AA1899" s="96">
        <f t="shared" si="1576"/>
        <v>162.80000000000001</v>
      </c>
      <c r="AB1899" s="91">
        <v>342.25042000000002</v>
      </c>
      <c r="AC1899" s="91"/>
    </row>
    <row r="1900" spans="1:29" s="4" customFormat="1" ht="15" customHeight="1">
      <c r="A1900" s="81" t="s">
        <v>4203</v>
      </c>
      <c r="B1900" s="90">
        <v>1012069360</v>
      </c>
      <c r="C1900" s="91">
        <f>SUM(U1900+AA1900)</f>
        <v>1684.27477</v>
      </c>
      <c r="D1900" s="294">
        <v>13392057</v>
      </c>
      <c r="E1900" s="90" t="s">
        <v>4204</v>
      </c>
      <c r="F1900" s="90" t="s">
        <v>4213</v>
      </c>
      <c r="G1900" s="90" t="s">
        <v>2983</v>
      </c>
      <c r="H1900" s="93" t="s">
        <v>4214</v>
      </c>
      <c r="I1900" s="94">
        <v>0</v>
      </c>
      <c r="J1900" s="94">
        <v>0</v>
      </c>
      <c r="K1900" s="95">
        <v>1.9970000000000002E-2</v>
      </c>
      <c r="L1900" s="96">
        <v>0.08</v>
      </c>
      <c r="M1900" s="96">
        <f t="shared" si="1577"/>
        <v>0</v>
      </c>
      <c r="N1900" s="96">
        <f t="shared" si="1578"/>
        <v>0</v>
      </c>
      <c r="O1900" s="96" t="s">
        <v>27</v>
      </c>
      <c r="P1900" s="97">
        <v>164373</v>
      </c>
      <c r="Q1900" s="98">
        <f>VLOOKUP(H1900,Devices!$A$2:$C$2077,3,FALSE)</f>
        <v>177214</v>
      </c>
      <c r="R1900" s="94">
        <f t="shared" si="1579"/>
        <v>12841</v>
      </c>
      <c r="S1900" s="94"/>
      <c r="T1900" s="94">
        <f t="shared" si="1574"/>
        <v>12841</v>
      </c>
      <c r="U1900" s="96">
        <f t="shared" si="1575"/>
        <v>256.43477000000001</v>
      </c>
      <c r="V1900" s="99">
        <v>189648</v>
      </c>
      <c r="W1900" s="100">
        <f>VLOOKUP(H1900,Devices!$A$2:$D$2077,4,FALSE)</f>
        <v>207496</v>
      </c>
      <c r="X1900" s="94">
        <f t="shared" si="1580"/>
        <v>17848</v>
      </c>
      <c r="Y1900" s="94"/>
      <c r="Z1900" s="94">
        <f t="shared" si="1581"/>
        <v>17848</v>
      </c>
      <c r="AA1900" s="96">
        <f t="shared" si="1576"/>
        <v>1427.84</v>
      </c>
      <c r="AB1900" s="91">
        <v>1684.27477</v>
      </c>
      <c r="AC1900" s="91"/>
    </row>
    <row r="1901" spans="1:29" s="4" customFormat="1" ht="15" customHeight="1">
      <c r="A1901" s="81" t="s">
        <v>4574</v>
      </c>
      <c r="B1901" s="90">
        <v>1013199150</v>
      </c>
      <c r="C1901" s="91">
        <f>SUM(O1901+U1901+AA1901)</f>
        <v>41.5</v>
      </c>
      <c r="D1901" s="92">
        <v>12356240</v>
      </c>
      <c r="E1901" s="90" t="s">
        <v>2640</v>
      </c>
      <c r="F1901" s="90" t="s">
        <v>4575</v>
      </c>
      <c r="G1901" s="90" t="s">
        <v>4009</v>
      </c>
      <c r="H1901" s="93" t="s">
        <v>4518</v>
      </c>
      <c r="I1901" s="94">
        <v>2000</v>
      </c>
      <c r="J1901" s="94">
        <v>0</v>
      </c>
      <c r="K1901" s="95">
        <v>2.0750000000000001E-2</v>
      </c>
      <c r="L1901" s="96">
        <v>0.08</v>
      </c>
      <c r="M1901" s="96">
        <f t="shared" ref="M1901:N1903" si="1582">I1901*K1901</f>
        <v>41.5</v>
      </c>
      <c r="N1901" s="96">
        <f t="shared" si="1582"/>
        <v>0</v>
      </c>
      <c r="O1901" s="96">
        <f>M1901+N1901</f>
        <v>41.5</v>
      </c>
      <c r="P1901" s="443">
        <v>12512</v>
      </c>
      <c r="Q1901" s="98">
        <f>VLOOKUP(H1901,Devices!$A$2:$C$2077,3,FALSE)</f>
        <v>13319</v>
      </c>
      <c r="R1901" s="94">
        <f>Q1901-P1901</f>
        <v>807</v>
      </c>
      <c r="S1901" s="94" t="str">
        <f>IF(R1901-I1901&gt;0, R1901-I1901,"0")</f>
        <v>0</v>
      </c>
      <c r="T1901" s="94"/>
      <c r="U1901" s="96">
        <f>IF(S1901&gt;0,S1901*K1901,"0")</f>
        <v>0</v>
      </c>
      <c r="V1901" s="157">
        <v>0</v>
      </c>
      <c r="W1901" s="100">
        <v>0</v>
      </c>
      <c r="X1901" s="94">
        <f>W1901-V1901</f>
        <v>0</v>
      </c>
      <c r="Y1901" s="94" t="str">
        <f>IF(X1901-J1901&gt;0,X1901-J1901,"0")</f>
        <v>0</v>
      </c>
      <c r="Z1901" s="94" t="str">
        <f>IF(X1901-J1901&gt;0,X1901-J1901,"0")</f>
        <v>0</v>
      </c>
      <c r="AA1901" s="96">
        <f>IF(Y1901&gt;0,Y1901*L1901,"0")</f>
        <v>0</v>
      </c>
      <c r="AB1901" s="91">
        <v>41.5</v>
      </c>
      <c r="AC1901" s="91"/>
    </row>
    <row r="1902" spans="1:29" s="4" customFormat="1" ht="15" customHeight="1">
      <c r="A1902" s="81" t="s">
        <v>5482</v>
      </c>
      <c r="B1902" s="90">
        <v>1013199070</v>
      </c>
      <c r="C1902" s="91">
        <f>SUM(U1902+AA1902)</f>
        <v>232.11474000000001</v>
      </c>
      <c r="D1902" s="294">
        <v>13307896</v>
      </c>
      <c r="E1902" s="90" t="s">
        <v>2657</v>
      </c>
      <c r="F1902" s="90" t="s">
        <v>2662</v>
      </c>
      <c r="G1902" s="90" t="s">
        <v>3011</v>
      </c>
      <c r="H1902" s="93" t="s">
        <v>3917</v>
      </c>
      <c r="I1902" s="94">
        <v>0</v>
      </c>
      <c r="J1902" s="94">
        <v>0</v>
      </c>
      <c r="K1902" s="95">
        <v>1.9970000000000002E-2</v>
      </c>
      <c r="L1902" s="96">
        <v>0.08</v>
      </c>
      <c r="M1902" s="96">
        <f t="shared" si="1582"/>
        <v>0</v>
      </c>
      <c r="N1902" s="96">
        <f t="shared" si="1582"/>
        <v>0</v>
      </c>
      <c r="O1902" s="96" t="s">
        <v>27</v>
      </c>
      <c r="P1902" s="97">
        <v>285623</v>
      </c>
      <c r="Q1902" s="98">
        <f>VLOOKUP(H1902,Devices!$A$2:$C$2077,3,FALSE)</f>
        <v>288465</v>
      </c>
      <c r="R1902" s="94">
        <f>Q1902-P1902</f>
        <v>2842</v>
      </c>
      <c r="S1902" s="94"/>
      <c r="T1902" s="94">
        <f>IF(R1902-I1902&gt;0, R1902-I1902,"0")</f>
        <v>2842</v>
      </c>
      <c r="U1902" s="96">
        <f>IF(T1902&gt;0,T1902*K1902,"0")</f>
        <v>56.754740000000005</v>
      </c>
      <c r="V1902" s="99">
        <v>92544</v>
      </c>
      <c r="W1902" s="100">
        <f>VLOOKUP(H1902,Devices!$A$2:$D$2077,4,FALSE)</f>
        <v>94736</v>
      </c>
      <c r="X1902" s="94">
        <f>W1902-V1902</f>
        <v>2192</v>
      </c>
      <c r="Y1902" s="94"/>
      <c r="Z1902" s="94">
        <f>IF(X1902-J1902&gt;0,X1902-J1902,"0")</f>
        <v>2192</v>
      </c>
      <c r="AA1902" s="96">
        <f>IF(Z1902&gt;0,Z1902*L1902,"0")</f>
        <v>175.36</v>
      </c>
      <c r="AB1902" s="91">
        <v>232.11474000000001</v>
      </c>
      <c r="AC1902" s="91"/>
    </row>
    <row r="1903" spans="1:29" s="4" customFormat="1" ht="15" customHeight="1">
      <c r="A1903" s="81" t="s">
        <v>5688</v>
      </c>
      <c r="B1903" s="90">
        <v>1013199150</v>
      </c>
      <c r="C1903" s="91">
        <f>SUM(U1903+AA1903)</f>
        <v>183.66409000000002</v>
      </c>
      <c r="D1903" s="294">
        <v>13586894</v>
      </c>
      <c r="E1903" s="90" t="s">
        <v>2640</v>
      </c>
      <c r="F1903" s="90" t="s">
        <v>2649</v>
      </c>
      <c r="G1903" s="90" t="s">
        <v>2200</v>
      </c>
      <c r="H1903" s="93" t="s">
        <v>5627</v>
      </c>
      <c r="I1903" s="94">
        <v>0</v>
      </c>
      <c r="J1903" s="94">
        <v>0</v>
      </c>
      <c r="K1903" s="95">
        <v>1.9970000000000002E-2</v>
      </c>
      <c r="L1903" s="96">
        <v>0.08</v>
      </c>
      <c r="M1903" s="96">
        <f t="shared" si="1582"/>
        <v>0</v>
      </c>
      <c r="N1903" s="96">
        <f t="shared" si="1582"/>
        <v>0</v>
      </c>
      <c r="O1903" s="96" t="s">
        <v>27</v>
      </c>
      <c r="P1903" s="97">
        <v>45380</v>
      </c>
      <c r="Q1903" s="98">
        <f>VLOOKUP(H1903,Devices!$A$2:$C$2077,3,FALSE)</f>
        <v>54577</v>
      </c>
      <c r="R1903" s="94">
        <f>Q1903-P1903</f>
        <v>9197</v>
      </c>
      <c r="S1903" s="94"/>
      <c r="T1903" s="94">
        <f>IF(R1903-I1903&gt;0, R1903-I1903,"0")</f>
        <v>9197</v>
      </c>
      <c r="U1903" s="96">
        <f>IF(T1903&gt;0,T1903*K1903,"0")</f>
        <v>183.66409000000002</v>
      </c>
      <c r="V1903" s="99">
        <v>0</v>
      </c>
      <c r="W1903" s="100">
        <v>0</v>
      </c>
      <c r="X1903" s="94">
        <f>W1903-V1903</f>
        <v>0</v>
      </c>
      <c r="Y1903" s="94"/>
      <c r="Z1903" s="94" t="str">
        <f>IF(X1903-J1903&gt;0,X1903-J1903,"0")</f>
        <v>0</v>
      </c>
      <c r="AA1903" s="96">
        <f>IF(Z1903&gt;0,Z1903*L1903,"0")</f>
        <v>0</v>
      </c>
      <c r="AB1903" s="91">
        <v>183.66409000000002</v>
      </c>
      <c r="AC1903" s="91"/>
    </row>
    <row r="1904" spans="1:29" s="4" customFormat="1" ht="15" customHeight="1">
      <c r="A1904" s="81" t="s">
        <v>5944</v>
      </c>
      <c r="B1904" s="90">
        <v>1013199150</v>
      </c>
      <c r="C1904" s="91">
        <f>SUM(U1904+AA1904)</f>
        <v>404.11292000000003</v>
      </c>
      <c r="D1904" s="294">
        <v>13586840</v>
      </c>
      <c r="E1904" s="90" t="s">
        <v>2640</v>
      </c>
      <c r="F1904" s="90" t="s">
        <v>2647</v>
      </c>
      <c r="G1904" s="90" t="s">
        <v>2236</v>
      </c>
      <c r="H1904" s="93" t="s">
        <v>5945</v>
      </c>
      <c r="I1904" s="94">
        <v>0</v>
      </c>
      <c r="J1904" s="94">
        <v>0</v>
      </c>
      <c r="K1904" s="95">
        <v>1.9970000000000002E-2</v>
      </c>
      <c r="L1904" s="96">
        <v>0.08</v>
      </c>
      <c r="M1904" s="96">
        <f>I1904*K1904</f>
        <v>0</v>
      </c>
      <c r="N1904" s="96">
        <f>J1904*L1904</f>
        <v>0</v>
      </c>
      <c r="O1904" s="96" t="s">
        <v>27</v>
      </c>
      <c r="P1904" s="97">
        <v>36891</v>
      </c>
      <c r="Q1904" s="98">
        <f>VLOOKUP(H1904,Devices!$A$2:$C$2077,3,FALSE)</f>
        <v>57127</v>
      </c>
      <c r="R1904" s="94">
        <f>Q1904-P1904</f>
        <v>20236</v>
      </c>
      <c r="S1904" s="94"/>
      <c r="T1904" s="94">
        <f>IF(R1904-I1904&gt;0, R1904-I1904,"0")</f>
        <v>20236</v>
      </c>
      <c r="U1904" s="96">
        <f>IF(T1904&gt;0,T1904*K1904,"0")</f>
        <v>404.11292000000003</v>
      </c>
      <c r="V1904" s="99">
        <v>0</v>
      </c>
      <c r="W1904" s="100">
        <v>0</v>
      </c>
      <c r="X1904" s="94">
        <f>W1904-V1904</f>
        <v>0</v>
      </c>
      <c r="Y1904" s="94"/>
      <c r="Z1904" s="94" t="str">
        <f>IF(X1904-J1904&gt;0,X1904-J1904,"0")</f>
        <v>0</v>
      </c>
      <c r="AA1904" s="96">
        <f>IF(Z1904&gt;0,Z1904*L1904,"0")</f>
        <v>0</v>
      </c>
      <c r="AB1904" s="91">
        <v>404.11292000000003</v>
      </c>
      <c r="AC1904" s="91"/>
    </row>
    <row r="1905" spans="1:29" s="4" customFormat="1" ht="15" customHeight="1">
      <c r="A1905" s="81">
        <v>250</v>
      </c>
      <c r="B1905" s="90">
        <v>1054216850</v>
      </c>
      <c r="C1905" s="91">
        <f>SUM(U1905+AA1905)</f>
        <v>28.617010000000004</v>
      </c>
      <c r="D1905" s="294">
        <v>12354907</v>
      </c>
      <c r="E1905" s="90" t="s">
        <v>2011</v>
      </c>
      <c r="F1905" s="90" t="s">
        <v>2012</v>
      </c>
      <c r="G1905" s="90" t="s">
        <v>851</v>
      </c>
      <c r="H1905" s="93" t="s">
        <v>2013</v>
      </c>
      <c r="I1905" s="94">
        <v>0</v>
      </c>
      <c r="J1905" s="94">
        <v>0</v>
      </c>
      <c r="K1905" s="95">
        <v>1.9970000000000002E-2</v>
      </c>
      <c r="L1905" s="96">
        <v>0.08</v>
      </c>
      <c r="M1905" s="96">
        <f t="shared" si="1577"/>
        <v>0</v>
      </c>
      <c r="N1905" s="96">
        <f t="shared" si="1578"/>
        <v>0</v>
      </c>
      <c r="O1905" s="96" t="s">
        <v>27</v>
      </c>
      <c r="P1905" s="187">
        <v>100718</v>
      </c>
      <c r="Q1905" s="98">
        <f>VLOOKUP(H1905,Devices!$A$2:$C$2077,3,FALSE)</f>
        <v>102151</v>
      </c>
      <c r="R1905" s="94">
        <f t="shared" si="1579"/>
        <v>1433</v>
      </c>
      <c r="S1905" s="94"/>
      <c r="T1905" s="94">
        <f t="shared" si="1574"/>
        <v>1433</v>
      </c>
      <c r="U1905" s="96">
        <f t="shared" si="1575"/>
        <v>28.617010000000004</v>
      </c>
      <c r="V1905" s="99">
        <v>0</v>
      </c>
      <c r="W1905" s="100">
        <v>0</v>
      </c>
      <c r="X1905" s="94">
        <f t="shared" si="1580"/>
        <v>0</v>
      </c>
      <c r="Y1905" s="94"/>
      <c r="Z1905" s="94" t="str">
        <f t="shared" si="1581"/>
        <v>0</v>
      </c>
      <c r="AA1905" s="96">
        <f t="shared" si="1576"/>
        <v>0</v>
      </c>
      <c r="AB1905" s="91">
        <v>28.617010000000004</v>
      </c>
      <c r="AC1905" s="119"/>
    </row>
    <row r="1906" spans="1:29" s="4" customFormat="1" ht="15" customHeight="1">
      <c r="A1906" s="81" t="s">
        <v>6717</v>
      </c>
      <c r="B1906" s="90">
        <v>1058317100</v>
      </c>
      <c r="C1906" s="91">
        <f>SUM(U1906+AA1906)</f>
        <v>525.49058000000002</v>
      </c>
      <c r="D1906" s="92">
        <v>13586857</v>
      </c>
      <c r="E1906" s="90" t="s">
        <v>1969</v>
      </c>
      <c r="F1906" s="90" t="s">
        <v>1970</v>
      </c>
      <c r="G1906" s="90" t="s">
        <v>2200</v>
      </c>
      <c r="H1906" s="93" t="s">
        <v>6614</v>
      </c>
      <c r="I1906" s="94">
        <v>0</v>
      </c>
      <c r="J1906" s="94">
        <v>0</v>
      </c>
      <c r="K1906" s="95">
        <v>1.9970000000000002E-2</v>
      </c>
      <c r="L1906" s="96">
        <v>0.08</v>
      </c>
      <c r="M1906" s="96">
        <f t="shared" si="1577"/>
        <v>0</v>
      </c>
      <c r="N1906" s="96">
        <f t="shared" si="1578"/>
        <v>0</v>
      </c>
      <c r="O1906" s="96" t="s">
        <v>27</v>
      </c>
      <c r="P1906" s="97">
        <v>2060</v>
      </c>
      <c r="Q1906" s="98">
        <f>VLOOKUP(H1906,Devices!$A$2:$C$2077,3,FALSE)</f>
        <v>28374</v>
      </c>
      <c r="R1906" s="94">
        <f t="shared" si="1579"/>
        <v>26314</v>
      </c>
      <c r="S1906" s="94"/>
      <c r="T1906" s="94">
        <f t="shared" si="1574"/>
        <v>26314</v>
      </c>
      <c r="U1906" s="96">
        <f t="shared" si="1575"/>
        <v>525.49058000000002</v>
      </c>
      <c r="V1906" s="99">
        <v>0</v>
      </c>
      <c r="W1906" s="100">
        <v>0</v>
      </c>
      <c r="X1906" s="94">
        <f t="shared" si="1580"/>
        <v>0</v>
      </c>
      <c r="Y1906" s="94"/>
      <c r="Z1906" s="94" t="str">
        <f t="shared" si="1581"/>
        <v>0</v>
      </c>
      <c r="AA1906" s="96">
        <f t="shared" si="1576"/>
        <v>0</v>
      </c>
      <c r="AB1906" s="91">
        <v>525.49058000000002</v>
      </c>
      <c r="AC1906" s="91"/>
    </row>
    <row r="1907" spans="1:29" s="4" customFormat="1" ht="15" customHeight="1">
      <c r="A1907" s="81" t="s">
        <v>3553</v>
      </c>
      <c r="B1907" s="90">
        <v>1058319100</v>
      </c>
      <c r="C1907" s="91">
        <f>SUM(U1907+AA1907)</f>
        <v>101.62733000000001</v>
      </c>
      <c r="D1907" s="92">
        <v>12356071</v>
      </c>
      <c r="E1907" s="90" t="s">
        <v>2020</v>
      </c>
      <c r="F1907" s="90" t="s">
        <v>2024</v>
      </c>
      <c r="G1907" s="90" t="s">
        <v>2236</v>
      </c>
      <c r="H1907" s="93" t="s">
        <v>3554</v>
      </c>
      <c r="I1907" s="94">
        <v>0</v>
      </c>
      <c r="J1907" s="94">
        <v>0</v>
      </c>
      <c r="K1907" s="95">
        <v>1.9970000000000002E-2</v>
      </c>
      <c r="L1907" s="96">
        <v>0.08</v>
      </c>
      <c r="M1907" s="96">
        <f t="shared" si="1577"/>
        <v>0</v>
      </c>
      <c r="N1907" s="96">
        <f t="shared" si="1578"/>
        <v>0</v>
      </c>
      <c r="O1907" s="96" t="s">
        <v>27</v>
      </c>
      <c r="P1907" s="97">
        <v>121381</v>
      </c>
      <c r="Q1907" s="98">
        <f>VLOOKUP(H1907,Devices!$A$2:$C$2077,3,FALSE)</f>
        <v>126470</v>
      </c>
      <c r="R1907" s="94">
        <f t="shared" si="1579"/>
        <v>5089</v>
      </c>
      <c r="S1907" s="94"/>
      <c r="T1907" s="94">
        <f t="shared" si="1574"/>
        <v>5089</v>
      </c>
      <c r="U1907" s="96">
        <f t="shared" si="1575"/>
        <v>101.62733000000001</v>
      </c>
      <c r="V1907" s="99">
        <v>0</v>
      </c>
      <c r="W1907" s="100">
        <v>0</v>
      </c>
      <c r="X1907" s="94">
        <f t="shared" si="1580"/>
        <v>0</v>
      </c>
      <c r="Y1907" s="94"/>
      <c r="Z1907" s="94" t="str">
        <f t="shared" si="1581"/>
        <v>0</v>
      </c>
      <c r="AA1907" s="96">
        <f t="shared" si="1576"/>
        <v>0</v>
      </c>
      <c r="AB1907" s="91">
        <v>101.62733000000001</v>
      </c>
      <c r="AC1907" s="91"/>
    </row>
    <row r="1908" spans="1:29" s="4" customFormat="1" ht="15" customHeight="1">
      <c r="A1908" s="81" t="s">
        <v>3555</v>
      </c>
      <c r="B1908" s="90">
        <v>1058711700</v>
      </c>
      <c r="C1908" s="91">
        <f>SUM(U1908+AA1908)</f>
        <v>114.12855</v>
      </c>
      <c r="D1908" s="92">
        <v>12356111</v>
      </c>
      <c r="E1908" s="90" t="s">
        <v>3556</v>
      </c>
      <c r="F1908" s="90" t="s">
        <v>3557</v>
      </c>
      <c r="G1908" s="90" t="s">
        <v>2236</v>
      </c>
      <c r="H1908" s="93" t="s">
        <v>3558</v>
      </c>
      <c r="I1908" s="94">
        <v>0</v>
      </c>
      <c r="J1908" s="94">
        <v>0</v>
      </c>
      <c r="K1908" s="95">
        <v>1.9970000000000002E-2</v>
      </c>
      <c r="L1908" s="96">
        <v>0.08</v>
      </c>
      <c r="M1908" s="96">
        <f t="shared" si="1577"/>
        <v>0</v>
      </c>
      <c r="N1908" s="96">
        <f t="shared" si="1578"/>
        <v>0</v>
      </c>
      <c r="O1908" s="96" t="s">
        <v>27</v>
      </c>
      <c r="P1908" s="97">
        <v>142017</v>
      </c>
      <c r="Q1908" s="98">
        <f>VLOOKUP(H1908,Devices!$A$2:$C$2077,3,FALSE)</f>
        <v>147732</v>
      </c>
      <c r="R1908" s="94">
        <f t="shared" si="1579"/>
        <v>5715</v>
      </c>
      <c r="S1908" s="94"/>
      <c r="T1908" s="94">
        <f t="shared" si="1574"/>
        <v>5715</v>
      </c>
      <c r="U1908" s="96">
        <f t="shared" si="1575"/>
        <v>114.12855</v>
      </c>
      <c r="V1908" s="99">
        <v>0</v>
      </c>
      <c r="W1908" s="100">
        <v>0</v>
      </c>
      <c r="X1908" s="94">
        <f t="shared" si="1580"/>
        <v>0</v>
      </c>
      <c r="Y1908" s="94"/>
      <c r="Z1908" s="94" t="str">
        <f t="shared" si="1581"/>
        <v>0</v>
      </c>
      <c r="AA1908" s="96">
        <f t="shared" si="1576"/>
        <v>0</v>
      </c>
      <c r="AB1908" s="91">
        <v>114.12855</v>
      </c>
      <c r="AC1908" s="91"/>
    </row>
    <row r="1909" spans="1:29" s="4" customFormat="1" ht="15" customHeight="1">
      <c r="A1909" s="81" t="s">
        <v>3619</v>
      </c>
      <c r="B1909" s="90">
        <v>1058319100</v>
      </c>
      <c r="C1909" s="91">
        <f>SUM(O1909+U1909+AA1909)</f>
        <v>161.78</v>
      </c>
      <c r="D1909" s="92">
        <v>12356132</v>
      </c>
      <c r="E1909" s="90" t="s">
        <v>3620</v>
      </c>
      <c r="F1909" s="90" t="s">
        <v>3621</v>
      </c>
      <c r="G1909" s="90" t="s">
        <v>1971</v>
      </c>
      <c r="H1909" s="93" t="s">
        <v>3599</v>
      </c>
      <c r="I1909" s="94">
        <v>6000</v>
      </c>
      <c r="J1909" s="94">
        <v>100</v>
      </c>
      <c r="K1909" s="95">
        <v>2.0750000000000001E-2</v>
      </c>
      <c r="L1909" s="96">
        <v>0.08</v>
      </c>
      <c r="M1909" s="96">
        <f t="shared" si="1577"/>
        <v>124.5</v>
      </c>
      <c r="N1909" s="96">
        <f t="shared" si="1578"/>
        <v>8</v>
      </c>
      <c r="O1909" s="96">
        <f t="shared" ref="O1909:O1920" si="1583">M1909+N1909</f>
        <v>132.5</v>
      </c>
      <c r="P1909" s="443">
        <v>16037</v>
      </c>
      <c r="Q1909" s="98">
        <f>VLOOKUP(H1909,Devices!$A$2:$C$2077,3,FALSE)</f>
        <v>16215</v>
      </c>
      <c r="R1909" s="94">
        <f t="shared" si="1579"/>
        <v>178</v>
      </c>
      <c r="S1909" s="94" t="str">
        <f t="shared" ref="S1909:S1920" si="1584">IF(R1909-I1909&gt;0, R1909-I1909,"0")</f>
        <v>0</v>
      </c>
      <c r="T1909" s="94"/>
      <c r="U1909" s="96">
        <f t="shared" ref="U1909:U1920" si="1585">IF(S1909&gt;0,S1909*K1909,"0")</f>
        <v>0</v>
      </c>
      <c r="V1909" s="157">
        <v>35226</v>
      </c>
      <c r="W1909" s="100">
        <f>VLOOKUP(H1909,Devices!$A$2:$D$2077,4,FALSE)</f>
        <v>35692</v>
      </c>
      <c r="X1909" s="94">
        <f t="shared" si="1580"/>
        <v>466</v>
      </c>
      <c r="Y1909" s="94">
        <f t="shared" ref="Y1909:Y1920" si="1586">IF(X1909-J1909&gt;0,X1909-J1909,"0")</f>
        <v>366</v>
      </c>
      <c r="Z1909" s="94">
        <f t="shared" si="1581"/>
        <v>366</v>
      </c>
      <c r="AA1909" s="96">
        <f t="shared" ref="AA1909:AA1920" si="1587">IF(Y1909&gt;0,Y1909*L1909,"0")</f>
        <v>29.28</v>
      </c>
      <c r="AB1909" s="91">
        <v>161.78</v>
      </c>
      <c r="AC1909" s="91"/>
    </row>
    <row r="1910" spans="1:29" s="4" customFormat="1" ht="15" customHeight="1">
      <c r="A1910" s="81" t="s">
        <v>3760</v>
      </c>
      <c r="B1910" s="90">
        <v>1058711700</v>
      </c>
      <c r="C1910" s="91">
        <f>SUM(O1910+U1910+AA1910)</f>
        <v>96.2</v>
      </c>
      <c r="D1910" s="92">
        <v>12356177</v>
      </c>
      <c r="E1910" s="90" t="s">
        <v>3761</v>
      </c>
      <c r="F1910" s="90" t="s">
        <v>3762</v>
      </c>
      <c r="G1910" s="90" t="s">
        <v>2362</v>
      </c>
      <c r="H1910" s="93" t="s">
        <v>3720</v>
      </c>
      <c r="I1910" s="94">
        <v>4000</v>
      </c>
      <c r="J1910" s="94">
        <v>100</v>
      </c>
      <c r="K1910" s="95">
        <v>2.0750000000000001E-2</v>
      </c>
      <c r="L1910" s="96">
        <v>0.08</v>
      </c>
      <c r="M1910" s="96">
        <f t="shared" si="1577"/>
        <v>83</v>
      </c>
      <c r="N1910" s="96">
        <f t="shared" si="1578"/>
        <v>8</v>
      </c>
      <c r="O1910" s="96">
        <f t="shared" si="1583"/>
        <v>91</v>
      </c>
      <c r="P1910" s="443">
        <v>9946</v>
      </c>
      <c r="Q1910" s="98">
        <f>VLOOKUP(H1910,Devices!$A$2:$C$2077,3,FALSE)</f>
        <v>10092</v>
      </c>
      <c r="R1910" s="94">
        <f t="shared" si="1579"/>
        <v>146</v>
      </c>
      <c r="S1910" s="94" t="str">
        <f t="shared" si="1584"/>
        <v>0</v>
      </c>
      <c r="T1910" s="94"/>
      <c r="U1910" s="96">
        <f t="shared" si="1585"/>
        <v>0</v>
      </c>
      <c r="V1910" s="157">
        <v>12368</v>
      </c>
      <c r="W1910" s="100">
        <f>VLOOKUP(H1910,Devices!$A$2:$D$2077,4,FALSE)</f>
        <v>12533</v>
      </c>
      <c r="X1910" s="94">
        <f t="shared" si="1580"/>
        <v>165</v>
      </c>
      <c r="Y1910" s="94">
        <f t="shared" si="1586"/>
        <v>65</v>
      </c>
      <c r="Z1910" s="94">
        <f t="shared" si="1581"/>
        <v>65</v>
      </c>
      <c r="AA1910" s="96">
        <f t="shared" si="1587"/>
        <v>5.2</v>
      </c>
      <c r="AB1910" s="91">
        <v>96.2</v>
      </c>
      <c r="AC1910" s="91"/>
    </row>
    <row r="1911" spans="1:29" s="4" customFormat="1" ht="15" customHeight="1">
      <c r="A1911" s="81" t="s">
        <v>5567</v>
      </c>
      <c r="B1911" s="90">
        <v>1058318100</v>
      </c>
      <c r="C1911" s="91">
        <f>SUM(O1911+U1911+AA1911)</f>
        <v>99.122749999999996</v>
      </c>
      <c r="D1911" s="92">
        <v>12356465</v>
      </c>
      <c r="E1911" s="90" t="s">
        <v>2020</v>
      </c>
      <c r="F1911" s="90" t="s">
        <v>5568</v>
      </c>
      <c r="G1911" s="90" t="s">
        <v>2236</v>
      </c>
      <c r="H1911" s="93" t="s">
        <v>5569</v>
      </c>
      <c r="I1911" s="94">
        <v>4000</v>
      </c>
      <c r="J1911" s="94">
        <v>0</v>
      </c>
      <c r="K1911" s="95">
        <v>2.0750000000000001E-2</v>
      </c>
      <c r="L1911" s="96">
        <v>0.08</v>
      </c>
      <c r="M1911" s="96">
        <f t="shared" ref="M1911" si="1588">I1911*K1911</f>
        <v>83</v>
      </c>
      <c r="N1911" s="96">
        <f t="shared" ref="N1911" si="1589">J1911*L1911</f>
        <v>0</v>
      </c>
      <c r="O1911" s="96">
        <f t="shared" ref="O1911" si="1590">M1911+N1911</f>
        <v>83</v>
      </c>
      <c r="P1911" s="443">
        <v>22828</v>
      </c>
      <c r="Q1911" s="98">
        <f>VLOOKUP(H1911,Devices!$A$2:$C$2077,3,FALSE)</f>
        <v>27605</v>
      </c>
      <c r="R1911" s="94">
        <f t="shared" ref="R1911" si="1591">Q1911-P1911</f>
        <v>4777</v>
      </c>
      <c r="S1911" s="94">
        <f t="shared" ref="S1911" si="1592">IF(R1911-I1911&gt;0, R1911-I1911,"0")</f>
        <v>777</v>
      </c>
      <c r="T1911" s="94"/>
      <c r="U1911" s="96">
        <f t="shared" ref="U1911" si="1593">IF(S1911&gt;0,S1911*K1911,"0")</f>
        <v>16.12275</v>
      </c>
      <c r="V1911" s="157">
        <v>0</v>
      </c>
      <c r="W1911" s="100">
        <v>0</v>
      </c>
      <c r="X1911" s="94">
        <f t="shared" ref="X1911" si="1594">W1911-V1911</f>
        <v>0</v>
      </c>
      <c r="Y1911" s="94" t="str">
        <f t="shared" ref="Y1911" si="1595">IF(X1911-J1911&gt;0,X1911-J1911,"0")</f>
        <v>0</v>
      </c>
      <c r="Z1911" s="94" t="str">
        <f t="shared" ref="Z1911" si="1596">IF(X1911-J1911&gt;0,X1911-J1911,"0")</f>
        <v>0</v>
      </c>
      <c r="AA1911" s="96">
        <f t="shared" ref="AA1911" si="1597">IF(Y1911&gt;0,Y1911*L1911,"0")</f>
        <v>0</v>
      </c>
      <c r="AB1911" s="91">
        <v>99.122749999999996</v>
      </c>
      <c r="AC1911" s="91"/>
    </row>
    <row r="1912" spans="1:29" s="4" customFormat="1" ht="15" customHeight="1">
      <c r="A1912" s="81" t="s">
        <v>5683</v>
      </c>
      <c r="B1912" s="90">
        <v>1058319100</v>
      </c>
      <c r="C1912" s="91">
        <f>SUM(U1912+AA1912)</f>
        <v>84.353280000000012</v>
      </c>
      <c r="D1912" s="92">
        <v>12356350</v>
      </c>
      <c r="E1912" s="90" t="s">
        <v>2020</v>
      </c>
      <c r="F1912" s="90" t="s">
        <v>2023</v>
      </c>
      <c r="G1912" s="90" t="s">
        <v>2236</v>
      </c>
      <c r="H1912" s="93" t="s">
        <v>5623</v>
      </c>
      <c r="I1912" s="94">
        <v>0</v>
      </c>
      <c r="J1912" s="94">
        <v>0</v>
      </c>
      <c r="K1912" s="95">
        <v>1.9970000000000002E-2</v>
      </c>
      <c r="L1912" s="96">
        <v>0.08</v>
      </c>
      <c r="M1912" s="96">
        <f t="shared" ref="M1912:N1914" si="1598">I1912*K1912</f>
        <v>0</v>
      </c>
      <c r="N1912" s="96">
        <f t="shared" si="1598"/>
        <v>0</v>
      </c>
      <c r="O1912" s="96" t="s">
        <v>27</v>
      </c>
      <c r="P1912" s="97">
        <v>23176</v>
      </c>
      <c r="Q1912" s="98">
        <f>VLOOKUP(H1912,Devices!$A$2:$C$2077,3,FALSE)</f>
        <v>27400</v>
      </c>
      <c r="R1912" s="94">
        <f>Q1912-P1912</f>
        <v>4224</v>
      </c>
      <c r="S1912" s="94"/>
      <c r="T1912" s="94">
        <f>IF(R1912-I1912&gt;0, R1912-I1912,"0")</f>
        <v>4224</v>
      </c>
      <c r="U1912" s="96">
        <f>IF(T1912&gt;0,T1912*K1912,"0")</f>
        <v>84.353280000000012</v>
      </c>
      <c r="V1912" s="99">
        <v>0</v>
      </c>
      <c r="W1912" s="100">
        <v>0</v>
      </c>
      <c r="X1912" s="94">
        <f>W1912-V1912</f>
        <v>0</v>
      </c>
      <c r="Y1912" s="94"/>
      <c r="Z1912" s="94" t="str">
        <f>IF(X1912-J1912&gt;0,X1912-J1912,"0")</f>
        <v>0</v>
      </c>
      <c r="AA1912" s="96">
        <f>IF(Z1912&gt;0,Z1912*L1912,"0")</f>
        <v>0</v>
      </c>
      <c r="AB1912" s="91">
        <v>84.353280000000012</v>
      </c>
      <c r="AC1912" s="91"/>
    </row>
    <row r="1913" spans="1:29" s="4" customFormat="1" ht="15" customHeight="1">
      <c r="A1913" s="81" t="s">
        <v>5744</v>
      </c>
      <c r="B1913" s="90">
        <v>1058317100</v>
      </c>
      <c r="C1913" s="91">
        <f>SUM(U1913+AA1913)</f>
        <v>276.36483000000004</v>
      </c>
      <c r="D1913" s="92">
        <v>13586896</v>
      </c>
      <c r="E1913" s="90" t="s">
        <v>2020</v>
      </c>
      <c r="F1913" s="90" t="s">
        <v>2021</v>
      </c>
      <c r="G1913" s="90" t="s">
        <v>2200</v>
      </c>
      <c r="H1913" s="93" t="s">
        <v>5707</v>
      </c>
      <c r="I1913" s="94">
        <v>0</v>
      </c>
      <c r="J1913" s="94">
        <v>0</v>
      </c>
      <c r="K1913" s="95">
        <v>1.9970000000000002E-2</v>
      </c>
      <c r="L1913" s="96">
        <v>0.08</v>
      </c>
      <c r="M1913" s="96">
        <f t="shared" si="1598"/>
        <v>0</v>
      </c>
      <c r="N1913" s="96">
        <f t="shared" si="1598"/>
        <v>0</v>
      </c>
      <c r="O1913" s="96" t="s">
        <v>27</v>
      </c>
      <c r="P1913" s="97">
        <v>49341</v>
      </c>
      <c r="Q1913" s="98">
        <f>VLOOKUP(H1913,[1]Billing!$I$2:$S$2302,11,FALSE)</f>
        <v>63180</v>
      </c>
      <c r="R1913" s="94">
        <f>Q1913-P1913</f>
        <v>13839</v>
      </c>
      <c r="S1913" s="94"/>
      <c r="T1913" s="94">
        <f>IF(R1913-I1913&gt;0, R1913-I1913,"0")</f>
        <v>13839</v>
      </c>
      <c r="U1913" s="96">
        <f>IF(T1913&gt;0,T1913*K1913,"0")</f>
        <v>276.36483000000004</v>
      </c>
      <c r="V1913" s="99">
        <v>0</v>
      </c>
      <c r="W1913" s="100">
        <f>VLOOKUP(H1913,[1]Billing!$I$2:$Y$2302,17,FALSE)</f>
        <v>0</v>
      </c>
      <c r="X1913" s="94">
        <f>W1913-V1913</f>
        <v>0</v>
      </c>
      <c r="Y1913" s="94"/>
      <c r="Z1913" s="94" t="str">
        <f>IF(X1913-J1913&gt;0,X1913-J1913,"0")</f>
        <v>0</v>
      </c>
      <c r="AA1913" s="96">
        <f>IF(Z1913&gt;0,Z1913*L1913,"0")</f>
        <v>0</v>
      </c>
      <c r="AB1913" s="91">
        <v>276.36483000000004</v>
      </c>
      <c r="AC1913" s="91"/>
    </row>
    <row r="1914" spans="1:29" s="4" customFormat="1" ht="15" customHeight="1">
      <c r="A1914" s="81" t="s">
        <v>5835</v>
      </c>
      <c r="B1914" s="90">
        <v>1058319100</v>
      </c>
      <c r="C1914" s="91">
        <f>SUM(U1914+AA1914)</f>
        <v>68.996350000000007</v>
      </c>
      <c r="D1914" s="92">
        <v>13586511</v>
      </c>
      <c r="E1914" s="90" t="s">
        <v>2020</v>
      </c>
      <c r="F1914" s="90" t="s">
        <v>2022</v>
      </c>
      <c r="G1914" s="90" t="s">
        <v>2236</v>
      </c>
      <c r="H1914" s="93" t="s">
        <v>5792</v>
      </c>
      <c r="I1914" s="94">
        <v>0</v>
      </c>
      <c r="J1914" s="94">
        <v>0</v>
      </c>
      <c r="K1914" s="95">
        <v>1.9970000000000002E-2</v>
      </c>
      <c r="L1914" s="96">
        <v>0.08</v>
      </c>
      <c r="M1914" s="96">
        <f t="shared" si="1598"/>
        <v>0</v>
      </c>
      <c r="N1914" s="96">
        <f t="shared" si="1598"/>
        <v>0</v>
      </c>
      <c r="O1914" s="96" t="s">
        <v>27</v>
      </c>
      <c r="P1914" s="97">
        <v>16313</v>
      </c>
      <c r="Q1914" s="98">
        <f>VLOOKUP(H1914,Devices!$A$2:$C$2077,3,FALSE)</f>
        <v>19768</v>
      </c>
      <c r="R1914" s="94">
        <f>Q1914-P1914</f>
        <v>3455</v>
      </c>
      <c r="S1914" s="94"/>
      <c r="T1914" s="94">
        <f>IF(R1914-I1914&gt;0, R1914-I1914,"0")</f>
        <v>3455</v>
      </c>
      <c r="U1914" s="96">
        <f>IF(T1914&gt;0,T1914*K1914,"0")</f>
        <v>68.996350000000007</v>
      </c>
      <c r="V1914" s="99">
        <v>0</v>
      </c>
      <c r="W1914" s="100">
        <v>0</v>
      </c>
      <c r="X1914" s="94">
        <f>W1914-V1914</f>
        <v>0</v>
      </c>
      <c r="Y1914" s="94"/>
      <c r="Z1914" s="94" t="str">
        <f>IF(X1914-J1914&gt;0,X1914-J1914,"0")</f>
        <v>0</v>
      </c>
      <c r="AA1914" s="96">
        <f>IF(Z1914&gt;0,Z1914*L1914,"0")</f>
        <v>0</v>
      </c>
      <c r="AB1914" s="91">
        <v>68.996350000000007</v>
      </c>
      <c r="AC1914" s="91"/>
    </row>
    <row r="1915" spans="1:29" s="4" customFormat="1" ht="15" customHeight="1">
      <c r="A1915" s="81" t="s">
        <v>4215</v>
      </c>
      <c r="B1915" s="90">
        <v>1012146170</v>
      </c>
      <c r="C1915" s="91">
        <f>SUM(O1915+U1915+AA1915)</f>
        <v>343.75</v>
      </c>
      <c r="D1915" s="92">
        <v>12603334</v>
      </c>
      <c r="E1915" s="593" t="s">
        <v>4603</v>
      </c>
      <c r="F1915" s="90" t="s">
        <v>4718</v>
      </c>
      <c r="G1915" s="90" t="s">
        <v>1240</v>
      </c>
      <c r="H1915" s="93" t="s">
        <v>4216</v>
      </c>
      <c r="I1915" s="94">
        <v>5000</v>
      </c>
      <c r="J1915" s="94">
        <v>3000</v>
      </c>
      <c r="K1915" s="95">
        <v>2.0750000000000001E-2</v>
      </c>
      <c r="L1915" s="96">
        <v>0.08</v>
      </c>
      <c r="M1915" s="96">
        <f t="shared" si="1577"/>
        <v>103.75</v>
      </c>
      <c r="N1915" s="96">
        <f t="shared" si="1578"/>
        <v>240</v>
      </c>
      <c r="O1915" s="96">
        <f t="shared" si="1583"/>
        <v>343.75</v>
      </c>
      <c r="P1915" s="443">
        <v>112598</v>
      </c>
      <c r="Q1915" s="98">
        <f>VLOOKUP(H1915,Devices!$A$2:$C$2077,3,FALSE)</f>
        <v>113647</v>
      </c>
      <c r="R1915" s="94">
        <f t="shared" si="1579"/>
        <v>1049</v>
      </c>
      <c r="S1915" s="94" t="str">
        <f t="shared" si="1584"/>
        <v>0</v>
      </c>
      <c r="T1915" s="94"/>
      <c r="U1915" s="96">
        <f t="shared" si="1585"/>
        <v>0</v>
      </c>
      <c r="V1915" s="157">
        <v>171206</v>
      </c>
      <c r="W1915" s="100">
        <f>VLOOKUP(H1915,Devices!$A$2:$D$2077,4,FALSE)</f>
        <v>172285</v>
      </c>
      <c r="X1915" s="94">
        <f t="shared" si="1580"/>
        <v>1079</v>
      </c>
      <c r="Y1915" s="94" t="str">
        <f t="shared" si="1586"/>
        <v>0</v>
      </c>
      <c r="Z1915" s="94"/>
      <c r="AA1915" s="96">
        <f t="shared" si="1587"/>
        <v>0</v>
      </c>
      <c r="AB1915" s="91">
        <v>343.75</v>
      </c>
      <c r="AC1915" s="91"/>
    </row>
    <row r="1916" spans="1:29" s="4" customFormat="1" ht="15" customHeight="1">
      <c r="A1916" s="81" t="s">
        <v>5570</v>
      </c>
      <c r="B1916" s="90">
        <v>1012002070</v>
      </c>
      <c r="C1916" s="91">
        <f>SUM(O1916+U1916+AA1916)</f>
        <v>310.59750000000003</v>
      </c>
      <c r="D1916" s="92">
        <v>13986051</v>
      </c>
      <c r="E1916" s="90" t="s">
        <v>1972</v>
      </c>
      <c r="F1916" s="90" t="s">
        <v>5572</v>
      </c>
      <c r="G1916" s="90" t="s">
        <v>5562</v>
      </c>
      <c r="H1916" s="93" t="s">
        <v>5518</v>
      </c>
      <c r="I1916" s="94">
        <v>2500</v>
      </c>
      <c r="J1916" s="94">
        <v>2500</v>
      </c>
      <c r="K1916" s="95">
        <v>2.0750000000000001E-2</v>
      </c>
      <c r="L1916" s="96">
        <v>0.08</v>
      </c>
      <c r="M1916" s="96">
        <f t="shared" ref="M1916:N1918" si="1599">I1916*K1916</f>
        <v>51.875</v>
      </c>
      <c r="N1916" s="96">
        <f t="shared" si="1599"/>
        <v>200</v>
      </c>
      <c r="O1916" s="96">
        <f>M1916+N1916</f>
        <v>251.875</v>
      </c>
      <c r="P1916" s="443">
        <v>29357</v>
      </c>
      <c r="Q1916" s="98">
        <f>VLOOKUP(H1916,Devices!$A$2:$C$2077,3,FALSE)</f>
        <v>34687</v>
      </c>
      <c r="R1916" s="94">
        <f>Q1916-P1916</f>
        <v>5330</v>
      </c>
      <c r="S1916" s="94">
        <f>IF(R1916-I1916&gt;0, R1916-I1916,"0")</f>
        <v>2830</v>
      </c>
      <c r="T1916" s="94"/>
      <c r="U1916" s="96">
        <f>IF(S1916&gt;0,S1916*K1916,"0")</f>
        <v>58.722500000000004</v>
      </c>
      <c r="V1916" s="157">
        <v>11692</v>
      </c>
      <c r="W1916" s="100">
        <f>VLOOKUP(H1916,Devices!$A$2:$D$2077,4,FALSE)</f>
        <v>13244</v>
      </c>
      <c r="X1916" s="94">
        <f>W1916-V1916</f>
        <v>1552</v>
      </c>
      <c r="Y1916" s="94" t="str">
        <f>IF(X1916-J1916&gt;0,X1916-J1916,"0")</f>
        <v>0</v>
      </c>
      <c r="Z1916" s="94"/>
      <c r="AA1916" s="96">
        <f>IF(Y1916&gt;0,Y1916*L1916,"0")</f>
        <v>0</v>
      </c>
      <c r="AB1916" s="91">
        <v>310.59750000000003</v>
      </c>
      <c r="AC1916" s="91"/>
    </row>
    <row r="1917" spans="1:29" s="4" customFormat="1" ht="15" customHeight="1">
      <c r="A1917" s="81" t="s">
        <v>5570</v>
      </c>
      <c r="B1917" s="90">
        <v>1012002070</v>
      </c>
      <c r="C1917" s="91">
        <f>SUM(O1917+U1917+AA1917)</f>
        <v>251.875</v>
      </c>
      <c r="D1917" s="92">
        <v>13865632</v>
      </c>
      <c r="E1917" s="90" t="s">
        <v>1972</v>
      </c>
      <c r="F1917" s="90" t="s">
        <v>5571</v>
      </c>
      <c r="G1917" s="90" t="s">
        <v>5562</v>
      </c>
      <c r="H1917" s="93" t="s">
        <v>6631</v>
      </c>
      <c r="I1917" s="94">
        <v>2500</v>
      </c>
      <c r="J1917" s="94">
        <v>2500</v>
      </c>
      <c r="K1917" s="95">
        <v>2.0750000000000001E-2</v>
      </c>
      <c r="L1917" s="96">
        <v>0.08</v>
      </c>
      <c r="M1917" s="96">
        <f t="shared" si="1599"/>
        <v>51.875</v>
      </c>
      <c r="N1917" s="96">
        <f t="shared" si="1599"/>
        <v>200</v>
      </c>
      <c r="O1917" s="96">
        <f>M1917+N1917</f>
        <v>251.875</v>
      </c>
      <c r="P1917" s="443">
        <v>7413</v>
      </c>
      <c r="Q1917" s="98">
        <f>VLOOKUP(H1917,Devices!$A$2:$C$2077,3,FALSE)</f>
        <v>8932</v>
      </c>
      <c r="R1917" s="94">
        <f>Q1917-P1917</f>
        <v>1519</v>
      </c>
      <c r="S1917" s="94" t="str">
        <f>IF(R1917-I1917&gt;0, R1917-I1917,"0")</f>
        <v>0</v>
      </c>
      <c r="T1917" s="94"/>
      <c r="U1917" s="96">
        <f>IF(S1917&gt;0,S1917*K1917,"0")</f>
        <v>0</v>
      </c>
      <c r="V1917" s="157">
        <v>2911</v>
      </c>
      <c r="W1917" s="100">
        <f>VLOOKUP(H1917,Devices!$A$2:$D$2077,4,FALSE)</f>
        <v>3628</v>
      </c>
      <c r="X1917" s="94">
        <f>W1917-V1917</f>
        <v>717</v>
      </c>
      <c r="Y1917" s="94" t="str">
        <f>IF(X1917-J1917&gt;0,X1917-J1917,"0")</f>
        <v>0</v>
      </c>
      <c r="Z1917" s="94"/>
      <c r="AA1917" s="96">
        <f>IF(Y1917&gt;0,Y1917*L1917,"0")</f>
        <v>0</v>
      </c>
      <c r="AB1917" s="91">
        <v>251.875</v>
      </c>
      <c r="AC1917" s="91"/>
    </row>
    <row r="1918" spans="1:29" s="4" customFormat="1" ht="15" customHeight="1">
      <c r="A1918" s="81" t="s">
        <v>5689</v>
      </c>
      <c r="B1918" s="90">
        <v>1012002070</v>
      </c>
      <c r="C1918" s="91">
        <f>SUM(U1918+AA1918)</f>
        <v>225.14146000000002</v>
      </c>
      <c r="D1918" s="92">
        <v>12883059</v>
      </c>
      <c r="E1918" s="90" t="s">
        <v>1972</v>
      </c>
      <c r="F1918" s="90" t="s">
        <v>5690</v>
      </c>
      <c r="G1918" s="90" t="s">
        <v>1208</v>
      </c>
      <c r="H1918" s="93" t="s">
        <v>5691</v>
      </c>
      <c r="I1918" s="94">
        <v>0</v>
      </c>
      <c r="J1918" s="94">
        <v>0</v>
      </c>
      <c r="K1918" s="95">
        <v>1.9970000000000002E-2</v>
      </c>
      <c r="L1918" s="96">
        <v>0.08</v>
      </c>
      <c r="M1918" s="96">
        <f t="shared" si="1599"/>
        <v>0</v>
      </c>
      <c r="N1918" s="96">
        <f t="shared" si="1599"/>
        <v>0</v>
      </c>
      <c r="O1918" s="96" t="s">
        <v>27</v>
      </c>
      <c r="P1918" s="97">
        <v>500377</v>
      </c>
      <c r="Q1918" s="98">
        <f>VLOOKUP(H1918,Devices!$A$2:$C$2077,3,FALSE)</f>
        <v>500995</v>
      </c>
      <c r="R1918" s="94">
        <f>Q1918-P1918</f>
        <v>618</v>
      </c>
      <c r="S1918" s="94"/>
      <c r="T1918" s="94">
        <f>IF(R1918-I1918&gt;0, R1918-I1918,"0")</f>
        <v>618</v>
      </c>
      <c r="U1918" s="96">
        <f>IF(T1918&gt;0,T1918*K1918,"0")</f>
        <v>12.341460000000001</v>
      </c>
      <c r="V1918" s="99">
        <v>103059</v>
      </c>
      <c r="W1918" s="100">
        <f>VLOOKUP(H1918,Devices!$A$2:$D$2077,4,FALSE)</f>
        <v>105719</v>
      </c>
      <c r="X1918" s="94">
        <f>W1918-V1918</f>
        <v>2660</v>
      </c>
      <c r="Y1918" s="94"/>
      <c r="Z1918" s="94">
        <f>IF(X1918-J1918&gt;0,X1918-J1918,"0")</f>
        <v>2660</v>
      </c>
      <c r="AA1918" s="96">
        <f>IF(Z1918&gt;0,Z1918*L1918,"0")</f>
        <v>212.8</v>
      </c>
      <c r="AB1918" s="91">
        <v>225.14146000000002</v>
      </c>
      <c r="AC1918" s="91"/>
    </row>
    <row r="1919" spans="1:29" s="4" customFormat="1" ht="15" customHeight="1">
      <c r="A1919" s="81">
        <v>255</v>
      </c>
      <c r="B1919" s="90">
        <v>1012004830</v>
      </c>
      <c r="C1919" s="91">
        <f>SUM(O1919+U1919+AA1919)</f>
        <v>1054.3605</v>
      </c>
      <c r="D1919" s="92">
        <v>17075574</v>
      </c>
      <c r="E1919" s="90" t="s">
        <v>2089</v>
      </c>
      <c r="F1919" s="90" t="s">
        <v>2090</v>
      </c>
      <c r="G1919" s="90" t="s">
        <v>1208</v>
      </c>
      <c r="H1919" s="93" t="s">
        <v>2091</v>
      </c>
      <c r="I1919" s="94">
        <v>8000</v>
      </c>
      <c r="J1919" s="94">
        <v>4000</v>
      </c>
      <c r="K1919" s="95">
        <v>2.0750000000000001E-2</v>
      </c>
      <c r="L1919" s="96">
        <v>0.08</v>
      </c>
      <c r="M1919" s="96">
        <f t="shared" si="1577"/>
        <v>166</v>
      </c>
      <c r="N1919" s="96">
        <f t="shared" si="1578"/>
        <v>320</v>
      </c>
      <c r="O1919" s="96">
        <f t="shared" si="1583"/>
        <v>486</v>
      </c>
      <c r="P1919" s="443">
        <v>655570</v>
      </c>
      <c r="Q1919" s="98">
        <f>VLOOKUP(H1919,Devices!$A$2:$C$2077,3,FALSE)</f>
        <v>670781</v>
      </c>
      <c r="R1919" s="94">
        <v>15254</v>
      </c>
      <c r="S1919" s="94">
        <f t="shared" si="1584"/>
        <v>7254</v>
      </c>
      <c r="T1919" s="94"/>
      <c r="U1919" s="96">
        <f t="shared" si="1585"/>
        <v>150.5205</v>
      </c>
      <c r="V1919" s="157">
        <v>393997</v>
      </c>
      <c r="W1919" s="100">
        <f>VLOOKUP(H1919,Devices!$A$2:$D$2077,4,FALSE)</f>
        <v>403220</v>
      </c>
      <c r="X1919" s="94">
        <f t="shared" si="1580"/>
        <v>9223</v>
      </c>
      <c r="Y1919" s="94">
        <f t="shared" si="1586"/>
        <v>5223</v>
      </c>
      <c r="Z1919" s="94"/>
      <c r="AA1919" s="96">
        <f t="shared" si="1587"/>
        <v>417.84000000000003</v>
      </c>
      <c r="AB1919" s="91">
        <v>1054.3605</v>
      </c>
      <c r="AC1919" s="91"/>
    </row>
    <row r="1920" spans="1:29" s="4" customFormat="1" ht="15" customHeight="1">
      <c r="A1920" s="81">
        <v>256</v>
      </c>
      <c r="B1920" s="90">
        <v>1012503050</v>
      </c>
      <c r="C1920" s="91">
        <f>SUM(O1920+U1920+AA1920)</f>
        <v>207.5</v>
      </c>
      <c r="D1920" s="92">
        <v>17075569</v>
      </c>
      <c r="E1920" s="90" t="s">
        <v>2087</v>
      </c>
      <c r="F1920" s="90" t="s">
        <v>2088</v>
      </c>
      <c r="G1920" s="90" t="s">
        <v>1254</v>
      </c>
      <c r="H1920" s="93" t="s">
        <v>2066</v>
      </c>
      <c r="I1920" s="94">
        <v>10000</v>
      </c>
      <c r="J1920" s="94"/>
      <c r="K1920" s="95">
        <v>2.0750000000000001E-2</v>
      </c>
      <c r="L1920" s="96">
        <v>0.08</v>
      </c>
      <c r="M1920" s="96">
        <f t="shared" si="1577"/>
        <v>207.5</v>
      </c>
      <c r="N1920" s="96">
        <f t="shared" si="1578"/>
        <v>0</v>
      </c>
      <c r="O1920" s="96">
        <f t="shared" si="1583"/>
        <v>207.5</v>
      </c>
      <c r="P1920" s="443">
        <v>128685</v>
      </c>
      <c r="Q1920" s="98">
        <f>VLOOKUP(H1920,Devices!$A$2:$C$2077,3,FALSE)</f>
        <v>129403</v>
      </c>
      <c r="R1920" s="94">
        <v>3166</v>
      </c>
      <c r="S1920" s="94" t="str">
        <f t="shared" si="1584"/>
        <v>0</v>
      </c>
      <c r="T1920" s="94"/>
      <c r="U1920" s="96">
        <f t="shared" si="1585"/>
        <v>0</v>
      </c>
      <c r="V1920" s="157">
        <v>0</v>
      </c>
      <c r="W1920" s="100">
        <f>VLOOKUP(H1920,Devices!$A$2:$D$2077,4,FALSE)</f>
        <v>0</v>
      </c>
      <c r="X1920" s="94">
        <f t="shared" si="1580"/>
        <v>0</v>
      </c>
      <c r="Y1920" s="94" t="str">
        <f t="shared" si="1586"/>
        <v>0</v>
      </c>
      <c r="Z1920" s="94"/>
      <c r="AA1920" s="96">
        <f t="shared" si="1587"/>
        <v>0</v>
      </c>
      <c r="AB1920" s="91">
        <v>207.5</v>
      </c>
      <c r="AC1920" s="91"/>
    </row>
    <row r="1921" spans="1:34" s="13" customFormat="1" ht="15" customHeight="1">
      <c r="A1921" s="82">
        <v>257</v>
      </c>
      <c r="B1921" s="655">
        <v>1012103060</v>
      </c>
      <c r="C1921" s="656">
        <f>SUM(O1921+U1921+AA1921)</f>
        <v>25</v>
      </c>
      <c r="D1921" s="657">
        <v>12908559</v>
      </c>
      <c r="E1921" s="655" t="s">
        <v>3433</v>
      </c>
      <c r="F1921" s="655" t="s">
        <v>3434</v>
      </c>
      <c r="G1921" s="655" t="s">
        <v>3521</v>
      </c>
      <c r="H1921" s="658" t="s">
        <v>3605</v>
      </c>
      <c r="I1921" s="659"/>
      <c r="J1921" s="659"/>
      <c r="K1921" s="660"/>
      <c r="L1921" s="661"/>
      <c r="M1921" s="661"/>
      <c r="N1921" s="661"/>
      <c r="O1921" s="661">
        <v>25</v>
      </c>
      <c r="P1921" s="662">
        <v>42294</v>
      </c>
      <c r="Q1921" s="98">
        <f>VLOOKUP(H1921,Devices!$A$2:$C$2077,3,FALSE)</f>
        <v>45541</v>
      </c>
      <c r="R1921" s="659"/>
      <c r="S1921" s="659"/>
      <c r="T1921" s="659"/>
      <c r="U1921" s="661"/>
      <c r="V1921" s="663">
        <v>0</v>
      </c>
      <c r="W1921" s="100">
        <f>VLOOKUP(H1921,Devices!$A$2:$D$2077,4,FALSE)</f>
        <v>0</v>
      </c>
      <c r="X1921" s="659"/>
      <c r="Y1921" s="659"/>
      <c r="Z1921" s="659"/>
      <c r="AA1921" s="661"/>
      <c r="AB1921" s="656">
        <v>25</v>
      </c>
      <c r="AC1921" s="656"/>
      <c r="AF1921" s="4"/>
      <c r="AG1921" s="4"/>
      <c r="AH1921" s="4"/>
    </row>
    <row r="1922" spans="1:34" s="4" customFormat="1" ht="15" customHeight="1">
      <c r="A1922" s="81" t="s">
        <v>4893</v>
      </c>
      <c r="B1922" s="90">
        <v>1054221500</v>
      </c>
      <c r="C1922" s="91">
        <f>SUM(O1922+U1922+AA1922)</f>
        <v>202.08425</v>
      </c>
      <c r="D1922" s="92">
        <v>12356340</v>
      </c>
      <c r="E1922" s="90" t="s">
        <v>2102</v>
      </c>
      <c r="F1922" s="90" t="s">
        <v>2103</v>
      </c>
      <c r="G1922" s="90" t="s">
        <v>2200</v>
      </c>
      <c r="H1922" s="93" t="s">
        <v>4868</v>
      </c>
      <c r="I1922" s="94">
        <v>6000</v>
      </c>
      <c r="J1922" s="94"/>
      <c r="K1922" s="95">
        <v>2.0750000000000001E-2</v>
      </c>
      <c r="L1922" s="96">
        <v>0.08</v>
      </c>
      <c r="M1922" s="96">
        <f t="shared" ref="M1922:M1961" si="1600">I1922*K1922</f>
        <v>124.5</v>
      </c>
      <c r="N1922" s="96">
        <f t="shared" ref="N1922:N1961" si="1601">J1922*L1922</f>
        <v>0</v>
      </c>
      <c r="O1922" s="96">
        <f>M1922+N1922</f>
        <v>124.5</v>
      </c>
      <c r="P1922" s="443">
        <v>155846</v>
      </c>
      <c r="Q1922" s="98">
        <f>VLOOKUP(H1922,Devices!$A$2:$C$2077,3,FALSE)</f>
        <v>165585</v>
      </c>
      <c r="R1922" s="94">
        <f t="shared" ref="R1922:R1961" si="1602">Q1922-P1922</f>
        <v>9739</v>
      </c>
      <c r="S1922" s="94">
        <f>IF(R1922-I1922&gt;0, R1922-I1922,"0")</f>
        <v>3739</v>
      </c>
      <c r="T1922" s="94"/>
      <c r="U1922" s="96">
        <f>IF(S1922&gt;0,S1922*K1922,"0")</f>
        <v>77.584249999999997</v>
      </c>
      <c r="V1922" s="157">
        <v>0</v>
      </c>
      <c r="W1922" s="100">
        <v>0</v>
      </c>
      <c r="X1922" s="94">
        <f t="shared" ref="X1922:X1961" si="1603">W1922-V1922</f>
        <v>0</v>
      </c>
      <c r="Y1922" s="94" t="str">
        <f>IF(X1922-J1922&gt;0,X1922-J1922,"0")</f>
        <v>0</v>
      </c>
      <c r="Z1922" s="94"/>
      <c r="AA1922" s="96">
        <f>IF(Y1922&gt;0,Y1922*L1922,"0")</f>
        <v>0</v>
      </c>
      <c r="AB1922" s="91">
        <v>202.08425</v>
      </c>
      <c r="AC1922" s="91"/>
      <c r="AG1922" s="13"/>
      <c r="AH1922" s="13"/>
    </row>
    <row r="1923" spans="1:34" s="4" customFormat="1" ht="15" customHeight="1">
      <c r="A1923" s="81">
        <v>259</v>
      </c>
      <c r="B1923" s="90">
        <v>1013186650</v>
      </c>
      <c r="C1923" s="91">
        <f>SUM(U1923+AA1923)</f>
        <v>1098.2701200000001</v>
      </c>
      <c r="D1923" s="92">
        <v>17075743</v>
      </c>
      <c r="E1923" s="90" t="s">
        <v>2082</v>
      </c>
      <c r="F1923" s="90" t="s">
        <v>2083</v>
      </c>
      <c r="G1923" s="90" t="s">
        <v>2092</v>
      </c>
      <c r="H1923" s="93" t="s">
        <v>2065</v>
      </c>
      <c r="I1923" s="94">
        <v>0</v>
      </c>
      <c r="J1923" s="94">
        <v>0</v>
      </c>
      <c r="K1923" s="95">
        <v>1.9970000000000002E-2</v>
      </c>
      <c r="L1923" s="96">
        <v>0.08</v>
      </c>
      <c r="M1923" s="96">
        <f t="shared" si="1600"/>
        <v>0</v>
      </c>
      <c r="N1923" s="96">
        <f t="shared" si="1601"/>
        <v>0</v>
      </c>
      <c r="O1923" s="96" t="s">
        <v>27</v>
      </c>
      <c r="P1923" s="97">
        <v>1917378</v>
      </c>
      <c r="Q1923" s="98">
        <f>VLOOKUP(H1923,Devices!$A$2:$C$2077,3,FALSE)</f>
        <v>1972374</v>
      </c>
      <c r="R1923" s="94">
        <f t="shared" si="1602"/>
        <v>54996</v>
      </c>
      <c r="S1923" s="94"/>
      <c r="T1923" s="94">
        <f>IF(R1923-I1923&gt;0, R1923-I1923,"0")</f>
        <v>54996</v>
      </c>
      <c r="U1923" s="96">
        <f>IF(T1923&gt;0,T1923*K1923,"0")</f>
        <v>1098.2701200000001</v>
      </c>
      <c r="V1923" s="99">
        <v>0</v>
      </c>
      <c r="W1923" s="100">
        <f>VLOOKUP(H1923,Devices!$A$2:$D$2077,4,FALSE)</f>
        <v>0</v>
      </c>
      <c r="X1923" s="94">
        <f t="shared" si="1603"/>
        <v>0</v>
      </c>
      <c r="Y1923" s="94"/>
      <c r="Z1923" s="94" t="str">
        <f>IF(X1923-J1923&gt;0,X1923-J1923,"0")</f>
        <v>0</v>
      </c>
      <c r="AA1923" s="96">
        <f>IF(Z1923&gt;0,Z1923*L1923,"0")</f>
        <v>0</v>
      </c>
      <c r="AB1923" s="91">
        <v>1098.2701200000001</v>
      </c>
      <c r="AC1923" s="91"/>
      <c r="AF1923" s="13"/>
    </row>
    <row r="1924" spans="1:34" s="4" customFormat="1" ht="15" customHeight="1">
      <c r="A1924" s="81">
        <v>259</v>
      </c>
      <c r="B1924" s="90">
        <v>1013186650</v>
      </c>
      <c r="C1924" s="91">
        <f>SUM(U1924+AA1924)</f>
        <v>582.42505000000006</v>
      </c>
      <c r="D1924" s="92">
        <v>17075714</v>
      </c>
      <c r="E1924" s="90" t="s">
        <v>2082</v>
      </c>
      <c r="F1924" s="90" t="s">
        <v>2083</v>
      </c>
      <c r="G1924" s="90" t="s">
        <v>2092</v>
      </c>
      <c r="H1924" s="93" t="s">
        <v>2084</v>
      </c>
      <c r="I1924" s="94">
        <v>0</v>
      </c>
      <c r="J1924" s="94">
        <v>0</v>
      </c>
      <c r="K1924" s="95">
        <v>1.9970000000000002E-2</v>
      </c>
      <c r="L1924" s="96">
        <v>0.08</v>
      </c>
      <c r="M1924" s="96">
        <f t="shared" si="1600"/>
        <v>0</v>
      </c>
      <c r="N1924" s="96">
        <f t="shared" si="1601"/>
        <v>0</v>
      </c>
      <c r="O1924" s="96" t="s">
        <v>27</v>
      </c>
      <c r="P1924" s="97">
        <v>1402852</v>
      </c>
      <c r="Q1924" s="98">
        <f>VLOOKUP(H1924,Devices!$A$2:$C$2077,3,FALSE)</f>
        <v>1432017</v>
      </c>
      <c r="R1924" s="94">
        <f t="shared" si="1602"/>
        <v>29165</v>
      </c>
      <c r="S1924" s="94"/>
      <c r="T1924" s="94">
        <f>IF(R1924-I1924&gt;0, R1924-I1924,"0")</f>
        <v>29165</v>
      </c>
      <c r="U1924" s="96">
        <f>IF(T1924&gt;0,T1924*K1924,"0")</f>
        <v>582.42505000000006</v>
      </c>
      <c r="V1924" s="99">
        <v>0</v>
      </c>
      <c r="W1924" s="100">
        <f>VLOOKUP(H1924,Devices!$A$2:$D$2077,4,FALSE)</f>
        <v>0</v>
      </c>
      <c r="X1924" s="94">
        <f t="shared" si="1603"/>
        <v>0</v>
      </c>
      <c r="Y1924" s="94"/>
      <c r="Z1924" s="94" t="str">
        <f>IF(X1924-J1924&gt;0,X1924-J1924,"0")</f>
        <v>0</v>
      </c>
      <c r="AA1924" s="96">
        <f>IF(Z1924&gt;0,Z1924*L1924,"0")</f>
        <v>0</v>
      </c>
      <c r="AB1924" s="91">
        <v>582.42505000000006</v>
      </c>
      <c r="AC1924" s="91"/>
    </row>
    <row r="1925" spans="1:34" s="4" customFormat="1" ht="15" customHeight="1">
      <c r="A1925" s="81" t="s">
        <v>4576</v>
      </c>
      <c r="B1925" s="90">
        <v>1012143330</v>
      </c>
      <c r="C1925" s="91">
        <f>SUM(O1925+U1925+AA1925)</f>
        <v>439.31</v>
      </c>
      <c r="D1925" s="92">
        <v>12356265</v>
      </c>
      <c r="E1925" s="90" t="s">
        <v>4577</v>
      </c>
      <c r="F1925" s="90" t="s">
        <v>4578</v>
      </c>
      <c r="G1925" s="90" t="s">
        <v>2296</v>
      </c>
      <c r="H1925" s="93">
        <v>5026019424949</v>
      </c>
      <c r="I1925" s="94">
        <v>1000</v>
      </c>
      <c r="J1925" s="94">
        <v>1000</v>
      </c>
      <c r="K1925" s="95">
        <v>2.0750000000000001E-2</v>
      </c>
      <c r="L1925" s="96">
        <v>0.08</v>
      </c>
      <c r="M1925" s="96">
        <f t="shared" si="1600"/>
        <v>20.75</v>
      </c>
      <c r="N1925" s="96">
        <f t="shared" si="1601"/>
        <v>80</v>
      </c>
      <c r="O1925" s="96">
        <f>M1925+N1925</f>
        <v>100.75</v>
      </c>
      <c r="P1925" s="443">
        <v>22959</v>
      </c>
      <c r="Q1925" s="98">
        <f>VLOOKUP(H1925,[1]Billing!$I$2:$S$2302,11,FALSE)</f>
        <v>23954</v>
      </c>
      <c r="R1925" s="94">
        <f t="shared" si="1602"/>
        <v>995</v>
      </c>
      <c r="S1925" s="94" t="str">
        <f>IF(R1925-I1925&gt;0, R1925-I1925,"0")</f>
        <v>0</v>
      </c>
      <c r="T1925" s="94"/>
      <c r="U1925" s="96">
        <f>IF(S1925&gt;0,S1925*K1925,"0")</f>
        <v>0</v>
      </c>
      <c r="V1925" s="157">
        <v>28938</v>
      </c>
      <c r="W1925" s="100">
        <f>VLOOKUP(H1925,[1]Billing!$I$2:$Y$2302,17,FALSE)</f>
        <v>34170</v>
      </c>
      <c r="X1925" s="94">
        <f t="shared" si="1603"/>
        <v>5232</v>
      </c>
      <c r="Y1925" s="94">
        <f>IF(X1925-J1925&gt;0,X1925-J1925,"0")</f>
        <v>4232</v>
      </c>
      <c r="Z1925" s="94"/>
      <c r="AA1925" s="96">
        <f>IF(Y1925&gt;0,Y1925*L1925,"0")</f>
        <v>338.56</v>
      </c>
      <c r="AB1925" s="91">
        <v>439.31</v>
      </c>
      <c r="AC1925" s="91"/>
    </row>
    <row r="1926" spans="1:34" s="4" customFormat="1" ht="15" customHeight="1">
      <c r="A1926" s="81" t="s">
        <v>4576</v>
      </c>
      <c r="B1926" s="90">
        <v>1012143330</v>
      </c>
      <c r="C1926" s="91">
        <f>SUM(O1926+U1926+AA1926)</f>
        <v>199.70699999999999</v>
      </c>
      <c r="D1926" s="92">
        <v>12356266</v>
      </c>
      <c r="E1926" s="90" t="s">
        <v>4577</v>
      </c>
      <c r="F1926" s="90" t="s">
        <v>4579</v>
      </c>
      <c r="G1926" s="90" t="s">
        <v>2296</v>
      </c>
      <c r="H1926" s="93" t="s">
        <v>4580</v>
      </c>
      <c r="I1926" s="94">
        <v>1000</v>
      </c>
      <c r="J1926" s="94">
        <v>1000</v>
      </c>
      <c r="K1926" s="95">
        <v>2.0750000000000001E-2</v>
      </c>
      <c r="L1926" s="96">
        <v>0.08</v>
      </c>
      <c r="M1926" s="96">
        <f t="shared" ref="M1926:N1928" si="1604">I1926*K1926</f>
        <v>20.75</v>
      </c>
      <c r="N1926" s="96">
        <f t="shared" si="1604"/>
        <v>80</v>
      </c>
      <c r="O1926" s="96">
        <f>M1926+N1926</f>
        <v>100.75</v>
      </c>
      <c r="P1926" s="443">
        <v>21222</v>
      </c>
      <c r="Q1926" s="98">
        <f>VLOOKUP(H1926,Devices!$A$2:$C$2077,3,FALSE)</f>
        <v>22858</v>
      </c>
      <c r="R1926" s="94">
        <f>Q1926-P1926</f>
        <v>1636</v>
      </c>
      <c r="S1926" s="94">
        <f>IF(R1926-I1926&gt;0, R1926-I1926,"0")</f>
        <v>636</v>
      </c>
      <c r="T1926" s="94"/>
      <c r="U1926" s="96">
        <f>IF(S1926&gt;0,S1926*K1926,"0")</f>
        <v>13.197000000000001</v>
      </c>
      <c r="V1926" s="157">
        <v>29732</v>
      </c>
      <c r="W1926" s="100">
        <f>VLOOKUP(H1926,Devices!$A$2:$D$2077,4,FALSE)</f>
        <v>31804</v>
      </c>
      <c r="X1926" s="94">
        <f>W1926-V1926</f>
        <v>2072</v>
      </c>
      <c r="Y1926" s="94">
        <f>IF(X1926-J1926&gt;0,X1926-J1926,"0")</f>
        <v>1072</v>
      </c>
      <c r="Z1926" s="94"/>
      <c r="AA1926" s="96">
        <f>IF(Y1926&gt;0,Y1926*L1926,"0")</f>
        <v>85.76</v>
      </c>
      <c r="AB1926" s="91">
        <v>199.70699999999999</v>
      </c>
      <c r="AC1926" s="91"/>
    </row>
    <row r="1927" spans="1:34" s="4" customFormat="1" ht="15" customHeight="1">
      <c r="A1927" s="81" t="s">
        <v>4576</v>
      </c>
      <c r="B1927" s="90">
        <v>1012143330</v>
      </c>
      <c r="C1927" s="91">
        <f>SUM(O1927+U1927+AA1927)</f>
        <v>197.56550000000001</v>
      </c>
      <c r="D1927" s="92">
        <v>12356267</v>
      </c>
      <c r="E1927" s="90" t="s">
        <v>4577</v>
      </c>
      <c r="F1927" s="90" t="s">
        <v>2083</v>
      </c>
      <c r="G1927" s="90" t="s">
        <v>2296</v>
      </c>
      <c r="H1927" s="93" t="s">
        <v>4581</v>
      </c>
      <c r="I1927" s="94">
        <v>1000</v>
      </c>
      <c r="J1927" s="94">
        <v>1000</v>
      </c>
      <c r="K1927" s="95">
        <v>2.0750000000000001E-2</v>
      </c>
      <c r="L1927" s="96">
        <v>0.08</v>
      </c>
      <c r="M1927" s="96">
        <f t="shared" si="1604"/>
        <v>20.75</v>
      </c>
      <c r="N1927" s="96">
        <f t="shared" si="1604"/>
        <v>80</v>
      </c>
      <c r="O1927" s="96">
        <f>M1927+N1927</f>
        <v>100.75</v>
      </c>
      <c r="P1927" s="443">
        <v>46426</v>
      </c>
      <c r="Q1927" s="98">
        <f>VLOOKUP(H1927,Devices!$A$2:$C$2077,3,FALSE)</f>
        <v>49740</v>
      </c>
      <c r="R1927" s="94">
        <f>Q1927-P1927</f>
        <v>3314</v>
      </c>
      <c r="S1927" s="94">
        <f>IF(R1927-I1927&gt;0, R1927-I1927,"0")</f>
        <v>2314</v>
      </c>
      <c r="T1927" s="94"/>
      <c r="U1927" s="96">
        <f>IF(S1927&gt;0,S1927*K1927,"0")</f>
        <v>48.015500000000003</v>
      </c>
      <c r="V1927" s="157">
        <v>31784</v>
      </c>
      <c r="W1927" s="100">
        <f>VLOOKUP(H1927,Devices!$A$2:$D$2077,4,FALSE)</f>
        <v>33394</v>
      </c>
      <c r="X1927" s="94">
        <f>W1927-V1927</f>
        <v>1610</v>
      </c>
      <c r="Y1927" s="94">
        <f>IF(X1927-J1927&gt;0,X1927-J1927,"0")</f>
        <v>610</v>
      </c>
      <c r="Z1927" s="94"/>
      <c r="AA1927" s="96">
        <f>IF(Y1927&gt;0,Y1927*L1927,"0")</f>
        <v>48.800000000000004</v>
      </c>
      <c r="AB1927" s="91">
        <v>197.56550000000001</v>
      </c>
      <c r="AC1927" s="91"/>
    </row>
    <row r="1928" spans="1:34" s="4" customFormat="1" ht="15" customHeight="1">
      <c r="A1928" s="81" t="s">
        <v>4693</v>
      </c>
      <c r="B1928" s="90">
        <v>1013186650</v>
      </c>
      <c r="C1928" s="91">
        <f>SUM(U1928+AA1928)</f>
        <v>258.61778000000004</v>
      </c>
      <c r="D1928" s="92">
        <v>12356252</v>
      </c>
      <c r="E1928" s="90" t="s">
        <v>2082</v>
      </c>
      <c r="F1928" s="90" t="s">
        <v>4858</v>
      </c>
      <c r="G1928" s="90" t="s">
        <v>2296</v>
      </c>
      <c r="H1928" s="93" t="s">
        <v>4624</v>
      </c>
      <c r="I1928" s="94">
        <v>0</v>
      </c>
      <c r="J1928" s="94">
        <v>0</v>
      </c>
      <c r="K1928" s="95">
        <v>1.9970000000000002E-2</v>
      </c>
      <c r="L1928" s="96">
        <v>0.08</v>
      </c>
      <c r="M1928" s="96">
        <f t="shared" si="1604"/>
        <v>0</v>
      </c>
      <c r="N1928" s="96">
        <f t="shared" si="1604"/>
        <v>0</v>
      </c>
      <c r="O1928" s="96" t="s">
        <v>27</v>
      </c>
      <c r="P1928" s="97">
        <v>34975</v>
      </c>
      <c r="Q1928" s="98">
        <f>VLOOKUP(H1928,Devices!$A$2:$C$2077,3,FALSE)</f>
        <v>37049</v>
      </c>
      <c r="R1928" s="94">
        <f>Q1928-P1928</f>
        <v>2074</v>
      </c>
      <c r="S1928" s="94"/>
      <c r="T1928" s="94">
        <f>IF(R1928-I1928&gt;0, R1928-I1928,"0")</f>
        <v>2074</v>
      </c>
      <c r="U1928" s="96">
        <f>IF(T1928&gt;0,T1928*K1928,"0")</f>
        <v>41.41778</v>
      </c>
      <c r="V1928" s="99">
        <v>40724</v>
      </c>
      <c r="W1928" s="100">
        <f>VLOOKUP(H1928,Devices!$A$2:$D$2077,4,FALSE)</f>
        <v>43439</v>
      </c>
      <c r="X1928" s="94">
        <f>W1928-V1928</f>
        <v>2715</v>
      </c>
      <c r="Y1928" s="94"/>
      <c r="Z1928" s="94">
        <f>IF(X1928-J1928&gt;0,X1928-J1928,"0")</f>
        <v>2715</v>
      </c>
      <c r="AA1928" s="96">
        <f>IF(Z1928&gt;0,Z1928*L1928,"0")</f>
        <v>217.20000000000002</v>
      </c>
      <c r="AB1928" s="91">
        <v>258.61778000000004</v>
      </c>
      <c r="AC1928" s="91"/>
    </row>
    <row r="1929" spans="1:34" s="4" customFormat="1" ht="15" customHeight="1">
      <c r="A1929" s="81" t="s">
        <v>5198</v>
      </c>
      <c r="B1929" s="90">
        <v>1054263600</v>
      </c>
      <c r="C1929" s="91">
        <f>SUM(O1929+U1929+AA1929)</f>
        <v>93.08</v>
      </c>
      <c r="D1929" s="92">
        <v>12356420</v>
      </c>
      <c r="E1929" s="90" t="s">
        <v>2138</v>
      </c>
      <c r="F1929" s="90" t="s">
        <v>2139</v>
      </c>
      <c r="G1929" s="90" t="s">
        <v>2362</v>
      </c>
      <c r="H1929" s="93" t="s">
        <v>5133</v>
      </c>
      <c r="I1929" s="94">
        <v>4000</v>
      </c>
      <c r="J1929" s="94">
        <v>100</v>
      </c>
      <c r="K1929" s="95">
        <v>2.0750000000000001E-2</v>
      </c>
      <c r="L1929" s="96">
        <v>0.08</v>
      </c>
      <c r="M1929" s="96">
        <f t="shared" si="1600"/>
        <v>83</v>
      </c>
      <c r="N1929" s="96">
        <f t="shared" si="1601"/>
        <v>8</v>
      </c>
      <c r="O1929" s="96">
        <f t="shared" ref="O1929:O1944" si="1605">M1929+N1929</f>
        <v>91</v>
      </c>
      <c r="P1929" s="443">
        <v>2115</v>
      </c>
      <c r="Q1929" s="98">
        <f>VLOOKUP(H1929,Devices!$A$2:$C$2077,3,FALSE)</f>
        <v>2227</v>
      </c>
      <c r="R1929" s="94">
        <f t="shared" si="1602"/>
        <v>112</v>
      </c>
      <c r="S1929" s="94" t="str">
        <f t="shared" ref="S1929:S1944" si="1606">IF(R1929-I1929&gt;0, R1929-I1929,"0")</f>
        <v>0</v>
      </c>
      <c r="T1929" s="94"/>
      <c r="U1929" s="96">
        <f t="shared" ref="U1929:U1944" si="1607">IF(S1929&gt;0,S1929*K1929,"0")</f>
        <v>0</v>
      </c>
      <c r="V1929" s="157">
        <v>1587</v>
      </c>
      <c r="W1929" s="100">
        <f>VLOOKUP(H1929,Devices!$A$2:$D$2077,4,FALSE)</f>
        <v>1713</v>
      </c>
      <c r="X1929" s="94">
        <f t="shared" si="1603"/>
        <v>126</v>
      </c>
      <c r="Y1929" s="94">
        <f t="shared" ref="Y1929:Y1944" si="1608">IF(X1929-J1929&gt;0,X1929-J1929,"0")</f>
        <v>26</v>
      </c>
      <c r="Z1929" s="94"/>
      <c r="AA1929" s="96">
        <f t="shared" ref="AA1929:AA1944" si="1609">IF(Y1929&gt;0,Y1929*L1929,"0")</f>
        <v>2.08</v>
      </c>
      <c r="AB1929" s="91">
        <v>93.08</v>
      </c>
      <c r="AC1929" s="91"/>
    </row>
    <row r="1930" spans="1:34" s="4" customFormat="1" ht="15" customHeight="1">
      <c r="A1930" s="81" t="s">
        <v>5198</v>
      </c>
      <c r="B1930" s="90">
        <v>1054263600</v>
      </c>
      <c r="C1930" s="91">
        <f>SUM(O1930+U1930+AA1930)</f>
        <v>91</v>
      </c>
      <c r="D1930" s="92">
        <v>12356421</v>
      </c>
      <c r="E1930" s="90" t="s">
        <v>5199</v>
      </c>
      <c r="F1930" s="90" t="s">
        <v>5200</v>
      </c>
      <c r="G1930" s="90" t="s">
        <v>2362</v>
      </c>
      <c r="H1930" s="93" t="s">
        <v>5201</v>
      </c>
      <c r="I1930" s="94">
        <v>4000</v>
      </c>
      <c r="J1930" s="94">
        <v>100</v>
      </c>
      <c r="K1930" s="95">
        <v>2.0750000000000001E-2</v>
      </c>
      <c r="L1930" s="96">
        <v>0.08</v>
      </c>
      <c r="M1930" s="96">
        <f t="shared" ref="M1930" si="1610">I1930*K1930</f>
        <v>83</v>
      </c>
      <c r="N1930" s="96">
        <f t="shared" ref="N1930" si="1611">J1930*L1930</f>
        <v>8</v>
      </c>
      <c r="O1930" s="96">
        <f t="shared" ref="O1930" si="1612">M1930+N1930</f>
        <v>91</v>
      </c>
      <c r="P1930" s="443">
        <v>428</v>
      </c>
      <c r="Q1930" s="98">
        <f>VLOOKUP(H1930,Devices!$A$2:$C$2077,3,FALSE)</f>
        <v>547</v>
      </c>
      <c r="R1930" s="94">
        <f t="shared" ref="R1930" si="1613">Q1930-P1930</f>
        <v>119</v>
      </c>
      <c r="S1930" s="94" t="str">
        <f t="shared" ref="S1930" si="1614">IF(R1930-I1930&gt;0, R1930-I1930,"0")</f>
        <v>0</v>
      </c>
      <c r="T1930" s="94"/>
      <c r="U1930" s="96">
        <f t="shared" ref="U1930" si="1615">IF(S1930&gt;0,S1930*K1930,"0")</f>
        <v>0</v>
      </c>
      <c r="V1930" s="157">
        <v>545</v>
      </c>
      <c r="W1930" s="100">
        <f>VLOOKUP(H1930,Devices!$A$2:$D$2077,4,FALSE)</f>
        <v>604</v>
      </c>
      <c r="X1930" s="94">
        <f t="shared" ref="X1930" si="1616">W1930-V1930</f>
        <v>59</v>
      </c>
      <c r="Y1930" s="94" t="str">
        <f t="shared" ref="Y1930" si="1617">IF(X1930-J1930&gt;0,X1930-J1930,"0")</f>
        <v>0</v>
      </c>
      <c r="Z1930" s="94"/>
      <c r="AA1930" s="96">
        <f t="shared" ref="AA1930" si="1618">IF(Y1930&gt;0,Y1930*L1930,"0")</f>
        <v>0</v>
      </c>
      <c r="AB1930" s="91">
        <v>91</v>
      </c>
      <c r="AC1930" s="91"/>
    </row>
    <row r="1931" spans="1:34" s="4" customFormat="1" ht="15" customHeight="1">
      <c r="A1931" s="81">
        <v>262</v>
      </c>
      <c r="B1931" s="90">
        <v>1054251890</v>
      </c>
      <c r="C1931" s="91">
        <f>SUM(O1931+U1931+AA1931)</f>
        <v>399.84000000000003</v>
      </c>
      <c r="D1931" s="92">
        <v>17075188</v>
      </c>
      <c r="E1931" s="90" t="s">
        <v>2131</v>
      </c>
      <c r="F1931" s="90" t="s">
        <v>2132</v>
      </c>
      <c r="G1931" s="90" t="s">
        <v>1240</v>
      </c>
      <c r="H1931" s="93" t="s">
        <v>2133</v>
      </c>
      <c r="I1931" s="94">
        <v>8000</v>
      </c>
      <c r="J1931" s="94">
        <v>2200</v>
      </c>
      <c r="K1931" s="95">
        <v>2.0750000000000001E-2</v>
      </c>
      <c r="L1931" s="96">
        <v>0.08</v>
      </c>
      <c r="M1931" s="96">
        <f t="shared" si="1600"/>
        <v>166</v>
      </c>
      <c r="N1931" s="96">
        <f t="shared" si="1601"/>
        <v>176</v>
      </c>
      <c r="O1931" s="96">
        <f t="shared" si="1605"/>
        <v>342</v>
      </c>
      <c r="P1931" s="443">
        <v>381071</v>
      </c>
      <c r="Q1931" s="98">
        <f>VLOOKUP(H1931,Devices!$A$2:$C$2077,3,FALSE)</f>
        <v>387766</v>
      </c>
      <c r="R1931" s="94">
        <f t="shared" si="1602"/>
        <v>6695</v>
      </c>
      <c r="S1931" s="94" t="str">
        <f t="shared" si="1606"/>
        <v>0</v>
      </c>
      <c r="T1931" s="94"/>
      <c r="U1931" s="96">
        <f t="shared" si="1607"/>
        <v>0</v>
      </c>
      <c r="V1931" s="157">
        <v>157819</v>
      </c>
      <c r="W1931" s="100">
        <f>VLOOKUP(H1931,Devices!$A$2:$D$2077,4,FALSE)</f>
        <v>160742</v>
      </c>
      <c r="X1931" s="94">
        <f t="shared" si="1603"/>
        <v>2923</v>
      </c>
      <c r="Y1931" s="94">
        <f t="shared" si="1608"/>
        <v>723</v>
      </c>
      <c r="Z1931" s="94"/>
      <c r="AA1931" s="96">
        <f t="shared" si="1609"/>
        <v>57.84</v>
      </c>
      <c r="AB1931" s="91">
        <v>399.84000000000003</v>
      </c>
      <c r="AC1931" s="91"/>
    </row>
    <row r="1932" spans="1:34" s="4" customFormat="1" ht="15" customHeight="1">
      <c r="A1932" s="81">
        <v>263</v>
      </c>
      <c r="B1932" s="90">
        <v>1012501660</v>
      </c>
      <c r="C1932" s="91">
        <f>SUM(O1932+U1932+AA1932)</f>
        <v>385.25</v>
      </c>
      <c r="D1932" s="92">
        <v>17075818</v>
      </c>
      <c r="E1932" s="90" t="s">
        <v>2123</v>
      </c>
      <c r="F1932" s="90" t="s">
        <v>2124</v>
      </c>
      <c r="G1932" s="90" t="s">
        <v>1208</v>
      </c>
      <c r="H1932" s="93" t="s">
        <v>2125</v>
      </c>
      <c r="I1932" s="94">
        <v>7000</v>
      </c>
      <c r="J1932" s="94">
        <v>3000</v>
      </c>
      <c r="K1932" s="95">
        <v>2.0750000000000001E-2</v>
      </c>
      <c r="L1932" s="96">
        <v>0.08</v>
      </c>
      <c r="M1932" s="96">
        <f t="shared" si="1600"/>
        <v>145.25</v>
      </c>
      <c r="N1932" s="96">
        <f t="shared" si="1601"/>
        <v>240</v>
      </c>
      <c r="O1932" s="96">
        <f t="shared" si="1605"/>
        <v>385.25</v>
      </c>
      <c r="P1932" s="443">
        <v>154646</v>
      </c>
      <c r="Q1932" s="98">
        <f>VLOOKUP(H1932,Devices!$A$2:$C$2077,3,FALSE)</f>
        <v>156113</v>
      </c>
      <c r="R1932" s="94">
        <f t="shared" si="1602"/>
        <v>1467</v>
      </c>
      <c r="S1932" s="94" t="str">
        <f t="shared" si="1606"/>
        <v>0</v>
      </c>
      <c r="T1932" s="94"/>
      <c r="U1932" s="96">
        <f t="shared" si="1607"/>
        <v>0</v>
      </c>
      <c r="V1932" s="157">
        <v>50437</v>
      </c>
      <c r="W1932" s="100">
        <f>VLOOKUP(H1932,Devices!$A$2:$D$2077,4,FALSE)</f>
        <v>50908</v>
      </c>
      <c r="X1932" s="94">
        <f t="shared" si="1603"/>
        <v>471</v>
      </c>
      <c r="Y1932" s="94" t="str">
        <f t="shared" si="1608"/>
        <v>0</v>
      </c>
      <c r="Z1932" s="94"/>
      <c r="AA1932" s="96">
        <f t="shared" si="1609"/>
        <v>0</v>
      </c>
      <c r="AB1932" s="91">
        <v>385.25</v>
      </c>
      <c r="AC1932" s="91"/>
    </row>
    <row r="1933" spans="1:34" s="4" customFormat="1" ht="15" customHeight="1">
      <c r="A1933" s="81">
        <v>263</v>
      </c>
      <c r="B1933" s="90">
        <v>1012501660</v>
      </c>
      <c r="C1933" s="91">
        <f>SUM(O1933+U1933+AA1933)</f>
        <v>41.5</v>
      </c>
      <c r="D1933" s="92">
        <v>12355610</v>
      </c>
      <c r="E1933" s="90" t="s">
        <v>2123</v>
      </c>
      <c r="F1933" s="90" t="s">
        <v>2126</v>
      </c>
      <c r="G1933" s="90" t="s">
        <v>2127</v>
      </c>
      <c r="H1933" s="93" t="s">
        <v>2128</v>
      </c>
      <c r="I1933" s="94">
        <v>2000</v>
      </c>
      <c r="J1933" s="94">
        <v>0</v>
      </c>
      <c r="K1933" s="95">
        <v>2.0750000000000001E-2</v>
      </c>
      <c r="L1933" s="96">
        <v>0.08</v>
      </c>
      <c r="M1933" s="96">
        <f t="shared" si="1600"/>
        <v>41.5</v>
      </c>
      <c r="N1933" s="96">
        <f t="shared" si="1601"/>
        <v>0</v>
      </c>
      <c r="O1933" s="96">
        <f t="shared" si="1605"/>
        <v>41.5</v>
      </c>
      <c r="P1933" s="443">
        <v>24285</v>
      </c>
      <c r="Q1933" s="98">
        <f>VLOOKUP(H1933,Devices!$A$2:$C$2077,3,FALSE)</f>
        <v>24447</v>
      </c>
      <c r="R1933" s="94">
        <f t="shared" si="1602"/>
        <v>162</v>
      </c>
      <c r="S1933" s="94" t="str">
        <f t="shared" si="1606"/>
        <v>0</v>
      </c>
      <c r="T1933" s="94"/>
      <c r="U1933" s="96">
        <f t="shared" si="1607"/>
        <v>0</v>
      </c>
      <c r="V1933" s="157">
        <v>0</v>
      </c>
      <c r="W1933" s="100">
        <v>0</v>
      </c>
      <c r="X1933" s="94">
        <f t="shared" si="1603"/>
        <v>0</v>
      </c>
      <c r="Y1933" s="94" t="str">
        <f t="shared" si="1608"/>
        <v>0</v>
      </c>
      <c r="Z1933" s="94"/>
      <c r="AA1933" s="96">
        <f t="shared" si="1609"/>
        <v>0</v>
      </c>
      <c r="AB1933" s="91">
        <v>41.5</v>
      </c>
      <c r="AC1933" s="91"/>
    </row>
    <row r="1934" spans="1:34" s="4" customFormat="1" ht="15" customHeight="1">
      <c r="A1934" s="81">
        <v>263</v>
      </c>
      <c r="B1934" s="90">
        <v>1012501660</v>
      </c>
      <c r="C1934" s="91">
        <f>SUM(O1934+U1934+AA1934)</f>
        <v>41.5</v>
      </c>
      <c r="D1934" s="92">
        <v>12355611</v>
      </c>
      <c r="E1934" s="90" t="s">
        <v>2123</v>
      </c>
      <c r="F1934" s="90" t="s">
        <v>2129</v>
      </c>
      <c r="G1934" s="90" t="s">
        <v>2127</v>
      </c>
      <c r="H1934" s="93" t="s">
        <v>2130</v>
      </c>
      <c r="I1934" s="94">
        <v>2000</v>
      </c>
      <c r="J1934" s="94">
        <v>0</v>
      </c>
      <c r="K1934" s="95">
        <v>2.0750000000000001E-2</v>
      </c>
      <c r="L1934" s="96">
        <v>0.08</v>
      </c>
      <c r="M1934" s="96">
        <f t="shared" si="1600"/>
        <v>41.5</v>
      </c>
      <c r="N1934" s="96">
        <f t="shared" si="1601"/>
        <v>0</v>
      </c>
      <c r="O1934" s="96">
        <f t="shared" si="1605"/>
        <v>41.5</v>
      </c>
      <c r="P1934" s="443">
        <v>58443</v>
      </c>
      <c r="Q1934" s="98">
        <f>VLOOKUP(H1934,Devices!$A$2:$C$2077,3,FALSE)</f>
        <v>58443</v>
      </c>
      <c r="R1934" s="94">
        <f t="shared" si="1602"/>
        <v>0</v>
      </c>
      <c r="S1934" s="94" t="str">
        <f t="shared" si="1606"/>
        <v>0</v>
      </c>
      <c r="T1934" s="94"/>
      <c r="U1934" s="96">
        <f t="shared" si="1607"/>
        <v>0</v>
      </c>
      <c r="V1934" s="157">
        <v>0</v>
      </c>
      <c r="W1934" s="100">
        <v>0</v>
      </c>
      <c r="X1934" s="94">
        <f t="shared" si="1603"/>
        <v>0</v>
      </c>
      <c r="Y1934" s="94" t="str">
        <f t="shared" si="1608"/>
        <v>0</v>
      </c>
      <c r="Z1934" s="94"/>
      <c r="AA1934" s="96">
        <f t="shared" si="1609"/>
        <v>0</v>
      </c>
      <c r="AB1934" s="91">
        <v>41.5</v>
      </c>
      <c r="AC1934" s="91"/>
    </row>
    <row r="1935" spans="1:34" s="4" customFormat="1" ht="15" customHeight="1">
      <c r="A1935" s="81" t="s">
        <v>3592</v>
      </c>
      <c r="B1935" s="90">
        <v>1012501660</v>
      </c>
      <c r="C1935" s="91">
        <f>SUM(O1935+U1935+AA1935)</f>
        <v>41.5</v>
      </c>
      <c r="D1935" s="92">
        <v>12356130</v>
      </c>
      <c r="E1935" s="90" t="s">
        <v>2123</v>
      </c>
      <c r="F1935" s="90" t="s">
        <v>2126</v>
      </c>
      <c r="G1935" s="90" t="s">
        <v>904</v>
      </c>
      <c r="H1935" s="93" t="s">
        <v>3593</v>
      </c>
      <c r="I1935" s="94">
        <v>2000</v>
      </c>
      <c r="J1935" s="94">
        <v>0</v>
      </c>
      <c r="K1935" s="95">
        <v>2.0750000000000001E-2</v>
      </c>
      <c r="L1935" s="96">
        <v>0.08</v>
      </c>
      <c r="M1935" s="96">
        <f t="shared" si="1600"/>
        <v>41.5</v>
      </c>
      <c r="N1935" s="96">
        <f t="shared" si="1601"/>
        <v>0</v>
      </c>
      <c r="O1935" s="96">
        <f t="shared" si="1605"/>
        <v>41.5</v>
      </c>
      <c r="P1935" s="443">
        <v>19562</v>
      </c>
      <c r="Q1935" s="98">
        <f>VLOOKUP(H1935,Devices!$A$2:$C$2077,3,FALSE)</f>
        <v>20288</v>
      </c>
      <c r="R1935" s="94">
        <f t="shared" si="1602"/>
        <v>726</v>
      </c>
      <c r="S1935" s="94" t="str">
        <f t="shared" si="1606"/>
        <v>0</v>
      </c>
      <c r="T1935" s="94"/>
      <c r="U1935" s="96">
        <f t="shared" si="1607"/>
        <v>0</v>
      </c>
      <c r="V1935" s="157">
        <v>0</v>
      </c>
      <c r="W1935" s="100">
        <f>VLOOKUP(H1935,Devices!$A$2:$D$2077,4,FALSE)</f>
        <v>0</v>
      </c>
      <c r="X1935" s="94">
        <f t="shared" si="1603"/>
        <v>0</v>
      </c>
      <c r="Y1935" s="94" t="str">
        <f t="shared" si="1608"/>
        <v>0</v>
      </c>
      <c r="Z1935" s="94"/>
      <c r="AA1935" s="96">
        <f t="shared" si="1609"/>
        <v>0</v>
      </c>
      <c r="AB1935" s="91">
        <v>41.5</v>
      </c>
      <c r="AC1935" s="91"/>
    </row>
    <row r="1936" spans="1:34" s="4" customFormat="1" ht="15" customHeight="1">
      <c r="A1936" s="81">
        <v>264</v>
      </c>
      <c r="B1936" s="90">
        <v>1013195250</v>
      </c>
      <c r="C1936" s="91">
        <f>SUM(O1936+U1936+AA1936)</f>
        <v>131.875</v>
      </c>
      <c r="D1936" s="92">
        <v>17076866</v>
      </c>
      <c r="E1936" s="90" t="s">
        <v>2142</v>
      </c>
      <c r="F1936" s="90" t="s">
        <v>2143</v>
      </c>
      <c r="G1936" s="90" t="s">
        <v>1518</v>
      </c>
      <c r="H1936" s="93" t="s">
        <v>2144</v>
      </c>
      <c r="I1936" s="94">
        <v>2500</v>
      </c>
      <c r="J1936" s="94">
        <v>1000</v>
      </c>
      <c r="K1936" s="95">
        <v>2.0750000000000001E-2</v>
      </c>
      <c r="L1936" s="96">
        <v>0.08</v>
      </c>
      <c r="M1936" s="96">
        <f t="shared" si="1600"/>
        <v>51.875</v>
      </c>
      <c r="N1936" s="96">
        <f t="shared" si="1601"/>
        <v>80</v>
      </c>
      <c r="O1936" s="96">
        <f t="shared" si="1605"/>
        <v>131.875</v>
      </c>
      <c r="P1936" s="443">
        <v>39093</v>
      </c>
      <c r="Q1936" s="98">
        <f>VLOOKUP(H1936,Devices!$A$2:$C$2077,3,FALSE)</f>
        <v>39597</v>
      </c>
      <c r="R1936" s="94">
        <f t="shared" si="1602"/>
        <v>504</v>
      </c>
      <c r="S1936" s="94" t="str">
        <f t="shared" si="1606"/>
        <v>0</v>
      </c>
      <c r="T1936" s="94"/>
      <c r="U1936" s="96">
        <f t="shared" si="1607"/>
        <v>0</v>
      </c>
      <c r="V1936" s="157">
        <v>26136</v>
      </c>
      <c r="W1936" s="100">
        <f>VLOOKUP(H1936,Devices!$A$2:$D$2077,4,FALSE)</f>
        <v>26881</v>
      </c>
      <c r="X1936" s="94">
        <f t="shared" si="1603"/>
        <v>745</v>
      </c>
      <c r="Y1936" s="94" t="str">
        <f t="shared" si="1608"/>
        <v>0</v>
      </c>
      <c r="Z1936" s="94"/>
      <c r="AA1936" s="96">
        <f t="shared" si="1609"/>
        <v>0</v>
      </c>
      <c r="AB1936" s="91">
        <v>131.875</v>
      </c>
      <c r="AC1936" s="91"/>
    </row>
    <row r="1937" spans="1:29" s="4" customFormat="1" ht="15" customHeight="1">
      <c r="A1937" s="81" t="s">
        <v>2215</v>
      </c>
      <c r="B1937" s="90">
        <v>1013195250</v>
      </c>
      <c r="C1937" s="91">
        <f>SUM(O1937+U1937+AA1937)</f>
        <v>41.5</v>
      </c>
      <c r="D1937" s="92">
        <v>12355640</v>
      </c>
      <c r="E1937" s="90" t="s">
        <v>2142</v>
      </c>
      <c r="F1937" s="90" t="s">
        <v>2216</v>
      </c>
      <c r="G1937" s="90" t="s">
        <v>1227</v>
      </c>
      <c r="H1937" s="93" t="s">
        <v>2217</v>
      </c>
      <c r="I1937" s="94">
        <v>2000</v>
      </c>
      <c r="J1937" s="94">
        <v>0</v>
      </c>
      <c r="K1937" s="95">
        <v>2.0750000000000001E-2</v>
      </c>
      <c r="L1937" s="96">
        <v>0.08</v>
      </c>
      <c r="M1937" s="96">
        <f t="shared" si="1600"/>
        <v>41.5</v>
      </c>
      <c r="N1937" s="96">
        <f t="shared" si="1601"/>
        <v>0</v>
      </c>
      <c r="O1937" s="96">
        <f t="shared" si="1605"/>
        <v>41.5</v>
      </c>
      <c r="P1937" s="443">
        <v>34555</v>
      </c>
      <c r="Q1937" s="98">
        <f>VLOOKUP(H1937,Devices!$A$2:$C$2077,3,FALSE)</f>
        <v>35148</v>
      </c>
      <c r="R1937" s="94">
        <f t="shared" si="1602"/>
        <v>593</v>
      </c>
      <c r="S1937" s="94" t="str">
        <f t="shared" si="1606"/>
        <v>0</v>
      </c>
      <c r="T1937" s="94"/>
      <c r="U1937" s="96">
        <f t="shared" si="1607"/>
        <v>0</v>
      </c>
      <c r="V1937" s="157">
        <v>0</v>
      </c>
      <c r="W1937" s="100">
        <v>0</v>
      </c>
      <c r="X1937" s="94">
        <f t="shared" si="1603"/>
        <v>0</v>
      </c>
      <c r="Y1937" s="94" t="str">
        <f t="shared" si="1608"/>
        <v>0</v>
      </c>
      <c r="Z1937" s="94"/>
      <c r="AA1937" s="96">
        <f t="shared" si="1609"/>
        <v>0</v>
      </c>
      <c r="AB1937" s="91">
        <v>41.5</v>
      </c>
      <c r="AC1937" s="91"/>
    </row>
    <row r="1938" spans="1:29" s="4" customFormat="1" ht="15" customHeight="1">
      <c r="A1938" s="81" t="s">
        <v>3373</v>
      </c>
      <c r="B1938" s="90">
        <v>1013195250</v>
      </c>
      <c r="C1938" s="91">
        <f>SUM(O1938+U1938+AA1938)</f>
        <v>124.5</v>
      </c>
      <c r="D1938" s="92">
        <v>12356082</v>
      </c>
      <c r="E1938" s="90" t="s">
        <v>2142</v>
      </c>
      <c r="F1938" s="90" t="s">
        <v>3374</v>
      </c>
      <c r="G1938" s="90" t="s">
        <v>2200</v>
      </c>
      <c r="H1938" s="93" t="s">
        <v>3375</v>
      </c>
      <c r="I1938" s="94">
        <v>6000</v>
      </c>
      <c r="J1938" s="94">
        <v>0</v>
      </c>
      <c r="K1938" s="95">
        <v>2.0750000000000001E-2</v>
      </c>
      <c r="L1938" s="96">
        <v>0.08</v>
      </c>
      <c r="M1938" s="96">
        <f t="shared" si="1600"/>
        <v>124.5</v>
      </c>
      <c r="N1938" s="96">
        <f t="shared" si="1601"/>
        <v>0</v>
      </c>
      <c r="O1938" s="96">
        <f t="shared" si="1605"/>
        <v>124.5</v>
      </c>
      <c r="P1938" s="443">
        <v>182160</v>
      </c>
      <c r="Q1938" s="98">
        <f>VLOOKUP(H1938,Devices!$A$2:$C$2077,3,FALSE)</f>
        <v>187109</v>
      </c>
      <c r="R1938" s="94">
        <f t="shared" si="1602"/>
        <v>4949</v>
      </c>
      <c r="S1938" s="94" t="str">
        <f t="shared" si="1606"/>
        <v>0</v>
      </c>
      <c r="T1938" s="94"/>
      <c r="U1938" s="96">
        <f t="shared" si="1607"/>
        <v>0</v>
      </c>
      <c r="V1938" s="157">
        <v>0</v>
      </c>
      <c r="W1938" s="100">
        <v>0</v>
      </c>
      <c r="X1938" s="94">
        <f t="shared" si="1603"/>
        <v>0</v>
      </c>
      <c r="Y1938" s="94" t="str">
        <f t="shared" si="1608"/>
        <v>0</v>
      </c>
      <c r="Z1938" s="94"/>
      <c r="AA1938" s="96">
        <f t="shared" si="1609"/>
        <v>0</v>
      </c>
      <c r="AB1938" s="91">
        <v>124.5</v>
      </c>
      <c r="AC1938" s="91"/>
    </row>
    <row r="1939" spans="1:29" s="4" customFormat="1" ht="15" customHeight="1">
      <c r="A1939" s="81" t="s">
        <v>3912</v>
      </c>
      <c r="B1939" s="90">
        <v>3048113172</v>
      </c>
      <c r="C1939" s="91">
        <f>SUM(O1939+U1939+AA1939)</f>
        <v>168.65600000000001</v>
      </c>
      <c r="D1939" s="92">
        <v>12355889</v>
      </c>
      <c r="E1939" s="90" t="s">
        <v>2142</v>
      </c>
      <c r="F1939" s="90" t="s">
        <v>3913</v>
      </c>
      <c r="G1939" s="90" t="s">
        <v>2200</v>
      </c>
      <c r="H1939" s="93" t="s">
        <v>3914</v>
      </c>
      <c r="I1939" s="94">
        <v>6000</v>
      </c>
      <c r="J1939" s="94">
        <v>0</v>
      </c>
      <c r="K1939" s="95">
        <v>2.0750000000000001E-2</v>
      </c>
      <c r="L1939" s="96">
        <v>0.08</v>
      </c>
      <c r="M1939" s="96">
        <f t="shared" si="1600"/>
        <v>124.5</v>
      </c>
      <c r="N1939" s="96">
        <f t="shared" si="1601"/>
        <v>0</v>
      </c>
      <c r="O1939" s="96">
        <f t="shared" si="1605"/>
        <v>124.5</v>
      </c>
      <c r="P1939" s="443">
        <v>230910</v>
      </c>
      <c r="Q1939" s="98">
        <f>VLOOKUP(H1939,Devices!$A$2:$C$2077,3,FALSE)</f>
        <v>239038</v>
      </c>
      <c r="R1939" s="94">
        <f t="shared" si="1602"/>
        <v>8128</v>
      </c>
      <c r="S1939" s="94">
        <f t="shared" si="1606"/>
        <v>2128</v>
      </c>
      <c r="T1939" s="94"/>
      <c r="U1939" s="96">
        <f t="shared" si="1607"/>
        <v>44.155999999999999</v>
      </c>
      <c r="V1939" s="157">
        <v>0</v>
      </c>
      <c r="W1939" s="100">
        <v>0</v>
      </c>
      <c r="X1939" s="94">
        <f t="shared" si="1603"/>
        <v>0</v>
      </c>
      <c r="Y1939" s="94" t="str">
        <f t="shared" si="1608"/>
        <v>0</v>
      </c>
      <c r="Z1939" s="94"/>
      <c r="AA1939" s="96">
        <f t="shared" si="1609"/>
        <v>0</v>
      </c>
      <c r="AB1939" s="91">
        <v>168.65600000000001</v>
      </c>
      <c r="AC1939" s="91"/>
    </row>
    <row r="1940" spans="1:29" s="4" customFormat="1" ht="15" customHeight="1">
      <c r="A1940" s="81" t="s">
        <v>4088</v>
      </c>
      <c r="B1940" s="90">
        <v>1013195250</v>
      </c>
      <c r="C1940" s="91">
        <f>SUM(O1940+U1940+AA1940)</f>
        <v>83</v>
      </c>
      <c r="D1940" s="92">
        <v>12355948</v>
      </c>
      <c r="E1940" s="90" t="s">
        <v>2142</v>
      </c>
      <c r="F1940" s="90" t="s">
        <v>4089</v>
      </c>
      <c r="G1940" s="90" t="s">
        <v>2236</v>
      </c>
      <c r="H1940" s="93" t="s">
        <v>4043</v>
      </c>
      <c r="I1940" s="94">
        <v>4000</v>
      </c>
      <c r="J1940" s="94">
        <v>0</v>
      </c>
      <c r="K1940" s="95">
        <v>2.0750000000000001E-2</v>
      </c>
      <c r="L1940" s="96">
        <v>0.08</v>
      </c>
      <c r="M1940" s="96">
        <f t="shared" si="1600"/>
        <v>83</v>
      </c>
      <c r="N1940" s="96">
        <f t="shared" si="1601"/>
        <v>0</v>
      </c>
      <c r="O1940" s="96">
        <f t="shared" si="1605"/>
        <v>83</v>
      </c>
      <c r="P1940" s="443">
        <v>56834</v>
      </c>
      <c r="Q1940" s="98">
        <f>VLOOKUP(H1940,Devices!$A$2:$C$2077,3,FALSE)</f>
        <v>59547</v>
      </c>
      <c r="R1940" s="94">
        <f t="shared" si="1602"/>
        <v>2713</v>
      </c>
      <c r="S1940" s="94" t="str">
        <f t="shared" si="1606"/>
        <v>0</v>
      </c>
      <c r="T1940" s="94"/>
      <c r="U1940" s="96">
        <f t="shared" si="1607"/>
        <v>0</v>
      </c>
      <c r="V1940" s="157">
        <v>0</v>
      </c>
      <c r="W1940" s="100">
        <v>0</v>
      </c>
      <c r="X1940" s="94">
        <f t="shared" si="1603"/>
        <v>0</v>
      </c>
      <c r="Y1940" s="94" t="str">
        <f t="shared" si="1608"/>
        <v>0</v>
      </c>
      <c r="Z1940" s="94"/>
      <c r="AA1940" s="96">
        <f t="shared" si="1609"/>
        <v>0</v>
      </c>
      <c r="AB1940" s="91">
        <v>83</v>
      </c>
      <c r="AC1940" s="91"/>
    </row>
    <row r="1941" spans="1:29" s="4" customFormat="1" ht="15" customHeight="1">
      <c r="A1941" s="81" t="s">
        <v>4088</v>
      </c>
      <c r="B1941" s="90">
        <v>3048113172</v>
      </c>
      <c r="C1941" s="91">
        <f>SUM(O1941+U1941+AA1941)</f>
        <v>83</v>
      </c>
      <c r="D1941" s="92">
        <v>12355947</v>
      </c>
      <c r="E1941" s="90" t="s">
        <v>2142</v>
      </c>
      <c r="F1941" s="90" t="s">
        <v>4090</v>
      </c>
      <c r="G1941" s="90" t="s">
        <v>2236</v>
      </c>
      <c r="H1941" s="93" t="s">
        <v>4045</v>
      </c>
      <c r="I1941" s="94">
        <v>4000</v>
      </c>
      <c r="J1941" s="94">
        <v>0</v>
      </c>
      <c r="K1941" s="95">
        <v>2.0750000000000001E-2</v>
      </c>
      <c r="L1941" s="96">
        <v>0.08</v>
      </c>
      <c r="M1941" s="96">
        <f t="shared" si="1600"/>
        <v>83</v>
      </c>
      <c r="N1941" s="96">
        <f t="shared" si="1601"/>
        <v>0</v>
      </c>
      <c r="O1941" s="96">
        <f t="shared" si="1605"/>
        <v>83</v>
      </c>
      <c r="P1941" s="443">
        <v>13222</v>
      </c>
      <c r="Q1941" s="98">
        <f>VLOOKUP(H1941,Devices!$A$2:$C$2077,3,FALSE)</f>
        <v>13464</v>
      </c>
      <c r="R1941" s="94">
        <f t="shared" si="1602"/>
        <v>242</v>
      </c>
      <c r="S1941" s="94" t="str">
        <f t="shared" si="1606"/>
        <v>0</v>
      </c>
      <c r="T1941" s="94"/>
      <c r="U1941" s="96">
        <f t="shared" si="1607"/>
        <v>0</v>
      </c>
      <c r="V1941" s="157">
        <v>0</v>
      </c>
      <c r="W1941" s="100">
        <v>0</v>
      </c>
      <c r="X1941" s="94">
        <f t="shared" si="1603"/>
        <v>0</v>
      </c>
      <c r="Y1941" s="94" t="str">
        <f t="shared" si="1608"/>
        <v>0</v>
      </c>
      <c r="Z1941" s="94"/>
      <c r="AA1941" s="96">
        <f t="shared" si="1609"/>
        <v>0</v>
      </c>
      <c r="AB1941" s="91">
        <v>83</v>
      </c>
      <c r="AC1941" s="91"/>
    </row>
    <row r="1942" spans="1:29" s="4" customFormat="1" ht="15" customHeight="1">
      <c r="A1942" s="81" t="s">
        <v>4690</v>
      </c>
      <c r="B1942" s="90">
        <v>1013195250</v>
      </c>
      <c r="C1942" s="91">
        <f>SUM(O1942+U1942+AA1942)</f>
        <v>330.27775000000003</v>
      </c>
      <c r="D1942" s="92">
        <v>13628610</v>
      </c>
      <c r="E1942" s="90" t="s">
        <v>2142</v>
      </c>
      <c r="F1942" s="90" t="s">
        <v>4691</v>
      </c>
      <c r="G1942" s="90" t="s">
        <v>4692</v>
      </c>
      <c r="H1942" s="93" t="s">
        <v>4642</v>
      </c>
      <c r="I1942" s="94">
        <v>14000</v>
      </c>
      <c r="J1942" s="94">
        <v>0</v>
      </c>
      <c r="K1942" s="95">
        <v>2.0750000000000001E-2</v>
      </c>
      <c r="L1942" s="96">
        <v>0.08</v>
      </c>
      <c r="M1942" s="96">
        <f>I1942*K1942</f>
        <v>290.5</v>
      </c>
      <c r="N1942" s="96">
        <f>J1942*L1942</f>
        <v>0</v>
      </c>
      <c r="O1942" s="96">
        <f>M1942+N1942</f>
        <v>290.5</v>
      </c>
      <c r="P1942" s="443">
        <v>242687</v>
      </c>
      <c r="Q1942" s="98">
        <f>VLOOKUP(H1942,Devices!$A$2:$C$2077,3,FALSE)</f>
        <v>258604</v>
      </c>
      <c r="R1942" s="94">
        <f>Q1942-P1942</f>
        <v>15917</v>
      </c>
      <c r="S1942" s="94">
        <f>IF(R1942-I1942&gt;0, R1942-I1942,"0")</f>
        <v>1917</v>
      </c>
      <c r="T1942" s="94"/>
      <c r="U1942" s="96">
        <f>IF(S1942&gt;0,S1942*K1942,"0")</f>
        <v>39.777750000000005</v>
      </c>
      <c r="V1942" s="157">
        <v>0</v>
      </c>
      <c r="W1942" s="100">
        <f>VLOOKUP(H1942,Devices!$A$2:$D$2077,4,FALSE)</f>
        <v>0</v>
      </c>
      <c r="X1942" s="94">
        <f>W1942-V1942</f>
        <v>0</v>
      </c>
      <c r="Y1942" s="94" t="str">
        <f>IF(X1942-J1942&gt;0,X1942-J1942,"0")</f>
        <v>0</v>
      </c>
      <c r="Z1942" s="94"/>
      <c r="AA1942" s="96">
        <f>IF(Y1942&gt;0,Y1942*L1942,"0")</f>
        <v>0</v>
      </c>
      <c r="AB1942" s="91">
        <v>330.27775000000003</v>
      </c>
      <c r="AC1942" s="91"/>
    </row>
    <row r="1943" spans="1:29" s="4" customFormat="1" ht="15" customHeight="1">
      <c r="A1943" s="81">
        <v>265</v>
      </c>
      <c r="B1943" s="90">
        <v>1058312100</v>
      </c>
      <c r="C1943" s="91">
        <f>SUM(O1943+U1943+AA1943)</f>
        <v>179.38375000000002</v>
      </c>
      <c r="D1943" s="92">
        <v>12355626</v>
      </c>
      <c r="E1943" s="90" t="s">
        <v>2156</v>
      </c>
      <c r="F1943" s="90" t="s">
        <v>2157</v>
      </c>
      <c r="G1943" s="90" t="s">
        <v>40</v>
      </c>
      <c r="H1943" s="93" t="s">
        <v>2158</v>
      </c>
      <c r="I1943" s="94">
        <v>4000</v>
      </c>
      <c r="J1943" s="94">
        <v>0</v>
      </c>
      <c r="K1943" s="95">
        <v>2.0750000000000001E-2</v>
      </c>
      <c r="L1943" s="96">
        <v>0.08</v>
      </c>
      <c r="M1943" s="96">
        <f t="shared" si="1600"/>
        <v>83</v>
      </c>
      <c r="N1943" s="96">
        <f t="shared" si="1601"/>
        <v>0</v>
      </c>
      <c r="O1943" s="96">
        <f t="shared" si="1605"/>
        <v>83</v>
      </c>
      <c r="P1943" s="443">
        <v>521382</v>
      </c>
      <c r="Q1943" s="98">
        <f>VLOOKUP(H1943,Devices!$A$2:$C$2077,3,FALSE)</f>
        <v>530027</v>
      </c>
      <c r="R1943" s="94">
        <f t="shared" si="1602"/>
        <v>8645</v>
      </c>
      <c r="S1943" s="94">
        <f t="shared" si="1606"/>
        <v>4645</v>
      </c>
      <c r="T1943" s="94"/>
      <c r="U1943" s="96">
        <f t="shared" si="1607"/>
        <v>96.383750000000006</v>
      </c>
      <c r="V1943" s="157">
        <v>0</v>
      </c>
      <c r="W1943" s="100">
        <v>0</v>
      </c>
      <c r="X1943" s="94">
        <f t="shared" si="1603"/>
        <v>0</v>
      </c>
      <c r="Y1943" s="94" t="str">
        <f t="shared" si="1608"/>
        <v>0</v>
      </c>
      <c r="Z1943" s="94"/>
      <c r="AA1943" s="96">
        <f t="shared" si="1609"/>
        <v>0</v>
      </c>
      <c r="AB1943" s="91">
        <v>179.38375000000002</v>
      </c>
      <c r="AC1943" s="91"/>
    </row>
    <row r="1944" spans="1:29" s="4" customFormat="1" ht="15" customHeight="1">
      <c r="A1944" s="81">
        <v>265</v>
      </c>
      <c r="B1944" s="90">
        <v>1058312100</v>
      </c>
      <c r="C1944" s="91">
        <f>SUM(O1944+U1944+AA1944)</f>
        <v>209.51275000000001</v>
      </c>
      <c r="D1944" s="92">
        <v>12355614</v>
      </c>
      <c r="E1944" s="90" t="s">
        <v>2156</v>
      </c>
      <c r="F1944" s="90" t="s">
        <v>2159</v>
      </c>
      <c r="G1944" s="90" t="s">
        <v>40</v>
      </c>
      <c r="H1944" s="93" t="s">
        <v>2160</v>
      </c>
      <c r="I1944" s="94">
        <v>4000</v>
      </c>
      <c r="J1944" s="94">
        <v>0</v>
      </c>
      <c r="K1944" s="95">
        <v>2.0750000000000001E-2</v>
      </c>
      <c r="L1944" s="96">
        <v>0.08</v>
      </c>
      <c r="M1944" s="96">
        <f t="shared" si="1600"/>
        <v>83</v>
      </c>
      <c r="N1944" s="96">
        <f t="shared" si="1601"/>
        <v>0</v>
      </c>
      <c r="O1944" s="96">
        <f t="shared" si="1605"/>
        <v>83</v>
      </c>
      <c r="P1944" s="443">
        <v>543832</v>
      </c>
      <c r="Q1944" s="98">
        <f>VLOOKUP(H1944,Devices!$A$2:$C$2077,3,FALSE)</f>
        <v>553929</v>
      </c>
      <c r="R1944" s="94">
        <f t="shared" si="1602"/>
        <v>10097</v>
      </c>
      <c r="S1944" s="94">
        <f t="shared" si="1606"/>
        <v>6097</v>
      </c>
      <c r="T1944" s="94"/>
      <c r="U1944" s="96">
        <f t="shared" si="1607"/>
        <v>126.51275000000001</v>
      </c>
      <c r="V1944" s="157">
        <v>0</v>
      </c>
      <c r="W1944" s="100">
        <v>0</v>
      </c>
      <c r="X1944" s="94">
        <f t="shared" si="1603"/>
        <v>0</v>
      </c>
      <c r="Y1944" s="94" t="str">
        <f t="shared" si="1608"/>
        <v>0</v>
      </c>
      <c r="Z1944" s="94"/>
      <c r="AA1944" s="96">
        <f t="shared" si="1609"/>
        <v>0</v>
      </c>
      <c r="AB1944" s="91">
        <v>209.51275000000001</v>
      </c>
      <c r="AC1944" s="91"/>
    </row>
    <row r="1945" spans="1:29" s="4" customFormat="1" ht="15" customHeight="1">
      <c r="A1945" s="81" t="s">
        <v>4014</v>
      </c>
      <c r="B1945" s="90">
        <v>1058712400</v>
      </c>
      <c r="C1945" s="91">
        <f>SUM(U1945+AA1945)</f>
        <v>225.56115000000003</v>
      </c>
      <c r="D1945" s="92">
        <v>12355934</v>
      </c>
      <c r="E1945" s="90" t="s">
        <v>2156</v>
      </c>
      <c r="F1945" s="90" t="s">
        <v>4015</v>
      </c>
      <c r="G1945" s="90" t="s">
        <v>2200</v>
      </c>
      <c r="H1945" s="93" t="s">
        <v>4001</v>
      </c>
      <c r="I1945" s="94">
        <v>0</v>
      </c>
      <c r="J1945" s="94">
        <v>0</v>
      </c>
      <c r="K1945" s="95">
        <v>1.9970000000000002E-2</v>
      </c>
      <c r="L1945" s="96">
        <v>0.08</v>
      </c>
      <c r="M1945" s="96">
        <f t="shared" si="1600"/>
        <v>0</v>
      </c>
      <c r="N1945" s="96">
        <f t="shared" si="1601"/>
        <v>0</v>
      </c>
      <c r="O1945" s="96" t="s">
        <v>27</v>
      </c>
      <c r="P1945" s="97">
        <v>320289</v>
      </c>
      <c r="Q1945" s="98">
        <f>VLOOKUP(H1945,Devices!$A$2:$C$2077,3,FALSE)</f>
        <v>331584</v>
      </c>
      <c r="R1945" s="94">
        <f t="shared" si="1602"/>
        <v>11295</v>
      </c>
      <c r="S1945" s="94"/>
      <c r="T1945" s="94">
        <f t="shared" ref="T1945:T1967" si="1619">IF(R1945-I1945&gt;0, R1945-I1945,"0")</f>
        <v>11295</v>
      </c>
      <c r="U1945" s="96">
        <f t="shared" ref="U1945:U1967" si="1620">IF(T1945&gt;0,T1945*K1945,"0")</f>
        <v>225.56115000000003</v>
      </c>
      <c r="V1945" s="99">
        <v>0</v>
      </c>
      <c r="W1945" s="100">
        <v>0</v>
      </c>
      <c r="X1945" s="94">
        <f t="shared" si="1603"/>
        <v>0</v>
      </c>
      <c r="Y1945" s="94"/>
      <c r="Z1945" s="94" t="str">
        <f t="shared" ref="Z1945:Z1967" si="1621">IF(X1945-J1945&gt;0,X1945-J1945,"0")</f>
        <v>0</v>
      </c>
      <c r="AA1945" s="96">
        <f t="shared" ref="AA1945:AA1967" si="1622">IF(Z1945&gt;0,Z1945*L1945,"0")</f>
        <v>0</v>
      </c>
      <c r="AB1945" s="91">
        <v>225.56115000000003</v>
      </c>
      <c r="AC1945" s="91"/>
    </row>
    <row r="1946" spans="1:29" s="4" customFormat="1" ht="15" customHeight="1">
      <c r="A1946" s="81" t="s">
        <v>5738</v>
      </c>
      <c r="B1946" s="90">
        <v>1058312100</v>
      </c>
      <c r="C1946" s="91">
        <f>SUM(U1946+AA1946)</f>
        <v>17.79327</v>
      </c>
      <c r="D1946" s="92">
        <v>13586899</v>
      </c>
      <c r="E1946" s="90" t="s">
        <v>2156</v>
      </c>
      <c r="F1946" s="90" t="s">
        <v>5739</v>
      </c>
      <c r="G1946" s="90" t="s">
        <v>2236</v>
      </c>
      <c r="H1946" s="93" t="s">
        <v>5740</v>
      </c>
      <c r="I1946" s="94">
        <v>0</v>
      </c>
      <c r="J1946" s="94">
        <v>0</v>
      </c>
      <c r="K1946" s="95">
        <v>1.9970000000000002E-2</v>
      </c>
      <c r="L1946" s="96">
        <v>0.08</v>
      </c>
      <c r="M1946" s="96">
        <f t="shared" ref="M1946" si="1623">I1946*K1946</f>
        <v>0</v>
      </c>
      <c r="N1946" s="96">
        <f t="shared" ref="N1946" si="1624">J1946*L1946</f>
        <v>0</v>
      </c>
      <c r="O1946" s="96" t="s">
        <v>27</v>
      </c>
      <c r="P1946" s="97">
        <v>5878</v>
      </c>
      <c r="Q1946" s="98">
        <f>VLOOKUP(H1946,Devices!$A$2:$C$2077,3,FALSE)</f>
        <v>6769</v>
      </c>
      <c r="R1946" s="94">
        <f t="shared" ref="R1946" si="1625">Q1946-P1946</f>
        <v>891</v>
      </c>
      <c r="S1946" s="94"/>
      <c r="T1946" s="94">
        <f t="shared" ref="T1946" si="1626">IF(R1946-I1946&gt;0, R1946-I1946,"0")</f>
        <v>891</v>
      </c>
      <c r="U1946" s="96">
        <f t="shared" ref="U1946" si="1627">IF(T1946&gt;0,T1946*K1946,"0")</f>
        <v>17.79327</v>
      </c>
      <c r="V1946" s="99">
        <v>0</v>
      </c>
      <c r="W1946" s="100">
        <v>0</v>
      </c>
      <c r="X1946" s="94">
        <f t="shared" ref="X1946" si="1628">W1946-V1946</f>
        <v>0</v>
      </c>
      <c r="Y1946" s="94"/>
      <c r="Z1946" s="94" t="str">
        <f t="shared" ref="Z1946" si="1629">IF(X1946-J1946&gt;0,X1946-J1946,"0")</f>
        <v>0</v>
      </c>
      <c r="AA1946" s="96">
        <f t="shared" ref="AA1946" si="1630">IF(Z1946&gt;0,Z1946*L1946,"0")</f>
        <v>0</v>
      </c>
      <c r="AB1946" s="91">
        <v>17.79327</v>
      </c>
      <c r="AC1946" s="91"/>
    </row>
    <row r="1947" spans="1:29" s="4" customFormat="1" ht="15" customHeight="1">
      <c r="A1947" s="81">
        <v>266</v>
      </c>
      <c r="B1947" s="90">
        <v>1058711800</v>
      </c>
      <c r="C1947" s="91">
        <f>SUM(U1947+AA1947)</f>
        <v>266.39980000000003</v>
      </c>
      <c r="D1947" s="92">
        <v>12354847</v>
      </c>
      <c r="E1947" s="90" t="s">
        <v>2162</v>
      </c>
      <c r="F1947" s="90" t="s">
        <v>3253</v>
      </c>
      <c r="G1947" s="90" t="s">
        <v>851</v>
      </c>
      <c r="H1947" s="93" t="s">
        <v>3206</v>
      </c>
      <c r="I1947" s="94">
        <v>0</v>
      </c>
      <c r="J1947" s="94">
        <v>0</v>
      </c>
      <c r="K1947" s="95">
        <v>1.9970000000000002E-2</v>
      </c>
      <c r="L1947" s="96">
        <v>0.08</v>
      </c>
      <c r="M1947" s="96">
        <f t="shared" si="1600"/>
        <v>0</v>
      </c>
      <c r="N1947" s="96">
        <f t="shared" si="1601"/>
        <v>0</v>
      </c>
      <c r="O1947" s="96" t="s">
        <v>27</v>
      </c>
      <c r="P1947" s="97">
        <v>390844</v>
      </c>
      <c r="Q1947" s="98">
        <f>VLOOKUP(H1947,Devices!$A$2:$C$2077,3,FALSE)</f>
        <v>404184</v>
      </c>
      <c r="R1947" s="94">
        <f t="shared" si="1602"/>
        <v>13340</v>
      </c>
      <c r="S1947" s="94"/>
      <c r="T1947" s="94">
        <f t="shared" si="1619"/>
        <v>13340</v>
      </c>
      <c r="U1947" s="96">
        <f t="shared" si="1620"/>
        <v>266.39980000000003</v>
      </c>
      <c r="V1947" s="99">
        <v>0</v>
      </c>
      <c r="W1947" s="100">
        <v>0</v>
      </c>
      <c r="X1947" s="94">
        <f t="shared" si="1603"/>
        <v>0</v>
      </c>
      <c r="Y1947" s="94"/>
      <c r="Z1947" s="94" t="str">
        <f t="shared" si="1621"/>
        <v>0</v>
      </c>
      <c r="AA1947" s="96">
        <f t="shared" si="1622"/>
        <v>0</v>
      </c>
      <c r="AB1947" s="91">
        <v>266.39980000000003</v>
      </c>
      <c r="AC1947" s="91"/>
    </row>
    <row r="1948" spans="1:29" s="4" customFormat="1" ht="15" customHeight="1">
      <c r="A1948" s="81">
        <v>266</v>
      </c>
      <c r="B1948" s="90">
        <v>1058711800</v>
      </c>
      <c r="C1948" s="91">
        <f>SUM(U1948+AA1948)</f>
        <v>236.84420000000003</v>
      </c>
      <c r="D1948" s="92">
        <v>12355618</v>
      </c>
      <c r="E1948" s="90" t="s">
        <v>2162</v>
      </c>
      <c r="F1948" s="90" t="s">
        <v>2165</v>
      </c>
      <c r="G1948" s="90" t="s">
        <v>851</v>
      </c>
      <c r="H1948" s="93" t="s">
        <v>2077</v>
      </c>
      <c r="I1948" s="94">
        <v>0</v>
      </c>
      <c r="J1948" s="94">
        <v>0</v>
      </c>
      <c r="K1948" s="95">
        <v>1.9970000000000002E-2</v>
      </c>
      <c r="L1948" s="96">
        <v>0.08</v>
      </c>
      <c r="M1948" s="96">
        <f t="shared" si="1600"/>
        <v>0</v>
      </c>
      <c r="N1948" s="96">
        <f t="shared" si="1601"/>
        <v>0</v>
      </c>
      <c r="O1948" s="96" t="s">
        <v>27</v>
      </c>
      <c r="P1948" s="97">
        <v>674542</v>
      </c>
      <c r="Q1948" s="98">
        <f>VLOOKUP(H1948,Devices!$A$2:$C$2077,3,FALSE)</f>
        <v>686402</v>
      </c>
      <c r="R1948" s="94">
        <f t="shared" si="1602"/>
        <v>11860</v>
      </c>
      <c r="S1948" s="94"/>
      <c r="T1948" s="94">
        <f t="shared" si="1619"/>
        <v>11860</v>
      </c>
      <c r="U1948" s="96">
        <f t="shared" si="1620"/>
        <v>236.84420000000003</v>
      </c>
      <c r="V1948" s="99">
        <v>0</v>
      </c>
      <c r="W1948" s="100">
        <v>0</v>
      </c>
      <c r="X1948" s="94">
        <f t="shared" si="1603"/>
        <v>0</v>
      </c>
      <c r="Y1948" s="94"/>
      <c r="Z1948" s="94" t="str">
        <f t="shared" si="1621"/>
        <v>0</v>
      </c>
      <c r="AA1948" s="96">
        <f t="shared" si="1622"/>
        <v>0</v>
      </c>
      <c r="AB1948" s="91">
        <v>236.84420000000003</v>
      </c>
      <c r="AC1948" s="91"/>
    </row>
    <row r="1949" spans="1:29" s="4" customFormat="1" ht="15" customHeight="1">
      <c r="A1949" s="81">
        <v>266</v>
      </c>
      <c r="B1949" s="90">
        <v>1058711800</v>
      </c>
      <c r="C1949" s="91">
        <f>SUM(U1949+AA1949)</f>
        <v>95.137080000000012</v>
      </c>
      <c r="D1949" s="92">
        <v>12355619</v>
      </c>
      <c r="E1949" s="90" t="s">
        <v>2162</v>
      </c>
      <c r="F1949" s="90" t="s">
        <v>2166</v>
      </c>
      <c r="G1949" s="90" t="s">
        <v>851</v>
      </c>
      <c r="H1949" s="93" t="s">
        <v>2167</v>
      </c>
      <c r="I1949" s="94">
        <v>0</v>
      </c>
      <c r="J1949" s="94">
        <v>0</v>
      </c>
      <c r="K1949" s="95">
        <v>1.9970000000000002E-2</v>
      </c>
      <c r="L1949" s="96">
        <v>0.08</v>
      </c>
      <c r="M1949" s="96">
        <f t="shared" si="1600"/>
        <v>0</v>
      </c>
      <c r="N1949" s="96">
        <f t="shared" si="1601"/>
        <v>0</v>
      </c>
      <c r="O1949" s="96" t="s">
        <v>27</v>
      </c>
      <c r="P1949" s="97">
        <v>385042</v>
      </c>
      <c r="Q1949" s="98">
        <f>VLOOKUP(H1949,Devices!$A$2:$C$2077,3,FALSE)</f>
        <v>389806</v>
      </c>
      <c r="R1949" s="94">
        <f t="shared" si="1602"/>
        <v>4764</v>
      </c>
      <c r="S1949" s="94"/>
      <c r="T1949" s="94">
        <f t="shared" si="1619"/>
        <v>4764</v>
      </c>
      <c r="U1949" s="96">
        <f t="shared" si="1620"/>
        <v>95.137080000000012</v>
      </c>
      <c r="V1949" s="99">
        <v>0</v>
      </c>
      <c r="W1949" s="100">
        <v>0</v>
      </c>
      <c r="X1949" s="94">
        <f t="shared" si="1603"/>
        <v>0</v>
      </c>
      <c r="Y1949" s="94"/>
      <c r="Z1949" s="94" t="str">
        <f t="shared" si="1621"/>
        <v>0</v>
      </c>
      <c r="AA1949" s="96">
        <f t="shared" si="1622"/>
        <v>0</v>
      </c>
      <c r="AB1949" s="91">
        <v>95.137080000000012</v>
      </c>
      <c r="AC1949" s="91"/>
    </row>
    <row r="1950" spans="1:29" s="4" customFormat="1" ht="15" customHeight="1">
      <c r="A1950" s="81">
        <v>266</v>
      </c>
      <c r="B1950" s="90">
        <v>1058711800</v>
      </c>
      <c r="C1950" s="91">
        <f>SUM(U1950+AA1950)</f>
        <v>143.44451000000001</v>
      </c>
      <c r="D1950" s="92">
        <v>12355621</v>
      </c>
      <c r="E1950" s="90" t="s">
        <v>2162</v>
      </c>
      <c r="F1950" s="90" t="s">
        <v>2168</v>
      </c>
      <c r="G1950" s="90" t="s">
        <v>851</v>
      </c>
      <c r="H1950" s="93" t="s">
        <v>2076</v>
      </c>
      <c r="I1950" s="94">
        <v>0</v>
      </c>
      <c r="J1950" s="94">
        <v>0</v>
      </c>
      <c r="K1950" s="95">
        <v>1.9970000000000002E-2</v>
      </c>
      <c r="L1950" s="96">
        <v>0.08</v>
      </c>
      <c r="M1950" s="96">
        <f t="shared" si="1600"/>
        <v>0</v>
      </c>
      <c r="N1950" s="96">
        <f t="shared" si="1601"/>
        <v>0</v>
      </c>
      <c r="O1950" s="96" t="s">
        <v>27</v>
      </c>
      <c r="P1950" s="97">
        <v>405269</v>
      </c>
      <c r="Q1950" s="98">
        <f>VLOOKUP(H1950,Devices!$A$2:$C$2077,3,FALSE)</f>
        <v>412452</v>
      </c>
      <c r="R1950" s="94">
        <f t="shared" si="1602"/>
        <v>7183</v>
      </c>
      <c r="S1950" s="94"/>
      <c r="T1950" s="94">
        <f t="shared" si="1619"/>
        <v>7183</v>
      </c>
      <c r="U1950" s="96">
        <f t="shared" si="1620"/>
        <v>143.44451000000001</v>
      </c>
      <c r="V1950" s="99">
        <v>0</v>
      </c>
      <c r="W1950" s="100">
        <v>0</v>
      </c>
      <c r="X1950" s="94">
        <f t="shared" si="1603"/>
        <v>0</v>
      </c>
      <c r="Y1950" s="94"/>
      <c r="Z1950" s="94" t="str">
        <f t="shared" si="1621"/>
        <v>0</v>
      </c>
      <c r="AA1950" s="96">
        <f t="shared" si="1622"/>
        <v>0</v>
      </c>
      <c r="AB1950" s="91">
        <v>143.44451000000001</v>
      </c>
      <c r="AC1950" s="91"/>
    </row>
    <row r="1951" spans="1:29" s="4" customFormat="1" ht="15" customHeight="1">
      <c r="A1951" s="81">
        <v>266</v>
      </c>
      <c r="B1951" s="90">
        <v>1058711800</v>
      </c>
      <c r="C1951" s="91">
        <f>SUM(U1951+AA1951)</f>
        <v>172.64065000000002</v>
      </c>
      <c r="D1951" s="92">
        <v>12355623</v>
      </c>
      <c r="E1951" s="90" t="s">
        <v>2162</v>
      </c>
      <c r="F1951" s="90" t="s">
        <v>4789</v>
      </c>
      <c r="G1951" s="90" t="s">
        <v>851</v>
      </c>
      <c r="H1951" s="93" t="s">
        <v>2169</v>
      </c>
      <c r="I1951" s="94">
        <v>0</v>
      </c>
      <c r="J1951" s="94">
        <v>0</v>
      </c>
      <c r="K1951" s="95">
        <v>1.9970000000000002E-2</v>
      </c>
      <c r="L1951" s="96">
        <v>0.08</v>
      </c>
      <c r="M1951" s="96">
        <f t="shared" si="1600"/>
        <v>0</v>
      </c>
      <c r="N1951" s="96">
        <f t="shared" si="1601"/>
        <v>0</v>
      </c>
      <c r="O1951" s="96" t="s">
        <v>27</v>
      </c>
      <c r="P1951" s="97">
        <v>548985</v>
      </c>
      <c r="Q1951" s="98">
        <f>VLOOKUP(H1951,Devices!$A$2:$C$2077,3,FALSE)</f>
        <v>557630</v>
      </c>
      <c r="R1951" s="94">
        <f t="shared" si="1602"/>
        <v>8645</v>
      </c>
      <c r="S1951" s="94"/>
      <c r="T1951" s="94">
        <f t="shared" si="1619"/>
        <v>8645</v>
      </c>
      <c r="U1951" s="96">
        <f t="shared" si="1620"/>
        <v>172.64065000000002</v>
      </c>
      <c r="V1951" s="99">
        <v>0</v>
      </c>
      <c r="W1951" s="100">
        <v>0</v>
      </c>
      <c r="X1951" s="94">
        <f t="shared" si="1603"/>
        <v>0</v>
      </c>
      <c r="Y1951" s="94"/>
      <c r="Z1951" s="94" t="str">
        <f t="shared" si="1621"/>
        <v>0</v>
      </c>
      <c r="AA1951" s="96">
        <f t="shared" si="1622"/>
        <v>0</v>
      </c>
      <c r="AB1951" s="91">
        <v>172.64065000000002</v>
      </c>
      <c r="AC1951" s="91"/>
    </row>
    <row r="1952" spans="1:29" s="4" customFormat="1" ht="15" customHeight="1">
      <c r="A1952" s="81">
        <v>266</v>
      </c>
      <c r="B1952" s="90">
        <v>1058711800</v>
      </c>
      <c r="C1952" s="91">
        <f>SUM(U1952+AA1952)</f>
        <v>25.481720000000003</v>
      </c>
      <c r="D1952" s="92">
        <v>12355624</v>
      </c>
      <c r="E1952" s="90" t="s">
        <v>2162</v>
      </c>
      <c r="F1952" s="90" t="s">
        <v>2170</v>
      </c>
      <c r="G1952" s="90" t="s">
        <v>851</v>
      </c>
      <c r="H1952" s="93" t="s">
        <v>2171</v>
      </c>
      <c r="I1952" s="94">
        <v>0</v>
      </c>
      <c r="J1952" s="94">
        <v>0</v>
      </c>
      <c r="K1952" s="95">
        <v>1.9970000000000002E-2</v>
      </c>
      <c r="L1952" s="96">
        <v>0.08</v>
      </c>
      <c r="M1952" s="96">
        <f t="shared" si="1600"/>
        <v>0</v>
      </c>
      <c r="N1952" s="96">
        <f t="shared" si="1601"/>
        <v>0</v>
      </c>
      <c r="O1952" s="96" t="s">
        <v>27</v>
      </c>
      <c r="P1952" s="97">
        <v>131202</v>
      </c>
      <c r="Q1952" s="98">
        <f>VLOOKUP(H1952,Devices!$A$2:$C$2077,3,FALSE)</f>
        <v>132478</v>
      </c>
      <c r="R1952" s="94">
        <f t="shared" si="1602"/>
        <v>1276</v>
      </c>
      <c r="S1952" s="94"/>
      <c r="T1952" s="94">
        <f t="shared" si="1619"/>
        <v>1276</v>
      </c>
      <c r="U1952" s="96">
        <f t="shared" si="1620"/>
        <v>25.481720000000003</v>
      </c>
      <c r="V1952" s="99">
        <v>0</v>
      </c>
      <c r="W1952" s="100">
        <v>0</v>
      </c>
      <c r="X1952" s="94">
        <f t="shared" si="1603"/>
        <v>0</v>
      </c>
      <c r="Y1952" s="94"/>
      <c r="Z1952" s="94" t="str">
        <f t="shared" si="1621"/>
        <v>0</v>
      </c>
      <c r="AA1952" s="96">
        <f t="shared" si="1622"/>
        <v>0</v>
      </c>
      <c r="AB1952" s="91">
        <v>25.481720000000003</v>
      </c>
      <c r="AC1952" s="91"/>
    </row>
    <row r="1953" spans="1:29" s="4" customFormat="1" ht="15" customHeight="1">
      <c r="A1953" s="81">
        <v>266</v>
      </c>
      <c r="B1953" s="90">
        <v>1058711800</v>
      </c>
      <c r="C1953" s="91">
        <f>SUM(U1953+AA1953)</f>
        <v>77.024290000000008</v>
      </c>
      <c r="D1953" s="92">
        <v>12355617</v>
      </c>
      <c r="E1953" s="90" t="s">
        <v>2162</v>
      </c>
      <c r="F1953" s="90" t="s">
        <v>2172</v>
      </c>
      <c r="G1953" s="90" t="s">
        <v>113</v>
      </c>
      <c r="H1953" s="93" t="s">
        <v>2173</v>
      </c>
      <c r="I1953" s="94">
        <v>0</v>
      </c>
      <c r="J1953" s="94">
        <v>0</v>
      </c>
      <c r="K1953" s="95">
        <v>1.9970000000000002E-2</v>
      </c>
      <c r="L1953" s="96">
        <v>0.08</v>
      </c>
      <c r="M1953" s="96">
        <f t="shared" si="1600"/>
        <v>0</v>
      </c>
      <c r="N1953" s="96">
        <f t="shared" si="1601"/>
        <v>0</v>
      </c>
      <c r="O1953" s="96" t="s">
        <v>27</v>
      </c>
      <c r="P1953" s="97">
        <v>185593</v>
      </c>
      <c r="Q1953" s="98">
        <f>VLOOKUP(H1953,Devices!$A$2:$C$2077,3,FALSE)</f>
        <v>189450</v>
      </c>
      <c r="R1953" s="94">
        <f t="shared" si="1602"/>
        <v>3857</v>
      </c>
      <c r="S1953" s="94"/>
      <c r="T1953" s="94">
        <f t="shared" si="1619"/>
        <v>3857</v>
      </c>
      <c r="U1953" s="96">
        <f t="shared" si="1620"/>
        <v>77.024290000000008</v>
      </c>
      <c r="V1953" s="99">
        <v>0</v>
      </c>
      <c r="W1953" s="100">
        <v>0</v>
      </c>
      <c r="X1953" s="94">
        <f t="shared" si="1603"/>
        <v>0</v>
      </c>
      <c r="Y1953" s="94"/>
      <c r="Z1953" s="94" t="str">
        <f t="shared" si="1621"/>
        <v>0</v>
      </c>
      <c r="AA1953" s="96">
        <f t="shared" si="1622"/>
        <v>0</v>
      </c>
      <c r="AB1953" s="91">
        <v>77.024290000000008</v>
      </c>
      <c r="AC1953" s="91"/>
    </row>
    <row r="1954" spans="1:29" s="4" customFormat="1" ht="15" customHeight="1">
      <c r="A1954" s="81" t="s">
        <v>3836</v>
      </c>
      <c r="B1954" s="90">
        <v>1058711800</v>
      </c>
      <c r="C1954" s="91">
        <f>SUM(U1954+AA1954)</f>
        <v>523.63337000000001</v>
      </c>
      <c r="D1954" s="92">
        <v>12356186</v>
      </c>
      <c r="E1954" s="90" t="s">
        <v>2162</v>
      </c>
      <c r="F1954" s="90" t="s">
        <v>2164</v>
      </c>
      <c r="G1954" s="90" t="s">
        <v>2200</v>
      </c>
      <c r="H1954" s="93" t="s">
        <v>3813</v>
      </c>
      <c r="I1954" s="94">
        <v>0</v>
      </c>
      <c r="J1954" s="94">
        <v>0</v>
      </c>
      <c r="K1954" s="95">
        <v>1.9970000000000002E-2</v>
      </c>
      <c r="L1954" s="96">
        <v>0.08</v>
      </c>
      <c r="M1954" s="96">
        <f t="shared" si="1600"/>
        <v>0</v>
      </c>
      <c r="N1954" s="96">
        <f t="shared" si="1601"/>
        <v>0</v>
      </c>
      <c r="O1954" s="96" t="s">
        <v>27</v>
      </c>
      <c r="P1954" s="97">
        <v>738478</v>
      </c>
      <c r="Q1954" s="98">
        <f>VLOOKUP(H1954,Devices!$A$2:$C$2077,3,FALSE)</f>
        <v>764699</v>
      </c>
      <c r="R1954" s="94">
        <f t="shared" si="1602"/>
        <v>26221</v>
      </c>
      <c r="S1954" s="94"/>
      <c r="T1954" s="94">
        <f t="shared" si="1619"/>
        <v>26221</v>
      </c>
      <c r="U1954" s="96">
        <f t="shared" si="1620"/>
        <v>523.63337000000001</v>
      </c>
      <c r="V1954" s="99">
        <v>0</v>
      </c>
      <c r="W1954" s="100">
        <v>0</v>
      </c>
      <c r="X1954" s="94">
        <f t="shared" si="1603"/>
        <v>0</v>
      </c>
      <c r="Y1954" s="94"/>
      <c r="Z1954" s="94" t="str">
        <f t="shared" si="1621"/>
        <v>0</v>
      </c>
      <c r="AA1954" s="96">
        <f t="shared" si="1622"/>
        <v>0</v>
      </c>
      <c r="AB1954" s="91">
        <v>523.63337000000001</v>
      </c>
      <c r="AC1954" s="91"/>
    </row>
    <row r="1955" spans="1:29" s="4" customFormat="1" ht="15" customHeight="1">
      <c r="A1955" s="81" t="s">
        <v>3964</v>
      </c>
      <c r="B1955" s="90">
        <v>1058711800</v>
      </c>
      <c r="C1955" s="91">
        <f>SUM(U1955+AA1955)</f>
        <v>305.04175000000004</v>
      </c>
      <c r="D1955" s="92">
        <v>12355924</v>
      </c>
      <c r="E1955" s="90" t="s">
        <v>2162</v>
      </c>
      <c r="F1955" s="90" t="s">
        <v>3965</v>
      </c>
      <c r="G1955" s="90" t="s">
        <v>2200</v>
      </c>
      <c r="H1955" s="93" t="s">
        <v>3966</v>
      </c>
      <c r="I1955" s="94">
        <v>0</v>
      </c>
      <c r="J1955" s="94">
        <v>0</v>
      </c>
      <c r="K1955" s="95">
        <v>1.9970000000000002E-2</v>
      </c>
      <c r="L1955" s="96">
        <v>0.08</v>
      </c>
      <c r="M1955" s="96">
        <f t="shared" si="1600"/>
        <v>0</v>
      </c>
      <c r="N1955" s="96">
        <f t="shared" si="1601"/>
        <v>0</v>
      </c>
      <c r="O1955" s="96" t="s">
        <v>27</v>
      </c>
      <c r="P1955" s="97">
        <v>288046</v>
      </c>
      <c r="Q1955" s="98">
        <f>VLOOKUP(H1955,Devices!$A$2:$C$2077,3,FALSE)</f>
        <v>303321</v>
      </c>
      <c r="R1955" s="94">
        <f t="shared" si="1602"/>
        <v>15275</v>
      </c>
      <c r="S1955" s="94"/>
      <c r="T1955" s="94">
        <f t="shared" si="1619"/>
        <v>15275</v>
      </c>
      <c r="U1955" s="96">
        <f t="shared" si="1620"/>
        <v>305.04175000000004</v>
      </c>
      <c r="V1955" s="99">
        <v>0</v>
      </c>
      <c r="W1955" s="100">
        <v>0</v>
      </c>
      <c r="X1955" s="94">
        <f t="shared" si="1603"/>
        <v>0</v>
      </c>
      <c r="Y1955" s="94"/>
      <c r="Z1955" s="94" t="str">
        <f t="shared" si="1621"/>
        <v>0</v>
      </c>
      <c r="AA1955" s="96">
        <f t="shared" si="1622"/>
        <v>0</v>
      </c>
      <c r="AB1955" s="91">
        <v>305.04175000000004</v>
      </c>
      <c r="AC1955" s="91"/>
    </row>
    <row r="1956" spans="1:29" s="4" customFormat="1" ht="15" customHeight="1">
      <c r="A1956" s="81" t="s">
        <v>3964</v>
      </c>
      <c r="B1956" s="90">
        <v>1058711800</v>
      </c>
      <c r="C1956" s="91">
        <f>SUM(U1956+AA1956)</f>
        <v>229.83473000000001</v>
      </c>
      <c r="D1956" s="92">
        <v>12355923</v>
      </c>
      <c r="E1956" s="90" t="s">
        <v>2162</v>
      </c>
      <c r="F1956" s="90" t="s">
        <v>3967</v>
      </c>
      <c r="G1956" s="90" t="s">
        <v>2200</v>
      </c>
      <c r="H1956" s="93" t="s">
        <v>3968</v>
      </c>
      <c r="I1956" s="94">
        <v>0</v>
      </c>
      <c r="J1956" s="94">
        <v>0</v>
      </c>
      <c r="K1956" s="95">
        <v>1.9970000000000002E-2</v>
      </c>
      <c r="L1956" s="96">
        <v>0.08</v>
      </c>
      <c r="M1956" s="96">
        <f t="shared" si="1600"/>
        <v>0</v>
      </c>
      <c r="N1956" s="96">
        <f t="shared" si="1601"/>
        <v>0</v>
      </c>
      <c r="O1956" s="96" t="s">
        <v>27</v>
      </c>
      <c r="P1956" s="97">
        <v>283872</v>
      </c>
      <c r="Q1956" s="98">
        <f>VLOOKUP(H1956,Devices!$A$2:$C$2077,3,FALSE)</f>
        <v>295381</v>
      </c>
      <c r="R1956" s="94">
        <f t="shared" si="1602"/>
        <v>11509</v>
      </c>
      <c r="S1956" s="94"/>
      <c r="T1956" s="94">
        <f t="shared" si="1619"/>
        <v>11509</v>
      </c>
      <c r="U1956" s="96">
        <f t="shared" si="1620"/>
        <v>229.83473000000001</v>
      </c>
      <c r="V1956" s="99">
        <v>0</v>
      </c>
      <c r="W1956" s="100">
        <v>0</v>
      </c>
      <c r="X1956" s="94">
        <f t="shared" si="1603"/>
        <v>0</v>
      </c>
      <c r="Y1956" s="94"/>
      <c r="Z1956" s="94" t="str">
        <f t="shared" si="1621"/>
        <v>0</v>
      </c>
      <c r="AA1956" s="96">
        <f t="shared" si="1622"/>
        <v>0</v>
      </c>
      <c r="AB1956" s="91">
        <v>229.83473000000001</v>
      </c>
      <c r="AC1956" s="91"/>
    </row>
    <row r="1957" spans="1:29" s="4" customFormat="1" ht="15" customHeight="1">
      <c r="A1957" s="81" t="s">
        <v>4016</v>
      </c>
      <c r="B1957" s="90">
        <v>1058711800</v>
      </c>
      <c r="C1957" s="91">
        <f>SUM(U1957+AA1957)</f>
        <v>631.41146000000003</v>
      </c>
      <c r="D1957" s="92">
        <v>12355943</v>
      </c>
      <c r="E1957" s="90" t="s">
        <v>2162</v>
      </c>
      <c r="F1957" s="90" t="s">
        <v>3333</v>
      </c>
      <c r="G1957" s="90" t="s">
        <v>2200</v>
      </c>
      <c r="H1957" s="93" t="s">
        <v>4006</v>
      </c>
      <c r="I1957" s="94">
        <v>0</v>
      </c>
      <c r="J1957" s="94">
        <v>0</v>
      </c>
      <c r="K1957" s="95">
        <v>1.9970000000000002E-2</v>
      </c>
      <c r="L1957" s="96">
        <v>0.08</v>
      </c>
      <c r="M1957" s="96">
        <f t="shared" si="1600"/>
        <v>0</v>
      </c>
      <c r="N1957" s="96">
        <f t="shared" si="1601"/>
        <v>0</v>
      </c>
      <c r="O1957" s="96" t="s">
        <v>27</v>
      </c>
      <c r="P1957" s="97">
        <v>931355</v>
      </c>
      <c r="Q1957" s="98">
        <f>VLOOKUP(H1957,Devices!$A$2:$C$2077,3,FALSE)</f>
        <v>962973</v>
      </c>
      <c r="R1957" s="94">
        <f t="shared" si="1602"/>
        <v>31618</v>
      </c>
      <c r="S1957" s="94"/>
      <c r="T1957" s="94">
        <f t="shared" si="1619"/>
        <v>31618</v>
      </c>
      <c r="U1957" s="96">
        <f t="shared" si="1620"/>
        <v>631.41146000000003</v>
      </c>
      <c r="V1957" s="99">
        <v>0</v>
      </c>
      <c r="W1957" s="100">
        <v>0</v>
      </c>
      <c r="X1957" s="94">
        <f t="shared" si="1603"/>
        <v>0</v>
      </c>
      <c r="Y1957" s="94"/>
      <c r="Z1957" s="94" t="str">
        <f t="shared" si="1621"/>
        <v>0</v>
      </c>
      <c r="AA1957" s="96">
        <f t="shared" si="1622"/>
        <v>0</v>
      </c>
      <c r="AB1957" s="91">
        <v>631.41146000000003</v>
      </c>
      <c r="AC1957" s="91"/>
    </row>
    <row r="1958" spans="1:29" s="4" customFormat="1" ht="15" customHeight="1">
      <c r="A1958" s="81" t="s">
        <v>5116</v>
      </c>
      <c r="B1958" s="90">
        <v>1058711800</v>
      </c>
      <c r="C1958" s="91">
        <f>SUM(U1958+AA1958)</f>
        <v>651.97805000000005</v>
      </c>
      <c r="D1958" s="92">
        <v>13789165</v>
      </c>
      <c r="E1958" s="90" t="s">
        <v>2266</v>
      </c>
      <c r="F1958" s="90" t="s">
        <v>2267</v>
      </c>
      <c r="G1958" s="90" t="s">
        <v>3423</v>
      </c>
      <c r="H1958" s="93" t="s">
        <v>5117</v>
      </c>
      <c r="I1958" s="94">
        <v>0</v>
      </c>
      <c r="J1958" s="94">
        <v>0</v>
      </c>
      <c r="K1958" s="95">
        <v>1.9970000000000002E-2</v>
      </c>
      <c r="L1958" s="96">
        <v>0.08</v>
      </c>
      <c r="M1958" s="96">
        <f t="shared" ref="M1958:N1960" si="1631">I1958*K1958</f>
        <v>0</v>
      </c>
      <c r="N1958" s="96">
        <f t="shared" si="1631"/>
        <v>0</v>
      </c>
      <c r="O1958" s="96" t="s">
        <v>27</v>
      </c>
      <c r="P1958" s="97">
        <v>124259</v>
      </c>
      <c r="Q1958" s="98">
        <f>VLOOKUP(H1958,Devices!$A$2:$C$2077,3,FALSE)</f>
        <v>136324</v>
      </c>
      <c r="R1958" s="94">
        <f>Q1958-P1958</f>
        <v>12065</v>
      </c>
      <c r="S1958" s="94"/>
      <c r="T1958" s="94">
        <f>IF(R1958-I1958&gt;0, R1958-I1958,"0")</f>
        <v>12065</v>
      </c>
      <c r="U1958" s="96">
        <f>IF(T1958&gt;0,T1958*K1958,"0")</f>
        <v>240.93805000000003</v>
      </c>
      <c r="V1958" s="99">
        <v>49154</v>
      </c>
      <c r="W1958" s="100">
        <f>VLOOKUP(H1958,Devices!$A$2:$D$2077,4,FALSE)</f>
        <v>54292</v>
      </c>
      <c r="X1958" s="94">
        <f>W1958-V1958</f>
        <v>5138</v>
      </c>
      <c r="Y1958" s="94"/>
      <c r="Z1958" s="94">
        <f>IF(X1958-J1958&gt;0,X1958-J1958,"0")</f>
        <v>5138</v>
      </c>
      <c r="AA1958" s="96">
        <f>IF(Z1958&gt;0,Z1958*L1958,"0")</f>
        <v>411.04</v>
      </c>
      <c r="AB1958" s="91">
        <v>651.97805000000005</v>
      </c>
      <c r="AC1958" s="91"/>
    </row>
    <row r="1959" spans="1:29" s="4" customFormat="1" ht="15" customHeight="1">
      <c r="A1959" s="81" t="s">
        <v>5741</v>
      </c>
      <c r="B1959" s="90">
        <v>1058711800</v>
      </c>
      <c r="C1959" s="91">
        <f>SUM(U1959+AA1959)</f>
        <v>72.511070000000004</v>
      </c>
      <c r="D1959" s="92">
        <v>12356268</v>
      </c>
      <c r="E1959" s="90" t="s">
        <v>5776</v>
      </c>
      <c r="F1959" s="90" t="s">
        <v>5742</v>
      </c>
      <c r="G1959" s="90" t="s">
        <v>2280</v>
      </c>
      <c r="H1959" s="93" t="s">
        <v>4544</v>
      </c>
      <c r="I1959" s="94">
        <v>0</v>
      </c>
      <c r="J1959" s="94">
        <v>0</v>
      </c>
      <c r="K1959" s="95">
        <v>1.9970000000000002E-2</v>
      </c>
      <c r="L1959" s="96">
        <v>0.08</v>
      </c>
      <c r="M1959" s="96">
        <f t="shared" si="1631"/>
        <v>0</v>
      </c>
      <c r="N1959" s="96">
        <f t="shared" si="1631"/>
        <v>0</v>
      </c>
      <c r="O1959" s="96" t="s">
        <v>27</v>
      </c>
      <c r="P1959" s="97">
        <v>53580</v>
      </c>
      <c r="Q1959" s="98">
        <f>VLOOKUP(H1959,Devices!$A$2:$C$2077,3,FALSE)</f>
        <v>57211</v>
      </c>
      <c r="R1959" s="94">
        <f>Q1959-P1959</f>
        <v>3631</v>
      </c>
      <c r="S1959" s="94"/>
      <c r="T1959" s="94">
        <f>IF(R1959-I1959&gt;0, R1959-I1959,"0")</f>
        <v>3631</v>
      </c>
      <c r="U1959" s="96">
        <f>IF(T1959&gt;0,T1959*K1959,"0")</f>
        <v>72.511070000000004</v>
      </c>
      <c r="V1959" s="99">
        <v>0</v>
      </c>
      <c r="W1959" s="100">
        <v>0</v>
      </c>
      <c r="X1959" s="94">
        <f>W1959-V1959</f>
        <v>0</v>
      </c>
      <c r="Y1959" s="94"/>
      <c r="Z1959" s="94" t="str">
        <f>IF(X1959-J1959&gt;0,X1959-J1959,"0")</f>
        <v>0</v>
      </c>
      <c r="AA1959" s="96">
        <f>IF(Z1959&gt;0,Z1959*L1959,"0")</f>
        <v>0</v>
      </c>
      <c r="AB1959" s="91">
        <v>72.511070000000004</v>
      </c>
      <c r="AC1959" s="91"/>
    </row>
    <row r="1960" spans="1:29" s="4" customFormat="1" ht="15" customHeight="1">
      <c r="A1960" s="81" t="s">
        <v>6670</v>
      </c>
      <c r="B1960" s="90">
        <v>1058711800</v>
      </c>
      <c r="C1960" s="91">
        <f>SUM(U1960+AA1960)</f>
        <v>521.55649000000005</v>
      </c>
      <c r="D1960" s="92">
        <v>13586852</v>
      </c>
      <c r="E1960" s="90" t="s">
        <v>2162</v>
      </c>
      <c r="F1960" s="90" t="s">
        <v>2163</v>
      </c>
      <c r="G1960" s="90" t="s">
        <v>2200</v>
      </c>
      <c r="H1960" s="93" t="s">
        <v>6671</v>
      </c>
      <c r="I1960" s="94">
        <v>0</v>
      </c>
      <c r="J1960" s="94">
        <v>0</v>
      </c>
      <c r="K1960" s="95">
        <v>1.9970000000000002E-2</v>
      </c>
      <c r="L1960" s="96">
        <v>0.08</v>
      </c>
      <c r="M1960" s="96">
        <f t="shared" si="1631"/>
        <v>0</v>
      </c>
      <c r="N1960" s="96">
        <f t="shared" si="1631"/>
        <v>0</v>
      </c>
      <c r="O1960" s="96" t="s">
        <v>27</v>
      </c>
      <c r="P1960" s="97">
        <v>17611</v>
      </c>
      <c r="Q1960" s="98">
        <f>VLOOKUP(H1960,Devices!$A$2:$C$2077,3,FALSE)</f>
        <v>43728</v>
      </c>
      <c r="R1960" s="94">
        <f>Q1960-P1960</f>
        <v>26117</v>
      </c>
      <c r="S1960" s="94"/>
      <c r="T1960" s="94">
        <f>IF(R1960-I1960&gt;0, R1960-I1960,"0")</f>
        <v>26117</v>
      </c>
      <c r="U1960" s="96">
        <f>IF(T1960&gt;0,T1960*K1960,"0")</f>
        <v>521.55649000000005</v>
      </c>
      <c r="V1960" s="99">
        <v>0</v>
      </c>
      <c r="W1960" s="100">
        <v>0</v>
      </c>
      <c r="X1960" s="94">
        <f>W1960-V1960</f>
        <v>0</v>
      </c>
      <c r="Y1960" s="94"/>
      <c r="Z1960" s="94" t="str">
        <f>IF(X1960-J1960&gt;0,X1960-J1960,"0")</f>
        <v>0</v>
      </c>
      <c r="AA1960" s="96">
        <f>IF(Z1960&gt;0,Z1960*L1960,"0")</f>
        <v>0</v>
      </c>
      <c r="AB1960" s="91">
        <v>521.55649000000005</v>
      </c>
      <c r="AC1960" s="91"/>
    </row>
    <row r="1961" spans="1:29" s="4" customFormat="1" ht="15" customHeight="1">
      <c r="A1961" s="81">
        <v>267</v>
      </c>
      <c r="B1961" s="90">
        <v>1012136740</v>
      </c>
      <c r="C1961" s="91">
        <f>SUM(U1961+AA1961)</f>
        <v>89.665300000000002</v>
      </c>
      <c r="D1961" s="92">
        <v>17075756</v>
      </c>
      <c r="E1961" s="90" t="s">
        <v>2174</v>
      </c>
      <c r="F1961" s="90" t="s">
        <v>2175</v>
      </c>
      <c r="G1961" s="90" t="s">
        <v>1484</v>
      </c>
      <c r="H1961" s="93" t="s">
        <v>2071</v>
      </c>
      <c r="I1961" s="94">
        <v>0</v>
      </c>
      <c r="J1961" s="94">
        <v>0</v>
      </c>
      <c r="K1961" s="95">
        <v>1.9970000000000002E-2</v>
      </c>
      <c r="L1961" s="96">
        <v>0.08</v>
      </c>
      <c r="M1961" s="96">
        <f t="shared" si="1600"/>
        <v>0</v>
      </c>
      <c r="N1961" s="96">
        <f t="shared" si="1601"/>
        <v>0</v>
      </c>
      <c r="O1961" s="96" t="s">
        <v>27</v>
      </c>
      <c r="P1961" s="97">
        <v>163771</v>
      </c>
      <c r="Q1961" s="98">
        <v>168261</v>
      </c>
      <c r="R1961" s="94">
        <f t="shared" si="1602"/>
        <v>4490</v>
      </c>
      <c r="S1961" s="94"/>
      <c r="T1961" s="94">
        <f t="shared" si="1619"/>
        <v>4490</v>
      </c>
      <c r="U1961" s="96">
        <f t="shared" si="1620"/>
        <v>89.665300000000002</v>
      </c>
      <c r="V1961" s="99">
        <v>0</v>
      </c>
      <c r="W1961" s="100">
        <v>0</v>
      </c>
      <c r="X1961" s="94">
        <f t="shared" si="1603"/>
        <v>0</v>
      </c>
      <c r="Y1961" s="94"/>
      <c r="Z1961" s="94" t="str">
        <f t="shared" si="1621"/>
        <v>0</v>
      </c>
      <c r="AA1961" s="96">
        <f t="shared" si="1622"/>
        <v>0</v>
      </c>
      <c r="AB1961" s="91">
        <v>89.665300000000002</v>
      </c>
      <c r="AC1961" s="221"/>
    </row>
    <row r="1962" spans="1:29" s="4" customFormat="1" ht="15" customHeight="1">
      <c r="A1962" s="81">
        <v>267</v>
      </c>
      <c r="B1962" s="90">
        <v>1012136740</v>
      </c>
      <c r="C1962" s="91">
        <f>SUM(U1962+AA1962)</f>
        <v>240.97799000000003</v>
      </c>
      <c r="D1962" s="92">
        <v>17075406</v>
      </c>
      <c r="E1962" s="90" t="s">
        <v>2174</v>
      </c>
      <c r="F1962" s="90" t="s">
        <v>2176</v>
      </c>
      <c r="G1962" s="90" t="s">
        <v>1254</v>
      </c>
      <c r="H1962" s="93" t="s">
        <v>2070</v>
      </c>
      <c r="I1962" s="94">
        <v>0</v>
      </c>
      <c r="J1962" s="94">
        <v>0</v>
      </c>
      <c r="K1962" s="95">
        <v>1.9970000000000002E-2</v>
      </c>
      <c r="L1962" s="96">
        <v>0.08</v>
      </c>
      <c r="M1962" s="96">
        <f t="shared" ref="M1962:M1997" si="1632">I1962*K1962</f>
        <v>0</v>
      </c>
      <c r="N1962" s="96">
        <f t="shared" ref="N1962:N1997" si="1633">J1962*L1962</f>
        <v>0</v>
      </c>
      <c r="O1962" s="96" t="s">
        <v>27</v>
      </c>
      <c r="P1962" s="97">
        <v>612424</v>
      </c>
      <c r="Q1962" s="98">
        <f>VLOOKUP(H1962,Devices!$A$2:$C$2077,3,FALSE)</f>
        <v>624491</v>
      </c>
      <c r="R1962" s="94">
        <f t="shared" ref="R1962:R1992" si="1634">Q1962-P1962</f>
        <v>12067</v>
      </c>
      <c r="S1962" s="94"/>
      <c r="T1962" s="94">
        <f t="shared" si="1619"/>
        <v>12067</v>
      </c>
      <c r="U1962" s="96">
        <f t="shared" si="1620"/>
        <v>240.97799000000003</v>
      </c>
      <c r="V1962" s="99">
        <v>0</v>
      </c>
      <c r="W1962" s="100">
        <f>VLOOKUP(H1962,Devices!$A$2:$D$2077,4,FALSE)</f>
        <v>0</v>
      </c>
      <c r="X1962" s="94">
        <f t="shared" ref="X1962:X1992" si="1635">W1962-V1962</f>
        <v>0</v>
      </c>
      <c r="Y1962" s="94"/>
      <c r="Z1962" s="94" t="str">
        <f t="shared" si="1621"/>
        <v>0</v>
      </c>
      <c r="AA1962" s="96">
        <f t="shared" si="1622"/>
        <v>0</v>
      </c>
      <c r="AB1962" s="91">
        <v>240.97799000000003</v>
      </c>
      <c r="AC1962" s="221"/>
    </row>
    <row r="1963" spans="1:29" s="4" customFormat="1" ht="15" customHeight="1">
      <c r="A1963" s="81">
        <v>267</v>
      </c>
      <c r="B1963" s="90">
        <v>1012136740</v>
      </c>
      <c r="C1963" s="91">
        <f>SUM(U1963+AA1963)</f>
        <v>8.6070700000000002</v>
      </c>
      <c r="D1963" s="92">
        <v>12355580</v>
      </c>
      <c r="E1963" s="90" t="s">
        <v>2174</v>
      </c>
      <c r="F1963" s="90" t="s">
        <v>4809</v>
      </c>
      <c r="G1963" s="90" t="s">
        <v>1227</v>
      </c>
      <c r="H1963" s="93" t="s">
        <v>2072</v>
      </c>
      <c r="I1963" s="94">
        <v>0</v>
      </c>
      <c r="J1963" s="94">
        <v>0</v>
      </c>
      <c r="K1963" s="95">
        <v>1.9970000000000002E-2</v>
      </c>
      <c r="L1963" s="96">
        <v>0.08</v>
      </c>
      <c r="M1963" s="96">
        <f t="shared" si="1632"/>
        <v>0</v>
      </c>
      <c r="N1963" s="96">
        <f t="shared" si="1633"/>
        <v>0</v>
      </c>
      <c r="O1963" s="96" t="s">
        <v>27</v>
      </c>
      <c r="P1963" s="97">
        <v>34014</v>
      </c>
      <c r="Q1963" s="98">
        <f>VLOOKUP(H1963,[1]Billing!$I$2:$S$2302,11,FALSE)</f>
        <v>34445</v>
      </c>
      <c r="R1963" s="94">
        <f t="shared" si="1634"/>
        <v>431</v>
      </c>
      <c r="S1963" s="94"/>
      <c r="T1963" s="94">
        <f t="shared" si="1619"/>
        <v>431</v>
      </c>
      <c r="U1963" s="96">
        <f t="shared" si="1620"/>
        <v>8.6070700000000002</v>
      </c>
      <c r="V1963" s="99">
        <v>0</v>
      </c>
      <c r="W1963" s="100">
        <f>VLOOKUP(H1963,[1]Billing!$I$2:$Y$2302,17,FALSE)</f>
        <v>0</v>
      </c>
      <c r="X1963" s="94">
        <f t="shared" si="1635"/>
        <v>0</v>
      </c>
      <c r="Y1963" s="94"/>
      <c r="Z1963" s="94" t="str">
        <f t="shared" si="1621"/>
        <v>0</v>
      </c>
      <c r="AA1963" s="96">
        <f t="shared" si="1622"/>
        <v>0</v>
      </c>
      <c r="AB1963" s="91">
        <v>8.6070700000000002</v>
      </c>
      <c r="AC1963" s="221"/>
    </row>
    <row r="1964" spans="1:29" s="4" customFormat="1" ht="15" customHeight="1">
      <c r="A1964" s="81">
        <v>267</v>
      </c>
      <c r="B1964" s="90">
        <v>1012136740</v>
      </c>
      <c r="C1964" s="91">
        <f>SUM(U1964+AA1964)</f>
        <v>310.24123000000003</v>
      </c>
      <c r="D1964" s="92">
        <v>17075739</v>
      </c>
      <c r="E1964" s="90" t="s">
        <v>2174</v>
      </c>
      <c r="F1964" s="90" t="s">
        <v>2177</v>
      </c>
      <c r="G1964" s="90" t="s">
        <v>1751</v>
      </c>
      <c r="H1964" s="93" t="s">
        <v>2178</v>
      </c>
      <c r="I1964" s="94">
        <v>0</v>
      </c>
      <c r="J1964" s="94">
        <v>0</v>
      </c>
      <c r="K1964" s="95">
        <v>1.9970000000000002E-2</v>
      </c>
      <c r="L1964" s="96">
        <v>0.08</v>
      </c>
      <c r="M1964" s="96">
        <f t="shared" si="1632"/>
        <v>0</v>
      </c>
      <c r="N1964" s="96">
        <f t="shared" si="1633"/>
        <v>0</v>
      </c>
      <c r="O1964" s="96" t="s">
        <v>27</v>
      </c>
      <c r="P1964" s="97">
        <v>420622</v>
      </c>
      <c r="Q1964" s="98">
        <f>VLOOKUP(H1964,Devices!$A$2:$C$2077,3,FALSE)</f>
        <v>422581</v>
      </c>
      <c r="R1964" s="94">
        <f t="shared" si="1634"/>
        <v>1959</v>
      </c>
      <c r="S1964" s="94"/>
      <c r="T1964" s="94">
        <f t="shared" si="1619"/>
        <v>1959</v>
      </c>
      <c r="U1964" s="96">
        <f t="shared" si="1620"/>
        <v>39.121230000000004</v>
      </c>
      <c r="V1964" s="99">
        <v>340781</v>
      </c>
      <c r="W1964" s="100">
        <f>VLOOKUP(H1964,Devices!$A$2:$D$2077,4,FALSE)</f>
        <v>344170</v>
      </c>
      <c r="X1964" s="94">
        <f t="shared" si="1635"/>
        <v>3389</v>
      </c>
      <c r="Y1964" s="94"/>
      <c r="Z1964" s="94">
        <f t="shared" si="1621"/>
        <v>3389</v>
      </c>
      <c r="AA1964" s="96">
        <f t="shared" si="1622"/>
        <v>271.12</v>
      </c>
      <c r="AB1964" s="91">
        <v>310.24123000000003</v>
      </c>
      <c r="AC1964" s="221"/>
    </row>
    <row r="1965" spans="1:29" s="4" customFormat="1" ht="15" customHeight="1">
      <c r="A1965" s="81">
        <v>267</v>
      </c>
      <c r="B1965" s="90">
        <v>1012136740</v>
      </c>
      <c r="C1965" s="91">
        <f>SUM(U1965+AA1965)</f>
        <v>7.3689300000000006</v>
      </c>
      <c r="D1965" s="92">
        <v>17075563</v>
      </c>
      <c r="E1965" s="90" t="s">
        <v>2174</v>
      </c>
      <c r="F1965" s="90" t="s">
        <v>2180</v>
      </c>
      <c r="G1965" s="90" t="s">
        <v>1932</v>
      </c>
      <c r="H1965" s="93" t="s">
        <v>2181</v>
      </c>
      <c r="I1965" s="94">
        <v>0</v>
      </c>
      <c r="J1965" s="94">
        <v>0</v>
      </c>
      <c r="K1965" s="95">
        <v>1.9970000000000002E-2</v>
      </c>
      <c r="L1965" s="96">
        <v>0.08</v>
      </c>
      <c r="M1965" s="96">
        <f t="shared" si="1632"/>
        <v>0</v>
      </c>
      <c r="N1965" s="96">
        <f t="shared" si="1633"/>
        <v>0</v>
      </c>
      <c r="O1965" s="96" t="s">
        <v>27</v>
      </c>
      <c r="P1965" s="97">
        <v>14282</v>
      </c>
      <c r="Q1965" s="98">
        <f>VLOOKUP(H1965,Devices!$A$2:$C$2077,3,FALSE)</f>
        <v>14651</v>
      </c>
      <c r="R1965" s="94">
        <f t="shared" si="1634"/>
        <v>369</v>
      </c>
      <c r="S1965" s="94"/>
      <c r="T1965" s="94">
        <f t="shared" si="1619"/>
        <v>369</v>
      </c>
      <c r="U1965" s="96">
        <f t="shared" si="1620"/>
        <v>7.3689300000000006</v>
      </c>
      <c r="V1965" s="99">
        <v>0</v>
      </c>
      <c r="W1965" s="100">
        <f>VLOOKUP(H1965,Devices!$A$2:$D$2077,4,FALSE)</f>
        <v>0</v>
      </c>
      <c r="X1965" s="94">
        <f t="shared" si="1635"/>
        <v>0</v>
      </c>
      <c r="Y1965" s="94"/>
      <c r="Z1965" s="94" t="str">
        <f t="shared" si="1621"/>
        <v>0</v>
      </c>
      <c r="AA1965" s="96">
        <f t="shared" si="1622"/>
        <v>0</v>
      </c>
      <c r="AB1965" s="91">
        <v>7.3689300000000006</v>
      </c>
      <c r="AC1965" s="221"/>
    </row>
    <row r="1966" spans="1:29" s="4" customFormat="1" ht="15" customHeight="1">
      <c r="A1966" s="81" t="s">
        <v>3381</v>
      </c>
      <c r="B1966" s="90">
        <v>1012136740</v>
      </c>
      <c r="C1966" s="91">
        <f>SUM(U1966+AA1966)</f>
        <v>70.254460000000009</v>
      </c>
      <c r="D1966" s="92">
        <v>12356045</v>
      </c>
      <c r="E1966" s="90" t="s">
        <v>2174</v>
      </c>
      <c r="F1966" s="90" t="s">
        <v>3199</v>
      </c>
      <c r="G1966" s="90" t="s">
        <v>40</v>
      </c>
      <c r="H1966" s="93" t="s">
        <v>3153</v>
      </c>
      <c r="I1966" s="94">
        <v>0</v>
      </c>
      <c r="J1966" s="94">
        <v>0</v>
      </c>
      <c r="K1966" s="95">
        <v>1.9970000000000002E-2</v>
      </c>
      <c r="L1966" s="96">
        <v>0.08</v>
      </c>
      <c r="M1966" s="96">
        <f t="shared" si="1632"/>
        <v>0</v>
      </c>
      <c r="N1966" s="96">
        <f t="shared" si="1633"/>
        <v>0</v>
      </c>
      <c r="O1966" s="96" t="s">
        <v>27</v>
      </c>
      <c r="P1966" s="97">
        <v>175407</v>
      </c>
      <c r="Q1966" s="98">
        <f>VLOOKUP(H1966,Devices!$A$2:$C$2077,3,FALSE)</f>
        <v>178925</v>
      </c>
      <c r="R1966" s="94">
        <f t="shared" si="1634"/>
        <v>3518</v>
      </c>
      <c r="S1966" s="94"/>
      <c r="T1966" s="94">
        <f t="shared" si="1619"/>
        <v>3518</v>
      </c>
      <c r="U1966" s="96">
        <f t="shared" si="1620"/>
        <v>70.254460000000009</v>
      </c>
      <c r="V1966" s="99">
        <v>0</v>
      </c>
      <c r="W1966" s="100">
        <v>0</v>
      </c>
      <c r="X1966" s="94">
        <f t="shared" si="1635"/>
        <v>0</v>
      </c>
      <c r="Y1966" s="94"/>
      <c r="Z1966" s="94" t="str">
        <f t="shared" si="1621"/>
        <v>0</v>
      </c>
      <c r="AA1966" s="96">
        <f t="shared" si="1622"/>
        <v>0</v>
      </c>
      <c r="AB1966" s="91">
        <v>70.254460000000009</v>
      </c>
      <c r="AC1966" s="221"/>
    </row>
    <row r="1967" spans="1:29" s="4" customFormat="1" ht="15" customHeight="1">
      <c r="A1967" s="81" t="s">
        <v>3559</v>
      </c>
      <c r="B1967" s="90">
        <v>1012136740</v>
      </c>
      <c r="C1967" s="91">
        <f>SUM(U1967+AA1967)</f>
        <v>1028.14545</v>
      </c>
      <c r="D1967" s="92">
        <v>13214962</v>
      </c>
      <c r="E1967" s="90" t="s">
        <v>2174</v>
      </c>
      <c r="F1967" s="90" t="s">
        <v>2177</v>
      </c>
      <c r="G1967" s="90" t="s">
        <v>2983</v>
      </c>
      <c r="H1967" s="93" t="s">
        <v>3560</v>
      </c>
      <c r="I1967" s="94">
        <v>0</v>
      </c>
      <c r="J1967" s="94">
        <v>0</v>
      </c>
      <c r="K1967" s="95">
        <v>1.9970000000000002E-2</v>
      </c>
      <c r="L1967" s="96">
        <v>0.08</v>
      </c>
      <c r="M1967" s="96">
        <f t="shared" si="1632"/>
        <v>0</v>
      </c>
      <c r="N1967" s="96">
        <f t="shared" si="1633"/>
        <v>0</v>
      </c>
      <c r="O1967" s="96" t="s">
        <v>27</v>
      </c>
      <c r="P1967" s="97">
        <v>199386</v>
      </c>
      <c r="Q1967" s="98">
        <f>VLOOKUP(H1967,Devices!$A$2:$C$2077,3,FALSE)</f>
        <v>205871</v>
      </c>
      <c r="R1967" s="94">
        <f t="shared" si="1634"/>
        <v>6485</v>
      </c>
      <c r="S1967" s="94"/>
      <c r="T1967" s="94">
        <f t="shared" si="1619"/>
        <v>6485</v>
      </c>
      <c r="U1967" s="96">
        <f t="shared" si="1620"/>
        <v>129.50545000000002</v>
      </c>
      <c r="V1967" s="99">
        <v>283744</v>
      </c>
      <c r="W1967" s="100">
        <f>VLOOKUP(H1967,Devices!$A$2:$D$2077,4,FALSE)</f>
        <v>294977</v>
      </c>
      <c r="X1967" s="94">
        <f t="shared" si="1635"/>
        <v>11233</v>
      </c>
      <c r="Y1967" s="94"/>
      <c r="Z1967" s="94">
        <f t="shared" si="1621"/>
        <v>11233</v>
      </c>
      <c r="AA1967" s="96">
        <f t="shared" si="1622"/>
        <v>898.64</v>
      </c>
      <c r="AB1967" s="91">
        <v>1028.14545</v>
      </c>
      <c r="AC1967" s="221"/>
    </row>
    <row r="1968" spans="1:29" s="4" customFormat="1" ht="15" customHeight="1">
      <c r="A1968" s="81" t="s">
        <v>4769</v>
      </c>
      <c r="B1968" s="90">
        <v>1012136740</v>
      </c>
      <c r="C1968" s="91">
        <f>SUM(U1968+AA1968)</f>
        <v>655.31555000000003</v>
      </c>
      <c r="D1968" s="92">
        <v>13655005</v>
      </c>
      <c r="E1968" s="90" t="s">
        <v>2174</v>
      </c>
      <c r="F1968" s="90" t="s">
        <v>2468</v>
      </c>
      <c r="G1968" s="90" t="s">
        <v>2348</v>
      </c>
      <c r="H1968" s="93" t="s">
        <v>4770</v>
      </c>
      <c r="I1968" s="94">
        <v>0</v>
      </c>
      <c r="J1968" s="94">
        <v>0</v>
      </c>
      <c r="K1968" s="95">
        <v>1.9970000000000002E-2</v>
      </c>
      <c r="L1968" s="96">
        <v>0.08</v>
      </c>
      <c r="M1968" s="96">
        <f>I1968*K1968</f>
        <v>0</v>
      </c>
      <c r="N1968" s="96">
        <f>J1968*L1968</f>
        <v>0</v>
      </c>
      <c r="O1968" s="96" t="s">
        <v>27</v>
      </c>
      <c r="P1968" s="97">
        <v>479201</v>
      </c>
      <c r="Q1968" s="98">
        <f>VLOOKUP(H1968,Devices!$A$2:$C$2077,3,FALSE)</f>
        <v>512016</v>
      </c>
      <c r="R1968" s="94">
        <f>Q1968-P1968</f>
        <v>32815</v>
      </c>
      <c r="S1968" s="94"/>
      <c r="T1968" s="94">
        <f>IF(R1968-I1968&gt;0, R1968-I1968,"0")</f>
        <v>32815</v>
      </c>
      <c r="U1968" s="96">
        <f>IF(T1968&gt;0,T1968*K1968,"0")</f>
        <v>655.31555000000003</v>
      </c>
      <c r="V1968" s="99">
        <v>0</v>
      </c>
      <c r="W1968" s="100">
        <f>VLOOKUP(H1968,Devices!$A$2:$D$2077,4,FALSE)</f>
        <v>0</v>
      </c>
      <c r="X1968" s="94">
        <f>W1968-V1968</f>
        <v>0</v>
      </c>
      <c r="Y1968" s="94"/>
      <c r="Z1968" s="94" t="str">
        <f>IF(X1968-J1968&gt;0,X1968-J1968,"0")</f>
        <v>0</v>
      </c>
      <c r="AA1968" s="96">
        <f>IF(Z1968&gt;0,Z1968*L1968,"0")</f>
        <v>0</v>
      </c>
      <c r="AB1968" s="91">
        <v>655.31555000000003</v>
      </c>
      <c r="AC1968" s="221"/>
    </row>
    <row r="1969" spans="1:32" s="4" customFormat="1" ht="15" customHeight="1">
      <c r="A1969" s="81" t="s">
        <v>4846</v>
      </c>
      <c r="B1969" s="90">
        <v>1012136740</v>
      </c>
      <c r="C1969" s="91">
        <f>SUM(O1969+U1969+AA1969)</f>
        <v>486</v>
      </c>
      <c r="D1969" s="92">
        <v>13655107</v>
      </c>
      <c r="E1969" s="90" t="s">
        <v>2174</v>
      </c>
      <c r="F1969" s="90" t="s">
        <v>4847</v>
      </c>
      <c r="G1969" s="90" t="s">
        <v>2983</v>
      </c>
      <c r="H1969" s="93" t="s">
        <v>4848</v>
      </c>
      <c r="I1969" s="94">
        <v>8000</v>
      </c>
      <c r="J1969" s="94">
        <v>4000</v>
      </c>
      <c r="K1969" s="95">
        <v>2.0750000000000001E-2</v>
      </c>
      <c r="L1969" s="96">
        <v>0.08</v>
      </c>
      <c r="M1969" s="96">
        <f t="shared" ref="M1969" si="1636">I1969*K1969</f>
        <v>166</v>
      </c>
      <c r="N1969" s="96">
        <f t="shared" ref="N1969" si="1637">J1969*L1969</f>
        <v>320</v>
      </c>
      <c r="O1969" s="96">
        <f>M1969+N1969</f>
        <v>486</v>
      </c>
      <c r="P1969" s="443">
        <v>42291</v>
      </c>
      <c r="Q1969" s="98">
        <f>VLOOKUP(H1969,Devices!$A$2:$C$2077,3,FALSE)</f>
        <v>43992</v>
      </c>
      <c r="R1969" s="94">
        <f t="shared" ref="R1969" si="1638">Q1969-P1969</f>
        <v>1701</v>
      </c>
      <c r="S1969" s="94" t="str">
        <f>IF(R1969-I1969&gt;0, R1969-I1969,"0")</f>
        <v>0</v>
      </c>
      <c r="T1969" s="94"/>
      <c r="U1969" s="96">
        <f>IF(S1969&gt;0,S1969*K1969,"0")</f>
        <v>0</v>
      </c>
      <c r="V1969" s="157">
        <v>42306</v>
      </c>
      <c r="W1969" s="100">
        <f>VLOOKUP(H1969,Devices!$A$2:$D$2077,4,FALSE)</f>
        <v>45565</v>
      </c>
      <c r="X1969" s="94">
        <f t="shared" ref="X1969" si="1639">W1969-V1969</f>
        <v>3259</v>
      </c>
      <c r="Y1969" s="94" t="str">
        <f>IF(X1969-J1969&gt;0,X1969-J1969,"0")</f>
        <v>0</v>
      </c>
      <c r="Z1969" s="94"/>
      <c r="AA1969" s="96">
        <f>IF(Y1969&gt;0,Y1969*L1969,"0")</f>
        <v>0</v>
      </c>
      <c r="AB1969" s="91">
        <v>486</v>
      </c>
      <c r="AC1969" s="91"/>
    </row>
    <row r="1970" spans="1:32" s="4" customFormat="1" ht="15" customHeight="1">
      <c r="A1970" s="81" t="s">
        <v>4894</v>
      </c>
      <c r="B1970" s="90">
        <v>1012136740</v>
      </c>
      <c r="C1970" s="91">
        <f>SUM(O1970+U1970+AA1970)</f>
        <v>486</v>
      </c>
      <c r="D1970" s="92">
        <v>13656337</v>
      </c>
      <c r="E1970" s="90" t="s">
        <v>2174</v>
      </c>
      <c r="F1970" s="90" t="s">
        <v>4895</v>
      </c>
      <c r="G1970" s="90" t="s">
        <v>2983</v>
      </c>
      <c r="H1970" s="93" t="s">
        <v>4896</v>
      </c>
      <c r="I1970" s="94">
        <v>8000</v>
      </c>
      <c r="J1970" s="94">
        <v>4000</v>
      </c>
      <c r="K1970" s="95">
        <v>2.0750000000000001E-2</v>
      </c>
      <c r="L1970" s="96">
        <v>0.08</v>
      </c>
      <c r="M1970" s="96">
        <f t="shared" ref="M1970" si="1640">I1970*K1970</f>
        <v>166</v>
      </c>
      <c r="N1970" s="96">
        <f t="shared" ref="N1970" si="1641">J1970*L1970</f>
        <v>320</v>
      </c>
      <c r="O1970" s="96">
        <f>M1970+N1970</f>
        <v>486</v>
      </c>
      <c r="P1970" s="443">
        <v>73060</v>
      </c>
      <c r="Q1970" s="98">
        <f>VLOOKUP(H1970,Devices!$A$2:$C$2077,3,FALSE)</f>
        <v>76519</v>
      </c>
      <c r="R1970" s="94">
        <f t="shared" ref="R1970" si="1642">Q1970-P1970</f>
        <v>3459</v>
      </c>
      <c r="S1970" s="94" t="str">
        <f>IF(R1970-I1970&gt;0, R1970-I1970,"0")</f>
        <v>0</v>
      </c>
      <c r="T1970" s="94"/>
      <c r="U1970" s="96">
        <f>IF(S1970&gt;0,S1970*K1970,"0")</f>
        <v>0</v>
      </c>
      <c r="V1970" s="157">
        <v>44569</v>
      </c>
      <c r="W1970" s="100">
        <f>VLOOKUP(H1970,Devices!$A$2:$D$2077,4,FALSE)</f>
        <v>48173</v>
      </c>
      <c r="X1970" s="94">
        <f t="shared" ref="X1970" si="1643">W1970-V1970</f>
        <v>3604</v>
      </c>
      <c r="Y1970" s="94" t="str">
        <f>IF(X1970-J1970&gt;0,X1970-J1970,"0")</f>
        <v>0</v>
      </c>
      <c r="Z1970" s="94"/>
      <c r="AA1970" s="96">
        <f>IF(Y1970&gt;0,Y1970*L1970,"0")</f>
        <v>0</v>
      </c>
      <c r="AB1970" s="91">
        <v>486</v>
      </c>
      <c r="AC1970" s="91"/>
    </row>
    <row r="1971" spans="1:32" s="4" customFormat="1" ht="15" customHeight="1">
      <c r="A1971" s="81" t="s">
        <v>4957</v>
      </c>
      <c r="B1971" s="90">
        <v>1012136740</v>
      </c>
      <c r="C1971" s="91">
        <f>SUM(U1971+AA1971)</f>
        <v>249.58506000000003</v>
      </c>
      <c r="D1971" s="92">
        <v>13776989</v>
      </c>
      <c r="E1971" s="90" t="s">
        <v>2174</v>
      </c>
      <c r="F1971" s="90" t="s">
        <v>2179</v>
      </c>
      <c r="G1971" s="90" t="s">
        <v>2348</v>
      </c>
      <c r="H1971" s="93" t="s">
        <v>4919</v>
      </c>
      <c r="I1971" s="94">
        <v>0</v>
      </c>
      <c r="J1971" s="94">
        <v>0</v>
      </c>
      <c r="K1971" s="95">
        <v>1.9970000000000002E-2</v>
      </c>
      <c r="L1971" s="96">
        <v>0.08</v>
      </c>
      <c r="M1971" s="96">
        <f t="shared" ref="M1971:N1973" si="1644">I1971*K1971</f>
        <v>0</v>
      </c>
      <c r="N1971" s="96">
        <f t="shared" si="1644"/>
        <v>0</v>
      </c>
      <c r="O1971" s="96" t="s">
        <v>27</v>
      </c>
      <c r="P1971" s="97">
        <v>74014</v>
      </c>
      <c r="Q1971" s="98">
        <f>VLOOKUP(H1971,Devices!$A$2:$C$2077,3,FALSE)</f>
        <v>86512</v>
      </c>
      <c r="R1971" s="94">
        <f>Q1971-P1971</f>
        <v>12498</v>
      </c>
      <c r="S1971" s="94"/>
      <c r="T1971" s="94">
        <f>IF(R1971-I1971&gt;0, R1971-I1971,"0")</f>
        <v>12498</v>
      </c>
      <c r="U1971" s="96">
        <f>IF(T1971&gt;0,T1971*K1971,"0")</f>
        <v>249.58506000000003</v>
      </c>
      <c r="V1971" s="99">
        <v>0</v>
      </c>
      <c r="W1971" s="100">
        <f>VLOOKUP(H1971,Devices!$A$2:$D$2077,4,FALSE)</f>
        <v>0</v>
      </c>
      <c r="X1971" s="94">
        <f>W1971-V1971</f>
        <v>0</v>
      </c>
      <c r="Y1971" s="94"/>
      <c r="Z1971" s="94" t="str">
        <f>IF(X1971-J1971&gt;0,X1971-J1971,"0")</f>
        <v>0</v>
      </c>
      <c r="AA1971" s="96">
        <f>IF(Z1971&gt;0,Z1971*L1971,"0")</f>
        <v>0</v>
      </c>
      <c r="AB1971" s="91">
        <v>249.58506000000003</v>
      </c>
      <c r="AC1971" s="221"/>
    </row>
    <row r="1972" spans="1:32" s="4" customFormat="1" ht="15" customHeight="1">
      <c r="A1972" s="81" t="s">
        <v>4957</v>
      </c>
      <c r="B1972" s="90">
        <v>1012136740</v>
      </c>
      <c r="C1972" s="91">
        <f>SUM(U1972+AA1972)</f>
        <v>100.48904</v>
      </c>
      <c r="D1972" s="92">
        <v>13776930</v>
      </c>
      <c r="E1972" s="90" t="s">
        <v>2174</v>
      </c>
      <c r="F1972" s="90" t="s">
        <v>5886</v>
      </c>
      <c r="G1972" s="90" t="s">
        <v>2348</v>
      </c>
      <c r="H1972" s="93" t="s">
        <v>4920</v>
      </c>
      <c r="I1972" s="94">
        <v>0</v>
      </c>
      <c r="J1972" s="94">
        <v>0</v>
      </c>
      <c r="K1972" s="95">
        <v>1.9970000000000002E-2</v>
      </c>
      <c r="L1972" s="96">
        <v>0.08</v>
      </c>
      <c r="M1972" s="96">
        <f t="shared" si="1644"/>
        <v>0</v>
      </c>
      <c r="N1972" s="96">
        <f t="shared" si="1644"/>
        <v>0</v>
      </c>
      <c r="O1972" s="96" t="s">
        <v>27</v>
      </c>
      <c r="P1972" s="97">
        <v>121959</v>
      </c>
      <c r="Q1972" s="98">
        <f>VLOOKUP(H1972,Devices!$A$2:$C$2077,3,FALSE)</f>
        <v>126991</v>
      </c>
      <c r="R1972" s="94">
        <f>Q1972-P1972</f>
        <v>5032</v>
      </c>
      <c r="S1972" s="94"/>
      <c r="T1972" s="94">
        <f>IF(R1972-I1972&gt;0, R1972-I1972,"0")</f>
        <v>5032</v>
      </c>
      <c r="U1972" s="96">
        <f>IF(T1972&gt;0,T1972*K1972,"0")</f>
        <v>100.48904</v>
      </c>
      <c r="V1972" s="99">
        <v>0</v>
      </c>
      <c r="W1972" s="100">
        <f>VLOOKUP(H1972,Devices!$A$2:$D$2077,4,FALSE)</f>
        <v>0</v>
      </c>
      <c r="X1972" s="94">
        <f>W1972-V1972</f>
        <v>0</v>
      </c>
      <c r="Y1972" s="94"/>
      <c r="Z1972" s="94" t="str">
        <f>IF(X1972-J1972&gt;0,X1972-J1972,"0")</f>
        <v>0</v>
      </c>
      <c r="AA1972" s="96">
        <f>IF(Z1972&gt;0,Z1972*L1972,"0")</f>
        <v>0</v>
      </c>
      <c r="AB1972" s="91">
        <v>100.48904</v>
      </c>
      <c r="AC1972" s="221"/>
    </row>
    <row r="1973" spans="1:32" s="4" customFormat="1" ht="15" customHeight="1">
      <c r="A1973" s="81" t="s">
        <v>5236</v>
      </c>
      <c r="B1973" s="90">
        <v>1013209320</v>
      </c>
      <c r="C1973" s="91">
        <f>SUM(U1973+AA1973)</f>
        <v>36.724830000000004</v>
      </c>
      <c r="D1973" s="92">
        <v>12356431</v>
      </c>
      <c r="E1973" s="90" t="s">
        <v>2174</v>
      </c>
      <c r="F1973" s="90" t="s">
        <v>4386</v>
      </c>
      <c r="G1973" s="90" t="s">
        <v>2200</v>
      </c>
      <c r="H1973" s="93" t="s">
        <v>5237</v>
      </c>
      <c r="I1973" s="94">
        <v>0</v>
      </c>
      <c r="J1973" s="94">
        <v>0</v>
      </c>
      <c r="K1973" s="95">
        <v>1.9970000000000002E-2</v>
      </c>
      <c r="L1973" s="96">
        <v>0.08</v>
      </c>
      <c r="M1973" s="96">
        <f t="shared" si="1644"/>
        <v>0</v>
      </c>
      <c r="N1973" s="96">
        <f t="shared" si="1644"/>
        <v>0</v>
      </c>
      <c r="O1973" s="96" t="s">
        <v>27</v>
      </c>
      <c r="P1973" s="97">
        <v>18411</v>
      </c>
      <c r="Q1973" s="98">
        <f>VLOOKUP(H1973,[1]Billing!$I$2:$S$2302,11,FALSE)</f>
        <v>20250</v>
      </c>
      <c r="R1973" s="94">
        <f>Q1973-P1973</f>
        <v>1839</v>
      </c>
      <c r="S1973" s="94"/>
      <c r="T1973" s="94">
        <f>IF(R1973-I1973&gt;0, R1973-I1973,"0")</f>
        <v>1839</v>
      </c>
      <c r="U1973" s="96">
        <f>IF(T1973&gt;0,T1973*K1973,"0")</f>
        <v>36.724830000000004</v>
      </c>
      <c r="V1973" s="99">
        <v>0</v>
      </c>
      <c r="W1973" s="100">
        <f>VLOOKUP(H1973,[1]Billing!$I$2:$Y$2302,17,FALSE)</f>
        <v>0</v>
      </c>
      <c r="X1973" s="94">
        <f>W1973-V1973</f>
        <v>0</v>
      </c>
      <c r="Y1973" s="94"/>
      <c r="Z1973" s="94" t="str">
        <f>IF(X1973-J1973&gt;0,X1973-J1973,"0")</f>
        <v>0</v>
      </c>
      <c r="AA1973" s="96">
        <f>IF(Z1973&gt;0,Z1973*L1973,"0")</f>
        <v>0</v>
      </c>
      <c r="AB1973" s="91">
        <v>36.724830000000004</v>
      </c>
      <c r="AC1973" s="221"/>
    </row>
    <row r="1974" spans="1:32" s="4" customFormat="1" ht="15" customHeight="1">
      <c r="A1974" s="81">
        <v>268</v>
      </c>
      <c r="B1974" s="90">
        <v>1043800010</v>
      </c>
      <c r="C1974" s="91">
        <f>SUM(O1974+U1974+AA1974)</f>
        <v>124.5</v>
      </c>
      <c r="D1974" s="92">
        <v>12837950</v>
      </c>
      <c r="E1974" s="90" t="s">
        <v>2204</v>
      </c>
      <c r="F1974" s="90" t="s">
        <v>2205</v>
      </c>
      <c r="G1974" s="90" t="s">
        <v>1155</v>
      </c>
      <c r="H1974" s="93" t="s">
        <v>2206</v>
      </c>
      <c r="I1974" s="94">
        <v>6000</v>
      </c>
      <c r="J1974" s="94">
        <v>0</v>
      </c>
      <c r="K1974" s="95">
        <v>2.0750000000000001E-2</v>
      </c>
      <c r="L1974" s="96">
        <v>0.08</v>
      </c>
      <c r="M1974" s="96">
        <f t="shared" si="1632"/>
        <v>124.5</v>
      </c>
      <c r="N1974" s="96">
        <f t="shared" si="1633"/>
        <v>0</v>
      </c>
      <c r="O1974" s="96">
        <f>M1974+N1974</f>
        <v>124.5</v>
      </c>
      <c r="P1974" s="443">
        <v>70856</v>
      </c>
      <c r="Q1974" s="98">
        <f>VLOOKUP(H1974,Devices!$A$2:$C$2077,3,FALSE)</f>
        <v>73639</v>
      </c>
      <c r="R1974" s="94">
        <f t="shared" si="1634"/>
        <v>2783</v>
      </c>
      <c r="S1974" s="94" t="str">
        <f>IF(R1974-I1974&gt;0, R1974-I1974,"0")</f>
        <v>0</v>
      </c>
      <c r="T1974" s="94"/>
      <c r="U1974" s="96">
        <f>IF(S1974&gt;0,S1974*K1974,"0")</f>
        <v>0</v>
      </c>
      <c r="V1974" s="157">
        <v>0</v>
      </c>
      <c r="W1974" s="100">
        <f>VLOOKUP(H1974,Devices!$A$2:$D$2077,4,FALSE)</f>
        <v>0</v>
      </c>
      <c r="X1974" s="94">
        <f t="shared" si="1635"/>
        <v>0</v>
      </c>
      <c r="Y1974" s="94" t="str">
        <f>IF(X1974-J1974&gt;0,X1974-J1974,"0")</f>
        <v>0</v>
      </c>
      <c r="Z1974" s="94"/>
      <c r="AA1974" s="96">
        <f>IF(Y1974&gt;0,Y1974*L1974,"0")</f>
        <v>0</v>
      </c>
      <c r="AB1974" s="91">
        <v>124.5</v>
      </c>
      <c r="AC1974" s="91"/>
    </row>
    <row r="1975" spans="1:32" s="4" customFormat="1" ht="15" customHeight="1">
      <c r="A1975" s="81">
        <v>269</v>
      </c>
      <c r="B1975" s="593">
        <v>1013171150</v>
      </c>
      <c r="C1975" s="91">
        <f>SUM(O1975+U1975+AA1975)</f>
        <v>290.5</v>
      </c>
      <c r="D1975" s="92">
        <v>17075939</v>
      </c>
      <c r="E1975" s="90" t="s">
        <v>2209</v>
      </c>
      <c r="F1975" s="90" t="s">
        <v>2210</v>
      </c>
      <c r="G1975" s="90" t="s">
        <v>1850</v>
      </c>
      <c r="H1975" s="93" t="s">
        <v>2211</v>
      </c>
      <c r="I1975" s="94">
        <v>14000</v>
      </c>
      <c r="J1975" s="94">
        <v>0</v>
      </c>
      <c r="K1975" s="95">
        <v>2.0750000000000001E-2</v>
      </c>
      <c r="L1975" s="96">
        <v>0.08</v>
      </c>
      <c r="M1975" s="96">
        <f t="shared" si="1632"/>
        <v>290.5</v>
      </c>
      <c r="N1975" s="96">
        <f t="shared" si="1633"/>
        <v>0</v>
      </c>
      <c r="O1975" s="96">
        <f>M1975+N1975</f>
        <v>290.5</v>
      </c>
      <c r="P1975" s="443">
        <v>65509</v>
      </c>
      <c r="Q1975" s="98">
        <f>VLOOKUP(H1975,Devices!$A$2:$C$2077,3,FALSE)</f>
        <v>66493</v>
      </c>
      <c r="R1975" s="94">
        <f t="shared" si="1634"/>
        <v>984</v>
      </c>
      <c r="S1975" s="94" t="str">
        <f>IF(R1975-I1975&gt;0, R1975-I1975,"0")</f>
        <v>0</v>
      </c>
      <c r="T1975" s="94"/>
      <c r="U1975" s="96">
        <f>IF(S1975&gt;0,S1975*K1975,"0")</f>
        <v>0</v>
      </c>
      <c r="V1975" s="157">
        <v>0</v>
      </c>
      <c r="W1975" s="100">
        <f>VLOOKUP(H1975,Devices!$A$2:$D$2077,4,FALSE)</f>
        <v>0</v>
      </c>
      <c r="X1975" s="94">
        <f t="shared" si="1635"/>
        <v>0</v>
      </c>
      <c r="Y1975" s="94" t="str">
        <f>IF(X1975-J1975&gt;0,X1975-J1975,"0")</f>
        <v>0</v>
      </c>
      <c r="Z1975" s="94"/>
      <c r="AA1975" s="96">
        <f>IF(Y1975&gt;0,Y1975*L1975,"0")</f>
        <v>0</v>
      </c>
      <c r="AB1975" s="91">
        <v>290.5</v>
      </c>
      <c r="AC1975" s="91"/>
    </row>
    <row r="1976" spans="1:32" s="3" customFormat="1" ht="15" customHeight="1">
      <c r="A1976" s="81" t="s">
        <v>5264</v>
      </c>
      <c r="B1976" s="90">
        <v>1215503710</v>
      </c>
      <c r="C1976" s="91">
        <f>SUM(U1976+AA1976)</f>
        <v>34.434060000000002</v>
      </c>
      <c r="D1976" s="137">
        <v>12356434</v>
      </c>
      <c r="E1976" s="90" t="s">
        <v>2209</v>
      </c>
      <c r="F1976" s="90" t="s">
        <v>5001</v>
      </c>
      <c r="G1976" s="90" t="s">
        <v>2362</v>
      </c>
      <c r="H1976" s="93" t="s">
        <v>5225</v>
      </c>
      <c r="I1976" s="94">
        <v>0</v>
      </c>
      <c r="J1976" s="94">
        <v>0</v>
      </c>
      <c r="K1976" s="95">
        <v>1.9970000000000002E-2</v>
      </c>
      <c r="L1976" s="96">
        <v>0.08</v>
      </c>
      <c r="M1976" s="96">
        <f>I1976*K1976</f>
        <v>0</v>
      </c>
      <c r="N1976" s="96">
        <f>J1976*L1976</f>
        <v>0</v>
      </c>
      <c r="O1976" s="96" t="s">
        <v>27</v>
      </c>
      <c r="P1976" s="131">
        <v>1196</v>
      </c>
      <c r="Q1976" s="98">
        <f>VLOOKUP(H1976,Devices!$A$2:$C$2077,3,FALSE)</f>
        <v>1394</v>
      </c>
      <c r="R1976" s="94">
        <f>Q1976-P1976</f>
        <v>198</v>
      </c>
      <c r="S1976" s="90"/>
      <c r="T1976" s="94">
        <f>IF(R1976-I1976&gt;0, R1976-I1976,"0")</f>
        <v>198</v>
      </c>
      <c r="U1976" s="96">
        <f>IF(T1976&gt;0,T1976*K1976,"0")</f>
        <v>3.9540600000000001</v>
      </c>
      <c r="V1976" s="99">
        <v>5708</v>
      </c>
      <c r="W1976" s="100">
        <f>VLOOKUP(H1976,Devices!$A$2:$D$2077,4,FALSE)</f>
        <v>6089</v>
      </c>
      <c r="X1976" s="94">
        <f>W1976-V1976</f>
        <v>381</v>
      </c>
      <c r="Y1976" s="94"/>
      <c r="Z1976" s="94">
        <f>IF(X1976-J1976&gt;0,X1976-J1976,"0")</f>
        <v>381</v>
      </c>
      <c r="AA1976" s="96">
        <f>IF(Z1976&gt;0,Z1976*L1976,"0")</f>
        <v>30.48</v>
      </c>
      <c r="AB1976" s="91">
        <v>34.434060000000002</v>
      </c>
      <c r="AC1976" s="91"/>
      <c r="AF1976" s="4"/>
    </row>
    <row r="1977" spans="1:32" s="4" customFormat="1" ht="15" customHeight="1">
      <c r="A1977" s="81" t="s">
        <v>2477</v>
      </c>
      <c r="B1977" s="90">
        <v>1012135990</v>
      </c>
      <c r="C1977" s="91">
        <f>SUM(U1977+AA1977)</f>
        <v>127.86269000000001</v>
      </c>
      <c r="D1977" s="92">
        <v>12355710</v>
      </c>
      <c r="E1977" s="90" t="s">
        <v>1711</v>
      </c>
      <c r="F1977" s="90" t="s">
        <v>3101</v>
      </c>
      <c r="G1977" s="90" t="s">
        <v>1971</v>
      </c>
      <c r="H1977" s="93" t="s">
        <v>3155</v>
      </c>
      <c r="I1977" s="94">
        <v>0</v>
      </c>
      <c r="J1977" s="94">
        <v>0</v>
      </c>
      <c r="K1977" s="95">
        <v>1.9970000000000002E-2</v>
      </c>
      <c r="L1977" s="96">
        <v>0.08</v>
      </c>
      <c r="M1977" s="96">
        <f t="shared" si="1632"/>
        <v>0</v>
      </c>
      <c r="N1977" s="96">
        <f t="shared" si="1633"/>
        <v>0</v>
      </c>
      <c r="O1977" s="96" t="s">
        <v>27</v>
      </c>
      <c r="P1977" s="97">
        <v>70489</v>
      </c>
      <c r="Q1977" s="98">
        <f>VLOOKUP(H1977,Devices!$A$2:$C$2077,3,FALSE)</f>
        <v>73066</v>
      </c>
      <c r="R1977" s="94">
        <f t="shared" si="1634"/>
        <v>2577</v>
      </c>
      <c r="S1977" s="94"/>
      <c r="T1977" s="94">
        <f t="shared" ref="T1977:T1985" si="1645">IF(R1977-I1977&gt;0, R1977-I1977,"0")</f>
        <v>2577</v>
      </c>
      <c r="U1977" s="96">
        <f t="shared" ref="U1977:U1985" si="1646">IF(T1977&gt;0,T1977*K1977,"0")</f>
        <v>51.462690000000002</v>
      </c>
      <c r="V1977" s="99">
        <v>33424</v>
      </c>
      <c r="W1977" s="100">
        <f>VLOOKUP(H1977,Devices!$A$2:$D$2077,4,FALSE)</f>
        <v>34379</v>
      </c>
      <c r="X1977" s="94">
        <f t="shared" si="1635"/>
        <v>955</v>
      </c>
      <c r="Y1977" s="94"/>
      <c r="Z1977" s="94">
        <f t="shared" ref="Z1977:Z1986" si="1647">IF(X1977-J1977&gt;0,X1977-J1977,"0")</f>
        <v>955</v>
      </c>
      <c r="AA1977" s="96">
        <f t="shared" ref="AA1977:AA1997" si="1648">IF(Z1977&gt;0,Z1977*L1977,"0")</f>
        <v>76.400000000000006</v>
      </c>
      <c r="AB1977" s="91">
        <v>127.86269000000001</v>
      </c>
      <c r="AC1977" s="91"/>
      <c r="AF1977" s="3"/>
    </row>
    <row r="1978" spans="1:32" s="4" customFormat="1" ht="15" customHeight="1">
      <c r="A1978" s="81" t="s">
        <v>2477</v>
      </c>
      <c r="B1978" s="90">
        <v>1012135990</v>
      </c>
      <c r="C1978" s="91">
        <f>SUM(U1978+AA1978)</f>
        <v>129.88488000000001</v>
      </c>
      <c r="D1978" s="92">
        <v>12355712</v>
      </c>
      <c r="E1978" s="90" t="s">
        <v>1711</v>
      </c>
      <c r="F1978" s="90" t="s">
        <v>2480</v>
      </c>
      <c r="G1978" s="90" t="s">
        <v>2280</v>
      </c>
      <c r="H1978" s="93" t="s">
        <v>2481</v>
      </c>
      <c r="I1978" s="94">
        <v>0</v>
      </c>
      <c r="J1978" s="94">
        <v>0</v>
      </c>
      <c r="K1978" s="95">
        <v>1.9970000000000002E-2</v>
      </c>
      <c r="L1978" s="96">
        <v>0.08</v>
      </c>
      <c r="M1978" s="96">
        <f t="shared" si="1632"/>
        <v>0</v>
      </c>
      <c r="N1978" s="96">
        <f t="shared" si="1633"/>
        <v>0</v>
      </c>
      <c r="O1978" s="96" t="s">
        <v>27</v>
      </c>
      <c r="P1978" s="97">
        <v>338935</v>
      </c>
      <c r="Q1978" s="98">
        <f>VLOOKUP(H1978,Devices!$A$2:$C$2077,3,FALSE)</f>
        <v>345439</v>
      </c>
      <c r="R1978" s="94">
        <f t="shared" si="1634"/>
        <v>6504</v>
      </c>
      <c r="S1978" s="94"/>
      <c r="T1978" s="94">
        <f t="shared" si="1645"/>
        <v>6504</v>
      </c>
      <c r="U1978" s="96">
        <f t="shared" si="1646"/>
        <v>129.88488000000001</v>
      </c>
      <c r="V1978" s="99">
        <v>0</v>
      </c>
      <c r="W1978" s="100">
        <v>0</v>
      </c>
      <c r="X1978" s="94">
        <f t="shared" si="1635"/>
        <v>0</v>
      </c>
      <c r="Y1978" s="94"/>
      <c r="Z1978" s="94" t="str">
        <f t="shared" si="1647"/>
        <v>0</v>
      </c>
      <c r="AA1978" s="96">
        <f t="shared" si="1648"/>
        <v>0</v>
      </c>
      <c r="AB1978" s="91">
        <v>129.88488000000001</v>
      </c>
      <c r="AC1978" s="91"/>
    </row>
    <row r="1979" spans="1:32" s="4" customFormat="1" ht="15" customHeight="1">
      <c r="A1979" s="81" t="s">
        <v>2477</v>
      </c>
      <c r="B1979" s="90">
        <v>1012000600</v>
      </c>
      <c r="C1979" s="91">
        <f>SUM(U1979+AA1979)</f>
        <v>18.71189</v>
      </c>
      <c r="D1979" s="92">
        <v>12355700</v>
      </c>
      <c r="E1979" s="90" t="s">
        <v>1711</v>
      </c>
      <c r="F1979" s="90" t="s">
        <v>2482</v>
      </c>
      <c r="G1979" s="90" t="s">
        <v>2200</v>
      </c>
      <c r="H1979" s="93" t="s">
        <v>2483</v>
      </c>
      <c r="I1979" s="94">
        <v>0</v>
      </c>
      <c r="J1979" s="94">
        <v>0</v>
      </c>
      <c r="K1979" s="95">
        <v>1.9970000000000002E-2</v>
      </c>
      <c r="L1979" s="96">
        <v>0.08</v>
      </c>
      <c r="M1979" s="96">
        <f t="shared" si="1632"/>
        <v>0</v>
      </c>
      <c r="N1979" s="96">
        <f t="shared" si="1633"/>
        <v>0</v>
      </c>
      <c r="O1979" s="96" t="s">
        <v>27</v>
      </c>
      <c r="P1979" s="97">
        <v>37817</v>
      </c>
      <c r="Q1979" s="98">
        <f>VLOOKUP(H1979,Devices!$A$2:$C$2077,3,FALSE)</f>
        <v>38754</v>
      </c>
      <c r="R1979" s="94">
        <f t="shared" si="1634"/>
        <v>937</v>
      </c>
      <c r="S1979" s="94"/>
      <c r="T1979" s="94">
        <f t="shared" si="1645"/>
        <v>937</v>
      </c>
      <c r="U1979" s="96">
        <f t="shared" si="1646"/>
        <v>18.71189</v>
      </c>
      <c r="V1979" s="99">
        <v>0</v>
      </c>
      <c r="W1979" s="100">
        <v>0</v>
      </c>
      <c r="X1979" s="94">
        <f t="shared" si="1635"/>
        <v>0</v>
      </c>
      <c r="Y1979" s="94"/>
      <c r="Z1979" s="94" t="str">
        <f t="shared" si="1647"/>
        <v>0</v>
      </c>
      <c r="AA1979" s="96">
        <f t="shared" si="1648"/>
        <v>0</v>
      </c>
      <c r="AB1979" s="91">
        <v>18.71189</v>
      </c>
      <c r="AC1979" s="91"/>
    </row>
    <row r="1980" spans="1:32" s="4" customFormat="1" ht="15" customHeight="1">
      <c r="A1980" s="81" t="s">
        <v>2477</v>
      </c>
      <c r="B1980" s="90">
        <v>1012037980</v>
      </c>
      <c r="C1980" s="91">
        <f>SUM(U1980+AA1980)</f>
        <v>21.81559</v>
      </c>
      <c r="D1980" s="92">
        <v>12355701</v>
      </c>
      <c r="E1980" s="90" t="s">
        <v>1711</v>
      </c>
      <c r="F1980" s="90" t="s">
        <v>2484</v>
      </c>
      <c r="G1980" s="90" t="s">
        <v>2362</v>
      </c>
      <c r="H1980" s="93" t="s">
        <v>2485</v>
      </c>
      <c r="I1980" s="94">
        <v>0</v>
      </c>
      <c r="J1980" s="94">
        <v>0</v>
      </c>
      <c r="K1980" s="95">
        <v>1.9970000000000002E-2</v>
      </c>
      <c r="L1980" s="96">
        <v>0.08</v>
      </c>
      <c r="M1980" s="96">
        <f t="shared" si="1632"/>
        <v>0</v>
      </c>
      <c r="N1980" s="96">
        <f t="shared" si="1633"/>
        <v>0</v>
      </c>
      <c r="O1980" s="96" t="s">
        <v>27</v>
      </c>
      <c r="P1980" s="97">
        <v>16752</v>
      </c>
      <c r="Q1980" s="98">
        <f>VLOOKUP(H1980,Devices!$A$2:$C$2077,3,FALSE)</f>
        <v>16899</v>
      </c>
      <c r="R1980" s="94">
        <f t="shared" si="1634"/>
        <v>147</v>
      </c>
      <c r="S1980" s="94"/>
      <c r="T1980" s="94">
        <f t="shared" si="1645"/>
        <v>147</v>
      </c>
      <c r="U1980" s="96">
        <f t="shared" si="1646"/>
        <v>2.9355900000000004</v>
      </c>
      <c r="V1980" s="99">
        <v>15484</v>
      </c>
      <c r="W1980" s="100">
        <f>VLOOKUP(H1980,Devices!$A$2:$D$2077,4,FALSE)</f>
        <v>15720</v>
      </c>
      <c r="X1980" s="94">
        <f t="shared" si="1635"/>
        <v>236</v>
      </c>
      <c r="Y1980" s="94"/>
      <c r="Z1980" s="94">
        <f t="shared" si="1647"/>
        <v>236</v>
      </c>
      <c r="AA1980" s="96">
        <f t="shared" si="1648"/>
        <v>18.88</v>
      </c>
      <c r="AB1980" s="91">
        <v>21.81559</v>
      </c>
      <c r="AC1980" s="91"/>
    </row>
    <row r="1981" spans="1:32" s="4" customFormat="1" ht="15" customHeight="1">
      <c r="A1981" s="81" t="s">
        <v>2477</v>
      </c>
      <c r="B1981" s="90">
        <v>1012135810</v>
      </c>
      <c r="C1981" s="91">
        <f>SUM(U1981+AA1981)</f>
        <v>101.1465</v>
      </c>
      <c r="D1981" s="92">
        <v>12355702</v>
      </c>
      <c r="E1981" s="90" t="s">
        <v>1711</v>
      </c>
      <c r="F1981" s="90" t="s">
        <v>4803</v>
      </c>
      <c r="G1981" s="90" t="s">
        <v>1971</v>
      </c>
      <c r="H1981" s="93" t="s">
        <v>2486</v>
      </c>
      <c r="I1981" s="94">
        <v>0</v>
      </c>
      <c r="J1981" s="94">
        <v>0</v>
      </c>
      <c r="K1981" s="95">
        <v>1.9970000000000002E-2</v>
      </c>
      <c r="L1981" s="96">
        <v>0.08</v>
      </c>
      <c r="M1981" s="96">
        <f t="shared" si="1632"/>
        <v>0</v>
      </c>
      <c r="N1981" s="96">
        <f t="shared" si="1633"/>
        <v>0</v>
      </c>
      <c r="O1981" s="96" t="s">
        <v>27</v>
      </c>
      <c r="P1981" s="97">
        <v>7564</v>
      </c>
      <c r="Q1981" s="98">
        <f>VLOOKUP(H1981,Devices!$A$2:$C$2077,3,FALSE)</f>
        <v>8014</v>
      </c>
      <c r="R1981" s="94">
        <f t="shared" si="1634"/>
        <v>450</v>
      </c>
      <c r="S1981" s="94"/>
      <c r="T1981" s="94">
        <f t="shared" si="1645"/>
        <v>450</v>
      </c>
      <c r="U1981" s="96">
        <f t="shared" si="1646"/>
        <v>8.9865000000000013</v>
      </c>
      <c r="V1981" s="99">
        <v>18739</v>
      </c>
      <c r="W1981" s="100">
        <f>VLOOKUP(H1981,Devices!$A$2:$D$2077,4,FALSE)</f>
        <v>19891</v>
      </c>
      <c r="X1981" s="94">
        <f t="shared" si="1635"/>
        <v>1152</v>
      </c>
      <c r="Y1981" s="94"/>
      <c r="Z1981" s="94">
        <f t="shared" si="1647"/>
        <v>1152</v>
      </c>
      <c r="AA1981" s="96">
        <f t="shared" si="1648"/>
        <v>92.16</v>
      </c>
      <c r="AB1981" s="91">
        <v>101.1465</v>
      </c>
      <c r="AC1981" s="221"/>
    </row>
    <row r="1982" spans="1:32" s="4" customFormat="1" ht="15" customHeight="1">
      <c r="A1982" s="81" t="s">
        <v>2477</v>
      </c>
      <c r="B1982" s="90">
        <v>1215383260</v>
      </c>
      <c r="C1982" s="91">
        <f>SUM(U1982+AA1982)</f>
        <v>39.915559999999999</v>
      </c>
      <c r="D1982" s="92">
        <v>12355719</v>
      </c>
      <c r="E1982" s="90" t="s">
        <v>1711</v>
      </c>
      <c r="F1982" s="90" t="s">
        <v>2487</v>
      </c>
      <c r="G1982" s="90" t="s">
        <v>2362</v>
      </c>
      <c r="H1982" s="93" t="s">
        <v>2488</v>
      </c>
      <c r="I1982" s="94">
        <v>0</v>
      </c>
      <c r="J1982" s="94">
        <v>0</v>
      </c>
      <c r="K1982" s="95">
        <v>1.9970000000000002E-2</v>
      </c>
      <c r="L1982" s="96">
        <v>0.08</v>
      </c>
      <c r="M1982" s="96">
        <f t="shared" si="1632"/>
        <v>0</v>
      </c>
      <c r="N1982" s="96">
        <f t="shared" si="1633"/>
        <v>0</v>
      </c>
      <c r="O1982" s="96" t="s">
        <v>27</v>
      </c>
      <c r="P1982" s="97">
        <v>18955</v>
      </c>
      <c r="Q1982" s="98">
        <f>VLOOKUP(H1982,Devices!$A$2:$C$2077,3,FALSE)</f>
        <v>19103</v>
      </c>
      <c r="R1982" s="94">
        <f t="shared" si="1634"/>
        <v>148</v>
      </c>
      <c r="S1982" s="94"/>
      <c r="T1982" s="94">
        <f t="shared" si="1645"/>
        <v>148</v>
      </c>
      <c r="U1982" s="96">
        <f t="shared" si="1646"/>
        <v>2.9555600000000002</v>
      </c>
      <c r="V1982" s="99">
        <v>19680</v>
      </c>
      <c r="W1982" s="100">
        <f>VLOOKUP(H1982,Devices!$A$2:$D$2077,4,FALSE)</f>
        <v>20142</v>
      </c>
      <c r="X1982" s="94">
        <f t="shared" si="1635"/>
        <v>462</v>
      </c>
      <c r="Y1982" s="94"/>
      <c r="Z1982" s="94">
        <f t="shared" si="1647"/>
        <v>462</v>
      </c>
      <c r="AA1982" s="96">
        <f t="shared" si="1648"/>
        <v>36.96</v>
      </c>
      <c r="AB1982" s="91">
        <v>39.915559999999999</v>
      </c>
      <c r="AC1982" s="91"/>
    </row>
    <row r="1983" spans="1:32" s="4" customFormat="1" ht="15" customHeight="1">
      <c r="A1983" s="81" t="s">
        <v>2477</v>
      </c>
      <c r="B1983" s="90">
        <v>1012135990</v>
      </c>
      <c r="C1983" s="91">
        <f>SUM(U1983+AA1983)</f>
        <v>121.86128000000001</v>
      </c>
      <c r="D1983" s="92">
        <v>12355728</v>
      </c>
      <c r="E1983" s="90" t="s">
        <v>1711</v>
      </c>
      <c r="F1983" s="90" t="s">
        <v>2489</v>
      </c>
      <c r="G1983" s="90" t="s">
        <v>1971</v>
      </c>
      <c r="H1983" s="93" t="s">
        <v>2490</v>
      </c>
      <c r="I1983" s="94">
        <v>0</v>
      </c>
      <c r="J1983" s="94">
        <v>0</v>
      </c>
      <c r="K1983" s="95">
        <v>1.9970000000000002E-2</v>
      </c>
      <c r="L1983" s="96">
        <v>0.08</v>
      </c>
      <c r="M1983" s="96">
        <f t="shared" si="1632"/>
        <v>0</v>
      </c>
      <c r="N1983" s="96">
        <f t="shared" si="1633"/>
        <v>0</v>
      </c>
      <c r="O1983" s="96" t="s">
        <v>27</v>
      </c>
      <c r="P1983" s="97">
        <v>110249</v>
      </c>
      <c r="Q1983" s="98">
        <f>VLOOKUP(H1983,Devices!$A$2:$C$2077,3,FALSE)</f>
        <v>114873</v>
      </c>
      <c r="R1983" s="94">
        <f t="shared" si="1634"/>
        <v>4624</v>
      </c>
      <c r="S1983" s="94"/>
      <c r="T1983" s="94">
        <f t="shared" si="1645"/>
        <v>4624</v>
      </c>
      <c r="U1983" s="96">
        <f t="shared" si="1646"/>
        <v>92.341280000000012</v>
      </c>
      <c r="V1983" s="99">
        <v>17565</v>
      </c>
      <c r="W1983" s="100">
        <f>VLOOKUP(H1983,Devices!$A$2:$D$2077,4,FALSE)</f>
        <v>17934</v>
      </c>
      <c r="X1983" s="94">
        <f t="shared" si="1635"/>
        <v>369</v>
      </c>
      <c r="Y1983" s="94"/>
      <c r="Z1983" s="94">
        <f t="shared" si="1647"/>
        <v>369</v>
      </c>
      <c r="AA1983" s="96">
        <f t="shared" si="1648"/>
        <v>29.52</v>
      </c>
      <c r="AB1983" s="91">
        <v>121.86128000000001</v>
      </c>
      <c r="AC1983" s="91"/>
    </row>
    <row r="1984" spans="1:32" s="4" customFormat="1" ht="15" customHeight="1">
      <c r="A1984" s="81" t="s">
        <v>2477</v>
      </c>
      <c r="B1984" s="90">
        <v>1012037990</v>
      </c>
      <c r="C1984" s="91">
        <f>SUM(U1984+AA1984)</f>
        <v>6.7498600000000009</v>
      </c>
      <c r="D1984" s="92">
        <v>12355724</v>
      </c>
      <c r="E1984" s="90" t="s">
        <v>1711</v>
      </c>
      <c r="F1984" s="90" t="s">
        <v>5785</v>
      </c>
      <c r="G1984" s="90" t="s">
        <v>2302</v>
      </c>
      <c r="H1984" s="93" t="s">
        <v>2491</v>
      </c>
      <c r="I1984" s="94">
        <v>0</v>
      </c>
      <c r="J1984" s="94">
        <v>0</v>
      </c>
      <c r="K1984" s="95">
        <v>1.9970000000000002E-2</v>
      </c>
      <c r="L1984" s="96">
        <v>0.08</v>
      </c>
      <c r="M1984" s="96">
        <f t="shared" si="1632"/>
        <v>0</v>
      </c>
      <c r="N1984" s="96">
        <f t="shared" si="1633"/>
        <v>0</v>
      </c>
      <c r="O1984" s="96" t="s">
        <v>27</v>
      </c>
      <c r="P1984" s="97">
        <v>19157</v>
      </c>
      <c r="Q1984" s="98">
        <f>VLOOKUP(H1984,[1]Billing!$I$2:$S$2302,11,FALSE)</f>
        <v>19495</v>
      </c>
      <c r="R1984" s="94">
        <f t="shared" si="1634"/>
        <v>338</v>
      </c>
      <c r="S1984" s="94"/>
      <c r="T1984" s="94">
        <f t="shared" si="1645"/>
        <v>338</v>
      </c>
      <c r="U1984" s="96">
        <f t="shared" si="1646"/>
        <v>6.7498600000000009</v>
      </c>
      <c r="V1984" s="99">
        <v>0</v>
      </c>
      <c r="W1984" s="100">
        <f>VLOOKUP(H1984,[1]Billing!$I$2:$Y$2302,17,FALSE)</f>
        <v>0</v>
      </c>
      <c r="X1984" s="94">
        <f t="shared" si="1635"/>
        <v>0</v>
      </c>
      <c r="Y1984" s="94"/>
      <c r="Z1984" s="94" t="str">
        <f t="shared" si="1647"/>
        <v>0</v>
      </c>
      <c r="AA1984" s="96">
        <f t="shared" si="1648"/>
        <v>0</v>
      </c>
      <c r="AB1984" s="91">
        <v>6.7498600000000009</v>
      </c>
      <c r="AC1984" s="91"/>
    </row>
    <row r="1985" spans="1:29" s="4" customFormat="1" ht="15" customHeight="1">
      <c r="A1985" s="81" t="s">
        <v>2477</v>
      </c>
      <c r="B1985" s="90">
        <v>1012135950</v>
      </c>
      <c r="C1985" s="91">
        <f>SUM(U1985+AA1985)</f>
        <v>43.389380000000003</v>
      </c>
      <c r="D1985" s="92">
        <v>12355729</v>
      </c>
      <c r="E1985" s="90" t="s">
        <v>1711</v>
      </c>
      <c r="F1985" s="90" t="s">
        <v>2492</v>
      </c>
      <c r="G1985" s="90" t="s">
        <v>2296</v>
      </c>
      <c r="H1985" s="93" t="s">
        <v>2493</v>
      </c>
      <c r="I1985" s="94">
        <v>0</v>
      </c>
      <c r="J1985" s="94">
        <v>0</v>
      </c>
      <c r="K1985" s="95">
        <v>1.9970000000000002E-2</v>
      </c>
      <c r="L1985" s="96">
        <v>0.08</v>
      </c>
      <c r="M1985" s="96">
        <f t="shared" si="1632"/>
        <v>0</v>
      </c>
      <c r="N1985" s="96">
        <f t="shared" si="1633"/>
        <v>0</v>
      </c>
      <c r="O1985" s="96" t="s">
        <v>27</v>
      </c>
      <c r="P1985" s="97">
        <v>15260</v>
      </c>
      <c r="Q1985" s="98">
        <f>VLOOKUP(H1985,Devices!$A$2:$C$2077,3,FALSE)</f>
        <v>15614</v>
      </c>
      <c r="R1985" s="94">
        <f t="shared" si="1634"/>
        <v>354</v>
      </c>
      <c r="S1985" s="94"/>
      <c r="T1985" s="94">
        <f t="shared" si="1645"/>
        <v>354</v>
      </c>
      <c r="U1985" s="96">
        <f t="shared" si="1646"/>
        <v>7.0693800000000007</v>
      </c>
      <c r="V1985" s="99">
        <v>18282</v>
      </c>
      <c r="W1985" s="100">
        <f>VLOOKUP(H1985,Devices!$A$2:$D$2077,4,FALSE)</f>
        <v>18736</v>
      </c>
      <c r="X1985" s="94">
        <f t="shared" si="1635"/>
        <v>454</v>
      </c>
      <c r="Y1985" s="94"/>
      <c r="Z1985" s="94">
        <f t="shared" si="1647"/>
        <v>454</v>
      </c>
      <c r="AA1985" s="96">
        <f t="shared" si="1648"/>
        <v>36.32</v>
      </c>
      <c r="AB1985" s="91">
        <v>43.389380000000003</v>
      </c>
      <c r="AC1985" s="91"/>
    </row>
    <row r="1986" spans="1:29" s="4" customFormat="1" ht="15" customHeight="1">
      <c r="A1986" s="81" t="s">
        <v>2477</v>
      </c>
      <c r="B1986" s="90">
        <v>1012135770</v>
      </c>
      <c r="C1986" s="91">
        <f>SUM(U1986+AA1986)</f>
        <v>358.36846000000003</v>
      </c>
      <c r="D1986" s="294">
        <v>12601495</v>
      </c>
      <c r="E1986" s="90" t="s">
        <v>1711</v>
      </c>
      <c r="F1986" s="90" t="s">
        <v>4438</v>
      </c>
      <c r="G1986" s="90" t="s">
        <v>1181</v>
      </c>
      <c r="H1986" s="120" t="s">
        <v>1520</v>
      </c>
      <c r="I1986" s="94">
        <v>0</v>
      </c>
      <c r="J1986" s="94">
        <v>0</v>
      </c>
      <c r="K1986" s="95">
        <v>1.9970000000000002E-2</v>
      </c>
      <c r="L1986" s="96">
        <v>0.08</v>
      </c>
      <c r="M1986" s="96">
        <f t="shared" si="1632"/>
        <v>0</v>
      </c>
      <c r="N1986" s="96">
        <f t="shared" si="1633"/>
        <v>0</v>
      </c>
      <c r="O1986" s="96" t="s">
        <v>27</v>
      </c>
      <c r="P1986" s="187">
        <v>538753</v>
      </c>
      <c r="Q1986" s="98">
        <f>VLOOKUP(H1986,Devices!$A$2:$C$2077,3,FALSE)</f>
        <v>546471</v>
      </c>
      <c r="R1986" s="94">
        <f t="shared" si="1634"/>
        <v>7718</v>
      </c>
      <c r="S1986" s="94">
        <f t="shared" ref="S1986:S1989" si="1649">IF(R1986-I1986&gt;0, R1986-I1986,"0")</f>
        <v>7718</v>
      </c>
      <c r="T1986" s="94"/>
      <c r="U1986" s="96">
        <f t="shared" ref="U1986:U1989" si="1650">IF(S1986&gt;0,S1986*K1986,"0")</f>
        <v>154.12846000000002</v>
      </c>
      <c r="V1986" s="99">
        <v>115587</v>
      </c>
      <c r="W1986" s="100">
        <f>VLOOKUP(H1986,Devices!$A$2:$D$2077,4,FALSE)</f>
        <v>118140</v>
      </c>
      <c r="X1986" s="94">
        <f t="shared" si="1635"/>
        <v>2553</v>
      </c>
      <c r="Y1986" s="94"/>
      <c r="Z1986" s="94">
        <f t="shared" si="1647"/>
        <v>2553</v>
      </c>
      <c r="AA1986" s="96">
        <f t="shared" si="1648"/>
        <v>204.24</v>
      </c>
      <c r="AB1986" s="91">
        <v>358.36846000000003</v>
      </c>
      <c r="AC1986" s="91"/>
    </row>
    <row r="1987" spans="1:29" s="4" customFormat="1" ht="15" customHeight="1">
      <c r="A1987" s="81" t="s">
        <v>2477</v>
      </c>
      <c r="B1987" s="90">
        <v>1012136330</v>
      </c>
      <c r="C1987" s="91">
        <f>SUM(U1987+AA1987)</f>
        <v>76.964380000000006</v>
      </c>
      <c r="D1987" s="92">
        <v>12185595</v>
      </c>
      <c r="E1987" s="90" t="s">
        <v>2249</v>
      </c>
      <c r="F1987" s="90" t="s">
        <v>3743</v>
      </c>
      <c r="G1987" s="90" t="s">
        <v>1750</v>
      </c>
      <c r="H1987" s="93" t="s">
        <v>2250</v>
      </c>
      <c r="I1987" s="94">
        <v>0</v>
      </c>
      <c r="J1987" s="94">
        <v>0</v>
      </c>
      <c r="K1987" s="95">
        <v>1.9970000000000002E-2</v>
      </c>
      <c r="L1987" s="96">
        <v>0.08</v>
      </c>
      <c r="M1987" s="96">
        <f t="shared" si="1632"/>
        <v>0</v>
      </c>
      <c r="N1987" s="96">
        <f t="shared" si="1633"/>
        <v>0</v>
      </c>
      <c r="O1987" s="96" t="s">
        <v>27</v>
      </c>
      <c r="P1987" s="443">
        <v>335917</v>
      </c>
      <c r="Q1987" s="98">
        <f>VLOOKUP(H1987,Devices!$A$2:$C$2077,3,FALSE)</f>
        <v>339771</v>
      </c>
      <c r="R1987" s="94">
        <f t="shared" si="1634"/>
        <v>3854</v>
      </c>
      <c r="S1987" s="94">
        <f t="shared" si="1649"/>
        <v>3854</v>
      </c>
      <c r="T1987" s="94"/>
      <c r="U1987" s="96">
        <f t="shared" si="1650"/>
        <v>76.964380000000006</v>
      </c>
      <c r="V1987" s="157">
        <v>0</v>
      </c>
      <c r="W1987" s="100">
        <f>VLOOKUP(H1987,Devices!$A$2:$D$2077,4,FALSE)</f>
        <v>0</v>
      </c>
      <c r="X1987" s="94">
        <f t="shared" si="1635"/>
        <v>0</v>
      </c>
      <c r="Y1987" s="94" t="str">
        <f>IF(X1987-J1987&gt;0,X1987-J1987,"0")</f>
        <v>0</v>
      </c>
      <c r="Z1987" s="94"/>
      <c r="AA1987" s="96" t="str">
        <f t="shared" si="1648"/>
        <v>0</v>
      </c>
      <c r="AB1987" s="91">
        <v>76.964380000000006</v>
      </c>
      <c r="AC1987" s="91"/>
    </row>
    <row r="1988" spans="1:29" s="4" customFormat="1" ht="15" customHeight="1">
      <c r="A1988" s="81" t="s">
        <v>2477</v>
      </c>
      <c r="B1988" s="90">
        <v>1013210580</v>
      </c>
      <c r="C1988" s="91">
        <f>SUM(U1988+AA1988)</f>
        <v>98.512010000000004</v>
      </c>
      <c r="D1988" s="92">
        <v>12840557</v>
      </c>
      <c r="E1988" s="90" t="s">
        <v>2355</v>
      </c>
      <c r="F1988" s="90" t="s">
        <v>2356</v>
      </c>
      <c r="G1988" s="90" t="s">
        <v>1155</v>
      </c>
      <c r="H1988" s="93" t="s">
        <v>2357</v>
      </c>
      <c r="I1988" s="94">
        <v>0</v>
      </c>
      <c r="J1988" s="94">
        <v>0</v>
      </c>
      <c r="K1988" s="95">
        <v>1.9970000000000002E-2</v>
      </c>
      <c r="L1988" s="96">
        <v>0.08</v>
      </c>
      <c r="M1988" s="96">
        <f t="shared" si="1632"/>
        <v>0</v>
      </c>
      <c r="N1988" s="96">
        <f t="shared" si="1633"/>
        <v>0</v>
      </c>
      <c r="O1988" s="96" t="s">
        <v>27</v>
      </c>
      <c r="P1988" s="443">
        <v>237646</v>
      </c>
      <c r="Q1988" s="98">
        <f>VLOOKUP(H1988,Devices!$A$2:$C$2077,3,FALSE)</f>
        <v>242579</v>
      </c>
      <c r="R1988" s="94">
        <f t="shared" si="1634"/>
        <v>4933</v>
      </c>
      <c r="S1988" s="94">
        <f t="shared" si="1649"/>
        <v>4933</v>
      </c>
      <c r="T1988" s="94"/>
      <c r="U1988" s="96">
        <f t="shared" si="1650"/>
        <v>98.512010000000004</v>
      </c>
      <c r="V1988" s="157">
        <v>0</v>
      </c>
      <c r="W1988" s="100">
        <f>VLOOKUP(H1988,Devices!$A$2:$D$2077,4,FALSE)</f>
        <v>0</v>
      </c>
      <c r="X1988" s="94">
        <f t="shared" si="1635"/>
        <v>0</v>
      </c>
      <c r="Y1988" s="94" t="str">
        <f>IF(X1988-J1988&gt;0,X1988-J1988,"0")</f>
        <v>0</v>
      </c>
      <c r="Z1988" s="94"/>
      <c r="AA1988" s="96" t="str">
        <f t="shared" si="1648"/>
        <v>0</v>
      </c>
      <c r="AB1988" s="91">
        <v>98.512010000000004</v>
      </c>
      <c r="AC1988" s="91"/>
    </row>
    <row r="1989" spans="1:29" s="4" customFormat="1" ht="15" customHeight="1">
      <c r="A1989" s="81" t="s">
        <v>3013</v>
      </c>
      <c r="B1989" s="90">
        <v>1012135990</v>
      </c>
      <c r="C1989" s="91">
        <f>SUM(U1989+AA1989)</f>
        <v>26.659950000000002</v>
      </c>
      <c r="D1989" s="294">
        <v>13064310</v>
      </c>
      <c r="E1989" s="90" t="s">
        <v>1711</v>
      </c>
      <c r="F1989" s="90" t="s">
        <v>3150</v>
      </c>
      <c r="G1989" s="90" t="s">
        <v>1762</v>
      </c>
      <c r="H1989" s="120" t="s">
        <v>2979</v>
      </c>
      <c r="I1989" s="94">
        <v>0</v>
      </c>
      <c r="J1989" s="94">
        <v>0</v>
      </c>
      <c r="K1989" s="95">
        <v>1.9970000000000002E-2</v>
      </c>
      <c r="L1989" s="96">
        <v>0.08</v>
      </c>
      <c r="M1989" s="96">
        <f t="shared" si="1632"/>
        <v>0</v>
      </c>
      <c r="N1989" s="96">
        <f t="shared" si="1633"/>
        <v>0</v>
      </c>
      <c r="O1989" s="96" t="s">
        <v>27</v>
      </c>
      <c r="P1989" s="443">
        <v>72752</v>
      </c>
      <c r="Q1989" s="98">
        <f>VLOOKUP(H1989,Devices!$A$2:$C$2077,3,FALSE)</f>
        <v>74087</v>
      </c>
      <c r="R1989" s="94">
        <f t="shared" si="1634"/>
        <v>1335</v>
      </c>
      <c r="S1989" s="94">
        <f t="shared" si="1649"/>
        <v>1335</v>
      </c>
      <c r="T1989" s="94"/>
      <c r="U1989" s="96">
        <f t="shared" si="1650"/>
        <v>26.659950000000002</v>
      </c>
      <c r="V1989" s="99">
        <v>101183</v>
      </c>
      <c r="W1989" s="100">
        <f>VLOOKUP(H1989,Devices!$A$2:$D$2077,4,FALSE)</f>
        <v>103634</v>
      </c>
      <c r="X1989" s="94">
        <f t="shared" si="1635"/>
        <v>2451</v>
      </c>
      <c r="Y1989" s="94">
        <f>IF(X1989-J1989&gt;0,X1989-J1989,"0")</f>
        <v>2451</v>
      </c>
      <c r="Z1989" s="94"/>
      <c r="AA1989" s="96" t="str">
        <f t="shared" si="1648"/>
        <v>0</v>
      </c>
      <c r="AB1989" s="91">
        <v>26.659950000000002</v>
      </c>
      <c r="AC1989" s="91"/>
    </row>
    <row r="1990" spans="1:29" s="4" customFormat="1" ht="15" customHeight="1">
      <c r="A1990" s="81" t="s">
        <v>3014</v>
      </c>
      <c r="B1990" s="90">
        <v>1012135970</v>
      </c>
      <c r="C1990" s="91">
        <f>SUM(U1990+AA1990)</f>
        <v>17.733360000000001</v>
      </c>
      <c r="D1990" s="92">
        <v>12356012</v>
      </c>
      <c r="E1990" s="90" t="s">
        <v>1711</v>
      </c>
      <c r="F1990" s="90" t="s">
        <v>2495</v>
      </c>
      <c r="G1990" s="90" t="s">
        <v>2280</v>
      </c>
      <c r="H1990" s="93" t="s">
        <v>2977</v>
      </c>
      <c r="I1990" s="94">
        <v>0</v>
      </c>
      <c r="J1990" s="94">
        <v>0</v>
      </c>
      <c r="K1990" s="95">
        <v>1.9970000000000002E-2</v>
      </c>
      <c r="L1990" s="96">
        <v>0.08</v>
      </c>
      <c r="M1990" s="96">
        <f t="shared" si="1632"/>
        <v>0</v>
      </c>
      <c r="N1990" s="96">
        <f t="shared" si="1633"/>
        <v>0</v>
      </c>
      <c r="O1990" s="96" t="s">
        <v>27</v>
      </c>
      <c r="P1990" s="97">
        <v>33079</v>
      </c>
      <c r="Q1990" s="98">
        <f>VLOOKUP(H1990,Devices!$A$2:$C$2077,3,FALSE)</f>
        <v>33967</v>
      </c>
      <c r="R1990" s="94">
        <f t="shared" si="1634"/>
        <v>888</v>
      </c>
      <c r="S1990" s="94"/>
      <c r="T1990" s="94">
        <f t="shared" ref="T1990:T1997" si="1651">IF(R1990-I1990&gt;0, R1990-I1990,"0")</f>
        <v>888</v>
      </c>
      <c r="U1990" s="96">
        <f t="shared" ref="U1990:U1997" si="1652">IF(T1990&gt;0,T1990*K1990,"0")</f>
        <v>17.733360000000001</v>
      </c>
      <c r="V1990" s="99">
        <v>0</v>
      </c>
      <c r="W1990" s="100">
        <v>0</v>
      </c>
      <c r="X1990" s="94">
        <f t="shared" si="1635"/>
        <v>0</v>
      </c>
      <c r="Y1990" s="94"/>
      <c r="Z1990" s="94" t="str">
        <f t="shared" ref="Z1990:Z1997" si="1653">IF(X1990-J1990&gt;0,X1990-J1990,"0")</f>
        <v>0</v>
      </c>
      <c r="AA1990" s="96">
        <f t="shared" si="1648"/>
        <v>0</v>
      </c>
      <c r="AB1990" s="91">
        <v>17.733360000000001</v>
      </c>
      <c r="AC1990" s="91"/>
    </row>
    <row r="1991" spans="1:29" s="4" customFormat="1" ht="15" customHeight="1">
      <c r="A1991" s="81" t="s">
        <v>3100</v>
      </c>
      <c r="B1991" s="90">
        <v>1012135990</v>
      </c>
      <c r="C1991" s="91">
        <f>SUM(U1991+AA1991)</f>
        <v>0.11982000000000001</v>
      </c>
      <c r="D1991" s="92">
        <v>12356024</v>
      </c>
      <c r="E1991" s="90" t="s">
        <v>1711</v>
      </c>
      <c r="F1991" s="90" t="s">
        <v>3101</v>
      </c>
      <c r="G1991" s="90" t="s">
        <v>3102</v>
      </c>
      <c r="H1991" s="93" t="s">
        <v>3046</v>
      </c>
      <c r="I1991" s="94">
        <v>0</v>
      </c>
      <c r="J1991" s="94">
        <v>0</v>
      </c>
      <c r="K1991" s="95">
        <v>1.9970000000000002E-2</v>
      </c>
      <c r="L1991" s="96">
        <v>0.08</v>
      </c>
      <c r="M1991" s="96">
        <f t="shared" si="1632"/>
        <v>0</v>
      </c>
      <c r="N1991" s="96">
        <f t="shared" si="1633"/>
        <v>0</v>
      </c>
      <c r="O1991" s="96" t="s">
        <v>27</v>
      </c>
      <c r="P1991" s="97">
        <v>19901</v>
      </c>
      <c r="Q1991" s="98">
        <f>VLOOKUP(H1991,Devices!$A$2:$C$2077,3,FALSE)</f>
        <v>19907</v>
      </c>
      <c r="R1991" s="94">
        <f t="shared" si="1634"/>
        <v>6</v>
      </c>
      <c r="S1991" s="94"/>
      <c r="T1991" s="94">
        <f t="shared" si="1651"/>
        <v>6</v>
      </c>
      <c r="U1991" s="96">
        <f t="shared" si="1652"/>
        <v>0.11982000000000001</v>
      </c>
      <c r="V1991" s="99">
        <v>0</v>
      </c>
      <c r="W1991" s="100">
        <v>0</v>
      </c>
      <c r="X1991" s="94">
        <f t="shared" si="1635"/>
        <v>0</v>
      </c>
      <c r="Y1991" s="94"/>
      <c r="Z1991" s="94" t="str">
        <f t="shared" si="1653"/>
        <v>0</v>
      </c>
      <c r="AA1991" s="96">
        <f t="shared" si="1648"/>
        <v>0</v>
      </c>
      <c r="AB1991" s="91">
        <v>0.11982000000000001</v>
      </c>
      <c r="AC1991" s="91"/>
    </row>
    <row r="1992" spans="1:29" s="4" customFormat="1" ht="15" customHeight="1">
      <c r="A1992" s="81" t="s">
        <v>3103</v>
      </c>
      <c r="B1992" s="90">
        <v>1012135990</v>
      </c>
      <c r="C1992" s="91">
        <f>SUM(U1992+AA1992)</f>
        <v>96.597590000000011</v>
      </c>
      <c r="D1992" s="92">
        <v>12356020</v>
      </c>
      <c r="E1992" s="90" t="s">
        <v>1711</v>
      </c>
      <c r="F1992" s="90" t="s">
        <v>3104</v>
      </c>
      <c r="G1992" s="90" t="s">
        <v>2296</v>
      </c>
      <c r="H1992" s="93" t="s">
        <v>3048</v>
      </c>
      <c r="I1992" s="94">
        <v>0</v>
      </c>
      <c r="J1992" s="94">
        <v>0</v>
      </c>
      <c r="K1992" s="95">
        <v>1.9970000000000002E-2</v>
      </c>
      <c r="L1992" s="96">
        <v>0.08</v>
      </c>
      <c r="M1992" s="96">
        <f t="shared" si="1632"/>
        <v>0</v>
      </c>
      <c r="N1992" s="96">
        <f t="shared" si="1633"/>
        <v>0</v>
      </c>
      <c r="O1992" s="96" t="s">
        <v>27</v>
      </c>
      <c r="P1992" s="97">
        <v>29624</v>
      </c>
      <c r="Q1992" s="98">
        <f>VLOOKUP(H1992,Devices!$A$2:$C$2077,3,FALSE)</f>
        <v>30371</v>
      </c>
      <c r="R1992" s="94">
        <f t="shared" si="1634"/>
        <v>747</v>
      </c>
      <c r="S1992" s="94"/>
      <c r="T1992" s="94">
        <f t="shared" si="1651"/>
        <v>747</v>
      </c>
      <c r="U1992" s="96">
        <f t="shared" si="1652"/>
        <v>14.917590000000001</v>
      </c>
      <c r="V1992" s="99">
        <v>22722</v>
      </c>
      <c r="W1992" s="100">
        <f>VLOOKUP(H1992,Devices!$A$2:$D$2077,4,FALSE)</f>
        <v>23743</v>
      </c>
      <c r="X1992" s="94">
        <f t="shared" si="1635"/>
        <v>1021</v>
      </c>
      <c r="Y1992" s="94"/>
      <c r="Z1992" s="94">
        <f t="shared" si="1653"/>
        <v>1021</v>
      </c>
      <c r="AA1992" s="96">
        <f t="shared" si="1648"/>
        <v>81.680000000000007</v>
      </c>
      <c r="AB1992" s="91">
        <v>96.597590000000011</v>
      </c>
      <c r="AC1992" s="91"/>
    </row>
    <row r="1993" spans="1:29" s="4" customFormat="1" ht="15" customHeight="1">
      <c r="A1993" s="81" t="s">
        <v>3103</v>
      </c>
      <c r="B1993" s="90">
        <v>1012135990</v>
      </c>
      <c r="C1993" s="91">
        <f>SUM(U1993+AA1993)</f>
        <v>71.409590000000009</v>
      </c>
      <c r="D1993" s="92">
        <v>12356021</v>
      </c>
      <c r="E1993" s="90" t="s">
        <v>1711</v>
      </c>
      <c r="F1993" s="90" t="s">
        <v>3104</v>
      </c>
      <c r="G1993" s="90" t="s">
        <v>2296</v>
      </c>
      <c r="H1993" s="93" t="s">
        <v>3047</v>
      </c>
      <c r="I1993" s="94">
        <v>0</v>
      </c>
      <c r="J1993" s="94">
        <v>0</v>
      </c>
      <c r="K1993" s="95">
        <v>1.9970000000000002E-2</v>
      </c>
      <c r="L1993" s="96">
        <v>0.08</v>
      </c>
      <c r="M1993" s="96">
        <f t="shared" si="1632"/>
        <v>0</v>
      </c>
      <c r="N1993" s="96">
        <f t="shared" si="1633"/>
        <v>0</v>
      </c>
      <c r="O1993" s="96" t="s">
        <v>27</v>
      </c>
      <c r="P1993" s="97">
        <v>33100</v>
      </c>
      <c r="Q1993" s="98">
        <f>VLOOKUP(H1993,Devices!$A$2:$C$2077,3,FALSE)</f>
        <v>33447</v>
      </c>
      <c r="R1993" s="94">
        <f>Q1993-P1993</f>
        <v>347</v>
      </c>
      <c r="S1993" s="94"/>
      <c r="T1993" s="94">
        <f t="shared" si="1651"/>
        <v>347</v>
      </c>
      <c r="U1993" s="96">
        <f t="shared" si="1652"/>
        <v>6.9295900000000001</v>
      </c>
      <c r="V1993" s="99">
        <v>28986</v>
      </c>
      <c r="W1993" s="100">
        <f>VLOOKUP(H1993,Devices!$A$2:$D$2077,4,FALSE)</f>
        <v>29792</v>
      </c>
      <c r="X1993" s="94">
        <f>W1993-V1993</f>
        <v>806</v>
      </c>
      <c r="Y1993" s="94"/>
      <c r="Z1993" s="94">
        <f t="shared" si="1653"/>
        <v>806</v>
      </c>
      <c r="AA1993" s="96">
        <f t="shared" si="1648"/>
        <v>64.48</v>
      </c>
      <c r="AB1993" s="91">
        <v>71.409590000000009</v>
      </c>
      <c r="AC1993" s="91"/>
    </row>
    <row r="1994" spans="1:29" s="4" customFormat="1" ht="15" customHeight="1">
      <c r="A1994" s="81" t="s">
        <v>3103</v>
      </c>
      <c r="B1994" s="90">
        <v>1012135990</v>
      </c>
      <c r="C1994" s="91">
        <f>SUM(U1994+AA1994)</f>
        <v>36.784740000000006</v>
      </c>
      <c r="D1994" s="92">
        <v>17075703</v>
      </c>
      <c r="E1994" s="90" t="s">
        <v>1711</v>
      </c>
      <c r="F1994" s="90" t="s">
        <v>3105</v>
      </c>
      <c r="G1994" s="90" t="s">
        <v>2618</v>
      </c>
      <c r="H1994" s="93" t="s">
        <v>3045</v>
      </c>
      <c r="I1994" s="94">
        <v>0</v>
      </c>
      <c r="J1994" s="94">
        <v>0</v>
      </c>
      <c r="K1994" s="95">
        <v>1.9970000000000002E-2</v>
      </c>
      <c r="L1994" s="96">
        <v>0.08</v>
      </c>
      <c r="M1994" s="96">
        <f t="shared" si="1632"/>
        <v>0</v>
      </c>
      <c r="N1994" s="96">
        <f t="shared" si="1633"/>
        <v>0</v>
      </c>
      <c r="O1994" s="96" t="s">
        <v>27</v>
      </c>
      <c r="P1994" s="97">
        <v>155364</v>
      </c>
      <c r="Q1994" s="98">
        <f>VLOOKUP(H1994,Devices!$A$2:$C$2077,3,FALSE)</f>
        <v>157206</v>
      </c>
      <c r="R1994" s="94">
        <f>Q1994-P1994</f>
        <v>1842</v>
      </c>
      <c r="S1994" s="94"/>
      <c r="T1994" s="94">
        <f t="shared" si="1651"/>
        <v>1842</v>
      </c>
      <c r="U1994" s="96">
        <f t="shared" si="1652"/>
        <v>36.784740000000006</v>
      </c>
      <c r="V1994" s="99">
        <v>0</v>
      </c>
      <c r="W1994" s="100">
        <f>VLOOKUP(H1994,Devices!$A$2:$D$2077,4,FALSE)</f>
        <v>0</v>
      </c>
      <c r="X1994" s="94">
        <f>W1994-V1994</f>
        <v>0</v>
      </c>
      <c r="Y1994" s="94"/>
      <c r="Z1994" s="94" t="str">
        <f t="shared" si="1653"/>
        <v>0</v>
      </c>
      <c r="AA1994" s="96">
        <f t="shared" si="1648"/>
        <v>0</v>
      </c>
      <c r="AB1994" s="91">
        <v>36.784740000000006</v>
      </c>
      <c r="AC1994" s="91"/>
    </row>
    <row r="1995" spans="1:29" s="4" customFormat="1" ht="15" customHeight="1">
      <c r="A1995" s="81" t="s">
        <v>3103</v>
      </c>
      <c r="B1995" s="90">
        <v>1012135990</v>
      </c>
      <c r="C1995" s="91">
        <f>SUM(U1995+AA1995)</f>
        <v>127.32872</v>
      </c>
      <c r="D1995" s="92">
        <v>12356023</v>
      </c>
      <c r="E1995" s="90" t="s">
        <v>1711</v>
      </c>
      <c r="F1995" s="90" t="s">
        <v>3106</v>
      </c>
      <c r="G1995" s="90" t="s">
        <v>2280</v>
      </c>
      <c r="H1995" s="93" t="s">
        <v>3051</v>
      </c>
      <c r="I1995" s="94">
        <v>0</v>
      </c>
      <c r="J1995" s="94">
        <v>0</v>
      </c>
      <c r="K1995" s="95">
        <v>1.9970000000000002E-2</v>
      </c>
      <c r="L1995" s="96">
        <v>0.08</v>
      </c>
      <c r="M1995" s="96">
        <f t="shared" si="1632"/>
        <v>0</v>
      </c>
      <c r="N1995" s="96">
        <f t="shared" si="1633"/>
        <v>0</v>
      </c>
      <c r="O1995" s="96" t="s">
        <v>27</v>
      </c>
      <c r="P1995" s="97">
        <v>245393</v>
      </c>
      <c r="Q1995" s="98">
        <f>VLOOKUP(H1995,Devices!$A$2:$C$2077,3,FALSE)</f>
        <v>251769</v>
      </c>
      <c r="R1995" s="94">
        <f>Q1995-P1995</f>
        <v>6376</v>
      </c>
      <c r="S1995" s="94"/>
      <c r="T1995" s="94">
        <f t="shared" si="1651"/>
        <v>6376</v>
      </c>
      <c r="U1995" s="96">
        <f t="shared" si="1652"/>
        <v>127.32872</v>
      </c>
      <c r="V1995" s="99">
        <v>0</v>
      </c>
      <c r="W1995" s="100">
        <v>0</v>
      </c>
      <c r="X1995" s="94">
        <f>W1995-V1995</f>
        <v>0</v>
      </c>
      <c r="Y1995" s="94"/>
      <c r="Z1995" s="94" t="str">
        <f t="shared" si="1653"/>
        <v>0</v>
      </c>
      <c r="AA1995" s="96">
        <f t="shared" si="1648"/>
        <v>0</v>
      </c>
      <c r="AB1995" s="91">
        <v>127.32872</v>
      </c>
      <c r="AC1995" s="91"/>
    </row>
    <row r="1996" spans="1:29" s="4" customFormat="1" ht="15" customHeight="1">
      <c r="A1996" s="81" t="s">
        <v>3131</v>
      </c>
      <c r="B1996" s="90">
        <v>1012135810</v>
      </c>
      <c r="C1996" s="91">
        <f>SUM(U1996+AA1996)</f>
        <v>55.678080000000001</v>
      </c>
      <c r="D1996" s="92">
        <v>12356033</v>
      </c>
      <c r="E1996" s="90" t="s">
        <v>1711</v>
      </c>
      <c r="F1996" s="90" t="s">
        <v>2499</v>
      </c>
      <c r="G1996" s="90" t="s">
        <v>2296</v>
      </c>
      <c r="H1996" s="93" t="s">
        <v>3132</v>
      </c>
      <c r="I1996" s="94">
        <v>0</v>
      </c>
      <c r="J1996" s="94">
        <v>0</v>
      </c>
      <c r="K1996" s="95">
        <v>1.9970000000000002E-2</v>
      </c>
      <c r="L1996" s="96">
        <v>0.08</v>
      </c>
      <c r="M1996" s="96">
        <f t="shared" si="1632"/>
        <v>0</v>
      </c>
      <c r="N1996" s="96">
        <f t="shared" si="1633"/>
        <v>0</v>
      </c>
      <c r="O1996" s="96" t="s">
        <v>27</v>
      </c>
      <c r="P1996" s="187">
        <v>3422</v>
      </c>
      <c r="Q1996" s="98">
        <f>VLOOKUP(H1996,Devices!$A$2:$C$2077,3,FALSE)</f>
        <v>3486</v>
      </c>
      <c r="R1996" s="94">
        <f>Q1996-P1996</f>
        <v>64</v>
      </c>
      <c r="S1996" s="94"/>
      <c r="T1996" s="94">
        <f t="shared" si="1651"/>
        <v>64</v>
      </c>
      <c r="U1996" s="96">
        <f t="shared" si="1652"/>
        <v>1.2780800000000001</v>
      </c>
      <c r="V1996" s="99">
        <v>9516</v>
      </c>
      <c r="W1996" s="100">
        <f>VLOOKUP(H1996,Devices!$A$2:$D$2077,4,FALSE)</f>
        <v>10196</v>
      </c>
      <c r="X1996" s="94">
        <f>W1996-V1996</f>
        <v>680</v>
      </c>
      <c r="Y1996" s="94"/>
      <c r="Z1996" s="94">
        <f t="shared" si="1653"/>
        <v>680</v>
      </c>
      <c r="AA1996" s="96">
        <f t="shared" si="1648"/>
        <v>54.4</v>
      </c>
      <c r="AB1996" s="91">
        <v>55.678080000000001</v>
      </c>
      <c r="AC1996" s="221"/>
    </row>
    <row r="1997" spans="1:29" s="4" customFormat="1" ht="15" customHeight="1">
      <c r="A1997" s="81" t="s">
        <v>3131</v>
      </c>
      <c r="B1997" s="90">
        <v>1012135810</v>
      </c>
      <c r="C1997" s="91">
        <f>SUM(U1997+AA1997)</f>
        <v>37.075380000000003</v>
      </c>
      <c r="D1997" s="92">
        <v>12356034</v>
      </c>
      <c r="E1997" s="90" t="s">
        <v>1711</v>
      </c>
      <c r="F1997" s="90" t="s">
        <v>2500</v>
      </c>
      <c r="G1997" s="90" t="s">
        <v>2296</v>
      </c>
      <c r="H1997" s="93" t="s">
        <v>3133</v>
      </c>
      <c r="I1997" s="94">
        <v>0</v>
      </c>
      <c r="J1997" s="94">
        <v>0</v>
      </c>
      <c r="K1997" s="95">
        <v>1.9970000000000002E-2</v>
      </c>
      <c r="L1997" s="96">
        <v>0.08</v>
      </c>
      <c r="M1997" s="96">
        <f t="shared" si="1632"/>
        <v>0</v>
      </c>
      <c r="N1997" s="96">
        <f t="shared" si="1633"/>
        <v>0</v>
      </c>
      <c r="O1997" s="96" t="s">
        <v>27</v>
      </c>
      <c r="P1997" s="187">
        <v>6974</v>
      </c>
      <c r="Q1997" s="98">
        <f>VLOOKUP(H1997,Devices!$A$2:$C$2077,3,FALSE)</f>
        <v>7128</v>
      </c>
      <c r="R1997" s="94">
        <f>Q1997-P1997</f>
        <v>154</v>
      </c>
      <c r="S1997" s="94"/>
      <c r="T1997" s="94">
        <f t="shared" si="1651"/>
        <v>154</v>
      </c>
      <c r="U1997" s="96">
        <f t="shared" si="1652"/>
        <v>3.0753800000000004</v>
      </c>
      <c r="V1997" s="99">
        <v>17245</v>
      </c>
      <c r="W1997" s="100">
        <f>VLOOKUP(H1997,Devices!$A$2:$D$2077,4,FALSE)</f>
        <v>17670</v>
      </c>
      <c r="X1997" s="94">
        <f>W1997-V1997</f>
        <v>425</v>
      </c>
      <c r="Y1997" s="94"/>
      <c r="Z1997" s="94">
        <f t="shared" si="1653"/>
        <v>425</v>
      </c>
      <c r="AA1997" s="96">
        <f t="shared" si="1648"/>
        <v>34</v>
      </c>
      <c r="AB1997" s="91">
        <v>37.075380000000003</v>
      </c>
      <c r="AC1997" s="221"/>
    </row>
    <row r="1998" spans="1:29" s="4" customFormat="1" ht="15" customHeight="1">
      <c r="A1998" s="81"/>
      <c r="B1998" s="90">
        <v>1012135790</v>
      </c>
      <c r="C1998" s="91"/>
      <c r="D1998" s="92"/>
      <c r="E1998" s="90" t="s">
        <v>1711</v>
      </c>
      <c r="F1998" s="90"/>
      <c r="G1998" s="90"/>
      <c r="H1998" s="93"/>
      <c r="I1998" s="94"/>
      <c r="J1998" s="94"/>
      <c r="K1998" s="95"/>
      <c r="L1998" s="96"/>
      <c r="M1998" s="96"/>
      <c r="N1998" s="96"/>
      <c r="O1998" s="96"/>
      <c r="P1998" s="187"/>
      <c r="Q1998" s="98"/>
      <c r="R1998" s="94"/>
      <c r="S1998" s="94"/>
      <c r="T1998" s="94"/>
      <c r="U1998" s="96"/>
      <c r="V1998" s="99"/>
      <c r="W1998" s="100"/>
      <c r="X1998" s="94"/>
      <c r="Y1998" s="94"/>
      <c r="Z1998" s="94"/>
      <c r="AA1998" s="96"/>
      <c r="AB1998" s="91"/>
      <c r="AC1998" s="91"/>
    </row>
    <row r="1999" spans="1:29" s="4" customFormat="1" ht="15" customHeight="1">
      <c r="A1999" s="81" t="s">
        <v>3233</v>
      </c>
      <c r="B1999" s="90">
        <v>1012135810</v>
      </c>
      <c r="C1999" s="91">
        <f>SUM(U1999+AA1999)</f>
        <v>188.96512000000001</v>
      </c>
      <c r="D1999" s="92">
        <v>12356054</v>
      </c>
      <c r="E1999" s="90" t="s">
        <v>1711</v>
      </c>
      <c r="F1999" s="90" t="s">
        <v>4804</v>
      </c>
      <c r="G1999" s="90" t="s">
        <v>1971</v>
      </c>
      <c r="H1999" s="93" t="s">
        <v>3213</v>
      </c>
      <c r="I1999" s="94">
        <v>0</v>
      </c>
      <c r="J1999" s="94">
        <v>0</v>
      </c>
      <c r="K1999" s="95">
        <v>1.9970000000000002E-2</v>
      </c>
      <c r="L1999" s="96">
        <v>0.08</v>
      </c>
      <c r="M1999" s="96">
        <f t="shared" ref="M1999:N2002" si="1654">I1999*K1999</f>
        <v>0</v>
      </c>
      <c r="N1999" s="96">
        <f t="shared" si="1654"/>
        <v>0</v>
      </c>
      <c r="O1999" s="96" t="s">
        <v>27</v>
      </c>
      <c r="P1999" s="97">
        <v>121208</v>
      </c>
      <c r="Q1999" s="98">
        <f>VLOOKUP(H1999,Devices!$A$2:$C$2077,3,FALSE)</f>
        <v>123704</v>
      </c>
      <c r="R1999" s="94">
        <f>Q1999-P1999</f>
        <v>2496</v>
      </c>
      <c r="S1999" s="94"/>
      <c r="T1999" s="94">
        <f>IF(R1999-I1999&gt;0, R1999-I1999,"0")</f>
        <v>2496</v>
      </c>
      <c r="U1999" s="96">
        <f>IF(T1999&gt;0,T1999*K1999,"0")</f>
        <v>49.845120000000001</v>
      </c>
      <c r="V1999" s="99">
        <v>34718</v>
      </c>
      <c r="W1999" s="100">
        <f>VLOOKUP(H1999,Devices!$A$2:$D$2077,4,FALSE)</f>
        <v>36457</v>
      </c>
      <c r="X1999" s="94">
        <f>W1999-V1999</f>
        <v>1739</v>
      </c>
      <c r="Y1999" s="94"/>
      <c r="Z1999" s="94">
        <f>IF(X1999-J1999&gt;0,X1999-J1999,"0")</f>
        <v>1739</v>
      </c>
      <c r="AA1999" s="96">
        <f>IF(Z1999&gt;0,Z1999*L1999,"0")</f>
        <v>139.12</v>
      </c>
      <c r="AB1999" s="91">
        <v>188.96512000000001</v>
      </c>
      <c r="AC1999" s="221"/>
    </row>
    <row r="2000" spans="1:29" s="4" customFormat="1" ht="15" customHeight="1">
      <c r="A2000" s="81" t="s">
        <v>3382</v>
      </c>
      <c r="B2000" s="90">
        <v>1012135990</v>
      </c>
      <c r="C2000" s="91">
        <f>SUM(U2000+AA2000)</f>
        <v>71.259770000000003</v>
      </c>
      <c r="D2000" s="92">
        <v>12355711</v>
      </c>
      <c r="E2000" s="90" t="s">
        <v>1711</v>
      </c>
      <c r="F2000" s="90" t="s">
        <v>2478</v>
      </c>
      <c r="G2000" s="90" t="s">
        <v>1971</v>
      </c>
      <c r="H2000" s="93" t="s">
        <v>2479</v>
      </c>
      <c r="I2000" s="94">
        <v>0</v>
      </c>
      <c r="J2000" s="94">
        <v>0</v>
      </c>
      <c r="K2000" s="95">
        <v>1.9970000000000002E-2</v>
      </c>
      <c r="L2000" s="96">
        <v>0.08</v>
      </c>
      <c r="M2000" s="96">
        <f t="shared" si="1654"/>
        <v>0</v>
      </c>
      <c r="N2000" s="96">
        <f t="shared" si="1654"/>
        <v>0</v>
      </c>
      <c r="O2000" s="96" t="s">
        <v>27</v>
      </c>
      <c r="P2000" s="97">
        <v>62893</v>
      </c>
      <c r="Q2000" s="98">
        <f>VLOOKUP(H2000,Devices!$A$2:$C$2077,3,FALSE)</f>
        <v>64234</v>
      </c>
      <c r="R2000" s="94">
        <f>Q2000-P2000</f>
        <v>1341</v>
      </c>
      <c r="S2000" s="94"/>
      <c r="T2000" s="94">
        <f>IF(R2000-I2000&gt;0, R2000-I2000,"0")</f>
        <v>1341</v>
      </c>
      <c r="U2000" s="96">
        <f>IF(T2000&gt;0,T2000*K2000,"0")</f>
        <v>26.779770000000003</v>
      </c>
      <c r="V2000" s="99">
        <v>40627</v>
      </c>
      <c r="W2000" s="100">
        <f>VLOOKUP(H2000,Devices!$A$2:$D$2077,4,FALSE)</f>
        <v>41183</v>
      </c>
      <c r="X2000" s="94">
        <f>W2000-V2000</f>
        <v>556</v>
      </c>
      <c r="Y2000" s="94"/>
      <c r="Z2000" s="94">
        <f>IF(X2000-J2000&gt;0,X2000-J2000,"0")</f>
        <v>556</v>
      </c>
      <c r="AA2000" s="96">
        <f>IF(Z2000&gt;0,Z2000*L2000,"0")</f>
        <v>44.480000000000004</v>
      </c>
      <c r="AB2000" s="91">
        <v>71.259770000000003</v>
      </c>
      <c r="AC2000" s="91"/>
    </row>
    <row r="2001" spans="1:29" s="4" customFormat="1" ht="15" customHeight="1">
      <c r="A2001" s="81" t="s">
        <v>3509</v>
      </c>
      <c r="B2001" s="90">
        <v>1012141470</v>
      </c>
      <c r="C2001" s="91">
        <f>SUM(U2001+AA2001)</f>
        <v>254.22032999999999</v>
      </c>
      <c r="D2001" s="92">
        <v>13218284</v>
      </c>
      <c r="E2001" s="90" t="s">
        <v>1711</v>
      </c>
      <c r="F2001" s="90" t="s">
        <v>5652</v>
      </c>
      <c r="G2001" s="90" t="s">
        <v>3423</v>
      </c>
      <c r="H2001" s="93" t="s">
        <v>5315</v>
      </c>
      <c r="I2001" s="94">
        <v>0</v>
      </c>
      <c r="J2001" s="94">
        <v>0</v>
      </c>
      <c r="K2001" s="95">
        <v>1.9970000000000002E-2</v>
      </c>
      <c r="L2001" s="96">
        <v>0.08</v>
      </c>
      <c r="M2001" s="96">
        <f t="shared" si="1654"/>
        <v>0</v>
      </c>
      <c r="N2001" s="96">
        <f t="shared" si="1654"/>
        <v>0</v>
      </c>
      <c r="O2001" s="96" t="s">
        <v>27</v>
      </c>
      <c r="P2001" s="97">
        <v>375725</v>
      </c>
      <c r="Q2001" s="98">
        <f>VLOOKUP(H2001,Devices!$A$2:$C$2077,3,FALSE)</f>
        <v>379714</v>
      </c>
      <c r="R2001" s="94">
        <f>Q2001-P2001</f>
        <v>3989</v>
      </c>
      <c r="S2001" s="94"/>
      <c r="T2001" s="94">
        <f>IF(R2001-I2001&gt;0, R2001-I2001,"0")</f>
        <v>3989</v>
      </c>
      <c r="U2001" s="96">
        <f>IF(T2001&gt;0,T2001*K2001,"0")</f>
        <v>79.660330000000002</v>
      </c>
      <c r="V2001" s="99">
        <v>93910</v>
      </c>
      <c r="W2001" s="100">
        <f>VLOOKUP(H2001,Devices!$A$2:$D$2077,4,FALSE)</f>
        <v>96092</v>
      </c>
      <c r="X2001" s="94">
        <f>W2001-V2001</f>
        <v>2182</v>
      </c>
      <c r="Y2001" s="94"/>
      <c r="Z2001" s="94">
        <f>IF(X2001-J2001&gt;0,X2001-J2001,"0")</f>
        <v>2182</v>
      </c>
      <c r="AA2001" s="96">
        <f>IF(Z2001&gt;0,Z2001*L2001,"0")</f>
        <v>174.56</v>
      </c>
      <c r="AB2001" s="91">
        <v>254.22032999999999</v>
      </c>
      <c r="AC2001" s="91"/>
    </row>
    <row r="2002" spans="1:29" s="4" customFormat="1" ht="15" customHeight="1">
      <c r="A2002" s="81" t="s">
        <v>3509</v>
      </c>
      <c r="B2002" s="90">
        <v>1012135980</v>
      </c>
      <c r="C2002" s="91">
        <f>SUM(U2002+AA2002)</f>
        <v>202.83278999999999</v>
      </c>
      <c r="D2002" s="92">
        <v>13217709</v>
      </c>
      <c r="E2002" s="90" t="s">
        <v>1711</v>
      </c>
      <c r="F2002" s="90" t="s">
        <v>3510</v>
      </c>
      <c r="G2002" s="90" t="s">
        <v>3511</v>
      </c>
      <c r="H2002" s="93" t="s">
        <v>3512</v>
      </c>
      <c r="I2002" s="94">
        <v>0</v>
      </c>
      <c r="J2002" s="94">
        <v>0</v>
      </c>
      <c r="K2002" s="95">
        <v>1.9970000000000002E-2</v>
      </c>
      <c r="L2002" s="96">
        <v>0.08</v>
      </c>
      <c r="M2002" s="96">
        <f t="shared" si="1654"/>
        <v>0</v>
      </c>
      <c r="N2002" s="96">
        <f t="shared" si="1654"/>
        <v>0</v>
      </c>
      <c r="O2002" s="96" t="s">
        <v>27</v>
      </c>
      <c r="P2002" s="97">
        <v>68437</v>
      </c>
      <c r="Q2002" s="98">
        <f>VLOOKUP(H2002,Devices!$A$2:$C$2077,3,FALSE)</f>
        <v>69344</v>
      </c>
      <c r="R2002" s="94">
        <f>Q2002-P2002</f>
        <v>907</v>
      </c>
      <c r="S2002" s="94"/>
      <c r="T2002" s="94">
        <f>IF(R2002-I2002&gt;0, R2002-I2002,"0")</f>
        <v>907</v>
      </c>
      <c r="U2002" s="96">
        <f>IF(T2002&gt;0,T2002*K2002,"0")</f>
        <v>18.11279</v>
      </c>
      <c r="V2002" s="99">
        <v>73704</v>
      </c>
      <c r="W2002" s="100">
        <f>VLOOKUP(H2002,Devices!$A$2:$D$2077,4,FALSE)</f>
        <v>76013</v>
      </c>
      <c r="X2002" s="94">
        <f>W2002-V2002</f>
        <v>2309</v>
      </c>
      <c r="Y2002" s="94"/>
      <c r="Z2002" s="94">
        <f>IF(X2002-J2002&gt;0,X2002-J2002,"0")</f>
        <v>2309</v>
      </c>
      <c r="AA2002" s="96">
        <f>IF(Z2002&gt;0,Z2002*L2002,"0")</f>
        <v>184.72</v>
      </c>
      <c r="AB2002" s="91">
        <v>202.83278999999999</v>
      </c>
      <c r="AC2002" s="91"/>
    </row>
    <row r="2003" spans="1:29" s="4" customFormat="1" ht="15" customHeight="1">
      <c r="A2003" s="81"/>
      <c r="B2003" s="90">
        <v>1012135840</v>
      </c>
      <c r="C2003" s="91"/>
      <c r="D2003" s="92"/>
      <c r="E2003" s="90"/>
      <c r="F2003" s="90"/>
      <c r="G2003" s="90"/>
      <c r="H2003" s="93"/>
      <c r="I2003" s="94"/>
      <c r="J2003" s="94"/>
      <c r="K2003" s="95"/>
      <c r="L2003" s="96"/>
      <c r="M2003" s="96"/>
      <c r="N2003" s="96"/>
      <c r="O2003" s="96"/>
      <c r="P2003" s="97"/>
      <c r="Q2003" s="98"/>
      <c r="R2003" s="94"/>
      <c r="S2003" s="94"/>
      <c r="T2003" s="94"/>
      <c r="U2003" s="96"/>
      <c r="V2003" s="99"/>
      <c r="W2003" s="100"/>
      <c r="X2003" s="94"/>
      <c r="Y2003" s="94"/>
      <c r="Z2003" s="94"/>
      <c r="AA2003" s="96"/>
      <c r="AB2003" s="91"/>
      <c r="AC2003" s="91"/>
    </row>
    <row r="2004" spans="1:29" s="4" customFormat="1" ht="15" customHeight="1">
      <c r="A2004" s="81" t="s">
        <v>3561</v>
      </c>
      <c r="B2004" s="90">
        <v>1013210560</v>
      </c>
      <c r="C2004" s="91">
        <f>SUM(U2004+AA2004)</f>
        <v>129.82497000000001</v>
      </c>
      <c r="D2004" s="92">
        <v>13218244</v>
      </c>
      <c r="E2004" s="90" t="s">
        <v>1711</v>
      </c>
      <c r="F2004" s="90" t="s">
        <v>3562</v>
      </c>
      <c r="G2004" s="90" t="s">
        <v>3323</v>
      </c>
      <c r="H2004" s="93" t="s">
        <v>3563</v>
      </c>
      <c r="I2004" s="94">
        <v>0</v>
      </c>
      <c r="J2004" s="94">
        <v>0</v>
      </c>
      <c r="K2004" s="95">
        <v>1.9970000000000002E-2</v>
      </c>
      <c r="L2004" s="96">
        <v>0.08</v>
      </c>
      <c r="M2004" s="96">
        <f t="shared" ref="M2004:N2010" si="1655">I2004*K2004</f>
        <v>0</v>
      </c>
      <c r="N2004" s="96">
        <f t="shared" si="1655"/>
        <v>0</v>
      </c>
      <c r="O2004" s="96" t="s">
        <v>27</v>
      </c>
      <c r="P2004" s="97">
        <v>217542</v>
      </c>
      <c r="Q2004" s="98">
        <f>VLOOKUP(H2004,Devices!$A$2:$C$2077,3,FALSE)</f>
        <v>224043</v>
      </c>
      <c r="R2004" s="94">
        <f t="shared" ref="R2004:R2010" si="1656">Q2004-P2004</f>
        <v>6501</v>
      </c>
      <c r="S2004" s="94"/>
      <c r="T2004" s="94">
        <f t="shared" ref="T2004:T2009" si="1657">IF(R2004-I2004&gt;0, R2004-I2004,"0")</f>
        <v>6501</v>
      </c>
      <c r="U2004" s="96">
        <f t="shared" ref="U2004:U2009" si="1658">IF(T2004&gt;0,T2004*K2004,"0")</f>
        <v>129.82497000000001</v>
      </c>
      <c r="V2004" s="99">
        <v>0</v>
      </c>
      <c r="W2004" s="100">
        <f>VLOOKUP(H2004,Devices!$A$2:$D$2077,4,FALSE)</f>
        <v>0</v>
      </c>
      <c r="X2004" s="94">
        <f t="shared" ref="X2004:X2010" si="1659">W2004-V2004</f>
        <v>0</v>
      </c>
      <c r="Y2004" s="94"/>
      <c r="Z2004" s="94" t="str">
        <f t="shared" ref="Z2004:Z2009" si="1660">IF(X2004-J2004&gt;0,X2004-J2004,"0")</f>
        <v>0</v>
      </c>
      <c r="AA2004" s="96">
        <f t="shared" ref="AA2004:AA2009" si="1661">IF(Z2004&gt;0,Z2004*L2004,"0")</f>
        <v>0</v>
      </c>
      <c r="AB2004" s="91">
        <v>129.82497000000001</v>
      </c>
      <c r="AC2004" s="91"/>
    </row>
    <row r="2005" spans="1:29" s="4" customFormat="1" ht="15" customHeight="1">
      <c r="A2005" s="81" t="s">
        <v>3581</v>
      </c>
      <c r="B2005" s="90">
        <v>1012135540</v>
      </c>
      <c r="C2005" s="91">
        <f>SUM(U2005+AA2005)</f>
        <v>111.56175000000002</v>
      </c>
      <c r="D2005" s="92">
        <v>13329878</v>
      </c>
      <c r="E2005" s="90" t="s">
        <v>1711</v>
      </c>
      <c r="F2005" s="90" t="s">
        <v>3582</v>
      </c>
      <c r="G2005" s="90" t="s">
        <v>3511</v>
      </c>
      <c r="H2005" s="93" t="s">
        <v>3583</v>
      </c>
      <c r="I2005" s="94">
        <v>0</v>
      </c>
      <c r="J2005" s="94">
        <v>0</v>
      </c>
      <c r="K2005" s="95">
        <v>1.9970000000000002E-2</v>
      </c>
      <c r="L2005" s="96">
        <v>0.08</v>
      </c>
      <c r="M2005" s="96">
        <f t="shared" si="1655"/>
        <v>0</v>
      </c>
      <c r="N2005" s="96">
        <f t="shared" si="1655"/>
        <v>0</v>
      </c>
      <c r="O2005" s="96" t="s">
        <v>27</v>
      </c>
      <c r="P2005" s="97">
        <v>64403</v>
      </c>
      <c r="Q2005" s="98">
        <f>VLOOKUP(H2005,Devices!$A$2:$C$2077,3,FALSE)</f>
        <v>67678</v>
      </c>
      <c r="R2005" s="94">
        <f t="shared" si="1656"/>
        <v>3275</v>
      </c>
      <c r="S2005" s="94"/>
      <c r="T2005" s="94">
        <f t="shared" si="1657"/>
        <v>3275</v>
      </c>
      <c r="U2005" s="96">
        <f t="shared" si="1658"/>
        <v>65.401750000000007</v>
      </c>
      <c r="V2005" s="99">
        <v>19167</v>
      </c>
      <c r="W2005" s="100">
        <f>VLOOKUP(H2005,Devices!$A$2:$D$2077,4,FALSE)</f>
        <v>19744</v>
      </c>
      <c r="X2005" s="94">
        <f t="shared" si="1659"/>
        <v>577</v>
      </c>
      <c r="Y2005" s="94"/>
      <c r="Z2005" s="94">
        <f t="shared" si="1660"/>
        <v>577</v>
      </c>
      <c r="AA2005" s="96">
        <f t="shared" si="1661"/>
        <v>46.160000000000004</v>
      </c>
      <c r="AB2005" s="91">
        <v>111.56175000000002</v>
      </c>
      <c r="AC2005" s="91"/>
    </row>
    <row r="2006" spans="1:29" s="4" customFormat="1" ht="15" customHeight="1">
      <c r="A2006" s="81" t="s">
        <v>3581</v>
      </c>
      <c r="B2006" s="90">
        <v>1012136310</v>
      </c>
      <c r="C2006" s="91">
        <f>SUM(U2006+AA2006)</f>
        <v>258.12903</v>
      </c>
      <c r="D2006" s="92">
        <v>13323959</v>
      </c>
      <c r="E2006" s="90" t="s">
        <v>1711</v>
      </c>
      <c r="F2006" s="90" t="s">
        <v>3584</v>
      </c>
      <c r="G2006" s="90" t="s">
        <v>3423</v>
      </c>
      <c r="H2006" s="93" t="s">
        <v>3585</v>
      </c>
      <c r="I2006" s="94">
        <v>0</v>
      </c>
      <c r="J2006" s="94">
        <v>0</v>
      </c>
      <c r="K2006" s="95">
        <v>1.9970000000000002E-2</v>
      </c>
      <c r="L2006" s="96">
        <v>0.08</v>
      </c>
      <c r="M2006" s="96">
        <f t="shared" si="1655"/>
        <v>0</v>
      </c>
      <c r="N2006" s="96">
        <f t="shared" si="1655"/>
        <v>0</v>
      </c>
      <c r="O2006" s="96" t="s">
        <v>27</v>
      </c>
      <c r="P2006" s="97">
        <v>206539</v>
      </c>
      <c r="Q2006" s="98">
        <f>VLOOKUP(H2006,Devices!$A$2:$C$2077,3,FALSE)</f>
        <v>212238</v>
      </c>
      <c r="R2006" s="94">
        <f t="shared" si="1656"/>
        <v>5699</v>
      </c>
      <c r="S2006" s="94"/>
      <c r="T2006" s="94">
        <f t="shared" si="1657"/>
        <v>5699</v>
      </c>
      <c r="U2006" s="96">
        <f t="shared" si="1658"/>
        <v>113.80903000000001</v>
      </c>
      <c r="V2006" s="99">
        <v>76663</v>
      </c>
      <c r="W2006" s="100">
        <f>VLOOKUP(H2006,Devices!$A$2:$D$2077,4,FALSE)</f>
        <v>78467</v>
      </c>
      <c r="X2006" s="94">
        <f t="shared" si="1659"/>
        <v>1804</v>
      </c>
      <c r="Y2006" s="94"/>
      <c r="Z2006" s="94">
        <f t="shared" si="1660"/>
        <v>1804</v>
      </c>
      <c r="AA2006" s="96">
        <f t="shared" si="1661"/>
        <v>144.32</v>
      </c>
      <c r="AB2006" s="91">
        <v>258.12903</v>
      </c>
      <c r="AC2006" s="91"/>
    </row>
    <row r="2007" spans="1:29" s="4" customFormat="1" ht="15" customHeight="1">
      <c r="A2007" s="81" t="s">
        <v>3623</v>
      </c>
      <c r="B2007" s="90">
        <v>1012118790</v>
      </c>
      <c r="C2007" s="91">
        <f>SUM(U2007+AA2007)</f>
        <v>0.95856000000000008</v>
      </c>
      <c r="D2007" s="92">
        <v>12356139</v>
      </c>
      <c r="E2007" s="90" t="s">
        <v>1711</v>
      </c>
      <c r="F2007" s="90" t="s">
        <v>3624</v>
      </c>
      <c r="G2007" s="90" t="s">
        <v>2236</v>
      </c>
      <c r="H2007" s="93" t="s">
        <v>3625</v>
      </c>
      <c r="I2007" s="94">
        <v>0</v>
      </c>
      <c r="J2007" s="94">
        <v>0</v>
      </c>
      <c r="K2007" s="95">
        <v>1.9970000000000002E-2</v>
      </c>
      <c r="L2007" s="96">
        <v>0.08</v>
      </c>
      <c r="M2007" s="96">
        <f t="shared" si="1655"/>
        <v>0</v>
      </c>
      <c r="N2007" s="96">
        <f t="shared" si="1655"/>
        <v>0</v>
      </c>
      <c r="O2007" s="96" t="s">
        <v>27</v>
      </c>
      <c r="P2007" s="97">
        <v>847</v>
      </c>
      <c r="Q2007" s="98">
        <f>VLOOKUP(H2007,Devices!$A$2:$C$2077,3,FALSE)</f>
        <v>895</v>
      </c>
      <c r="R2007" s="94">
        <f t="shared" si="1656"/>
        <v>48</v>
      </c>
      <c r="S2007" s="94"/>
      <c r="T2007" s="94">
        <f t="shared" si="1657"/>
        <v>48</v>
      </c>
      <c r="U2007" s="96">
        <f t="shared" si="1658"/>
        <v>0.95856000000000008</v>
      </c>
      <c r="V2007" s="99">
        <v>0</v>
      </c>
      <c r="W2007" s="100">
        <v>0</v>
      </c>
      <c r="X2007" s="94">
        <f t="shared" si="1659"/>
        <v>0</v>
      </c>
      <c r="Y2007" s="94"/>
      <c r="Z2007" s="94" t="str">
        <f t="shared" si="1660"/>
        <v>0</v>
      </c>
      <c r="AA2007" s="96">
        <f t="shared" si="1661"/>
        <v>0</v>
      </c>
      <c r="AB2007" s="91">
        <v>0.95856000000000008</v>
      </c>
      <c r="AC2007" s="91"/>
    </row>
    <row r="2008" spans="1:29" s="4" customFormat="1" ht="15" customHeight="1">
      <c r="A2008" s="81" t="s">
        <v>3787</v>
      </c>
      <c r="B2008" s="90">
        <v>1013208990</v>
      </c>
      <c r="C2008" s="91">
        <f>SUM(U2008+AA2008)</f>
        <v>46.809680000000007</v>
      </c>
      <c r="D2008" s="92">
        <v>12356191</v>
      </c>
      <c r="E2008" s="90" t="s">
        <v>1711</v>
      </c>
      <c r="F2008" s="90" t="s">
        <v>2497</v>
      </c>
      <c r="G2008" s="90" t="s">
        <v>2280</v>
      </c>
      <c r="H2008" s="93" t="s">
        <v>3788</v>
      </c>
      <c r="I2008" s="94">
        <v>0</v>
      </c>
      <c r="J2008" s="94">
        <v>0</v>
      </c>
      <c r="K2008" s="95">
        <v>1.9970000000000002E-2</v>
      </c>
      <c r="L2008" s="96">
        <v>0.08</v>
      </c>
      <c r="M2008" s="96">
        <f t="shared" si="1655"/>
        <v>0</v>
      </c>
      <c r="N2008" s="96">
        <f t="shared" si="1655"/>
        <v>0</v>
      </c>
      <c r="O2008" s="96" t="s">
        <v>27</v>
      </c>
      <c r="P2008" s="97">
        <v>81373</v>
      </c>
      <c r="Q2008" s="98">
        <f>VLOOKUP(H2008,Devices!$A$2:$C$2077,3,FALSE)</f>
        <v>83717</v>
      </c>
      <c r="R2008" s="94">
        <f t="shared" si="1656"/>
        <v>2344</v>
      </c>
      <c r="S2008" s="94"/>
      <c r="T2008" s="94">
        <f t="shared" si="1657"/>
        <v>2344</v>
      </c>
      <c r="U2008" s="96">
        <f t="shared" si="1658"/>
        <v>46.809680000000007</v>
      </c>
      <c r="V2008" s="99">
        <v>0</v>
      </c>
      <c r="W2008" s="100">
        <v>0</v>
      </c>
      <c r="X2008" s="94">
        <f t="shared" si="1659"/>
        <v>0</v>
      </c>
      <c r="Y2008" s="94"/>
      <c r="Z2008" s="94" t="str">
        <f t="shared" si="1660"/>
        <v>0</v>
      </c>
      <c r="AA2008" s="96">
        <f t="shared" si="1661"/>
        <v>0</v>
      </c>
      <c r="AB2008" s="91">
        <v>46.809680000000007</v>
      </c>
      <c r="AC2008" s="91"/>
    </row>
    <row r="2009" spans="1:29" s="4" customFormat="1" ht="15" customHeight="1">
      <c r="A2009" s="81" t="s">
        <v>4091</v>
      </c>
      <c r="B2009" s="90">
        <v>1013208990</v>
      </c>
      <c r="C2009" s="91">
        <f>SUM(U2009+AA2009)</f>
        <v>0</v>
      </c>
      <c r="D2009" s="92">
        <v>12907680</v>
      </c>
      <c r="E2009" s="90" t="s">
        <v>1711</v>
      </c>
      <c r="F2009" s="90" t="s">
        <v>5611</v>
      </c>
      <c r="G2009" s="90" t="s">
        <v>1932</v>
      </c>
      <c r="H2009" s="93" t="s">
        <v>4039</v>
      </c>
      <c r="I2009" s="94">
        <v>0</v>
      </c>
      <c r="J2009" s="94">
        <v>0</v>
      </c>
      <c r="K2009" s="95">
        <v>1.9970000000000002E-2</v>
      </c>
      <c r="L2009" s="96">
        <v>0.08</v>
      </c>
      <c r="M2009" s="96">
        <f t="shared" si="1655"/>
        <v>0</v>
      </c>
      <c r="N2009" s="96">
        <f t="shared" si="1655"/>
        <v>0</v>
      </c>
      <c r="O2009" s="96" t="s">
        <v>27</v>
      </c>
      <c r="P2009" s="97">
        <v>157630</v>
      </c>
      <c r="Q2009" s="98">
        <f>VLOOKUP(H2009,Devices!$A$2:$C$2077,3,FALSE)</f>
        <v>157630</v>
      </c>
      <c r="R2009" s="94">
        <f t="shared" si="1656"/>
        <v>0</v>
      </c>
      <c r="S2009" s="94"/>
      <c r="T2009" s="94" t="str">
        <f t="shared" si="1657"/>
        <v>0</v>
      </c>
      <c r="U2009" s="96">
        <f t="shared" si="1658"/>
        <v>0</v>
      </c>
      <c r="V2009" s="99">
        <v>0</v>
      </c>
      <c r="W2009" s="100">
        <f>VLOOKUP(H2009,Devices!$A$2:$D$2077,4,FALSE)</f>
        <v>0</v>
      </c>
      <c r="X2009" s="94">
        <f t="shared" si="1659"/>
        <v>0</v>
      </c>
      <c r="Y2009" s="94"/>
      <c r="Z2009" s="94" t="str">
        <f t="shared" si="1660"/>
        <v>0</v>
      </c>
      <c r="AA2009" s="96">
        <f t="shared" si="1661"/>
        <v>0</v>
      </c>
      <c r="AB2009" s="91">
        <v>0</v>
      </c>
      <c r="AC2009" s="91"/>
    </row>
    <row r="2010" spans="1:29" s="4" customFormat="1" ht="15" customHeight="1">
      <c r="A2010" s="81" t="s">
        <v>4154</v>
      </c>
      <c r="B2010" s="90">
        <v>1012136320</v>
      </c>
      <c r="C2010" s="91">
        <f>SUM(O2010+U2010+AA2010)</f>
        <v>41.5</v>
      </c>
      <c r="D2010" s="92">
        <v>12355988</v>
      </c>
      <c r="E2010" s="90" t="s">
        <v>4157</v>
      </c>
      <c r="F2010" s="90" t="s">
        <v>4155</v>
      </c>
      <c r="G2010" s="90" t="s">
        <v>4009</v>
      </c>
      <c r="H2010" s="93" t="s">
        <v>4156</v>
      </c>
      <c r="I2010" s="94">
        <v>2000</v>
      </c>
      <c r="J2010" s="94">
        <v>0</v>
      </c>
      <c r="K2010" s="95">
        <v>2.0750000000000001E-2</v>
      </c>
      <c r="L2010" s="96">
        <v>0.08</v>
      </c>
      <c r="M2010" s="96">
        <f t="shared" si="1655"/>
        <v>41.5</v>
      </c>
      <c r="N2010" s="96">
        <f t="shared" si="1655"/>
        <v>0</v>
      </c>
      <c r="O2010" s="96">
        <f>M2010+N2010</f>
        <v>41.5</v>
      </c>
      <c r="P2010" s="443">
        <v>872</v>
      </c>
      <c r="Q2010" s="98">
        <f>VLOOKUP(H2010,Devices!$A$2:$C$2077,3,FALSE)</f>
        <v>874</v>
      </c>
      <c r="R2010" s="94">
        <f t="shared" si="1656"/>
        <v>2</v>
      </c>
      <c r="S2010" s="94" t="str">
        <f>IF(R2010-I2010&gt;0, R2010-I2010,"0")</f>
        <v>0</v>
      </c>
      <c r="T2010" s="94"/>
      <c r="U2010" s="96">
        <f>IF(S2010&gt;0,S2010*K2010,"0")</f>
        <v>0</v>
      </c>
      <c r="V2010" s="157">
        <v>0</v>
      </c>
      <c r="W2010" s="100">
        <v>0</v>
      </c>
      <c r="X2010" s="94">
        <f t="shared" si="1659"/>
        <v>0</v>
      </c>
      <c r="Y2010" s="94" t="str">
        <f>IF(X2010-J2010&gt;0,X2010-J2010,"0")</f>
        <v>0</v>
      </c>
      <c r="Z2010" s="94"/>
      <c r="AA2010" s="96">
        <f>IF(Y2010&gt;0,Y2010*L2010,"0")</f>
        <v>0</v>
      </c>
      <c r="AB2010" s="91">
        <v>41.5</v>
      </c>
      <c r="AC2010" s="91"/>
    </row>
    <row r="2011" spans="1:29" s="4" customFormat="1" ht="15" customHeight="1">
      <c r="A2011" s="81"/>
      <c r="B2011" s="90">
        <v>1012136310</v>
      </c>
      <c r="C2011" s="91"/>
      <c r="D2011" s="92"/>
      <c r="E2011" s="90" t="s">
        <v>4158</v>
      </c>
      <c r="F2011" s="90"/>
      <c r="G2011" s="90"/>
      <c r="H2011" s="93"/>
      <c r="I2011" s="94"/>
      <c r="J2011" s="94"/>
      <c r="K2011" s="95"/>
      <c r="L2011" s="96"/>
      <c r="M2011" s="96"/>
      <c r="N2011" s="96"/>
      <c r="O2011" s="96"/>
      <c r="P2011" s="443"/>
      <c r="Q2011" s="98"/>
      <c r="R2011" s="94"/>
      <c r="S2011" s="94"/>
      <c r="T2011" s="94"/>
      <c r="U2011" s="96"/>
      <c r="V2011" s="157"/>
      <c r="W2011" s="100"/>
      <c r="X2011" s="94"/>
      <c r="Y2011" s="94"/>
      <c r="Z2011" s="94"/>
      <c r="AA2011" s="96"/>
      <c r="AB2011" s="91"/>
      <c r="AC2011" s="91"/>
    </row>
    <row r="2012" spans="1:29" s="4" customFormat="1" ht="15" customHeight="1">
      <c r="A2012" s="81" t="s">
        <v>4582</v>
      </c>
      <c r="B2012" s="90">
        <v>1012145410</v>
      </c>
      <c r="C2012" s="91">
        <f>SUM(U2012+AA2012)</f>
        <v>21.867150000000002</v>
      </c>
      <c r="D2012" s="92">
        <v>12356255</v>
      </c>
      <c r="E2012" s="90" t="s">
        <v>1711</v>
      </c>
      <c r="F2012" s="90" t="s">
        <v>4583</v>
      </c>
      <c r="G2012" s="90" t="s">
        <v>2200</v>
      </c>
      <c r="H2012" s="93" t="s">
        <v>4527</v>
      </c>
      <c r="I2012" s="94">
        <v>0</v>
      </c>
      <c r="J2012" s="94">
        <v>0</v>
      </c>
      <c r="K2012" s="95">
        <v>1.9970000000000002E-2</v>
      </c>
      <c r="L2012" s="96">
        <v>0.08</v>
      </c>
      <c r="M2012" s="96">
        <f t="shared" ref="M2012:M2019" si="1662">I2012*K2012</f>
        <v>0</v>
      </c>
      <c r="N2012" s="96">
        <f t="shared" ref="N2012:N2019" si="1663">J2012*L2012</f>
        <v>0</v>
      </c>
      <c r="O2012" s="96" t="s">
        <v>27</v>
      </c>
      <c r="P2012" s="97">
        <v>19235</v>
      </c>
      <c r="Q2012" s="98">
        <f>VLOOKUP(H2012,Devices!$A$2:$C$2077,3,FALSE)</f>
        <v>20330</v>
      </c>
      <c r="R2012" s="94">
        <f t="shared" ref="R2012:R2019" si="1664">Q2012-P2012</f>
        <v>1095</v>
      </c>
      <c r="S2012" s="94"/>
      <c r="T2012" s="94">
        <f t="shared" ref="T2012:T2019" si="1665">IF(R2012-I2012&gt;0, R2012-I2012,"0")</f>
        <v>1095</v>
      </c>
      <c r="U2012" s="96">
        <f t="shared" ref="U2012:U2019" si="1666">IF(T2012&gt;0,T2012*K2012,"0")</f>
        <v>21.867150000000002</v>
      </c>
      <c r="V2012" s="99">
        <v>0</v>
      </c>
      <c r="W2012" s="100">
        <v>0</v>
      </c>
      <c r="X2012" s="94">
        <f t="shared" ref="X2012:X2019" si="1667">W2012-V2012</f>
        <v>0</v>
      </c>
      <c r="Y2012" s="94"/>
      <c r="Z2012" s="94" t="str">
        <f t="shared" ref="Z2012:Z2019" si="1668">IF(X2012-J2012&gt;0,X2012-J2012,"0")</f>
        <v>0</v>
      </c>
      <c r="AA2012" s="96">
        <f t="shared" ref="AA2012:AA2019" si="1669">IF(Z2012&gt;0,Z2012*L2012,"0")</f>
        <v>0</v>
      </c>
      <c r="AB2012" s="91">
        <v>21.867150000000002</v>
      </c>
      <c r="AC2012" s="91"/>
    </row>
    <row r="2013" spans="1:29" s="4" customFormat="1" ht="15" customHeight="1">
      <c r="A2013" s="81" t="s">
        <v>4582</v>
      </c>
      <c r="B2013" s="90">
        <v>1012145410</v>
      </c>
      <c r="C2013" s="91">
        <f>SUM(U2013+AA2013)</f>
        <v>78.641860000000008</v>
      </c>
      <c r="D2013" s="92">
        <v>12356239</v>
      </c>
      <c r="E2013" s="90" t="s">
        <v>1711</v>
      </c>
      <c r="F2013" s="90" t="s">
        <v>4584</v>
      </c>
      <c r="G2013" s="90" t="s">
        <v>2200</v>
      </c>
      <c r="H2013" s="93" t="s">
        <v>4526</v>
      </c>
      <c r="I2013" s="94">
        <v>0</v>
      </c>
      <c r="J2013" s="94">
        <v>0</v>
      </c>
      <c r="K2013" s="95">
        <v>1.9970000000000002E-2</v>
      </c>
      <c r="L2013" s="96">
        <v>0.08</v>
      </c>
      <c r="M2013" s="96">
        <f t="shared" si="1662"/>
        <v>0</v>
      </c>
      <c r="N2013" s="96">
        <f t="shared" si="1663"/>
        <v>0</v>
      </c>
      <c r="O2013" s="96" t="s">
        <v>27</v>
      </c>
      <c r="P2013" s="97">
        <v>46651</v>
      </c>
      <c r="Q2013" s="98">
        <f>VLOOKUP(H2013,[1]Billing!$I$2:$S$2302,11,FALSE)</f>
        <v>50589</v>
      </c>
      <c r="R2013" s="94">
        <f t="shared" si="1664"/>
        <v>3938</v>
      </c>
      <c r="S2013" s="94"/>
      <c r="T2013" s="94">
        <f t="shared" si="1665"/>
        <v>3938</v>
      </c>
      <c r="U2013" s="96">
        <f t="shared" si="1666"/>
        <v>78.641860000000008</v>
      </c>
      <c r="V2013" s="99">
        <v>0</v>
      </c>
      <c r="W2013" s="100">
        <f>VLOOKUP(H2013,[1]Billing!$I$2:$Y$2302,17,FALSE)</f>
        <v>0</v>
      </c>
      <c r="X2013" s="94">
        <f t="shared" si="1667"/>
        <v>0</v>
      </c>
      <c r="Y2013" s="94"/>
      <c r="Z2013" s="94" t="str">
        <f t="shared" si="1668"/>
        <v>0</v>
      </c>
      <c r="AA2013" s="96">
        <f t="shared" si="1669"/>
        <v>0</v>
      </c>
      <c r="AB2013" s="91">
        <v>78.641860000000008</v>
      </c>
      <c r="AC2013" s="91"/>
    </row>
    <row r="2014" spans="1:29" s="4" customFormat="1" ht="15" customHeight="1">
      <c r="A2014" s="81" t="s">
        <v>4582</v>
      </c>
      <c r="B2014" s="90">
        <v>1012145410</v>
      </c>
      <c r="C2014" s="91">
        <f>SUM(U2014+AA2014)</f>
        <v>1.8572100000000002</v>
      </c>
      <c r="D2014" s="92">
        <v>12355390</v>
      </c>
      <c r="E2014" s="90" t="s">
        <v>1711</v>
      </c>
      <c r="F2014" s="90" t="s">
        <v>4585</v>
      </c>
      <c r="G2014" s="90" t="s">
        <v>40</v>
      </c>
      <c r="H2014" s="93" t="s">
        <v>4529</v>
      </c>
      <c r="I2014" s="94">
        <v>0</v>
      </c>
      <c r="J2014" s="94">
        <v>0</v>
      </c>
      <c r="K2014" s="95">
        <v>1.9970000000000002E-2</v>
      </c>
      <c r="L2014" s="96">
        <v>0.08</v>
      </c>
      <c r="M2014" s="96">
        <f t="shared" si="1662"/>
        <v>0</v>
      </c>
      <c r="N2014" s="96">
        <f t="shared" si="1663"/>
        <v>0</v>
      </c>
      <c r="O2014" s="96" t="s">
        <v>27</v>
      </c>
      <c r="P2014" s="97">
        <v>267934</v>
      </c>
      <c r="Q2014" s="98">
        <f>VLOOKUP(H2014,Devices!$A$2:$C$2077,3,FALSE)</f>
        <v>268027</v>
      </c>
      <c r="R2014" s="94">
        <f t="shared" si="1664"/>
        <v>93</v>
      </c>
      <c r="S2014" s="94"/>
      <c r="T2014" s="94">
        <f t="shared" si="1665"/>
        <v>93</v>
      </c>
      <c r="U2014" s="96">
        <f t="shared" si="1666"/>
        <v>1.8572100000000002</v>
      </c>
      <c r="V2014" s="99">
        <v>0</v>
      </c>
      <c r="W2014" s="100">
        <v>0</v>
      </c>
      <c r="X2014" s="94">
        <f t="shared" si="1667"/>
        <v>0</v>
      </c>
      <c r="Y2014" s="94"/>
      <c r="Z2014" s="94" t="str">
        <f t="shared" si="1668"/>
        <v>0</v>
      </c>
      <c r="AA2014" s="96">
        <f t="shared" si="1669"/>
        <v>0</v>
      </c>
      <c r="AB2014" s="91">
        <v>1.8572100000000002</v>
      </c>
      <c r="AC2014" s="91"/>
    </row>
    <row r="2015" spans="1:29" s="4" customFormat="1" ht="15" customHeight="1">
      <c r="A2015" s="81" t="s">
        <v>4582</v>
      </c>
      <c r="B2015" s="90">
        <v>1012145410</v>
      </c>
      <c r="C2015" s="91">
        <f>SUM(U2015+AA2015)</f>
        <v>26.659950000000002</v>
      </c>
      <c r="D2015" s="92">
        <v>12356259</v>
      </c>
      <c r="E2015" s="90" t="s">
        <v>1711</v>
      </c>
      <c r="F2015" s="90" t="s">
        <v>5423</v>
      </c>
      <c r="G2015" s="90" t="s">
        <v>4009</v>
      </c>
      <c r="H2015" s="93" t="s">
        <v>4586</v>
      </c>
      <c r="I2015" s="94">
        <v>0</v>
      </c>
      <c r="J2015" s="94">
        <v>0</v>
      </c>
      <c r="K2015" s="95">
        <v>1.9970000000000002E-2</v>
      </c>
      <c r="L2015" s="96">
        <v>0.08</v>
      </c>
      <c r="M2015" s="96">
        <f t="shared" si="1662"/>
        <v>0</v>
      </c>
      <c r="N2015" s="96">
        <f t="shared" si="1663"/>
        <v>0</v>
      </c>
      <c r="O2015" s="96" t="s">
        <v>27</v>
      </c>
      <c r="P2015" s="97">
        <v>14766</v>
      </c>
      <c r="Q2015" s="98">
        <f>VLOOKUP(H2015,Devices!$A$2:$C$2077,3,FALSE)</f>
        <v>16101</v>
      </c>
      <c r="R2015" s="94">
        <f t="shared" si="1664"/>
        <v>1335</v>
      </c>
      <c r="S2015" s="94"/>
      <c r="T2015" s="94">
        <f t="shared" si="1665"/>
        <v>1335</v>
      </c>
      <c r="U2015" s="96">
        <f t="shared" si="1666"/>
        <v>26.659950000000002</v>
      </c>
      <c r="V2015" s="99">
        <v>0</v>
      </c>
      <c r="W2015" s="100">
        <v>0</v>
      </c>
      <c r="X2015" s="94">
        <f t="shared" si="1667"/>
        <v>0</v>
      </c>
      <c r="Y2015" s="94"/>
      <c r="Z2015" s="94" t="str">
        <f t="shared" si="1668"/>
        <v>0</v>
      </c>
      <c r="AA2015" s="96">
        <f t="shared" si="1669"/>
        <v>0</v>
      </c>
      <c r="AB2015" s="91">
        <v>26.659950000000002</v>
      </c>
      <c r="AC2015" s="91"/>
    </row>
    <row r="2016" spans="1:29" s="4" customFormat="1" ht="15" customHeight="1">
      <c r="A2016" s="81" t="s">
        <v>4582</v>
      </c>
      <c r="B2016" s="90">
        <v>1012145410</v>
      </c>
      <c r="C2016" s="91">
        <f>SUM(U2016+AA2016)</f>
        <v>0.99850000000000005</v>
      </c>
      <c r="D2016" s="92">
        <v>12356260</v>
      </c>
      <c r="E2016" s="90" t="s">
        <v>1711</v>
      </c>
      <c r="F2016" s="90" t="s">
        <v>4587</v>
      </c>
      <c r="G2016" s="90" t="s">
        <v>4009</v>
      </c>
      <c r="H2016" s="93" t="s">
        <v>4519</v>
      </c>
      <c r="I2016" s="94">
        <v>0</v>
      </c>
      <c r="J2016" s="94">
        <v>0</v>
      </c>
      <c r="K2016" s="95">
        <v>1.9970000000000002E-2</v>
      </c>
      <c r="L2016" s="96">
        <v>0.08</v>
      </c>
      <c r="M2016" s="96">
        <f t="shared" si="1662"/>
        <v>0</v>
      </c>
      <c r="N2016" s="96">
        <f t="shared" si="1663"/>
        <v>0</v>
      </c>
      <c r="O2016" s="96" t="s">
        <v>27</v>
      </c>
      <c r="P2016" s="97">
        <v>4896</v>
      </c>
      <c r="Q2016" s="98">
        <f>VLOOKUP(H2016,Devices!$A$2:$C$2077,3,FALSE)</f>
        <v>4946</v>
      </c>
      <c r="R2016" s="94">
        <f t="shared" si="1664"/>
        <v>50</v>
      </c>
      <c r="S2016" s="94"/>
      <c r="T2016" s="94">
        <f t="shared" si="1665"/>
        <v>50</v>
      </c>
      <c r="U2016" s="96">
        <f t="shared" si="1666"/>
        <v>0.99850000000000005</v>
      </c>
      <c r="V2016" s="99">
        <v>0</v>
      </c>
      <c r="W2016" s="100">
        <v>0</v>
      </c>
      <c r="X2016" s="94">
        <f t="shared" si="1667"/>
        <v>0</v>
      </c>
      <c r="Y2016" s="94"/>
      <c r="Z2016" s="94" t="str">
        <f t="shared" si="1668"/>
        <v>0</v>
      </c>
      <c r="AA2016" s="96">
        <f t="shared" si="1669"/>
        <v>0</v>
      </c>
      <c r="AB2016" s="91">
        <v>0.99850000000000005</v>
      </c>
      <c r="AC2016" s="91"/>
    </row>
    <row r="2017" spans="1:29" s="4" customFormat="1" ht="15" customHeight="1">
      <c r="A2017" s="81" t="s">
        <v>4582</v>
      </c>
      <c r="B2017" s="90">
        <v>1012145410</v>
      </c>
      <c r="C2017" s="91">
        <f>SUM(U2017+AA2017)</f>
        <v>12.221640000000001</v>
      </c>
      <c r="D2017" s="92">
        <v>12356258</v>
      </c>
      <c r="E2017" s="90" t="s">
        <v>1711</v>
      </c>
      <c r="F2017" s="90" t="s">
        <v>4978</v>
      </c>
      <c r="G2017" s="90" t="s">
        <v>2280</v>
      </c>
      <c r="H2017" s="93" t="s">
        <v>4522</v>
      </c>
      <c r="I2017" s="94">
        <v>0</v>
      </c>
      <c r="J2017" s="94">
        <v>0</v>
      </c>
      <c r="K2017" s="95">
        <v>1.9970000000000002E-2</v>
      </c>
      <c r="L2017" s="96">
        <v>0.08</v>
      </c>
      <c r="M2017" s="96">
        <f t="shared" si="1662"/>
        <v>0</v>
      </c>
      <c r="N2017" s="96">
        <f t="shared" si="1663"/>
        <v>0</v>
      </c>
      <c r="O2017" s="96" t="s">
        <v>27</v>
      </c>
      <c r="P2017" s="97">
        <v>12898</v>
      </c>
      <c r="Q2017" s="98">
        <f>VLOOKUP(H2017,Devices!$A$2:$C$2077,3,FALSE)</f>
        <v>13510</v>
      </c>
      <c r="R2017" s="94">
        <f t="shared" si="1664"/>
        <v>612</v>
      </c>
      <c r="S2017" s="94"/>
      <c r="T2017" s="94">
        <f t="shared" si="1665"/>
        <v>612</v>
      </c>
      <c r="U2017" s="96">
        <f t="shared" si="1666"/>
        <v>12.221640000000001</v>
      </c>
      <c r="V2017" s="99">
        <v>0</v>
      </c>
      <c r="W2017" s="100">
        <v>0</v>
      </c>
      <c r="X2017" s="94">
        <f t="shared" si="1667"/>
        <v>0</v>
      </c>
      <c r="Y2017" s="94"/>
      <c r="Z2017" s="94" t="str">
        <f t="shared" si="1668"/>
        <v>0</v>
      </c>
      <c r="AA2017" s="96">
        <f t="shared" si="1669"/>
        <v>0</v>
      </c>
      <c r="AB2017" s="91">
        <v>12.221640000000001</v>
      </c>
      <c r="AC2017" s="91"/>
    </row>
    <row r="2018" spans="1:29" s="4" customFormat="1" ht="15" customHeight="1">
      <c r="A2018" s="81" t="s">
        <v>4582</v>
      </c>
      <c r="B2018" s="90">
        <v>1012145410</v>
      </c>
      <c r="C2018" s="91">
        <f>SUM(U2018+AA2018)</f>
        <v>18.651980000000002</v>
      </c>
      <c r="D2018" s="92">
        <v>12355650</v>
      </c>
      <c r="E2018" s="90" t="s">
        <v>1711</v>
      </c>
      <c r="F2018" s="90" t="s">
        <v>4588</v>
      </c>
      <c r="G2018" s="90" t="s">
        <v>2280</v>
      </c>
      <c r="H2018" s="93" t="s">
        <v>4536</v>
      </c>
      <c r="I2018" s="94">
        <v>0</v>
      </c>
      <c r="J2018" s="94">
        <v>0</v>
      </c>
      <c r="K2018" s="95">
        <v>1.9970000000000002E-2</v>
      </c>
      <c r="L2018" s="96">
        <v>0.08</v>
      </c>
      <c r="M2018" s="96">
        <f t="shared" si="1662"/>
        <v>0</v>
      </c>
      <c r="N2018" s="96">
        <f t="shared" si="1663"/>
        <v>0</v>
      </c>
      <c r="O2018" s="96" t="s">
        <v>27</v>
      </c>
      <c r="P2018" s="97">
        <v>84258</v>
      </c>
      <c r="Q2018" s="98">
        <f>VLOOKUP(H2018,Devices!$A$2:$C$2077,3,FALSE)</f>
        <v>85192</v>
      </c>
      <c r="R2018" s="94">
        <f t="shared" si="1664"/>
        <v>934</v>
      </c>
      <c r="S2018" s="94"/>
      <c r="T2018" s="94">
        <f t="shared" si="1665"/>
        <v>934</v>
      </c>
      <c r="U2018" s="96">
        <f t="shared" si="1666"/>
        <v>18.651980000000002</v>
      </c>
      <c r="V2018" s="99">
        <v>0</v>
      </c>
      <c r="W2018" s="100">
        <v>0</v>
      </c>
      <c r="X2018" s="94">
        <f t="shared" si="1667"/>
        <v>0</v>
      </c>
      <c r="Y2018" s="94"/>
      <c r="Z2018" s="94" t="str">
        <f t="shared" si="1668"/>
        <v>0</v>
      </c>
      <c r="AA2018" s="96">
        <f t="shared" si="1669"/>
        <v>0</v>
      </c>
      <c r="AB2018" s="91">
        <v>18.651980000000002</v>
      </c>
      <c r="AC2018" s="91"/>
    </row>
    <row r="2019" spans="1:29" s="4" customFormat="1" ht="15" customHeight="1">
      <c r="A2019" s="81" t="s">
        <v>4582</v>
      </c>
      <c r="B2019" s="90">
        <v>1012145410</v>
      </c>
      <c r="C2019" s="91">
        <f>SUM(U2019+AA2019)</f>
        <v>109.06603000000001</v>
      </c>
      <c r="D2019" s="92">
        <v>13633367</v>
      </c>
      <c r="E2019" s="90" t="s">
        <v>1711</v>
      </c>
      <c r="F2019" s="90" t="s">
        <v>4589</v>
      </c>
      <c r="G2019" s="90" t="s">
        <v>3011</v>
      </c>
      <c r="H2019" s="93" t="s">
        <v>4537</v>
      </c>
      <c r="I2019" s="94">
        <v>0</v>
      </c>
      <c r="J2019" s="94">
        <v>0</v>
      </c>
      <c r="K2019" s="95">
        <v>1.9970000000000002E-2</v>
      </c>
      <c r="L2019" s="96">
        <v>0.08</v>
      </c>
      <c r="M2019" s="96">
        <f t="shared" si="1662"/>
        <v>0</v>
      </c>
      <c r="N2019" s="96">
        <f t="shared" si="1663"/>
        <v>0</v>
      </c>
      <c r="O2019" s="96" t="s">
        <v>27</v>
      </c>
      <c r="P2019" s="97">
        <v>73889</v>
      </c>
      <c r="Q2019" s="98">
        <f>VLOOKUP(H2019,Devices!$A$2:$C$2077,3,FALSE)</f>
        <v>77688</v>
      </c>
      <c r="R2019" s="94">
        <f t="shared" si="1664"/>
        <v>3799</v>
      </c>
      <c r="S2019" s="94"/>
      <c r="T2019" s="94">
        <f t="shared" si="1665"/>
        <v>3799</v>
      </c>
      <c r="U2019" s="96">
        <f t="shared" si="1666"/>
        <v>75.866030000000009</v>
      </c>
      <c r="V2019" s="99">
        <v>6844</v>
      </c>
      <c r="W2019" s="100">
        <f>VLOOKUP(H2019,Devices!$A$2:$D$2077,4,FALSE)</f>
        <v>7259</v>
      </c>
      <c r="X2019" s="94">
        <f t="shared" si="1667"/>
        <v>415</v>
      </c>
      <c r="Y2019" s="94"/>
      <c r="Z2019" s="94">
        <f t="shared" si="1668"/>
        <v>415</v>
      </c>
      <c r="AA2019" s="96">
        <f t="shared" si="1669"/>
        <v>33.200000000000003</v>
      </c>
      <c r="AB2019" s="91">
        <v>109.06603000000001</v>
      </c>
      <c r="AC2019" s="91"/>
    </row>
    <row r="2020" spans="1:29" s="4" customFormat="1" ht="15" customHeight="1">
      <c r="A2020" s="81" t="s">
        <v>4771</v>
      </c>
      <c r="B2020" s="90">
        <v>1012135970</v>
      </c>
      <c r="C2020" s="91">
        <f>SUM(U2020+AA2020)</f>
        <v>5.3519600000000001</v>
      </c>
      <c r="D2020" s="92">
        <v>12355127</v>
      </c>
      <c r="E2020" s="90" t="s">
        <v>1711</v>
      </c>
      <c r="F2020" s="90" t="s">
        <v>4596</v>
      </c>
      <c r="G2020" s="90" t="s">
        <v>40</v>
      </c>
      <c r="H2020" s="93" t="s">
        <v>4728</v>
      </c>
      <c r="I2020" s="94">
        <v>0</v>
      </c>
      <c r="J2020" s="94">
        <v>0</v>
      </c>
      <c r="K2020" s="95">
        <v>1.9970000000000002E-2</v>
      </c>
      <c r="L2020" s="96">
        <v>0.08</v>
      </c>
      <c r="M2020" s="96">
        <f t="shared" ref="M2020:N2023" si="1670">I2020*K2020</f>
        <v>0</v>
      </c>
      <c r="N2020" s="96">
        <f t="shared" si="1670"/>
        <v>0</v>
      </c>
      <c r="O2020" s="96" t="s">
        <v>27</v>
      </c>
      <c r="P2020" s="97">
        <v>44139</v>
      </c>
      <c r="Q2020" s="98">
        <f>VLOOKUP(H2020,Devices!$A$2:$C$2077,3,FALSE)</f>
        <v>44407</v>
      </c>
      <c r="R2020" s="94">
        <f>Q2020-P2020</f>
        <v>268</v>
      </c>
      <c r="S2020" s="94"/>
      <c r="T2020" s="94">
        <f>IF(R2020-I2020&gt;0, R2020-I2020,"0")</f>
        <v>268</v>
      </c>
      <c r="U2020" s="96">
        <f>IF(T2020&gt;0,T2020*K2020,"0")</f>
        <v>5.3519600000000001</v>
      </c>
      <c r="V2020" s="99">
        <v>0</v>
      </c>
      <c r="W2020" s="100">
        <v>0</v>
      </c>
      <c r="X2020" s="94">
        <f>W2020-V2020</f>
        <v>0</v>
      </c>
      <c r="Y2020" s="94"/>
      <c r="Z2020" s="94" t="str">
        <f>IF(X2020-J2020&gt;0,X2020-J2020,"0")</f>
        <v>0</v>
      </c>
      <c r="AA2020" s="96">
        <f>IF(Z2020&gt;0,Z2020*L2020,"0")</f>
        <v>0</v>
      </c>
      <c r="AB2020" s="91">
        <v>5.3519600000000001</v>
      </c>
      <c r="AC2020" s="91"/>
    </row>
    <row r="2021" spans="1:29" s="4" customFormat="1" ht="15" customHeight="1">
      <c r="A2021" s="81" t="s">
        <v>4772</v>
      </c>
      <c r="B2021" s="90">
        <v>1012054810</v>
      </c>
      <c r="C2021" s="91">
        <f>SUM(U2021+AA2021)</f>
        <v>17.893120000000003</v>
      </c>
      <c r="D2021" s="92">
        <v>13325011</v>
      </c>
      <c r="E2021" s="90" t="s">
        <v>1711</v>
      </c>
      <c r="F2021" s="90" t="s">
        <v>2496</v>
      </c>
      <c r="G2021" s="90" t="s">
        <v>3323</v>
      </c>
      <c r="H2021" s="93" t="s">
        <v>5314</v>
      </c>
      <c r="I2021" s="94">
        <v>0</v>
      </c>
      <c r="J2021" s="94">
        <v>0</v>
      </c>
      <c r="K2021" s="95">
        <v>1.9970000000000002E-2</v>
      </c>
      <c r="L2021" s="96">
        <v>0.08</v>
      </c>
      <c r="M2021" s="96">
        <f t="shared" si="1670"/>
        <v>0</v>
      </c>
      <c r="N2021" s="96">
        <f t="shared" si="1670"/>
        <v>0</v>
      </c>
      <c r="O2021" s="96" t="s">
        <v>27</v>
      </c>
      <c r="P2021" s="97">
        <v>205414</v>
      </c>
      <c r="Q2021" s="98">
        <f>VLOOKUP(H2021,Devices!$A$2:$C$2077,3,FALSE)</f>
        <v>206310</v>
      </c>
      <c r="R2021" s="94">
        <f>Q2021-P2021</f>
        <v>896</v>
      </c>
      <c r="S2021" s="94"/>
      <c r="T2021" s="94">
        <f>IF(R2021-I2021&gt;0, R2021-I2021,"0")</f>
        <v>896</v>
      </c>
      <c r="U2021" s="96">
        <f>IF(T2021&gt;0,T2021*K2021,"0")</f>
        <v>17.893120000000003</v>
      </c>
      <c r="V2021" s="99">
        <v>0</v>
      </c>
      <c r="W2021" s="100">
        <f>VLOOKUP(H2021,Devices!$A$2:$D$2077,4,FALSE)</f>
        <v>0</v>
      </c>
      <c r="X2021" s="94">
        <f>W2021-V2021</f>
        <v>0</v>
      </c>
      <c r="Y2021" s="94"/>
      <c r="Z2021" s="94" t="str">
        <f>IF(X2021-J2021&gt;0,X2021-J2021,"0")</f>
        <v>0</v>
      </c>
      <c r="AA2021" s="96">
        <f>IF(Z2021&gt;0,Z2021*L2021,"0")</f>
        <v>0</v>
      </c>
      <c r="AB2021" s="91">
        <v>17.893120000000003</v>
      </c>
      <c r="AC2021" s="91"/>
    </row>
    <row r="2022" spans="1:29" s="4" customFormat="1" ht="15" customHeight="1">
      <c r="A2022" s="81" t="s">
        <v>4773</v>
      </c>
      <c r="B2022" s="90">
        <v>1012145410</v>
      </c>
      <c r="C2022" s="91">
        <f>SUM(U2022+AA2022)</f>
        <v>3.1352900000000004</v>
      </c>
      <c r="D2022" s="92">
        <v>12356285</v>
      </c>
      <c r="E2022" s="90" t="s">
        <v>1711</v>
      </c>
      <c r="F2022" s="90" t="s">
        <v>4732</v>
      </c>
      <c r="G2022" s="90" t="s">
        <v>2236</v>
      </c>
      <c r="H2022" s="93" t="s">
        <v>4774</v>
      </c>
      <c r="I2022" s="94">
        <v>0</v>
      </c>
      <c r="J2022" s="94">
        <v>0</v>
      </c>
      <c r="K2022" s="95">
        <v>1.9970000000000002E-2</v>
      </c>
      <c r="L2022" s="96">
        <v>0.08</v>
      </c>
      <c r="M2022" s="96">
        <f t="shared" si="1670"/>
        <v>0</v>
      </c>
      <c r="N2022" s="96">
        <f t="shared" si="1670"/>
        <v>0</v>
      </c>
      <c r="O2022" s="96" t="s">
        <v>27</v>
      </c>
      <c r="P2022" s="97">
        <v>5256</v>
      </c>
      <c r="Q2022" s="98">
        <f>VLOOKUP(H2022,Devices!$A$2:$C$2077,3,FALSE)</f>
        <v>5413</v>
      </c>
      <c r="R2022" s="94">
        <f>Q2022-P2022</f>
        <v>157</v>
      </c>
      <c r="S2022" s="94"/>
      <c r="T2022" s="94">
        <f>IF(R2022-I2022&gt;0, R2022-I2022,"0")</f>
        <v>157</v>
      </c>
      <c r="U2022" s="96">
        <f>IF(T2022&gt;0,T2022*K2022,"0")</f>
        <v>3.1352900000000004</v>
      </c>
      <c r="V2022" s="99">
        <v>0</v>
      </c>
      <c r="W2022" s="100">
        <v>0</v>
      </c>
      <c r="X2022" s="94">
        <f>W2022-V2022</f>
        <v>0</v>
      </c>
      <c r="Y2022" s="94"/>
      <c r="Z2022" s="94" t="str">
        <f>IF(X2022-J2022&gt;0,X2022-J2022,"0")</f>
        <v>0</v>
      </c>
      <c r="AA2022" s="96">
        <f>IF(Z2022&gt;0,Z2022*L2022,"0")</f>
        <v>0</v>
      </c>
      <c r="AB2022" s="91">
        <v>3.1352900000000004</v>
      </c>
      <c r="AC2022" s="91"/>
    </row>
    <row r="2023" spans="1:29" s="4" customFormat="1" ht="15" customHeight="1">
      <c r="A2023" s="81" t="s">
        <v>4849</v>
      </c>
      <c r="B2023" s="90">
        <v>1012135990</v>
      </c>
      <c r="C2023" s="91">
        <f>SUM(U2023+AA2023)</f>
        <v>1.7174200000000002</v>
      </c>
      <c r="D2023" s="92">
        <v>12356327</v>
      </c>
      <c r="E2023" s="90" t="s">
        <v>1711</v>
      </c>
      <c r="F2023" s="90" t="s">
        <v>4850</v>
      </c>
      <c r="G2023" s="90" t="s">
        <v>4009</v>
      </c>
      <c r="H2023" s="93" t="s">
        <v>4851</v>
      </c>
      <c r="I2023" s="94">
        <v>0</v>
      </c>
      <c r="J2023" s="94">
        <v>0</v>
      </c>
      <c r="K2023" s="95">
        <v>1.9970000000000002E-2</v>
      </c>
      <c r="L2023" s="96">
        <v>0.08</v>
      </c>
      <c r="M2023" s="96">
        <f t="shared" si="1670"/>
        <v>0</v>
      </c>
      <c r="N2023" s="96">
        <f t="shared" si="1670"/>
        <v>0</v>
      </c>
      <c r="O2023" s="96" t="s">
        <v>27</v>
      </c>
      <c r="P2023" s="97">
        <v>2499</v>
      </c>
      <c r="Q2023" s="98">
        <f>VLOOKUP(H2023,Devices!$A$2:$C$2077,3,FALSE)</f>
        <v>2585</v>
      </c>
      <c r="R2023" s="94">
        <f t="shared" ref="R2023" si="1671">Q2023-P2023</f>
        <v>86</v>
      </c>
      <c r="S2023" s="94"/>
      <c r="T2023" s="94">
        <f t="shared" ref="T2023" si="1672">IF(R2023-I2023&gt;0, R2023-I2023,"0")</f>
        <v>86</v>
      </c>
      <c r="U2023" s="96">
        <f t="shared" ref="U2023" si="1673">IF(T2023&gt;0,T2023*K2023,"0")</f>
        <v>1.7174200000000002</v>
      </c>
      <c r="V2023" s="99">
        <v>0</v>
      </c>
      <c r="W2023" s="100">
        <v>0</v>
      </c>
      <c r="X2023" s="94">
        <f t="shared" ref="X2023" si="1674">W2023-V2023</f>
        <v>0</v>
      </c>
      <c r="Y2023" s="94"/>
      <c r="Z2023" s="94" t="str">
        <f t="shared" ref="Z2023" si="1675">IF(X2023-J2023&gt;0,X2023-J2023,"0")</f>
        <v>0</v>
      </c>
      <c r="AA2023" s="96">
        <f t="shared" ref="AA2023" si="1676">IF(Z2023&gt;0,Z2023*L2023,"0")</f>
        <v>0</v>
      </c>
      <c r="AB2023" s="91">
        <v>1.7174200000000002</v>
      </c>
      <c r="AC2023" s="91"/>
    </row>
    <row r="2024" spans="1:29" s="4" customFormat="1" ht="15" customHeight="1">
      <c r="A2024" s="81" t="s">
        <v>4958</v>
      </c>
      <c r="B2024" s="90">
        <v>1012135780</v>
      </c>
      <c r="C2024" s="91">
        <f>SUM(U2024+AA2024)</f>
        <v>589.00350000000003</v>
      </c>
      <c r="D2024" s="92">
        <v>13777723</v>
      </c>
      <c r="E2024" s="90" t="s">
        <v>4959</v>
      </c>
      <c r="F2024" s="90" t="s">
        <v>4960</v>
      </c>
      <c r="G2024" s="90" t="s">
        <v>2983</v>
      </c>
      <c r="H2024" s="93" t="s">
        <v>4923</v>
      </c>
      <c r="I2024" s="94">
        <v>0</v>
      </c>
      <c r="J2024" s="94">
        <v>0</v>
      </c>
      <c r="K2024" s="95">
        <v>1.9970000000000002E-2</v>
      </c>
      <c r="L2024" s="96">
        <v>0.08</v>
      </c>
      <c r="M2024" s="96">
        <f t="shared" ref="M2024" si="1677">I2024*K2024</f>
        <v>0</v>
      </c>
      <c r="N2024" s="96">
        <f t="shared" ref="N2024" si="1678">J2024*L2024</f>
        <v>0</v>
      </c>
      <c r="O2024" s="96" t="s">
        <v>27</v>
      </c>
      <c r="P2024" s="97">
        <v>126190</v>
      </c>
      <c r="Q2024" s="98">
        <f>VLOOKUP(H2024,Devices!$A$2:$C$2077,3,FALSE)</f>
        <v>136740</v>
      </c>
      <c r="R2024" s="94">
        <f t="shared" ref="R2024" si="1679">Q2024-P2024</f>
        <v>10550</v>
      </c>
      <c r="S2024" s="94"/>
      <c r="T2024" s="94">
        <f t="shared" ref="T2024" si="1680">IF(R2024-I2024&gt;0, R2024-I2024,"0")</f>
        <v>10550</v>
      </c>
      <c r="U2024" s="96">
        <f t="shared" ref="U2024" si="1681">IF(T2024&gt;0,T2024*K2024,"0")</f>
        <v>210.68350000000001</v>
      </c>
      <c r="V2024" s="99">
        <v>60285</v>
      </c>
      <c r="W2024" s="100">
        <f>VLOOKUP(H2024,Devices!$A$2:$D$2077,4,FALSE)</f>
        <v>65014</v>
      </c>
      <c r="X2024" s="94">
        <f t="shared" ref="X2024" si="1682">W2024-V2024</f>
        <v>4729</v>
      </c>
      <c r="Y2024" s="94"/>
      <c r="Z2024" s="94">
        <f t="shared" ref="Z2024" si="1683">IF(X2024-J2024&gt;0,X2024-J2024,"0")</f>
        <v>4729</v>
      </c>
      <c r="AA2024" s="96">
        <f t="shared" ref="AA2024" si="1684">IF(Z2024&gt;0,Z2024*L2024,"0")</f>
        <v>378.32</v>
      </c>
      <c r="AB2024" s="91">
        <v>589.00350000000003</v>
      </c>
      <c r="AC2024" s="91"/>
    </row>
    <row r="2025" spans="1:29" s="4" customFormat="1" ht="15" customHeight="1">
      <c r="A2025" s="81" t="s">
        <v>5037</v>
      </c>
      <c r="B2025" s="90">
        <v>1012135750</v>
      </c>
      <c r="C2025" s="91">
        <f>SUM(U2025+AA2025)</f>
        <v>3.3749300000000004</v>
      </c>
      <c r="D2025" s="92">
        <v>12356322</v>
      </c>
      <c r="E2025" s="90" t="s">
        <v>1711</v>
      </c>
      <c r="F2025" s="90" t="s">
        <v>3622</v>
      </c>
      <c r="G2025" s="90" t="s">
        <v>2236</v>
      </c>
      <c r="H2025" s="93" t="s">
        <v>5038</v>
      </c>
      <c r="I2025" s="94">
        <v>0</v>
      </c>
      <c r="J2025" s="94">
        <v>0</v>
      </c>
      <c r="K2025" s="95">
        <v>1.9970000000000002E-2</v>
      </c>
      <c r="L2025" s="96">
        <v>0.08</v>
      </c>
      <c r="M2025" s="96">
        <f t="shared" ref="M2025:N2027" si="1685">I2025*K2025</f>
        <v>0</v>
      </c>
      <c r="N2025" s="96">
        <f t="shared" si="1685"/>
        <v>0</v>
      </c>
      <c r="O2025" s="96" t="s">
        <v>27</v>
      </c>
      <c r="P2025" s="97">
        <v>2832</v>
      </c>
      <c r="Q2025" s="98">
        <f>VLOOKUP(H2025,Devices!$A$2:$C$2077,3,FALSE)</f>
        <v>3001</v>
      </c>
      <c r="R2025" s="94">
        <f t="shared" ref="R2025:R2030" si="1686">Q2025-P2025</f>
        <v>169</v>
      </c>
      <c r="S2025" s="94"/>
      <c r="T2025" s="94">
        <f>IF(R2025-I2025&gt;0, R2025-I2025,"0")</f>
        <v>169</v>
      </c>
      <c r="U2025" s="96">
        <f>IF(T2025&gt;0,T2025*K2025,"0")</f>
        <v>3.3749300000000004</v>
      </c>
      <c r="V2025" s="99">
        <v>0</v>
      </c>
      <c r="W2025" s="100">
        <v>0</v>
      </c>
      <c r="X2025" s="94">
        <f t="shared" ref="X2025:X2030" si="1687">W2025-V2025</f>
        <v>0</v>
      </c>
      <c r="Y2025" s="94"/>
      <c r="Z2025" s="94" t="str">
        <f>IF(X2025-J2025&gt;0,X2025-J2025,"0")</f>
        <v>0</v>
      </c>
      <c r="AA2025" s="96">
        <f t="shared" ref="AA2025:AA2030" si="1688">IF(Z2025&gt;0,Z2025*L2025,"0")</f>
        <v>0</v>
      </c>
      <c r="AB2025" s="91">
        <v>3.3749300000000004</v>
      </c>
      <c r="AC2025" s="91"/>
    </row>
    <row r="2026" spans="1:29" s="4" customFormat="1" ht="15" customHeight="1">
      <c r="A2026" s="81" t="s">
        <v>5037</v>
      </c>
      <c r="B2026" s="90">
        <v>1012135750</v>
      </c>
      <c r="C2026" s="91">
        <f>SUM(U2026+AA2026)</f>
        <v>1.13829</v>
      </c>
      <c r="D2026" s="92">
        <v>12356316</v>
      </c>
      <c r="E2026" s="90" t="s">
        <v>1711</v>
      </c>
      <c r="F2026" s="90" t="s">
        <v>5039</v>
      </c>
      <c r="G2026" s="90" t="s">
        <v>2236</v>
      </c>
      <c r="H2026" s="93" t="s">
        <v>5040</v>
      </c>
      <c r="I2026" s="94">
        <v>0</v>
      </c>
      <c r="J2026" s="94">
        <v>0</v>
      </c>
      <c r="K2026" s="95">
        <v>1.9970000000000002E-2</v>
      </c>
      <c r="L2026" s="96">
        <v>0.08</v>
      </c>
      <c r="M2026" s="96">
        <f t="shared" si="1685"/>
        <v>0</v>
      </c>
      <c r="N2026" s="96">
        <f t="shared" si="1685"/>
        <v>0</v>
      </c>
      <c r="O2026" s="96" t="s">
        <v>27</v>
      </c>
      <c r="P2026" s="97">
        <v>602</v>
      </c>
      <c r="Q2026" s="98">
        <f>VLOOKUP(H2026,Devices!$A$2:$C$2077,3,FALSE)</f>
        <v>659</v>
      </c>
      <c r="R2026" s="94">
        <f t="shared" si="1686"/>
        <v>57</v>
      </c>
      <c r="S2026" s="94"/>
      <c r="T2026" s="94">
        <f>IF(R2026-I2026&gt;0, R2026-I2026,"0")</f>
        <v>57</v>
      </c>
      <c r="U2026" s="96">
        <f>IF(T2026&gt;0,T2026*K2026,"0")</f>
        <v>1.13829</v>
      </c>
      <c r="V2026" s="99">
        <v>0</v>
      </c>
      <c r="W2026" s="100">
        <v>0</v>
      </c>
      <c r="X2026" s="94">
        <f t="shared" si="1687"/>
        <v>0</v>
      </c>
      <c r="Y2026" s="94"/>
      <c r="Z2026" s="94" t="str">
        <f>IF(X2026-J2026&gt;0,X2026-J2026,"0")</f>
        <v>0</v>
      </c>
      <c r="AA2026" s="96">
        <f t="shared" si="1688"/>
        <v>0</v>
      </c>
      <c r="AB2026" s="91">
        <v>1.13829</v>
      </c>
      <c r="AC2026" s="91"/>
    </row>
    <row r="2027" spans="1:29" s="4" customFormat="1" ht="15" customHeight="1">
      <c r="A2027" s="81" t="s">
        <v>5202</v>
      </c>
      <c r="B2027" s="90">
        <v>1012135750</v>
      </c>
      <c r="C2027" s="91">
        <f>SUM(U2027+AA2027)</f>
        <v>0.85871000000000008</v>
      </c>
      <c r="D2027" s="92">
        <v>12356389</v>
      </c>
      <c r="E2027" s="90" t="s">
        <v>1711</v>
      </c>
      <c r="F2027" s="90" t="s">
        <v>5203</v>
      </c>
      <c r="G2027" s="90" t="s">
        <v>2236</v>
      </c>
      <c r="H2027" s="93" t="s">
        <v>5140</v>
      </c>
      <c r="I2027" s="94">
        <v>0</v>
      </c>
      <c r="J2027" s="94">
        <v>0</v>
      </c>
      <c r="K2027" s="95">
        <v>1.9970000000000002E-2</v>
      </c>
      <c r="L2027" s="96">
        <v>0.08</v>
      </c>
      <c r="M2027" s="96">
        <f t="shared" si="1685"/>
        <v>0</v>
      </c>
      <c r="N2027" s="96">
        <f t="shared" si="1685"/>
        <v>0</v>
      </c>
      <c r="O2027" s="96" t="s">
        <v>27</v>
      </c>
      <c r="P2027" s="97">
        <v>388</v>
      </c>
      <c r="Q2027" s="98">
        <f>VLOOKUP(H2027,Devices!$A$2:$C$2077,3,FALSE)</f>
        <v>431</v>
      </c>
      <c r="R2027" s="94">
        <f t="shared" si="1686"/>
        <v>43</v>
      </c>
      <c r="S2027" s="94"/>
      <c r="T2027" s="94">
        <f>IF(R2027-I2027&gt;0, R2027-I2027,"0")</f>
        <v>43</v>
      </c>
      <c r="U2027" s="96">
        <f>IF(T2027&gt;0,T2027*K2027,"0")</f>
        <v>0.85871000000000008</v>
      </c>
      <c r="V2027" s="99">
        <v>0</v>
      </c>
      <c r="W2027" s="100">
        <v>0</v>
      </c>
      <c r="X2027" s="94">
        <f t="shared" si="1687"/>
        <v>0</v>
      </c>
      <c r="Y2027" s="94"/>
      <c r="Z2027" s="94" t="str">
        <f>IF(X2027-J2027&gt;0,X2027-J2027,"0")</f>
        <v>0</v>
      </c>
      <c r="AA2027" s="96">
        <f t="shared" si="1688"/>
        <v>0</v>
      </c>
      <c r="AB2027" s="91">
        <v>0.85871000000000008</v>
      </c>
      <c r="AC2027" s="91"/>
    </row>
    <row r="2028" spans="1:29" s="4" customFormat="1" ht="15" customHeight="1">
      <c r="A2028" s="81" t="s">
        <v>5351</v>
      </c>
      <c r="B2028" s="90">
        <v>1013208690</v>
      </c>
      <c r="C2028" s="91">
        <f>SUM(U2028+AA2028)</f>
        <v>4.6530100000000001</v>
      </c>
      <c r="D2028" s="92">
        <v>12602135</v>
      </c>
      <c r="E2028" s="90" t="s">
        <v>1711</v>
      </c>
      <c r="F2028" s="90" t="s">
        <v>5353</v>
      </c>
      <c r="G2028" s="90" t="s">
        <v>1753</v>
      </c>
      <c r="H2028" s="93" t="s">
        <v>5354</v>
      </c>
      <c r="I2028" s="94">
        <v>0</v>
      </c>
      <c r="J2028" s="94">
        <v>0</v>
      </c>
      <c r="K2028" s="95">
        <v>1.9970000000000002E-2</v>
      </c>
      <c r="L2028" s="96">
        <v>0.08</v>
      </c>
      <c r="M2028" s="96">
        <f t="shared" ref="M2028" si="1689">I2028*K2028</f>
        <v>0</v>
      </c>
      <c r="N2028" s="96">
        <f t="shared" ref="N2028" si="1690">J2028*L2028</f>
        <v>0</v>
      </c>
      <c r="O2028" s="96" t="s">
        <v>27</v>
      </c>
      <c r="P2028" s="97">
        <v>95856</v>
      </c>
      <c r="Q2028" s="98">
        <f>VLOOKUP(H2028,Devices!$A$2:$C$2077,3,FALSE)</f>
        <v>96089</v>
      </c>
      <c r="R2028" s="94">
        <f t="shared" si="1686"/>
        <v>233</v>
      </c>
      <c r="S2028" s="94"/>
      <c r="T2028" s="94">
        <f>IF(R2028-I2028&gt;0, R2028-I2028,"0")</f>
        <v>233</v>
      </c>
      <c r="U2028" s="96">
        <f>IF(T2028&gt;0,T2028*K2028,"0")</f>
        <v>4.6530100000000001</v>
      </c>
      <c r="V2028" s="99">
        <v>0</v>
      </c>
      <c r="W2028" s="100">
        <f>VLOOKUP(H2028,Devices!$A$2:$D$2077,4,FALSE)</f>
        <v>0</v>
      </c>
      <c r="X2028" s="94">
        <f t="shared" si="1687"/>
        <v>0</v>
      </c>
      <c r="Y2028" s="94"/>
      <c r="Z2028" s="94" t="str">
        <f>IF(X2028-J2028&gt;0,X2028-J2028,"0")</f>
        <v>0</v>
      </c>
      <c r="AA2028" s="96">
        <f t="shared" si="1688"/>
        <v>0</v>
      </c>
      <c r="AB2028" s="91">
        <v>4.6530100000000001</v>
      </c>
      <c r="AC2028" s="91"/>
    </row>
    <row r="2029" spans="1:29" s="4" customFormat="1" ht="15" customHeight="1">
      <c r="A2029" s="81" t="s">
        <v>5483</v>
      </c>
      <c r="B2029" s="90">
        <v>1012000580</v>
      </c>
      <c r="C2029" s="91">
        <f>SUM(U2029+AA2029)</f>
        <v>7.7483600000000008</v>
      </c>
      <c r="D2029" s="92">
        <v>12356462</v>
      </c>
      <c r="E2029" s="90" t="s">
        <v>2353</v>
      </c>
      <c r="F2029" s="90" t="s">
        <v>2354</v>
      </c>
      <c r="G2029" s="90" t="s">
        <v>1971</v>
      </c>
      <c r="H2029" s="93" t="s">
        <v>5435</v>
      </c>
      <c r="I2029" s="94">
        <v>0</v>
      </c>
      <c r="J2029" s="94">
        <v>0</v>
      </c>
      <c r="K2029" s="95">
        <v>1.9970000000000002E-2</v>
      </c>
      <c r="L2029" s="96">
        <v>0.08</v>
      </c>
      <c r="M2029" s="96">
        <f t="shared" ref="M2029:N2033" si="1691">I2029*K2029</f>
        <v>0</v>
      </c>
      <c r="N2029" s="96">
        <f t="shared" si="1691"/>
        <v>0</v>
      </c>
      <c r="O2029" s="96" t="s">
        <v>27</v>
      </c>
      <c r="P2029" s="443">
        <v>4481</v>
      </c>
      <c r="Q2029" s="98">
        <f>VLOOKUP(H2029,Devices!$A$2:$C$2077,3,FALSE)</f>
        <v>4869</v>
      </c>
      <c r="R2029" s="94">
        <f t="shared" si="1686"/>
        <v>388</v>
      </c>
      <c r="S2029" s="94">
        <f>IF(R2029-I2029&gt;0, R2029-I2029,"0")</f>
        <v>388</v>
      </c>
      <c r="T2029" s="94"/>
      <c r="U2029" s="96">
        <f>IF(S2029&gt;0,S2029*K2029,"0")</f>
        <v>7.7483600000000008</v>
      </c>
      <c r="V2029" s="157">
        <v>6015</v>
      </c>
      <c r="W2029" s="100">
        <f>VLOOKUP(H2029,Devices!$A$2:$D$2077,4,FALSE)</f>
        <v>6392</v>
      </c>
      <c r="X2029" s="94">
        <f t="shared" si="1687"/>
        <v>377</v>
      </c>
      <c r="Y2029" s="94">
        <f>IF(X2029-J2029&gt;0,X2029-J2029,"0")</f>
        <v>377</v>
      </c>
      <c r="Z2029" s="94"/>
      <c r="AA2029" s="96" t="str">
        <f t="shared" si="1688"/>
        <v>0</v>
      </c>
      <c r="AB2029" s="91">
        <v>7.7483600000000008</v>
      </c>
      <c r="AC2029" s="91"/>
    </row>
    <row r="2030" spans="1:29" s="4" customFormat="1" ht="15" customHeight="1">
      <c r="A2030" s="81" t="s">
        <v>5483</v>
      </c>
      <c r="B2030" s="90">
        <v>1013210500</v>
      </c>
      <c r="C2030" s="91">
        <f>SUM(U2030+AA2030)</f>
        <v>23.125260000000001</v>
      </c>
      <c r="D2030" s="92">
        <v>12356452</v>
      </c>
      <c r="E2030" s="90" t="s">
        <v>1711</v>
      </c>
      <c r="F2030" s="90" t="s">
        <v>5608</v>
      </c>
      <c r="G2030" s="90" t="s">
        <v>2280</v>
      </c>
      <c r="H2030" s="93" t="s">
        <v>5484</v>
      </c>
      <c r="I2030" s="94">
        <v>0</v>
      </c>
      <c r="J2030" s="94">
        <v>0</v>
      </c>
      <c r="K2030" s="95">
        <v>1.9970000000000002E-2</v>
      </c>
      <c r="L2030" s="96">
        <v>0.08</v>
      </c>
      <c r="M2030" s="96">
        <f t="shared" si="1691"/>
        <v>0</v>
      </c>
      <c r="N2030" s="96">
        <f t="shared" si="1691"/>
        <v>0</v>
      </c>
      <c r="O2030" s="96" t="s">
        <v>27</v>
      </c>
      <c r="P2030" s="443">
        <v>11283</v>
      </c>
      <c r="Q2030" s="98">
        <f>VLOOKUP(H2030,[1]Billing!$I$2:$S$2302,11,FALSE)</f>
        <v>12441</v>
      </c>
      <c r="R2030" s="94">
        <f t="shared" si="1686"/>
        <v>1158</v>
      </c>
      <c r="S2030" s="94">
        <f>IF(R2030-I2030&gt;0, R2030-I2030,"0")</f>
        <v>1158</v>
      </c>
      <c r="T2030" s="94"/>
      <c r="U2030" s="96">
        <f>IF(S2030&gt;0,S2030*K2030,"0")</f>
        <v>23.125260000000001</v>
      </c>
      <c r="V2030" s="157">
        <v>0</v>
      </c>
      <c r="W2030" s="100">
        <f>VLOOKUP(H2030,[1]Billing!$I$2:$Y$2302,17,FALSE)</f>
        <v>0</v>
      </c>
      <c r="X2030" s="94">
        <f t="shared" si="1687"/>
        <v>0</v>
      </c>
      <c r="Y2030" s="94" t="str">
        <f>IF(X2030-J2030&gt;0,X2030-J2030,"0")</f>
        <v>0</v>
      </c>
      <c r="Z2030" s="94"/>
      <c r="AA2030" s="96" t="str">
        <f t="shared" si="1688"/>
        <v>0</v>
      </c>
      <c r="AB2030" s="91">
        <v>23.125260000000001</v>
      </c>
      <c r="AC2030" s="91"/>
    </row>
    <row r="2031" spans="1:29" s="4" customFormat="1" ht="15" customHeight="1">
      <c r="A2031" s="81" t="s">
        <v>5653</v>
      </c>
      <c r="B2031" s="90">
        <v>1012037990</v>
      </c>
      <c r="C2031" s="91">
        <f>SUM(U2031+AA2031)</f>
        <v>27.738330000000001</v>
      </c>
      <c r="D2031" s="92">
        <v>12356466</v>
      </c>
      <c r="E2031" s="90" t="s">
        <v>1711</v>
      </c>
      <c r="F2031" s="90" t="s">
        <v>5654</v>
      </c>
      <c r="G2031" s="90" t="s">
        <v>2280</v>
      </c>
      <c r="H2031" s="93" t="s">
        <v>5475</v>
      </c>
      <c r="I2031" s="94">
        <v>0</v>
      </c>
      <c r="J2031" s="94">
        <v>0</v>
      </c>
      <c r="K2031" s="95">
        <v>1.9970000000000002E-2</v>
      </c>
      <c r="L2031" s="96">
        <v>0.08</v>
      </c>
      <c r="M2031" s="96">
        <f t="shared" si="1691"/>
        <v>0</v>
      </c>
      <c r="N2031" s="96">
        <f t="shared" si="1691"/>
        <v>0</v>
      </c>
      <c r="O2031" s="96" t="s">
        <v>27</v>
      </c>
      <c r="P2031" s="443">
        <v>18613</v>
      </c>
      <c r="Q2031" s="98">
        <f>VLOOKUP(H2031,Devices!$A$2:$C$2077,3,FALSE)</f>
        <v>20002</v>
      </c>
      <c r="R2031" s="94">
        <f t="shared" ref="R2031" si="1692">Q2031-P2031</f>
        <v>1389</v>
      </c>
      <c r="S2031" s="94">
        <f>IF(R2031-I2031&gt;0, R2031-I2031,"0")</f>
        <v>1389</v>
      </c>
      <c r="T2031" s="94"/>
      <c r="U2031" s="96">
        <f>IF(S2031&gt;0,S2031*K2031,"0")</f>
        <v>27.738330000000001</v>
      </c>
      <c r="V2031" s="157">
        <v>0</v>
      </c>
      <c r="W2031" s="100">
        <v>0</v>
      </c>
      <c r="X2031" s="94">
        <f t="shared" ref="X2031" si="1693">W2031-V2031</f>
        <v>0</v>
      </c>
      <c r="Y2031" s="94" t="str">
        <f>IF(X2031-J2031&gt;0,X2031-J2031,"0")</f>
        <v>0</v>
      </c>
      <c r="Z2031" s="94"/>
      <c r="AA2031" s="96" t="str">
        <f t="shared" ref="AA2031" si="1694">IF(Z2031&gt;0,Z2031*L2031,"0")</f>
        <v>0</v>
      </c>
      <c r="AB2031" s="91">
        <v>27.738330000000001</v>
      </c>
      <c r="AC2031" s="91"/>
    </row>
    <row r="2032" spans="1:29" s="4" customFormat="1" ht="15" customHeight="1">
      <c r="A2032" s="81" t="s">
        <v>5653</v>
      </c>
      <c r="B2032" s="90">
        <v>1012037990</v>
      </c>
      <c r="C2032" s="91">
        <f>SUM(U2032+AA2032)</f>
        <v>24.203640000000004</v>
      </c>
      <c r="D2032" s="92">
        <v>12355890</v>
      </c>
      <c r="E2032" s="90" t="s">
        <v>1711</v>
      </c>
      <c r="F2032" s="90" t="s">
        <v>5655</v>
      </c>
      <c r="G2032" s="90" t="s">
        <v>2280</v>
      </c>
      <c r="H2032" s="93" t="s">
        <v>5656</v>
      </c>
      <c r="I2032" s="94">
        <v>0</v>
      </c>
      <c r="J2032" s="94">
        <v>0</v>
      </c>
      <c r="K2032" s="95">
        <v>1.9970000000000002E-2</v>
      </c>
      <c r="L2032" s="96">
        <v>0.08</v>
      </c>
      <c r="M2032" s="96">
        <f t="shared" si="1691"/>
        <v>0</v>
      </c>
      <c r="N2032" s="96">
        <f t="shared" si="1691"/>
        <v>0</v>
      </c>
      <c r="O2032" s="96" t="s">
        <v>27</v>
      </c>
      <c r="P2032" s="443">
        <v>100043</v>
      </c>
      <c r="Q2032" s="98">
        <f>VLOOKUP(H2032,Devices!$A$2:$C$2077,3,FALSE)</f>
        <v>101255</v>
      </c>
      <c r="R2032" s="94">
        <f t="shared" ref="R2032" si="1695">Q2032-P2032</f>
        <v>1212</v>
      </c>
      <c r="S2032" s="94">
        <f>IF(R2032-I2032&gt;0, R2032-I2032,"0")</f>
        <v>1212</v>
      </c>
      <c r="T2032" s="94"/>
      <c r="U2032" s="96">
        <f>IF(S2032&gt;0,S2032*K2032,"0")</f>
        <v>24.203640000000004</v>
      </c>
      <c r="V2032" s="157">
        <v>0</v>
      </c>
      <c r="W2032" s="100">
        <v>0</v>
      </c>
      <c r="X2032" s="94">
        <f t="shared" ref="X2032" si="1696">W2032-V2032</f>
        <v>0</v>
      </c>
      <c r="Y2032" s="94" t="str">
        <f>IF(X2032-J2032&gt;0,X2032-J2032,"0")</f>
        <v>0</v>
      </c>
      <c r="Z2032" s="94"/>
      <c r="AA2032" s="96" t="str">
        <f t="shared" ref="AA2032" si="1697">IF(Z2032&gt;0,Z2032*L2032,"0")</f>
        <v>0</v>
      </c>
      <c r="AB2032" s="91">
        <v>24.203640000000004</v>
      </c>
      <c r="AC2032" s="91"/>
    </row>
    <row r="2033" spans="1:29" s="4" customFormat="1" ht="15" customHeight="1">
      <c r="A2033" s="81" t="s">
        <v>5685</v>
      </c>
      <c r="B2033" s="90">
        <v>1013208690</v>
      </c>
      <c r="C2033" s="91">
        <f>SUM(U2033+AA2033)</f>
        <v>162.70184</v>
      </c>
      <c r="D2033" s="92">
        <v>14020232</v>
      </c>
      <c r="E2033" s="90" t="s">
        <v>1711</v>
      </c>
      <c r="F2033" s="90" t="s">
        <v>5352</v>
      </c>
      <c r="G2033" s="90" t="s">
        <v>5686</v>
      </c>
      <c r="H2033" s="93" t="s">
        <v>5687</v>
      </c>
      <c r="I2033" s="94">
        <v>0</v>
      </c>
      <c r="J2033" s="94">
        <v>0</v>
      </c>
      <c r="K2033" s="95">
        <v>1.9970000000000002E-2</v>
      </c>
      <c r="L2033" s="96">
        <v>0.08</v>
      </c>
      <c r="M2033" s="96">
        <f t="shared" si="1691"/>
        <v>0</v>
      </c>
      <c r="N2033" s="96">
        <f t="shared" si="1691"/>
        <v>0</v>
      </c>
      <c r="O2033" s="96" t="s">
        <v>27</v>
      </c>
      <c r="P2033" s="97">
        <v>11287</v>
      </c>
      <c r="Q2033" s="98">
        <f>VLOOKUP(H2033,Devices!$A$2:$C$2077,3,FALSE)</f>
        <v>14559</v>
      </c>
      <c r="R2033" s="94">
        <f>Q2033-P2033</f>
        <v>3272</v>
      </c>
      <c r="S2033" s="94"/>
      <c r="T2033" s="94">
        <f>IF(R2033-I2033&gt;0, R2033-I2033,"0")</f>
        <v>3272</v>
      </c>
      <c r="U2033" s="96">
        <f>IF(T2033&gt;0,T2033*K2033,"0")</f>
        <v>65.341840000000005</v>
      </c>
      <c r="V2033" s="99">
        <v>5529</v>
      </c>
      <c r="W2033" s="100">
        <f>VLOOKUP(H2033,Devices!$A$2:$D$2077,4,FALSE)</f>
        <v>6746</v>
      </c>
      <c r="X2033" s="94">
        <f>W2033-V2033</f>
        <v>1217</v>
      </c>
      <c r="Y2033" s="94"/>
      <c r="Z2033" s="94">
        <f>IF(X2033-J2033&gt;0,X2033-J2033,"0")</f>
        <v>1217</v>
      </c>
      <c r="AA2033" s="96">
        <f>IF(Z2033&gt;0,Z2033*L2033,"0")</f>
        <v>97.36</v>
      </c>
      <c r="AB2033" s="91">
        <v>162.70184</v>
      </c>
      <c r="AC2033" s="91"/>
    </row>
    <row r="2034" spans="1:29" s="4" customFormat="1" ht="15" customHeight="1">
      <c r="A2034" s="81" t="s">
        <v>5743</v>
      </c>
      <c r="B2034" s="90">
        <v>1012141470</v>
      </c>
      <c r="C2034" s="91">
        <f>SUM(U2034+AA2034)</f>
        <v>53.339870000000005</v>
      </c>
      <c r="D2034" s="294">
        <v>13901111</v>
      </c>
      <c r="E2034" s="90" t="s">
        <v>1711</v>
      </c>
      <c r="F2034" s="90" t="s">
        <v>1712</v>
      </c>
      <c r="G2034" s="90" t="s">
        <v>5342</v>
      </c>
      <c r="H2034" s="120" t="s">
        <v>5709</v>
      </c>
      <c r="I2034" s="94">
        <v>0</v>
      </c>
      <c r="J2034" s="94">
        <v>0</v>
      </c>
      <c r="K2034" s="95">
        <v>1.9970000000000002E-2</v>
      </c>
      <c r="L2034" s="96">
        <v>0.08</v>
      </c>
      <c r="M2034" s="96">
        <f>I2034*K2034</f>
        <v>0</v>
      </c>
      <c r="N2034" s="96">
        <f>J2034*L2034</f>
        <v>0</v>
      </c>
      <c r="O2034" s="96" t="s">
        <v>27</v>
      </c>
      <c r="P2034" s="443">
        <v>12810</v>
      </c>
      <c r="Q2034" s="98">
        <f>VLOOKUP(H2034,Devices!$A$2:$C$2077,3,FALSE)</f>
        <v>15481</v>
      </c>
      <c r="R2034" s="94">
        <f>Q2034-P2034</f>
        <v>2671</v>
      </c>
      <c r="S2034" s="94">
        <f>IF(R2034-I2034&gt;0, R2034-I2034,"0")</f>
        <v>2671</v>
      </c>
      <c r="T2034" s="94"/>
      <c r="U2034" s="96">
        <f>IF(S2034&gt;0,S2034*K2034,"0")</f>
        <v>53.339870000000005</v>
      </c>
      <c r="V2034" s="99">
        <v>2493</v>
      </c>
      <c r="W2034" s="100">
        <f>VLOOKUP(H2034,Devices!$A$2:$D$2077,4,FALSE)</f>
        <v>3763</v>
      </c>
      <c r="X2034" s="94">
        <f>W2034-V2034</f>
        <v>1270</v>
      </c>
      <c r="Y2034" s="94">
        <f>IF(X2034-J2034&gt;0,X2034-J2034,"0")</f>
        <v>1270</v>
      </c>
      <c r="Z2034" s="94"/>
      <c r="AA2034" s="96" t="str">
        <f>IF(Z2034&gt;0,Z2034*L2034,"0")</f>
        <v>0</v>
      </c>
      <c r="AB2034" s="91">
        <v>53.339870000000005</v>
      </c>
      <c r="AC2034" s="91"/>
    </row>
    <row r="2035" spans="1:29" s="4" customFormat="1" ht="15" customHeight="1">
      <c r="A2035" s="81" t="s">
        <v>5836</v>
      </c>
      <c r="B2035" s="90">
        <v>1012037980</v>
      </c>
      <c r="C2035" s="91">
        <f>SUM(U2035+AA2035)</f>
        <v>181.06799000000001</v>
      </c>
      <c r="D2035" s="92">
        <v>13586887</v>
      </c>
      <c r="E2035" s="90" t="s">
        <v>1711</v>
      </c>
      <c r="F2035" s="90" t="s">
        <v>4694</v>
      </c>
      <c r="G2035" s="90" t="s">
        <v>2200</v>
      </c>
      <c r="H2035" s="93" t="s">
        <v>5795</v>
      </c>
      <c r="I2035" s="94">
        <v>0</v>
      </c>
      <c r="J2035" s="94">
        <v>0</v>
      </c>
      <c r="K2035" s="95">
        <v>1.9970000000000002E-2</v>
      </c>
      <c r="L2035" s="96">
        <v>0.08</v>
      </c>
      <c r="M2035" s="96">
        <f>I2035*K2035</f>
        <v>0</v>
      </c>
      <c r="N2035" s="96">
        <f>J2035*L2035</f>
        <v>0</v>
      </c>
      <c r="O2035" s="96" t="s">
        <v>27</v>
      </c>
      <c r="P2035" s="97">
        <v>22064</v>
      </c>
      <c r="Q2035" s="98">
        <f>VLOOKUP(H2035,Devices!$A$2:$C$2077,3,FALSE)</f>
        <v>31131</v>
      </c>
      <c r="R2035" s="94">
        <f>Q2035-P2035</f>
        <v>9067</v>
      </c>
      <c r="S2035" s="94"/>
      <c r="T2035" s="94">
        <f>IF(R2035-I2035&gt;0, R2035-I2035,"0")</f>
        <v>9067</v>
      </c>
      <c r="U2035" s="96">
        <f>IF(T2035&gt;0,T2035*K2035,"0")</f>
        <v>181.06799000000001</v>
      </c>
      <c r="V2035" s="99">
        <v>0</v>
      </c>
      <c r="W2035" s="100">
        <v>0</v>
      </c>
      <c r="X2035" s="94">
        <f>W2035-V2035</f>
        <v>0</v>
      </c>
      <c r="Y2035" s="94"/>
      <c r="Z2035" s="94" t="str">
        <f>IF(X2035-J2035&gt;0,X2035-J2035,"0")</f>
        <v>0</v>
      </c>
      <c r="AA2035" s="96">
        <f>IF(Z2035&gt;0,Z2035*L2035,"0")</f>
        <v>0</v>
      </c>
      <c r="AB2035" s="91">
        <v>181.06799000000001</v>
      </c>
      <c r="AC2035" s="91"/>
    </row>
    <row r="2036" spans="1:29" s="4" customFormat="1" ht="15" customHeight="1">
      <c r="A2036" s="81">
        <v>271</v>
      </c>
      <c r="B2036" s="90">
        <v>1013191070</v>
      </c>
      <c r="C2036" s="91">
        <f>SUM(U2036+AA2036)</f>
        <v>33.429780000000001</v>
      </c>
      <c r="D2036" s="92">
        <v>12355651</v>
      </c>
      <c r="E2036" s="90" t="s">
        <v>2277</v>
      </c>
      <c r="F2036" s="90" t="s">
        <v>2278</v>
      </c>
      <c r="G2036" s="90" t="s">
        <v>2200</v>
      </c>
      <c r="H2036" s="93" t="s">
        <v>2279</v>
      </c>
      <c r="I2036" s="94">
        <v>0</v>
      </c>
      <c r="J2036" s="94">
        <v>0</v>
      </c>
      <c r="K2036" s="95">
        <v>1.9970000000000002E-2</v>
      </c>
      <c r="L2036" s="96">
        <v>0.08</v>
      </c>
      <c r="M2036" s="96">
        <f t="shared" ref="M2036:M2064" si="1698">I2036*K2036</f>
        <v>0</v>
      </c>
      <c r="N2036" s="96">
        <f t="shared" ref="N2036:N2064" si="1699">J2036*L2036</f>
        <v>0</v>
      </c>
      <c r="O2036" s="96" t="s">
        <v>27</v>
      </c>
      <c r="P2036" s="97">
        <v>370971</v>
      </c>
      <c r="Q2036" s="98">
        <f>VLOOKUP(H2036,Devices!$A$2:$C$2077,3,FALSE)</f>
        <v>372645</v>
      </c>
      <c r="R2036" s="94">
        <f t="shared" ref="R2036:R2064" si="1700">Q2036-P2036</f>
        <v>1674</v>
      </c>
      <c r="S2036" s="94"/>
      <c r="T2036" s="94">
        <f t="shared" ref="T2036:T2041" si="1701">IF(R2036-I2036&gt;0, R2036-I2036,"0")</f>
        <v>1674</v>
      </c>
      <c r="U2036" s="96">
        <f t="shared" ref="U2036:U2041" si="1702">IF(T2036&gt;0,T2036*K2036,"0")</f>
        <v>33.429780000000001</v>
      </c>
      <c r="V2036" s="99">
        <v>0</v>
      </c>
      <c r="W2036" s="100">
        <v>0</v>
      </c>
      <c r="X2036" s="94">
        <f t="shared" ref="X2036:X2064" si="1703">W2036-V2036</f>
        <v>0</v>
      </c>
      <c r="Y2036" s="94"/>
      <c r="Z2036" s="94" t="str">
        <f t="shared" ref="Z2036:Z2041" si="1704">IF(X2036-J2036&gt;0,X2036-J2036,"0")</f>
        <v>0</v>
      </c>
      <c r="AA2036" s="96">
        <f t="shared" ref="AA2036:AA2041" si="1705">IF(Z2036&gt;0,Z2036*L2036,"0")</f>
        <v>0</v>
      </c>
      <c r="AB2036" s="91">
        <v>33.429780000000001</v>
      </c>
      <c r="AC2036" s="91"/>
    </row>
    <row r="2037" spans="1:29" s="4" customFormat="1" ht="15" customHeight="1">
      <c r="A2037" s="81" t="s">
        <v>4017</v>
      </c>
      <c r="B2037" s="90">
        <v>1013191070</v>
      </c>
      <c r="C2037" s="91">
        <f>SUM(U2037+AA2037)</f>
        <v>0</v>
      </c>
      <c r="D2037" s="92">
        <v>12355938</v>
      </c>
      <c r="E2037" s="90" t="s">
        <v>2277</v>
      </c>
      <c r="F2037" s="90" t="s">
        <v>2278</v>
      </c>
      <c r="G2037" s="90" t="s">
        <v>4009</v>
      </c>
      <c r="H2037" s="93" t="s">
        <v>3999</v>
      </c>
      <c r="I2037" s="94">
        <v>0</v>
      </c>
      <c r="J2037" s="94">
        <v>0</v>
      </c>
      <c r="K2037" s="95">
        <v>1.9970000000000002E-2</v>
      </c>
      <c r="L2037" s="96">
        <v>0.08</v>
      </c>
      <c r="M2037" s="96">
        <f t="shared" si="1698"/>
        <v>0</v>
      </c>
      <c r="N2037" s="96">
        <f t="shared" si="1699"/>
        <v>0</v>
      </c>
      <c r="O2037" s="96" t="s">
        <v>27</v>
      </c>
      <c r="P2037" s="97">
        <v>10534</v>
      </c>
      <c r="Q2037" s="98">
        <f>VLOOKUP(H2037,Devices!$A$2:$C$2077,3,FALSE)</f>
        <v>10534</v>
      </c>
      <c r="R2037" s="94">
        <f t="shared" si="1700"/>
        <v>0</v>
      </c>
      <c r="S2037" s="94"/>
      <c r="T2037" s="94" t="str">
        <f t="shared" si="1701"/>
        <v>0</v>
      </c>
      <c r="U2037" s="96">
        <f t="shared" si="1702"/>
        <v>0</v>
      </c>
      <c r="V2037" s="99">
        <v>0</v>
      </c>
      <c r="W2037" s="100">
        <v>0</v>
      </c>
      <c r="X2037" s="94">
        <f t="shared" si="1703"/>
        <v>0</v>
      </c>
      <c r="Y2037" s="94"/>
      <c r="Z2037" s="94" t="str">
        <f t="shared" si="1704"/>
        <v>0</v>
      </c>
      <c r="AA2037" s="96">
        <f t="shared" si="1705"/>
        <v>0</v>
      </c>
      <c r="AB2037" s="91">
        <v>0</v>
      </c>
      <c r="AC2037" s="91"/>
    </row>
    <row r="2038" spans="1:29" s="4" customFormat="1" ht="15" customHeight="1">
      <c r="A2038" s="81" t="s">
        <v>4422</v>
      </c>
      <c r="B2038" s="90">
        <v>1013191070</v>
      </c>
      <c r="C2038" s="91">
        <f>SUM(U2038+AA2038)</f>
        <v>4.0339400000000003</v>
      </c>
      <c r="D2038" s="92">
        <v>12356233</v>
      </c>
      <c r="E2038" s="90" t="s">
        <v>2277</v>
      </c>
      <c r="F2038" s="90" t="s">
        <v>2278</v>
      </c>
      <c r="G2038" s="90" t="s">
        <v>2200</v>
      </c>
      <c r="H2038" s="93" t="s">
        <v>4397</v>
      </c>
      <c r="I2038" s="94">
        <v>0</v>
      </c>
      <c r="J2038" s="94">
        <v>0</v>
      </c>
      <c r="K2038" s="95">
        <v>1.9970000000000002E-2</v>
      </c>
      <c r="L2038" s="96">
        <v>0.08</v>
      </c>
      <c r="M2038" s="96">
        <f>I2038*K2038</f>
        <v>0</v>
      </c>
      <c r="N2038" s="96">
        <f>J2038*L2038</f>
        <v>0</v>
      </c>
      <c r="O2038" s="96" t="s">
        <v>27</v>
      </c>
      <c r="P2038" s="97">
        <v>45761</v>
      </c>
      <c r="Q2038" s="98">
        <f>VLOOKUP(H2038,Devices!$A$2:$C$2077,3,FALSE)</f>
        <v>45963</v>
      </c>
      <c r="R2038" s="94">
        <f>Q2038-P2038</f>
        <v>202</v>
      </c>
      <c r="S2038" s="94"/>
      <c r="T2038" s="94">
        <f>IF(R2038-I2038&gt;0, R2038-I2038,"0")</f>
        <v>202</v>
      </c>
      <c r="U2038" s="96">
        <f>IF(T2038&gt;0,T2038*K2038,"0")</f>
        <v>4.0339400000000003</v>
      </c>
      <c r="V2038" s="99">
        <v>0</v>
      </c>
      <c r="W2038" s="100">
        <v>0</v>
      </c>
      <c r="X2038" s="94">
        <f>W2038-V2038</f>
        <v>0</v>
      </c>
      <c r="Y2038" s="94"/>
      <c r="Z2038" s="94" t="str">
        <f>IF(X2038-J2038&gt;0,X2038-J2038,"0")</f>
        <v>0</v>
      </c>
      <c r="AA2038" s="96">
        <f>IF(Z2038&gt;0,Z2038*L2038,"0")</f>
        <v>0</v>
      </c>
      <c r="AB2038" s="91">
        <v>4.0339400000000003</v>
      </c>
      <c r="AC2038" s="91"/>
    </row>
    <row r="2039" spans="1:29" s="4" customFormat="1" ht="15" customHeight="1">
      <c r="A2039" s="81">
        <v>273</v>
      </c>
      <c r="B2039" s="90">
        <v>1012013950</v>
      </c>
      <c r="C2039" s="91">
        <f>SUM(U2039+AA2039)</f>
        <v>113.49503999999999</v>
      </c>
      <c r="D2039" s="92">
        <v>12882744</v>
      </c>
      <c r="E2039" s="90" t="s">
        <v>2284</v>
      </c>
      <c r="F2039" s="90" t="s">
        <v>2285</v>
      </c>
      <c r="G2039" s="90" t="s">
        <v>1240</v>
      </c>
      <c r="H2039" s="93" t="s">
        <v>2286</v>
      </c>
      <c r="I2039" s="94">
        <v>0</v>
      </c>
      <c r="J2039" s="94">
        <v>0</v>
      </c>
      <c r="K2039" s="95">
        <v>1.9970000000000002E-2</v>
      </c>
      <c r="L2039" s="96">
        <v>0.08</v>
      </c>
      <c r="M2039" s="96">
        <f t="shared" si="1698"/>
        <v>0</v>
      </c>
      <c r="N2039" s="96">
        <f t="shared" si="1699"/>
        <v>0</v>
      </c>
      <c r="O2039" s="96" t="s">
        <v>27</v>
      </c>
      <c r="P2039" s="97">
        <v>73207</v>
      </c>
      <c r="Q2039" s="98">
        <f>VLOOKUP(H2039,Devices!$A$2:$C$2077,3,FALSE)</f>
        <v>74039</v>
      </c>
      <c r="R2039" s="94">
        <f t="shared" si="1700"/>
        <v>832</v>
      </c>
      <c r="S2039" s="94"/>
      <c r="T2039" s="94">
        <f t="shared" si="1701"/>
        <v>832</v>
      </c>
      <c r="U2039" s="96">
        <f t="shared" si="1702"/>
        <v>16.61504</v>
      </c>
      <c r="V2039" s="99">
        <v>140514</v>
      </c>
      <c r="W2039" s="100">
        <f>VLOOKUP(H2039,Devices!$A$2:$D$2077,4,FALSE)</f>
        <v>141725</v>
      </c>
      <c r="X2039" s="94">
        <f t="shared" si="1703"/>
        <v>1211</v>
      </c>
      <c r="Y2039" s="94"/>
      <c r="Z2039" s="94">
        <f t="shared" si="1704"/>
        <v>1211</v>
      </c>
      <c r="AA2039" s="96">
        <f t="shared" si="1705"/>
        <v>96.88</v>
      </c>
      <c r="AB2039" s="91">
        <v>113.49503999999999</v>
      </c>
      <c r="AC2039" s="91"/>
    </row>
    <row r="2040" spans="1:29" s="4" customFormat="1" ht="15" customHeight="1">
      <c r="A2040" s="81">
        <v>274</v>
      </c>
      <c r="B2040" s="90">
        <v>1012146170</v>
      </c>
      <c r="C2040" s="91">
        <f>SUM(U2040+AA2040)</f>
        <v>85.244190000000003</v>
      </c>
      <c r="D2040" s="92">
        <v>17061090</v>
      </c>
      <c r="E2040" s="90" t="s">
        <v>4733</v>
      </c>
      <c r="F2040" s="90" t="s">
        <v>4443</v>
      </c>
      <c r="G2040" s="90" t="s">
        <v>1174</v>
      </c>
      <c r="H2040" s="93" t="s">
        <v>2298</v>
      </c>
      <c r="I2040" s="94">
        <v>0</v>
      </c>
      <c r="J2040" s="94">
        <v>0</v>
      </c>
      <c r="K2040" s="95">
        <v>1.9970000000000002E-2</v>
      </c>
      <c r="L2040" s="96">
        <v>0.08</v>
      </c>
      <c r="M2040" s="96">
        <f t="shared" si="1698"/>
        <v>0</v>
      </c>
      <c r="N2040" s="96">
        <f t="shared" si="1699"/>
        <v>0</v>
      </c>
      <c r="O2040" s="96" t="s">
        <v>27</v>
      </c>
      <c r="P2040" s="97">
        <v>175016</v>
      </c>
      <c r="Q2040" s="98">
        <f>VLOOKUP(H2040,Devices!$A$2:$C$2077,3,FALSE)</f>
        <v>175543</v>
      </c>
      <c r="R2040" s="94">
        <f t="shared" si="1700"/>
        <v>527</v>
      </c>
      <c r="S2040" s="94"/>
      <c r="T2040" s="94">
        <f t="shared" si="1701"/>
        <v>527</v>
      </c>
      <c r="U2040" s="96">
        <f t="shared" si="1702"/>
        <v>10.524190000000001</v>
      </c>
      <c r="V2040" s="99">
        <v>84953</v>
      </c>
      <c r="W2040" s="100">
        <f>VLOOKUP(H2040,Devices!$A$2:$D$2077,4,FALSE)</f>
        <v>85887</v>
      </c>
      <c r="X2040" s="94">
        <f t="shared" si="1703"/>
        <v>934</v>
      </c>
      <c r="Y2040" s="94"/>
      <c r="Z2040" s="94">
        <f t="shared" si="1704"/>
        <v>934</v>
      </c>
      <c r="AA2040" s="96">
        <f t="shared" si="1705"/>
        <v>74.72</v>
      </c>
      <c r="AB2040" s="91">
        <v>85.244190000000003</v>
      </c>
      <c r="AC2040" s="91"/>
    </row>
    <row r="2041" spans="1:29" s="4" customFormat="1" ht="15" customHeight="1">
      <c r="A2041" s="81">
        <v>274</v>
      </c>
      <c r="B2041" s="90">
        <v>1012146170</v>
      </c>
      <c r="C2041" s="91">
        <f>SUM(U2041+AA2041)</f>
        <v>21.377330000000001</v>
      </c>
      <c r="D2041" s="92">
        <v>12882542</v>
      </c>
      <c r="E2041" s="90" t="s">
        <v>4733</v>
      </c>
      <c r="F2041" s="90" t="s">
        <v>5503</v>
      </c>
      <c r="G2041" s="90" t="s">
        <v>1174</v>
      </c>
      <c r="H2041" s="93" t="s">
        <v>2299</v>
      </c>
      <c r="I2041" s="94">
        <v>0</v>
      </c>
      <c r="J2041" s="94">
        <v>0</v>
      </c>
      <c r="K2041" s="95">
        <v>1.9970000000000002E-2</v>
      </c>
      <c r="L2041" s="96">
        <v>0.08</v>
      </c>
      <c r="M2041" s="96">
        <f t="shared" si="1698"/>
        <v>0</v>
      </c>
      <c r="N2041" s="96">
        <f t="shared" si="1699"/>
        <v>0</v>
      </c>
      <c r="O2041" s="96" t="s">
        <v>27</v>
      </c>
      <c r="P2041" s="97">
        <v>96493</v>
      </c>
      <c r="Q2041" s="98">
        <f>VLOOKUP(H2041,Devices!$A$2:$C$2077,3,FALSE)</f>
        <v>96582</v>
      </c>
      <c r="R2041" s="94">
        <f t="shared" si="1700"/>
        <v>89</v>
      </c>
      <c r="S2041" s="94"/>
      <c r="T2041" s="94">
        <f t="shared" si="1701"/>
        <v>89</v>
      </c>
      <c r="U2041" s="96">
        <f t="shared" si="1702"/>
        <v>1.7773300000000001</v>
      </c>
      <c r="V2041" s="99">
        <v>25647</v>
      </c>
      <c r="W2041" s="100">
        <f>VLOOKUP(H2041,Devices!$A$2:$D$2077,4,FALSE)</f>
        <v>25892</v>
      </c>
      <c r="X2041" s="94">
        <f t="shared" si="1703"/>
        <v>245</v>
      </c>
      <c r="Y2041" s="94"/>
      <c r="Z2041" s="94">
        <f t="shared" si="1704"/>
        <v>245</v>
      </c>
      <c r="AA2041" s="96">
        <f t="shared" si="1705"/>
        <v>19.600000000000001</v>
      </c>
      <c r="AB2041" s="91">
        <v>21.377330000000001</v>
      </c>
      <c r="AC2041" s="91"/>
    </row>
    <row r="2042" spans="1:29" s="4" customFormat="1" ht="15" customHeight="1">
      <c r="A2042" s="81" t="s">
        <v>2788</v>
      </c>
      <c r="B2042" s="90">
        <v>1013190230</v>
      </c>
      <c r="C2042" s="91">
        <f>SUM(O2042+U2042+AA2042)</f>
        <v>83</v>
      </c>
      <c r="D2042" s="92">
        <v>12355827</v>
      </c>
      <c r="E2042" s="90" t="s">
        <v>1963</v>
      </c>
      <c r="F2042" s="90" t="s">
        <v>4251</v>
      </c>
      <c r="G2042" s="90" t="s">
        <v>2236</v>
      </c>
      <c r="H2042" s="93" t="s">
        <v>2789</v>
      </c>
      <c r="I2042" s="94">
        <v>4000</v>
      </c>
      <c r="J2042" s="94">
        <v>0</v>
      </c>
      <c r="K2042" s="95">
        <v>2.0750000000000001E-2</v>
      </c>
      <c r="L2042" s="96">
        <v>0.08</v>
      </c>
      <c r="M2042" s="96">
        <f t="shared" si="1698"/>
        <v>83</v>
      </c>
      <c r="N2042" s="96">
        <f t="shared" si="1699"/>
        <v>0</v>
      </c>
      <c r="O2042" s="96">
        <f>M2042+N2042</f>
        <v>83</v>
      </c>
      <c r="P2042" s="443">
        <v>190477</v>
      </c>
      <c r="Q2042" s="98">
        <f>VLOOKUP(H2042,Devices!$A$2:$C$2077,3,FALSE)</f>
        <v>194171</v>
      </c>
      <c r="R2042" s="94">
        <f t="shared" si="1700"/>
        <v>3694</v>
      </c>
      <c r="S2042" s="94" t="str">
        <f t="shared" ref="S2042:S2055" si="1706">IF(R2042-I2042&gt;0, R2042-I2042,"0")</f>
        <v>0</v>
      </c>
      <c r="T2042" s="94"/>
      <c r="U2042" s="96">
        <f t="shared" ref="U2042:U2055" si="1707">IF(S2042&gt;0,S2042*K2042,"0")</f>
        <v>0</v>
      </c>
      <c r="V2042" s="157">
        <v>0</v>
      </c>
      <c r="W2042" s="100">
        <v>0</v>
      </c>
      <c r="X2042" s="94">
        <f t="shared" si="1703"/>
        <v>0</v>
      </c>
      <c r="Y2042" s="94" t="str">
        <f t="shared" ref="Y2042:Y2055" si="1708">IF(X2042-J2042&gt;0,X2042-J2042,"0")</f>
        <v>0</v>
      </c>
      <c r="Z2042" s="94"/>
      <c r="AA2042" s="96">
        <f t="shared" ref="AA2042:AA2055" si="1709">IF(Y2042&gt;0,Y2042*L2042,"0")</f>
        <v>0</v>
      </c>
      <c r="AB2042" s="91">
        <v>83</v>
      </c>
      <c r="AC2042" s="91"/>
    </row>
    <row r="2043" spans="1:29" s="4" customFormat="1" ht="15" customHeight="1">
      <c r="A2043" s="81" t="s">
        <v>2788</v>
      </c>
      <c r="B2043" s="90">
        <v>1013190230</v>
      </c>
      <c r="C2043" s="91">
        <f>SUM(O2043+U2043+AA2043)</f>
        <v>83</v>
      </c>
      <c r="D2043" s="92">
        <v>12355826</v>
      </c>
      <c r="E2043" s="90" t="s">
        <v>1963</v>
      </c>
      <c r="F2043" s="90" t="s">
        <v>4256</v>
      </c>
      <c r="G2043" s="90" t="s">
        <v>2236</v>
      </c>
      <c r="H2043" s="93">
        <v>4063369904607</v>
      </c>
      <c r="I2043" s="94">
        <v>4000</v>
      </c>
      <c r="J2043" s="94">
        <v>0</v>
      </c>
      <c r="K2043" s="95">
        <v>2.0750000000000001E-2</v>
      </c>
      <c r="L2043" s="96">
        <v>0.08</v>
      </c>
      <c r="M2043" s="96">
        <f t="shared" si="1698"/>
        <v>83</v>
      </c>
      <c r="N2043" s="96">
        <f t="shared" si="1699"/>
        <v>0</v>
      </c>
      <c r="O2043" s="96">
        <f>M2043+N2043</f>
        <v>83</v>
      </c>
      <c r="P2043" s="443">
        <v>57089</v>
      </c>
      <c r="Q2043" s="98">
        <f>VLOOKUP(H2043,[1]Billing!$I$2:$S$2302,11,FALSE)</f>
        <v>57549</v>
      </c>
      <c r="R2043" s="94">
        <f t="shared" si="1700"/>
        <v>460</v>
      </c>
      <c r="S2043" s="94" t="str">
        <f t="shared" si="1706"/>
        <v>0</v>
      </c>
      <c r="T2043" s="94"/>
      <c r="U2043" s="96">
        <f t="shared" si="1707"/>
        <v>0</v>
      </c>
      <c r="V2043" s="157">
        <v>0</v>
      </c>
      <c r="W2043" s="100">
        <f>VLOOKUP(H2043,[1]Billing!$I$2:$Y$2302,17,FALSE)</f>
        <v>0</v>
      </c>
      <c r="X2043" s="94">
        <f t="shared" si="1703"/>
        <v>0</v>
      </c>
      <c r="Y2043" s="94" t="str">
        <f t="shared" si="1708"/>
        <v>0</v>
      </c>
      <c r="Z2043" s="94"/>
      <c r="AA2043" s="96">
        <f t="shared" si="1709"/>
        <v>0</v>
      </c>
      <c r="AB2043" s="91">
        <v>83</v>
      </c>
      <c r="AC2043" s="91"/>
    </row>
    <row r="2044" spans="1:29" s="4" customFormat="1" ht="15" customHeight="1">
      <c r="A2044" s="81" t="s">
        <v>3234</v>
      </c>
      <c r="B2044" s="90">
        <v>1013190230</v>
      </c>
      <c r="C2044" s="91">
        <f>SUM(U2044+AA2044)</f>
        <v>119.10108000000001</v>
      </c>
      <c r="D2044" s="294">
        <v>12356048</v>
      </c>
      <c r="E2044" s="90" t="s">
        <v>724</v>
      </c>
      <c r="F2044" s="90" t="s">
        <v>4250</v>
      </c>
      <c r="G2044" s="90" t="s">
        <v>2200</v>
      </c>
      <c r="H2044" s="93" t="s">
        <v>3215</v>
      </c>
      <c r="I2044" s="94">
        <v>0</v>
      </c>
      <c r="J2044" s="94">
        <v>0</v>
      </c>
      <c r="K2044" s="95">
        <v>1.9970000000000002E-2</v>
      </c>
      <c r="L2044" s="96">
        <v>0.08</v>
      </c>
      <c r="M2044" s="96">
        <f t="shared" si="1698"/>
        <v>0</v>
      </c>
      <c r="N2044" s="96">
        <f t="shared" si="1699"/>
        <v>0</v>
      </c>
      <c r="O2044" s="96" t="s">
        <v>27</v>
      </c>
      <c r="P2044" s="187">
        <v>242059</v>
      </c>
      <c r="Q2044" s="98">
        <f>VLOOKUP(H2044,Devices!$A$2:$C$2077,3,FALSE)</f>
        <v>248023</v>
      </c>
      <c r="R2044" s="94">
        <f t="shared" si="1700"/>
        <v>5964</v>
      </c>
      <c r="S2044" s="94">
        <f t="shared" si="1706"/>
        <v>5964</v>
      </c>
      <c r="T2044" s="119"/>
      <c r="U2044" s="96">
        <f t="shared" si="1707"/>
        <v>119.10108000000001</v>
      </c>
      <c r="V2044" s="99">
        <v>0</v>
      </c>
      <c r="W2044" s="100">
        <v>0</v>
      </c>
      <c r="X2044" s="94">
        <f t="shared" si="1703"/>
        <v>0</v>
      </c>
      <c r="Y2044" s="94" t="str">
        <f t="shared" si="1708"/>
        <v>0</v>
      </c>
      <c r="Z2044" s="119"/>
      <c r="AA2044" s="96">
        <f t="shared" si="1709"/>
        <v>0</v>
      </c>
      <c r="AB2044" s="91">
        <v>119.10108000000001</v>
      </c>
      <c r="AC2044" s="91"/>
    </row>
    <row r="2045" spans="1:29" s="4" customFormat="1" ht="15" customHeight="1">
      <c r="A2045" s="81" t="s">
        <v>3234</v>
      </c>
      <c r="B2045" s="90">
        <v>1013190230</v>
      </c>
      <c r="C2045" s="91">
        <f>SUM(U2045+AA2045)</f>
        <v>127.96776000000001</v>
      </c>
      <c r="D2045" s="92">
        <v>12356050</v>
      </c>
      <c r="E2045" s="90" t="s">
        <v>1963</v>
      </c>
      <c r="F2045" s="90" t="s">
        <v>4253</v>
      </c>
      <c r="G2045" s="90" t="s">
        <v>2200</v>
      </c>
      <c r="H2045" s="93" t="s">
        <v>3210</v>
      </c>
      <c r="I2045" s="94">
        <v>0</v>
      </c>
      <c r="J2045" s="94">
        <v>0</v>
      </c>
      <c r="K2045" s="95">
        <v>1.9970000000000002E-2</v>
      </c>
      <c r="L2045" s="96">
        <v>0.08</v>
      </c>
      <c r="M2045" s="96">
        <f t="shared" si="1698"/>
        <v>0</v>
      </c>
      <c r="N2045" s="96">
        <f t="shared" si="1699"/>
        <v>0</v>
      </c>
      <c r="O2045" s="96" t="s">
        <v>27</v>
      </c>
      <c r="P2045" s="443">
        <v>186222</v>
      </c>
      <c r="Q2045" s="98">
        <f>VLOOKUP(H2045,Devices!$A$2:$C$2077,3,FALSE)</f>
        <v>192630</v>
      </c>
      <c r="R2045" s="94">
        <f t="shared" si="1700"/>
        <v>6408</v>
      </c>
      <c r="S2045" s="94">
        <f t="shared" si="1706"/>
        <v>6408</v>
      </c>
      <c r="T2045" s="94"/>
      <c r="U2045" s="96">
        <f t="shared" si="1707"/>
        <v>127.96776000000001</v>
      </c>
      <c r="V2045" s="157">
        <v>0</v>
      </c>
      <c r="W2045" s="100">
        <v>0</v>
      </c>
      <c r="X2045" s="94">
        <f t="shared" si="1703"/>
        <v>0</v>
      </c>
      <c r="Y2045" s="94" t="str">
        <f t="shared" si="1708"/>
        <v>0</v>
      </c>
      <c r="Z2045" s="94"/>
      <c r="AA2045" s="96">
        <f t="shared" si="1709"/>
        <v>0</v>
      </c>
      <c r="AB2045" s="91">
        <v>127.96776000000001</v>
      </c>
      <c r="AC2045" s="91"/>
    </row>
    <row r="2046" spans="1:29" s="4" customFormat="1" ht="15" customHeight="1">
      <c r="A2046" s="81" t="s">
        <v>3235</v>
      </c>
      <c r="B2046" s="90">
        <v>1012146170</v>
      </c>
      <c r="C2046" s="91">
        <f>SUM(U2046+AA2046)</f>
        <v>9.0464100000000016</v>
      </c>
      <c r="D2046" s="92">
        <v>12356051</v>
      </c>
      <c r="E2046" s="90" t="s">
        <v>4733</v>
      </c>
      <c r="F2046" s="90" t="s">
        <v>4443</v>
      </c>
      <c r="G2046" s="90" t="s">
        <v>2280</v>
      </c>
      <c r="H2046" s="93" t="s">
        <v>3212</v>
      </c>
      <c r="I2046" s="94">
        <v>0</v>
      </c>
      <c r="J2046" s="94">
        <v>0</v>
      </c>
      <c r="K2046" s="95">
        <v>1.9970000000000002E-2</v>
      </c>
      <c r="L2046" s="96">
        <v>0.08</v>
      </c>
      <c r="M2046" s="96">
        <f t="shared" si="1698"/>
        <v>0</v>
      </c>
      <c r="N2046" s="96">
        <f t="shared" si="1699"/>
        <v>0</v>
      </c>
      <c r="O2046" s="96" t="s">
        <v>27</v>
      </c>
      <c r="P2046" s="443">
        <v>256070</v>
      </c>
      <c r="Q2046" s="98">
        <f>VLOOKUP(H2046,Devices!$A$2:$C$2077,3,FALSE)</f>
        <v>256523</v>
      </c>
      <c r="R2046" s="94">
        <f t="shared" si="1700"/>
        <v>453</v>
      </c>
      <c r="S2046" s="94">
        <f t="shared" si="1706"/>
        <v>453</v>
      </c>
      <c r="T2046" s="94"/>
      <c r="U2046" s="96">
        <f t="shared" si="1707"/>
        <v>9.0464100000000016</v>
      </c>
      <c r="V2046" s="157">
        <v>0</v>
      </c>
      <c r="W2046" s="100">
        <v>0</v>
      </c>
      <c r="X2046" s="94">
        <f t="shared" si="1703"/>
        <v>0</v>
      </c>
      <c r="Y2046" s="94" t="str">
        <f t="shared" si="1708"/>
        <v>0</v>
      </c>
      <c r="Z2046" s="94"/>
      <c r="AA2046" s="96">
        <f t="shared" si="1709"/>
        <v>0</v>
      </c>
      <c r="AB2046" s="91">
        <v>9.0464100000000016</v>
      </c>
      <c r="AC2046" s="91"/>
    </row>
    <row r="2047" spans="1:29" s="4" customFormat="1" ht="15" customHeight="1">
      <c r="A2047" s="81">
        <v>276</v>
      </c>
      <c r="B2047" s="90">
        <v>1071511100</v>
      </c>
      <c r="C2047" s="91">
        <f>SUM(O2047+U2047+AA2047)</f>
        <v>166.74700000000001</v>
      </c>
      <c r="D2047" s="92">
        <v>12355672</v>
      </c>
      <c r="E2047" s="90" t="s">
        <v>2328</v>
      </c>
      <c r="F2047" s="90" t="s">
        <v>4401</v>
      </c>
      <c r="G2047" s="90" t="s">
        <v>2280</v>
      </c>
      <c r="H2047" s="93" t="s">
        <v>2329</v>
      </c>
      <c r="I2047" s="94">
        <v>4000</v>
      </c>
      <c r="J2047" s="94">
        <v>0</v>
      </c>
      <c r="K2047" s="95">
        <v>2.0750000000000001E-2</v>
      </c>
      <c r="L2047" s="96">
        <v>0.08</v>
      </c>
      <c r="M2047" s="96">
        <f t="shared" si="1698"/>
        <v>83</v>
      </c>
      <c r="N2047" s="96">
        <f t="shared" si="1699"/>
        <v>0</v>
      </c>
      <c r="O2047" s="96">
        <f t="shared" ref="O2047:O2055" si="1710">M2047+N2047</f>
        <v>83</v>
      </c>
      <c r="P2047" s="443">
        <v>36522</v>
      </c>
      <c r="Q2047" s="98">
        <f>VLOOKUP(H2047,[1]Billing!$I$2:$S$2302,11,FALSE)</f>
        <v>44558</v>
      </c>
      <c r="R2047" s="94">
        <f t="shared" si="1700"/>
        <v>8036</v>
      </c>
      <c r="S2047" s="94">
        <f t="shared" si="1706"/>
        <v>4036</v>
      </c>
      <c r="T2047" s="94"/>
      <c r="U2047" s="96">
        <f t="shared" si="1707"/>
        <v>83.747</v>
      </c>
      <c r="V2047" s="157">
        <v>0</v>
      </c>
      <c r="W2047" s="100">
        <f>VLOOKUP(H2047,[1]Billing!$I$2:$Y$2302,17,FALSE)</f>
        <v>0</v>
      </c>
      <c r="X2047" s="94">
        <f t="shared" si="1703"/>
        <v>0</v>
      </c>
      <c r="Y2047" s="94" t="str">
        <f t="shared" si="1708"/>
        <v>0</v>
      </c>
      <c r="Z2047" s="94"/>
      <c r="AA2047" s="96">
        <f t="shared" si="1709"/>
        <v>0</v>
      </c>
      <c r="AB2047" s="91">
        <v>166.74700000000001</v>
      </c>
      <c r="AC2047" s="91"/>
    </row>
    <row r="2048" spans="1:29" s="4" customFormat="1" ht="15" customHeight="1">
      <c r="A2048" s="81">
        <v>277</v>
      </c>
      <c r="B2048" s="90">
        <v>1013204740</v>
      </c>
      <c r="C2048" s="91">
        <f>SUM(O2048+U2048+AA2048)</f>
        <v>368.38</v>
      </c>
      <c r="D2048" s="92">
        <v>12865109</v>
      </c>
      <c r="E2048" s="90" t="s">
        <v>2330</v>
      </c>
      <c r="F2048" s="90" t="s">
        <v>2331</v>
      </c>
      <c r="G2048" s="90" t="s">
        <v>1481</v>
      </c>
      <c r="H2048" s="93" t="s">
        <v>2332</v>
      </c>
      <c r="I2048" s="94">
        <v>2000</v>
      </c>
      <c r="J2048" s="94">
        <v>1000</v>
      </c>
      <c r="K2048" s="95">
        <v>2.0750000000000001E-2</v>
      </c>
      <c r="L2048" s="96">
        <v>0.08</v>
      </c>
      <c r="M2048" s="96">
        <f t="shared" si="1698"/>
        <v>41.5</v>
      </c>
      <c r="N2048" s="96">
        <f t="shared" si="1699"/>
        <v>80</v>
      </c>
      <c r="O2048" s="96">
        <f t="shared" si="1710"/>
        <v>121.5</v>
      </c>
      <c r="P2048" s="443">
        <v>22795</v>
      </c>
      <c r="Q2048" s="98">
        <f>VLOOKUP(H2048,Devices!$A$2:$C$2077,3,FALSE)</f>
        <v>23158</v>
      </c>
      <c r="R2048" s="94">
        <f t="shared" si="1700"/>
        <v>363</v>
      </c>
      <c r="S2048" s="94" t="str">
        <f t="shared" si="1706"/>
        <v>0</v>
      </c>
      <c r="T2048" s="94"/>
      <c r="U2048" s="96">
        <f t="shared" si="1707"/>
        <v>0</v>
      </c>
      <c r="V2048" s="157">
        <v>83301</v>
      </c>
      <c r="W2048" s="100">
        <f>VLOOKUP(H2048,Devices!$A$2:$D$2077,4,FALSE)</f>
        <v>87387</v>
      </c>
      <c r="X2048" s="94">
        <f t="shared" si="1703"/>
        <v>4086</v>
      </c>
      <c r="Y2048" s="94">
        <f t="shared" si="1708"/>
        <v>3086</v>
      </c>
      <c r="Z2048" s="94"/>
      <c r="AA2048" s="96">
        <f t="shared" si="1709"/>
        <v>246.88</v>
      </c>
      <c r="AB2048" s="91">
        <v>368.38</v>
      </c>
      <c r="AC2048" s="91"/>
    </row>
    <row r="2049" spans="1:29" s="4" customFormat="1" ht="15" customHeight="1">
      <c r="A2049" s="81">
        <v>278</v>
      </c>
      <c r="B2049" s="90">
        <v>1012560060</v>
      </c>
      <c r="C2049" s="91">
        <f>SUM(U2049+AA2049)</f>
        <v>346.75934999999998</v>
      </c>
      <c r="D2049" s="92">
        <v>12864659</v>
      </c>
      <c r="E2049" s="90" t="s">
        <v>2339</v>
      </c>
      <c r="F2049" s="90" t="s">
        <v>2340</v>
      </c>
      <c r="G2049" s="90" t="s">
        <v>1208</v>
      </c>
      <c r="H2049" s="93" t="s">
        <v>2341</v>
      </c>
      <c r="I2049" s="94">
        <v>0</v>
      </c>
      <c r="J2049" s="94">
        <v>0</v>
      </c>
      <c r="K2049" s="95">
        <v>1.9970000000000002E-2</v>
      </c>
      <c r="L2049" s="96">
        <v>0.08</v>
      </c>
      <c r="M2049" s="96">
        <f t="shared" ref="M2049" si="1711">I2049*K2049</f>
        <v>0</v>
      </c>
      <c r="N2049" s="96">
        <f t="shared" ref="N2049" si="1712">J2049*L2049</f>
        <v>0</v>
      </c>
      <c r="O2049" s="96" t="s">
        <v>27</v>
      </c>
      <c r="P2049" s="443">
        <v>180252</v>
      </c>
      <c r="Q2049" s="98">
        <f>VLOOKUP(H2049,Devices!$A$2:$C$2077,3,FALSE)</f>
        <v>183607</v>
      </c>
      <c r="R2049" s="94">
        <f t="shared" ref="R2049" si="1713">Q2049-P2049</f>
        <v>3355</v>
      </c>
      <c r="S2049" s="94">
        <f t="shared" ref="S2049" si="1714">IF(R2049-I2049&gt;0, R2049-I2049,"0")</f>
        <v>3355</v>
      </c>
      <c r="T2049" s="94"/>
      <c r="U2049" s="96">
        <f t="shared" ref="U2049" si="1715">IF(S2049&gt;0,S2049*K2049,"0")</f>
        <v>66.999350000000007</v>
      </c>
      <c r="V2049" s="157">
        <v>148824</v>
      </c>
      <c r="W2049" s="100">
        <f>VLOOKUP(H2049,Devices!$A$2:$D$2077,4,FALSE)</f>
        <v>152321</v>
      </c>
      <c r="X2049" s="94">
        <f t="shared" ref="X2049" si="1716">W2049-V2049</f>
        <v>3497</v>
      </c>
      <c r="Y2049" s="94">
        <f t="shared" ref="Y2049" si="1717">IF(X2049-J2049&gt;0,X2049-J2049,"0")</f>
        <v>3497</v>
      </c>
      <c r="Z2049" s="94"/>
      <c r="AA2049" s="96">
        <f t="shared" ref="AA2049" si="1718">IF(Y2049&gt;0,Y2049*L2049,"0")</f>
        <v>279.76</v>
      </c>
      <c r="AB2049" s="91">
        <v>346.75934999999998</v>
      </c>
      <c r="AC2049" s="91"/>
    </row>
    <row r="2050" spans="1:29" s="4" customFormat="1" ht="15" customHeight="1">
      <c r="A2050" s="81">
        <v>279</v>
      </c>
      <c r="B2050" s="90">
        <v>1053732960</v>
      </c>
      <c r="C2050" s="91">
        <f>SUM(O2050+U2050+AA2050)</f>
        <v>124.5</v>
      </c>
      <c r="D2050" s="92">
        <v>12355675</v>
      </c>
      <c r="E2050" s="90" t="s">
        <v>2342</v>
      </c>
      <c r="F2050" s="90" t="s">
        <v>2343</v>
      </c>
      <c r="G2050" s="90" t="s">
        <v>2200</v>
      </c>
      <c r="H2050" s="93" t="s">
        <v>2344</v>
      </c>
      <c r="I2050" s="94">
        <v>6000</v>
      </c>
      <c r="J2050" s="94">
        <v>0</v>
      </c>
      <c r="K2050" s="95">
        <v>2.0750000000000001E-2</v>
      </c>
      <c r="L2050" s="96">
        <v>0.08</v>
      </c>
      <c r="M2050" s="96">
        <f t="shared" si="1698"/>
        <v>124.5</v>
      </c>
      <c r="N2050" s="96">
        <f t="shared" si="1699"/>
        <v>0</v>
      </c>
      <c r="O2050" s="96">
        <f t="shared" si="1710"/>
        <v>124.5</v>
      </c>
      <c r="P2050" s="443">
        <v>299472</v>
      </c>
      <c r="Q2050" s="98">
        <f>VLOOKUP(H2050,Devices!$A$2:$C$2077,3,FALSE)</f>
        <v>303919</v>
      </c>
      <c r="R2050" s="94">
        <f t="shared" si="1700"/>
        <v>4447</v>
      </c>
      <c r="S2050" s="94" t="str">
        <f t="shared" si="1706"/>
        <v>0</v>
      </c>
      <c r="T2050" s="94"/>
      <c r="U2050" s="96">
        <f t="shared" si="1707"/>
        <v>0</v>
      </c>
      <c r="V2050" s="157">
        <v>0</v>
      </c>
      <c r="W2050" s="100">
        <v>0</v>
      </c>
      <c r="X2050" s="94">
        <f t="shared" si="1703"/>
        <v>0</v>
      </c>
      <c r="Y2050" s="94" t="str">
        <f t="shared" si="1708"/>
        <v>0</v>
      </c>
      <c r="Z2050" s="94"/>
      <c r="AA2050" s="96">
        <f t="shared" si="1709"/>
        <v>0</v>
      </c>
      <c r="AB2050" s="91">
        <v>124.5</v>
      </c>
      <c r="AC2050" s="91"/>
    </row>
    <row r="2051" spans="1:29" s="4" customFormat="1" ht="15" customHeight="1">
      <c r="A2051" s="81">
        <v>279</v>
      </c>
      <c r="B2051" s="90">
        <v>1053732960</v>
      </c>
      <c r="C2051" s="91">
        <f>SUM(O2051+U2051+AA2051)</f>
        <v>240.8245</v>
      </c>
      <c r="D2051" s="92">
        <v>12355674</v>
      </c>
      <c r="E2051" s="90" t="s">
        <v>2342</v>
      </c>
      <c r="F2051" s="90" t="s">
        <v>2343</v>
      </c>
      <c r="G2051" s="90" t="s">
        <v>2236</v>
      </c>
      <c r="H2051" s="93" t="s">
        <v>2345</v>
      </c>
      <c r="I2051" s="94">
        <v>4000</v>
      </c>
      <c r="J2051" s="94">
        <v>0</v>
      </c>
      <c r="K2051" s="95">
        <v>2.0750000000000001E-2</v>
      </c>
      <c r="L2051" s="96">
        <v>0.08</v>
      </c>
      <c r="M2051" s="96">
        <f t="shared" si="1698"/>
        <v>83</v>
      </c>
      <c r="N2051" s="96">
        <f t="shared" si="1699"/>
        <v>0</v>
      </c>
      <c r="O2051" s="96">
        <f t="shared" si="1710"/>
        <v>83</v>
      </c>
      <c r="P2051" s="443">
        <v>596597</v>
      </c>
      <c r="Q2051" s="98">
        <f>VLOOKUP(H2051,Devices!$A$2:$C$2077,3,FALSE)</f>
        <v>608203</v>
      </c>
      <c r="R2051" s="94">
        <f t="shared" si="1700"/>
        <v>11606</v>
      </c>
      <c r="S2051" s="94">
        <f t="shared" si="1706"/>
        <v>7606</v>
      </c>
      <c r="T2051" s="94"/>
      <c r="U2051" s="96">
        <f t="shared" si="1707"/>
        <v>157.8245</v>
      </c>
      <c r="V2051" s="157">
        <v>0</v>
      </c>
      <c r="W2051" s="100">
        <v>0</v>
      </c>
      <c r="X2051" s="94">
        <f t="shared" si="1703"/>
        <v>0</v>
      </c>
      <c r="Y2051" s="94" t="str">
        <f t="shared" si="1708"/>
        <v>0</v>
      </c>
      <c r="Z2051" s="94"/>
      <c r="AA2051" s="96">
        <f t="shared" si="1709"/>
        <v>0</v>
      </c>
      <c r="AB2051" s="91">
        <v>240.8245</v>
      </c>
      <c r="AC2051" s="91"/>
    </row>
    <row r="2052" spans="1:29" s="4" customFormat="1" ht="15" customHeight="1">
      <c r="A2052" s="81">
        <v>279</v>
      </c>
      <c r="B2052" s="90">
        <v>1053732960</v>
      </c>
      <c r="C2052" s="91">
        <f>SUM(O2052+U2052+AA2052)</f>
        <v>83</v>
      </c>
      <c r="D2052" s="92">
        <v>12355673</v>
      </c>
      <c r="E2052" s="90" t="s">
        <v>2342</v>
      </c>
      <c r="F2052" s="90" t="s">
        <v>2343</v>
      </c>
      <c r="G2052" s="90" t="s">
        <v>2280</v>
      </c>
      <c r="H2052" s="93" t="s">
        <v>2346</v>
      </c>
      <c r="I2052" s="94">
        <v>4000</v>
      </c>
      <c r="J2052" s="94">
        <v>0</v>
      </c>
      <c r="K2052" s="95">
        <v>2.0750000000000001E-2</v>
      </c>
      <c r="L2052" s="96">
        <v>0.08</v>
      </c>
      <c r="M2052" s="96">
        <f t="shared" si="1698"/>
        <v>83</v>
      </c>
      <c r="N2052" s="96">
        <f t="shared" si="1699"/>
        <v>0</v>
      </c>
      <c r="O2052" s="96">
        <f t="shared" si="1710"/>
        <v>83</v>
      </c>
      <c r="P2052" s="443">
        <v>81714</v>
      </c>
      <c r="Q2052" s="98">
        <f>VLOOKUP(H2052,Devices!$A$2:$C$2077,3,FALSE)</f>
        <v>84785</v>
      </c>
      <c r="R2052" s="94">
        <f t="shared" si="1700"/>
        <v>3071</v>
      </c>
      <c r="S2052" s="94" t="str">
        <f t="shared" si="1706"/>
        <v>0</v>
      </c>
      <c r="T2052" s="94"/>
      <c r="U2052" s="96">
        <f t="shared" si="1707"/>
        <v>0</v>
      </c>
      <c r="V2052" s="157">
        <v>0</v>
      </c>
      <c r="W2052" s="100">
        <v>0</v>
      </c>
      <c r="X2052" s="94">
        <f t="shared" si="1703"/>
        <v>0</v>
      </c>
      <c r="Y2052" s="94" t="str">
        <f t="shared" si="1708"/>
        <v>0</v>
      </c>
      <c r="Z2052" s="94"/>
      <c r="AA2052" s="96">
        <f t="shared" si="1709"/>
        <v>0</v>
      </c>
      <c r="AB2052" s="91">
        <v>83</v>
      </c>
      <c r="AC2052" s="91"/>
    </row>
    <row r="2053" spans="1:29" s="4" customFormat="1" ht="15" customHeight="1">
      <c r="A2053" s="81" t="s">
        <v>3915</v>
      </c>
      <c r="B2053" s="90">
        <v>1053732960</v>
      </c>
      <c r="C2053" s="91">
        <f>SUM(O2053+U2053+AA2053)</f>
        <v>288.36275000000001</v>
      </c>
      <c r="D2053" s="92">
        <v>12355873</v>
      </c>
      <c r="E2053" s="90" t="s">
        <v>2342</v>
      </c>
      <c r="F2053" s="90" t="s">
        <v>2343</v>
      </c>
      <c r="G2053" s="90" t="s">
        <v>2236</v>
      </c>
      <c r="H2053" s="93" t="s">
        <v>3916</v>
      </c>
      <c r="I2053" s="94">
        <v>4000</v>
      </c>
      <c r="J2053" s="94">
        <v>0</v>
      </c>
      <c r="K2053" s="95">
        <v>2.0750000000000001E-2</v>
      </c>
      <c r="L2053" s="96">
        <v>0.08</v>
      </c>
      <c r="M2053" s="96">
        <f t="shared" si="1698"/>
        <v>83</v>
      </c>
      <c r="N2053" s="96">
        <f t="shared" si="1699"/>
        <v>0</v>
      </c>
      <c r="O2053" s="96">
        <f t="shared" si="1710"/>
        <v>83</v>
      </c>
      <c r="P2053" s="443">
        <v>230080</v>
      </c>
      <c r="Q2053" s="98">
        <f>VLOOKUP(H2053,Devices!$A$2:$C$2077,3,FALSE)</f>
        <v>243977</v>
      </c>
      <c r="R2053" s="94">
        <f t="shared" si="1700"/>
        <v>13897</v>
      </c>
      <c r="S2053" s="94">
        <f t="shared" si="1706"/>
        <v>9897</v>
      </c>
      <c r="T2053" s="94"/>
      <c r="U2053" s="96">
        <f t="shared" si="1707"/>
        <v>205.36275000000001</v>
      </c>
      <c r="V2053" s="157">
        <v>0</v>
      </c>
      <c r="W2053" s="100">
        <v>0</v>
      </c>
      <c r="X2053" s="94">
        <f t="shared" si="1703"/>
        <v>0</v>
      </c>
      <c r="Y2053" s="94" t="str">
        <f t="shared" si="1708"/>
        <v>0</v>
      </c>
      <c r="Z2053" s="94"/>
      <c r="AA2053" s="96">
        <f t="shared" si="1709"/>
        <v>0</v>
      </c>
      <c r="AB2053" s="91">
        <v>288.36275000000001</v>
      </c>
      <c r="AC2053" s="91"/>
    </row>
    <row r="2054" spans="1:29" s="4" customFormat="1" ht="15" customHeight="1">
      <c r="A2054" s="81" t="s">
        <v>4695</v>
      </c>
      <c r="B2054" s="90">
        <v>1053732960</v>
      </c>
      <c r="C2054" s="91">
        <f>SUM(O2054+U2054+AA2054)</f>
        <v>262.48750000000001</v>
      </c>
      <c r="D2054" s="92">
        <v>12356271</v>
      </c>
      <c r="E2054" s="90" t="s">
        <v>2342</v>
      </c>
      <c r="F2054" s="90" t="s">
        <v>2343</v>
      </c>
      <c r="G2054" s="90" t="s">
        <v>2236</v>
      </c>
      <c r="H2054" s="93" t="s">
        <v>4632</v>
      </c>
      <c r="I2054" s="94">
        <v>4000</v>
      </c>
      <c r="J2054" s="94">
        <v>0</v>
      </c>
      <c r="K2054" s="95">
        <v>2.0750000000000001E-2</v>
      </c>
      <c r="L2054" s="96">
        <v>0.08</v>
      </c>
      <c r="M2054" s="96">
        <f>I2054*K2054</f>
        <v>83</v>
      </c>
      <c r="N2054" s="96">
        <f>J2054*L2054</f>
        <v>0</v>
      </c>
      <c r="O2054" s="96">
        <f>M2054+N2054</f>
        <v>83</v>
      </c>
      <c r="P2054" s="443">
        <v>222887</v>
      </c>
      <c r="Q2054" s="98">
        <f>VLOOKUP(H2054,Devices!$A$2:$C$2077,3,FALSE)</f>
        <v>235537</v>
      </c>
      <c r="R2054" s="94">
        <f>Q2054-P2054</f>
        <v>12650</v>
      </c>
      <c r="S2054" s="94">
        <f>IF(R2054-I2054&gt;0, R2054-I2054,"0")</f>
        <v>8650</v>
      </c>
      <c r="T2054" s="94"/>
      <c r="U2054" s="96">
        <f>IF(S2054&gt;0,S2054*K2054,"0")</f>
        <v>179.48750000000001</v>
      </c>
      <c r="V2054" s="157">
        <v>0</v>
      </c>
      <c r="W2054" s="100">
        <v>0</v>
      </c>
      <c r="X2054" s="94">
        <f>W2054-V2054</f>
        <v>0</v>
      </c>
      <c r="Y2054" s="94" t="str">
        <f>IF(X2054-J2054&gt;0,X2054-J2054,"0")</f>
        <v>0</v>
      </c>
      <c r="Z2054" s="94"/>
      <c r="AA2054" s="96">
        <f>IF(Y2054&gt;0,Y2054*L2054,"0")</f>
        <v>0</v>
      </c>
      <c r="AB2054" s="91">
        <v>262.48750000000001</v>
      </c>
      <c r="AC2054" s="91"/>
    </row>
    <row r="2055" spans="1:29" s="4" customFormat="1" ht="15" customHeight="1">
      <c r="A2055" s="81">
        <v>280</v>
      </c>
      <c r="B2055" s="90">
        <v>1013199730</v>
      </c>
      <c r="C2055" s="91">
        <f>SUM(O2055+U2055+AA2055)</f>
        <v>108.62625</v>
      </c>
      <c r="D2055" s="92">
        <v>12354741</v>
      </c>
      <c r="E2055" s="90" t="s">
        <v>2358</v>
      </c>
      <c r="F2055" s="90" t="s">
        <v>2359</v>
      </c>
      <c r="G2055" s="90" t="s">
        <v>40</v>
      </c>
      <c r="H2055" s="93" t="s">
        <v>277</v>
      </c>
      <c r="I2055" s="94">
        <v>2000</v>
      </c>
      <c r="J2055" s="94">
        <v>0</v>
      </c>
      <c r="K2055" s="95">
        <v>2.0750000000000001E-2</v>
      </c>
      <c r="L2055" s="96">
        <v>0.08</v>
      </c>
      <c r="M2055" s="96">
        <f t="shared" si="1698"/>
        <v>41.5</v>
      </c>
      <c r="N2055" s="96">
        <f t="shared" si="1699"/>
        <v>0</v>
      </c>
      <c r="O2055" s="96">
        <f t="shared" si="1710"/>
        <v>41.5</v>
      </c>
      <c r="P2055" s="443">
        <v>207782</v>
      </c>
      <c r="Q2055" s="98">
        <f>VLOOKUP(H2055,Devices!$A$2:$C$2077,3,FALSE)</f>
        <v>213017</v>
      </c>
      <c r="R2055" s="94">
        <f t="shared" si="1700"/>
        <v>5235</v>
      </c>
      <c r="S2055" s="94">
        <f t="shared" si="1706"/>
        <v>3235</v>
      </c>
      <c r="T2055" s="94"/>
      <c r="U2055" s="96">
        <f t="shared" si="1707"/>
        <v>67.126249999999999</v>
      </c>
      <c r="V2055" s="157">
        <v>0</v>
      </c>
      <c r="W2055" s="100">
        <v>0</v>
      </c>
      <c r="X2055" s="94">
        <f t="shared" si="1703"/>
        <v>0</v>
      </c>
      <c r="Y2055" s="94" t="str">
        <f t="shared" si="1708"/>
        <v>0</v>
      </c>
      <c r="Z2055" s="94"/>
      <c r="AA2055" s="96">
        <f t="shared" si="1709"/>
        <v>0</v>
      </c>
      <c r="AB2055" s="91">
        <v>108.62625</v>
      </c>
      <c r="AC2055" s="91"/>
    </row>
    <row r="2056" spans="1:29" s="4" customFormat="1" ht="15" customHeight="1">
      <c r="A2056" s="81">
        <v>281</v>
      </c>
      <c r="B2056" s="90">
        <v>1061966700</v>
      </c>
      <c r="C2056" s="91">
        <f>SUM(U2056+AA2056)</f>
        <v>356.10504000000003</v>
      </c>
      <c r="D2056" s="92">
        <v>12355681</v>
      </c>
      <c r="E2056" s="90" t="s">
        <v>2376</v>
      </c>
      <c r="F2056" s="90" t="s">
        <v>2377</v>
      </c>
      <c r="G2056" s="90" t="s">
        <v>2236</v>
      </c>
      <c r="H2056" s="93" t="s">
        <v>2378</v>
      </c>
      <c r="I2056" s="94">
        <v>0</v>
      </c>
      <c r="J2056" s="94">
        <v>0</v>
      </c>
      <c r="K2056" s="95">
        <v>1.9970000000000002E-2</v>
      </c>
      <c r="L2056" s="96">
        <v>0.08</v>
      </c>
      <c r="M2056" s="96">
        <f t="shared" si="1698"/>
        <v>0</v>
      </c>
      <c r="N2056" s="96">
        <f t="shared" si="1699"/>
        <v>0</v>
      </c>
      <c r="O2056" s="96" t="s">
        <v>27</v>
      </c>
      <c r="P2056" s="97">
        <v>606442</v>
      </c>
      <c r="Q2056" s="98">
        <f>VLOOKUP(H2056,Devices!$A$2:$C$2077,3,FALSE)</f>
        <v>624274</v>
      </c>
      <c r="R2056" s="94">
        <f t="shared" si="1700"/>
        <v>17832</v>
      </c>
      <c r="S2056" s="94"/>
      <c r="T2056" s="94">
        <f>IF(R2056-I2056&gt;0, R2056-I2056,"0")</f>
        <v>17832</v>
      </c>
      <c r="U2056" s="96">
        <f>IF(T2056&gt;0,T2056*K2056,"0")</f>
        <v>356.10504000000003</v>
      </c>
      <c r="V2056" s="99">
        <v>0</v>
      </c>
      <c r="W2056" s="100">
        <v>0</v>
      </c>
      <c r="X2056" s="94">
        <f t="shared" si="1703"/>
        <v>0</v>
      </c>
      <c r="Y2056" s="94"/>
      <c r="Z2056" s="94" t="str">
        <f>IF(X2056-J2056&gt;0,X2056-J2056,"0")</f>
        <v>0</v>
      </c>
      <c r="AA2056" s="96">
        <f>IF(Z2056&gt;0,Z2056*L2056,"0")</f>
        <v>0</v>
      </c>
      <c r="AB2056" s="91">
        <v>356.10504000000003</v>
      </c>
      <c r="AC2056" s="91"/>
    </row>
    <row r="2057" spans="1:29" s="4" customFormat="1" ht="15" customHeight="1">
      <c r="A2057" s="81">
        <v>281</v>
      </c>
      <c r="B2057" s="90">
        <v>1061966700</v>
      </c>
      <c r="C2057" s="91">
        <f>SUM(U2057+AA2057)</f>
        <v>105.06217000000001</v>
      </c>
      <c r="D2057" s="92">
        <v>12186073</v>
      </c>
      <c r="E2057" s="90" t="s">
        <v>2376</v>
      </c>
      <c r="F2057" s="90" t="s">
        <v>2377</v>
      </c>
      <c r="G2057" s="90" t="s">
        <v>1750</v>
      </c>
      <c r="H2057" s="93" t="s">
        <v>2379</v>
      </c>
      <c r="I2057" s="94">
        <v>0</v>
      </c>
      <c r="J2057" s="94">
        <v>0</v>
      </c>
      <c r="K2057" s="95">
        <v>1.9970000000000002E-2</v>
      </c>
      <c r="L2057" s="96">
        <v>0.08</v>
      </c>
      <c r="M2057" s="96">
        <f t="shared" si="1698"/>
        <v>0</v>
      </c>
      <c r="N2057" s="96">
        <f t="shared" si="1699"/>
        <v>0</v>
      </c>
      <c r="O2057" s="96" t="s">
        <v>27</v>
      </c>
      <c r="P2057" s="97">
        <v>319595</v>
      </c>
      <c r="Q2057" s="98">
        <f>VLOOKUP(H2057,Devices!$A$2:$C$2077,3,FALSE)</f>
        <v>324856</v>
      </c>
      <c r="R2057" s="94">
        <f t="shared" si="1700"/>
        <v>5261</v>
      </c>
      <c r="S2057" s="94"/>
      <c r="T2057" s="94">
        <f>IF(R2057-I2057&gt;0, R2057-I2057,"0")</f>
        <v>5261</v>
      </c>
      <c r="U2057" s="96">
        <f>IF(T2057&gt;0,T2057*K2057,"0")</f>
        <v>105.06217000000001</v>
      </c>
      <c r="V2057" s="99">
        <v>0</v>
      </c>
      <c r="W2057" s="100">
        <f>VLOOKUP(H2057,Devices!$A$2:$D$2077,4,FALSE)</f>
        <v>0</v>
      </c>
      <c r="X2057" s="94">
        <f t="shared" si="1703"/>
        <v>0</v>
      </c>
      <c r="Y2057" s="94"/>
      <c r="Z2057" s="94" t="str">
        <f>IF(X2057-J2057&gt;0,X2057-J2057,"0")</f>
        <v>0</v>
      </c>
      <c r="AA2057" s="96">
        <f>IF(Z2057&gt;0,Z2057*L2057,"0")</f>
        <v>0</v>
      </c>
      <c r="AB2057" s="91">
        <v>105.06217000000001</v>
      </c>
      <c r="AC2057" s="91"/>
    </row>
    <row r="2058" spans="1:29" s="4" customFormat="1" ht="15" customHeight="1">
      <c r="A2058" s="81" t="s">
        <v>4897</v>
      </c>
      <c r="B2058" s="90">
        <v>1061966700</v>
      </c>
      <c r="C2058" s="91">
        <f>SUM(U2058+AA2058)</f>
        <v>43.753519999999995</v>
      </c>
      <c r="D2058" s="92">
        <v>12355628</v>
      </c>
      <c r="E2058" s="90" t="s">
        <v>2376</v>
      </c>
      <c r="F2058" s="90" t="s">
        <v>2377</v>
      </c>
      <c r="G2058" s="90" t="s">
        <v>2296</v>
      </c>
      <c r="H2058" s="93" t="s">
        <v>4864</v>
      </c>
      <c r="I2058" s="94">
        <v>0</v>
      </c>
      <c r="J2058" s="94">
        <v>0</v>
      </c>
      <c r="K2058" s="95">
        <v>1.9970000000000002E-2</v>
      </c>
      <c r="L2058" s="96">
        <v>0.08</v>
      </c>
      <c r="M2058" s="96">
        <f>I2058*K2058</f>
        <v>0</v>
      </c>
      <c r="N2058" s="96">
        <f>J2058*L2058</f>
        <v>0</v>
      </c>
      <c r="O2058" s="96" t="s">
        <v>27</v>
      </c>
      <c r="P2058" s="97">
        <v>12703</v>
      </c>
      <c r="Q2058" s="98">
        <f>VLOOKUP(H2058,Devices!$A$2:$C$2077,3,FALSE)</f>
        <v>12919</v>
      </c>
      <c r="R2058" s="94">
        <f>Q2058-P2058</f>
        <v>216</v>
      </c>
      <c r="S2058" s="94"/>
      <c r="T2058" s="94">
        <f>IF(R2058-I2058&gt;0, R2058-I2058,"0")</f>
        <v>216</v>
      </c>
      <c r="U2058" s="96">
        <f>IF(T2058&gt;0,T2058*K2058,"0")</f>
        <v>4.3135200000000005</v>
      </c>
      <c r="V2058" s="99">
        <v>16925</v>
      </c>
      <c r="W2058" s="100">
        <f>VLOOKUP(H2058,Devices!$A$2:$D$2077,4,FALSE)</f>
        <v>17418</v>
      </c>
      <c r="X2058" s="94">
        <f>W2058-V2058</f>
        <v>493</v>
      </c>
      <c r="Y2058" s="94"/>
      <c r="Z2058" s="94">
        <f>IF(X2058-J2058&gt;0,X2058-J2058,"0")</f>
        <v>493</v>
      </c>
      <c r="AA2058" s="96">
        <f>IF(Z2058&gt;0,Z2058*L2058,"0")</f>
        <v>39.44</v>
      </c>
      <c r="AB2058" s="91">
        <v>43.753519999999995</v>
      </c>
      <c r="AC2058" s="91"/>
    </row>
    <row r="2059" spans="1:29" s="4" customFormat="1" ht="15" customHeight="1">
      <c r="A2059" s="81">
        <v>282</v>
      </c>
      <c r="B2059" s="593">
        <v>1012142320</v>
      </c>
      <c r="C2059" s="91">
        <f>SUM(O2059+U2059+AA2059)</f>
        <v>1414.8387500000001</v>
      </c>
      <c r="D2059" s="92">
        <v>12915548</v>
      </c>
      <c r="E2059" s="90" t="s">
        <v>2380</v>
      </c>
      <c r="F2059" s="90" t="s">
        <v>2381</v>
      </c>
      <c r="G2059" s="90" t="s">
        <v>1850</v>
      </c>
      <c r="H2059" s="93" t="s">
        <v>2382</v>
      </c>
      <c r="I2059" s="94">
        <v>14000</v>
      </c>
      <c r="J2059" s="94">
        <v>0</v>
      </c>
      <c r="K2059" s="95">
        <v>2.0750000000000001E-2</v>
      </c>
      <c r="L2059" s="96">
        <v>0.08</v>
      </c>
      <c r="M2059" s="96">
        <f t="shared" si="1698"/>
        <v>290.5</v>
      </c>
      <c r="N2059" s="96">
        <f t="shared" si="1699"/>
        <v>0</v>
      </c>
      <c r="O2059" s="96">
        <f>M2059+N2059</f>
        <v>290.5</v>
      </c>
      <c r="P2059" s="443">
        <v>2098613</v>
      </c>
      <c r="Q2059" s="98">
        <f>VLOOKUP(H2059,Devices!$A$2:$C$2077,3,FALSE)</f>
        <v>2166798</v>
      </c>
      <c r="R2059" s="94">
        <f t="shared" si="1700"/>
        <v>68185</v>
      </c>
      <c r="S2059" s="94">
        <f>IF(R2059-I2059&gt;0, R2059-I2059,"0")</f>
        <v>54185</v>
      </c>
      <c r="T2059" s="94"/>
      <c r="U2059" s="96">
        <f>IF(S2059&gt;0,S2059*K2059,"0")</f>
        <v>1124.3387500000001</v>
      </c>
      <c r="V2059" s="157">
        <v>0</v>
      </c>
      <c r="W2059" s="100">
        <f>VLOOKUP(H2059,Devices!$A$2:$D$2077,4,FALSE)</f>
        <v>0</v>
      </c>
      <c r="X2059" s="94">
        <f t="shared" si="1703"/>
        <v>0</v>
      </c>
      <c r="Y2059" s="94" t="str">
        <f>IF(X2059-J2059&gt;0,X2059-J2059,"0")</f>
        <v>0</v>
      </c>
      <c r="Z2059" s="94"/>
      <c r="AA2059" s="96">
        <f>IF(Y2059&gt;0,Y2059*L2059,"0")</f>
        <v>0</v>
      </c>
      <c r="AB2059" s="91">
        <v>1414.8387500000001</v>
      </c>
      <c r="AC2059" s="91"/>
    </row>
    <row r="2060" spans="1:29" s="4" customFormat="1" ht="15" customHeight="1">
      <c r="A2060" s="81">
        <v>283</v>
      </c>
      <c r="B2060" s="90">
        <v>1013170840</v>
      </c>
      <c r="C2060" s="91">
        <f>SUM(O2060+U2060+AA2060)</f>
        <v>310.79000000000002</v>
      </c>
      <c r="D2060" s="92">
        <v>12917135</v>
      </c>
      <c r="E2060" s="90" t="s">
        <v>2391</v>
      </c>
      <c r="F2060" s="90" t="s">
        <v>2392</v>
      </c>
      <c r="G2060" s="90" t="s">
        <v>1481</v>
      </c>
      <c r="H2060" s="93" t="s">
        <v>2393</v>
      </c>
      <c r="I2060" s="94">
        <v>5000</v>
      </c>
      <c r="J2060" s="94">
        <v>1000</v>
      </c>
      <c r="K2060" s="95">
        <v>2.0750000000000001E-2</v>
      </c>
      <c r="L2060" s="96">
        <v>0.08</v>
      </c>
      <c r="M2060" s="96">
        <f t="shared" si="1698"/>
        <v>103.75</v>
      </c>
      <c r="N2060" s="96">
        <f t="shared" si="1699"/>
        <v>80</v>
      </c>
      <c r="O2060" s="96">
        <f>M2060+N2060</f>
        <v>183.75</v>
      </c>
      <c r="P2060" s="443">
        <v>226717</v>
      </c>
      <c r="Q2060" s="98">
        <f>VLOOKUP(H2060,Devices!$A$2:$C$2077,3,FALSE)</f>
        <v>230409</v>
      </c>
      <c r="R2060" s="94">
        <f t="shared" si="1700"/>
        <v>3692</v>
      </c>
      <c r="S2060" s="94" t="str">
        <f>IF(R2060-I2060&gt;0, R2060-I2060,"0")</f>
        <v>0</v>
      </c>
      <c r="T2060" s="94"/>
      <c r="U2060" s="96">
        <f>IF(S2060&gt;0,S2060*K2060,"0")</f>
        <v>0</v>
      </c>
      <c r="V2060" s="157">
        <v>86719</v>
      </c>
      <c r="W2060" s="100">
        <f>VLOOKUP(H2060,Devices!$A$2:$D$2077,4,FALSE)</f>
        <v>89307</v>
      </c>
      <c r="X2060" s="94">
        <f t="shared" si="1703"/>
        <v>2588</v>
      </c>
      <c r="Y2060" s="94">
        <f>IF(X2060-J2060&gt;0,X2060-J2060,"0")</f>
        <v>1588</v>
      </c>
      <c r="Z2060" s="94"/>
      <c r="AA2060" s="96">
        <f>IF(Y2060&gt;0,Y2060*L2060,"0")</f>
        <v>127.04</v>
      </c>
      <c r="AB2060" s="91">
        <v>310.79000000000002</v>
      </c>
      <c r="AC2060" s="91"/>
    </row>
    <row r="2061" spans="1:29" s="4" customFormat="1" ht="15" customHeight="1">
      <c r="A2061" s="81">
        <v>283</v>
      </c>
      <c r="B2061" s="90">
        <v>1013170840</v>
      </c>
      <c r="C2061" s="91">
        <f>SUM(O2061+U2061+AA2061)</f>
        <v>189.83</v>
      </c>
      <c r="D2061" s="92">
        <v>12656313</v>
      </c>
      <c r="E2061" s="90" t="s">
        <v>2391</v>
      </c>
      <c r="F2061" s="90" t="s">
        <v>2394</v>
      </c>
      <c r="G2061" s="90" t="s">
        <v>1481</v>
      </c>
      <c r="H2061" s="93" t="s">
        <v>2395</v>
      </c>
      <c r="I2061" s="94">
        <v>5000</v>
      </c>
      <c r="J2061" s="94">
        <v>1000</v>
      </c>
      <c r="K2061" s="95">
        <v>2.0750000000000001E-2</v>
      </c>
      <c r="L2061" s="96">
        <v>0.08</v>
      </c>
      <c r="M2061" s="96">
        <f t="shared" si="1698"/>
        <v>103.75</v>
      </c>
      <c r="N2061" s="96">
        <f t="shared" si="1699"/>
        <v>80</v>
      </c>
      <c r="O2061" s="96">
        <f>M2061+N2061</f>
        <v>183.75</v>
      </c>
      <c r="P2061" s="443">
        <v>180378</v>
      </c>
      <c r="Q2061" s="98">
        <f>VLOOKUP(H2061,Devices!$A$2:$C$2077,3,FALSE)</f>
        <v>183096</v>
      </c>
      <c r="R2061" s="94">
        <f t="shared" si="1700"/>
        <v>2718</v>
      </c>
      <c r="S2061" s="94" t="str">
        <f>IF(R2061-I2061&gt;0, R2061-I2061,"0")</f>
        <v>0</v>
      </c>
      <c r="T2061" s="94"/>
      <c r="U2061" s="96">
        <f>IF(S2061&gt;0,S2061*K2061,"0")</f>
        <v>0</v>
      </c>
      <c r="V2061" s="157">
        <v>50692</v>
      </c>
      <c r="W2061" s="100">
        <f>VLOOKUP(H2061,Devices!$A$2:$D$2077,4,FALSE)</f>
        <v>51768</v>
      </c>
      <c r="X2061" s="94">
        <f t="shared" si="1703"/>
        <v>1076</v>
      </c>
      <c r="Y2061" s="94">
        <f>IF(X2061-J2061&gt;0,X2061-J2061,"0")</f>
        <v>76</v>
      </c>
      <c r="Z2061" s="94"/>
      <c r="AA2061" s="96">
        <f>IF(Y2061&gt;0,Y2061*L2061,"0")</f>
        <v>6.08</v>
      </c>
      <c r="AB2061" s="91">
        <v>189.83</v>
      </c>
      <c r="AC2061" s="91"/>
    </row>
    <row r="2062" spans="1:29" s="4" customFormat="1" ht="15" customHeight="1">
      <c r="A2062" s="81">
        <v>284</v>
      </c>
      <c r="B2062" s="90">
        <v>1012059170</v>
      </c>
      <c r="C2062" s="91">
        <f>SUM(O2062+U2062+AA2062)</f>
        <v>343.75</v>
      </c>
      <c r="D2062" s="92">
        <v>12915368</v>
      </c>
      <c r="E2062" s="90" t="s">
        <v>2396</v>
      </c>
      <c r="F2062" s="90" t="s">
        <v>2397</v>
      </c>
      <c r="G2062" s="90" t="s">
        <v>1151</v>
      </c>
      <c r="H2062" s="93" t="s">
        <v>2398</v>
      </c>
      <c r="I2062" s="94">
        <v>5000</v>
      </c>
      <c r="J2062" s="94">
        <v>3000</v>
      </c>
      <c r="K2062" s="95">
        <v>2.0750000000000001E-2</v>
      </c>
      <c r="L2062" s="96">
        <v>0.08</v>
      </c>
      <c r="M2062" s="96">
        <f t="shared" si="1698"/>
        <v>103.75</v>
      </c>
      <c r="N2062" s="96">
        <f t="shared" si="1699"/>
        <v>240</v>
      </c>
      <c r="O2062" s="96">
        <f>M2062+N2062</f>
        <v>343.75</v>
      </c>
      <c r="P2062" s="443">
        <v>43617</v>
      </c>
      <c r="Q2062" s="98">
        <f>VLOOKUP(H2062,Devices!$A$2:$C$2077,3,FALSE)</f>
        <v>44833</v>
      </c>
      <c r="R2062" s="94">
        <f t="shared" si="1700"/>
        <v>1216</v>
      </c>
      <c r="S2062" s="94" t="str">
        <f>IF(R2062-I2062&gt;0, R2062-I2062,"0")</f>
        <v>0</v>
      </c>
      <c r="T2062" s="94"/>
      <c r="U2062" s="96">
        <f>IF(S2062&gt;0,S2062*K2062,"0")</f>
        <v>0</v>
      </c>
      <c r="V2062" s="157">
        <v>44835</v>
      </c>
      <c r="W2062" s="100">
        <f>VLOOKUP(H2062,Devices!$A$2:$D$2077,4,FALSE)</f>
        <v>45554</v>
      </c>
      <c r="X2062" s="94">
        <f t="shared" si="1703"/>
        <v>719</v>
      </c>
      <c r="Y2062" s="94" t="str">
        <f>IF(X2062-J2062&gt;0,X2062-J2062,"0")</f>
        <v>0</v>
      </c>
      <c r="Z2062" s="94"/>
      <c r="AA2062" s="96">
        <f>IF(Y2062&gt;0,Y2062*L2062,"0")</f>
        <v>0</v>
      </c>
      <c r="AB2062" s="91">
        <v>343.75</v>
      </c>
      <c r="AC2062" s="91"/>
    </row>
    <row r="2063" spans="1:29" s="4" customFormat="1" ht="15" customHeight="1">
      <c r="A2063" s="81">
        <v>285</v>
      </c>
      <c r="B2063" s="90">
        <v>1054210000</v>
      </c>
      <c r="C2063" s="91">
        <f>SUM(U2063+AA2063)</f>
        <v>6.7734299999999994</v>
      </c>
      <c r="D2063" s="92">
        <v>12355688</v>
      </c>
      <c r="E2063" s="90" t="s">
        <v>2451</v>
      </c>
      <c r="F2063" s="90" t="s">
        <v>2450</v>
      </c>
      <c r="G2063" s="90" t="s">
        <v>2362</v>
      </c>
      <c r="H2063" s="93">
        <v>7527449450260</v>
      </c>
      <c r="I2063" s="94">
        <v>0</v>
      </c>
      <c r="J2063" s="94">
        <v>0</v>
      </c>
      <c r="K2063" s="95">
        <v>1.9970000000000002E-2</v>
      </c>
      <c r="L2063" s="96">
        <v>0.08</v>
      </c>
      <c r="M2063" s="96">
        <f t="shared" si="1698"/>
        <v>0</v>
      </c>
      <c r="N2063" s="96">
        <f t="shared" si="1699"/>
        <v>0</v>
      </c>
      <c r="O2063" s="96" t="s">
        <v>27</v>
      </c>
      <c r="P2063" s="97">
        <v>10140</v>
      </c>
      <c r="Q2063" s="98">
        <f>VLOOKUP(H2063,[1]Billing!$I$2:$S$2302,11,FALSE)</f>
        <v>10359</v>
      </c>
      <c r="R2063" s="94">
        <f t="shared" si="1700"/>
        <v>219</v>
      </c>
      <c r="S2063" s="94"/>
      <c r="T2063" s="94">
        <f>IF(R2063-I2063&gt;0, R2063-I2063,"0")</f>
        <v>219</v>
      </c>
      <c r="U2063" s="96">
        <f>IF(T2063&gt;0,T2063*K2063,"0")</f>
        <v>4.3734299999999999</v>
      </c>
      <c r="V2063" s="99">
        <v>11889</v>
      </c>
      <c r="W2063" s="100">
        <f>VLOOKUP(H2063,[1]Billing!$I$2:$Y$2302,17,FALSE)</f>
        <v>11919</v>
      </c>
      <c r="X2063" s="94">
        <f t="shared" si="1703"/>
        <v>30</v>
      </c>
      <c r="Y2063" s="94"/>
      <c r="Z2063" s="94">
        <f>IF(X2063-J2063&gt;0,X2063-J2063,"0")</f>
        <v>30</v>
      </c>
      <c r="AA2063" s="96">
        <f>IF(Z2063&gt;0,Z2063*L2063,"0")</f>
        <v>2.4</v>
      </c>
      <c r="AB2063" s="91">
        <v>6.7734299999999994</v>
      </c>
      <c r="AC2063" s="91"/>
    </row>
    <row r="2064" spans="1:29" s="4" customFormat="1" ht="15" customHeight="1">
      <c r="A2064" s="81" t="s">
        <v>2501</v>
      </c>
      <c r="B2064" s="90">
        <v>1054210700</v>
      </c>
      <c r="C2064" s="91">
        <f>SUM(O2064+U2064+AA2064)</f>
        <v>251.875</v>
      </c>
      <c r="D2064" s="92">
        <v>12907762</v>
      </c>
      <c r="E2064" s="90" t="s">
        <v>2502</v>
      </c>
      <c r="F2064" s="90" t="s">
        <v>2503</v>
      </c>
      <c r="G2064" s="90" t="s">
        <v>1174</v>
      </c>
      <c r="H2064" s="93" t="s">
        <v>2504</v>
      </c>
      <c r="I2064" s="94">
        <v>2500</v>
      </c>
      <c r="J2064" s="94">
        <v>2500</v>
      </c>
      <c r="K2064" s="95">
        <v>2.0750000000000001E-2</v>
      </c>
      <c r="L2064" s="96">
        <v>0.08</v>
      </c>
      <c r="M2064" s="96">
        <f t="shared" si="1698"/>
        <v>51.875</v>
      </c>
      <c r="N2064" s="96">
        <f t="shared" si="1699"/>
        <v>200</v>
      </c>
      <c r="O2064" s="96">
        <f>M2064+N2064</f>
        <v>251.875</v>
      </c>
      <c r="P2064" s="443">
        <v>178069</v>
      </c>
      <c r="Q2064" s="98">
        <f>VLOOKUP(H2064,Devices!$A$2:$C$2077,3,FALSE)</f>
        <v>180189</v>
      </c>
      <c r="R2064" s="94">
        <f t="shared" si="1700"/>
        <v>2120</v>
      </c>
      <c r="S2064" s="94" t="str">
        <f>IF(R2064-I2064&gt;0, R2064-I2064,"0")</f>
        <v>0</v>
      </c>
      <c r="T2064" s="94"/>
      <c r="U2064" s="96">
        <f>IF(S2064&gt;0,S2064*K2064,"0")</f>
        <v>0</v>
      </c>
      <c r="V2064" s="157">
        <v>131410</v>
      </c>
      <c r="W2064" s="100">
        <f>VLOOKUP(H2064,Devices!$A$2:$D$2077,4,FALSE)</f>
        <v>133099</v>
      </c>
      <c r="X2064" s="94">
        <f t="shared" si="1703"/>
        <v>1689</v>
      </c>
      <c r="Y2064" s="94" t="str">
        <f>IF(X2064-J2064&gt;0,X2064-J2064,"0")</f>
        <v>0</v>
      </c>
      <c r="Z2064" s="94"/>
      <c r="AA2064" s="96">
        <f>IF(Y2064&gt;0,Y2064*L2064,"0")</f>
        <v>0</v>
      </c>
      <c r="AB2064" s="91">
        <v>251.875</v>
      </c>
      <c r="AC2064" s="91"/>
    </row>
    <row r="2065" spans="1:29" s="4" customFormat="1" ht="15" customHeight="1">
      <c r="A2065" s="81"/>
      <c r="B2065" s="90">
        <v>1054211400</v>
      </c>
      <c r="C2065" s="91"/>
      <c r="D2065" s="92"/>
      <c r="E2065" s="90" t="s">
        <v>2502</v>
      </c>
      <c r="F2065" s="90"/>
      <c r="G2065" s="90"/>
      <c r="H2065" s="93"/>
      <c r="I2065" s="94"/>
      <c r="J2065" s="94"/>
      <c r="K2065" s="95"/>
      <c r="L2065" s="96"/>
      <c r="M2065" s="96"/>
      <c r="N2065" s="96"/>
      <c r="O2065" s="96"/>
      <c r="P2065" s="443"/>
      <c r="Q2065" s="98"/>
      <c r="R2065" s="94"/>
      <c r="S2065" s="94"/>
      <c r="T2065" s="94"/>
      <c r="U2065" s="96"/>
      <c r="V2065" s="157"/>
      <c r="W2065" s="100"/>
      <c r="X2065" s="94"/>
      <c r="Y2065" s="94"/>
      <c r="Z2065" s="94"/>
      <c r="AA2065" s="96"/>
      <c r="AB2065" s="91"/>
      <c r="AC2065" s="91"/>
    </row>
    <row r="2066" spans="1:29" s="4" customFormat="1" ht="15" customHeight="1">
      <c r="A2066" s="81" t="s">
        <v>3784</v>
      </c>
      <c r="B2066" s="90">
        <v>1054210000</v>
      </c>
      <c r="C2066" s="91">
        <f>SUM(U2066+AA2066)</f>
        <v>3.4148700000000001</v>
      </c>
      <c r="D2066" s="92">
        <v>12356097</v>
      </c>
      <c r="E2066" s="90" t="s">
        <v>2451</v>
      </c>
      <c r="F2066" s="90" t="s">
        <v>3785</v>
      </c>
      <c r="G2066" s="90" t="s">
        <v>2280</v>
      </c>
      <c r="H2066" s="93" t="s">
        <v>3786</v>
      </c>
      <c r="I2066" s="94">
        <v>0</v>
      </c>
      <c r="J2066" s="94">
        <v>0</v>
      </c>
      <c r="K2066" s="95">
        <v>1.9970000000000002E-2</v>
      </c>
      <c r="L2066" s="96">
        <v>0.08</v>
      </c>
      <c r="M2066" s="96">
        <f t="shared" ref="M2066:M2104" si="1719">I2066*K2066</f>
        <v>0</v>
      </c>
      <c r="N2066" s="96">
        <f t="shared" ref="N2066:N2104" si="1720">J2066*L2066</f>
        <v>0</v>
      </c>
      <c r="O2066" s="96" t="s">
        <v>27</v>
      </c>
      <c r="P2066" s="97">
        <v>18737</v>
      </c>
      <c r="Q2066" s="98">
        <f>VLOOKUP(H2066,Devices!$A$2:$C$2077,3,FALSE)</f>
        <v>18908</v>
      </c>
      <c r="R2066" s="94">
        <f t="shared" ref="R2066:R2104" si="1721">Q2066-P2066</f>
        <v>171</v>
      </c>
      <c r="S2066" s="94"/>
      <c r="T2066" s="94">
        <f>IF(R2066-I2066&gt;0, R2066-I2066,"0")</f>
        <v>171</v>
      </c>
      <c r="U2066" s="96">
        <f>IF(T2066&gt;0,T2066*K2066,"0")</f>
        <v>3.4148700000000001</v>
      </c>
      <c r="V2066" s="99">
        <v>0</v>
      </c>
      <c r="W2066" s="100">
        <v>0</v>
      </c>
      <c r="X2066" s="94">
        <f t="shared" ref="X2066:X2104" si="1722">W2066-V2066</f>
        <v>0</v>
      </c>
      <c r="Y2066" s="94"/>
      <c r="Z2066" s="94" t="str">
        <f>IF(X2066-J2066&gt;0,X2066-J2066,"0")</f>
        <v>0</v>
      </c>
      <c r="AA2066" s="96">
        <f>IF(Z2066&gt;0,Z2066*L2066,"0")</f>
        <v>0</v>
      </c>
      <c r="AB2066" s="91">
        <v>3.4148700000000001</v>
      </c>
      <c r="AC2066" s="91"/>
    </row>
    <row r="2067" spans="1:29" s="4" customFormat="1" ht="15" customHeight="1">
      <c r="A2067" s="81" t="s">
        <v>4961</v>
      </c>
      <c r="B2067" s="90">
        <v>1054210000</v>
      </c>
      <c r="C2067" s="91">
        <f>SUM(U2067+AA2067)</f>
        <v>733.05477000000008</v>
      </c>
      <c r="D2067" s="92">
        <v>13656271</v>
      </c>
      <c r="E2067" s="90" t="s">
        <v>2451</v>
      </c>
      <c r="F2067" s="90" t="s">
        <v>4962</v>
      </c>
      <c r="G2067" s="90" t="s">
        <v>2983</v>
      </c>
      <c r="H2067" s="93" t="s">
        <v>4963</v>
      </c>
      <c r="I2067" s="94">
        <v>0</v>
      </c>
      <c r="J2067" s="94">
        <v>0</v>
      </c>
      <c r="K2067" s="95">
        <v>1.9970000000000002E-2</v>
      </c>
      <c r="L2067" s="96">
        <v>0.08</v>
      </c>
      <c r="M2067" s="96">
        <f t="shared" si="1719"/>
        <v>0</v>
      </c>
      <c r="N2067" s="96">
        <f t="shared" si="1720"/>
        <v>0</v>
      </c>
      <c r="O2067" s="96" t="s">
        <v>27</v>
      </c>
      <c r="P2067" s="97">
        <v>43380</v>
      </c>
      <c r="Q2067" s="98">
        <f>VLOOKUP(H2067,Devices!$A$2:$C$2077,3,FALSE)</f>
        <v>46221</v>
      </c>
      <c r="R2067" s="94">
        <f t="shared" si="1721"/>
        <v>2841</v>
      </c>
      <c r="S2067" s="94"/>
      <c r="T2067" s="94">
        <f t="shared" ref="T2067" si="1723">IF(R2067-I2067&gt;0, R2067-I2067,"0")</f>
        <v>2841</v>
      </c>
      <c r="U2067" s="96">
        <f t="shared" ref="U2067" si="1724">IF(T2067&gt;0,T2067*K2067,"0")</f>
        <v>56.734770000000005</v>
      </c>
      <c r="V2067" s="99">
        <v>206067</v>
      </c>
      <c r="W2067" s="100">
        <f>VLOOKUP(H2067,Devices!$A$2:$D$2077,4,FALSE)</f>
        <v>214521</v>
      </c>
      <c r="X2067" s="94">
        <f t="shared" si="1722"/>
        <v>8454</v>
      </c>
      <c r="Y2067" s="94"/>
      <c r="Z2067" s="94">
        <f t="shared" ref="Z2067" si="1725">IF(X2067-J2067&gt;0,X2067-J2067,"0")</f>
        <v>8454</v>
      </c>
      <c r="AA2067" s="96">
        <f t="shared" ref="AA2067" si="1726">IF(Z2067&gt;0,Z2067*L2067,"0")</f>
        <v>676.32</v>
      </c>
      <c r="AB2067" s="91">
        <v>733.05477000000008</v>
      </c>
      <c r="AC2067" s="91"/>
    </row>
    <row r="2068" spans="1:29" s="4" customFormat="1" ht="15" customHeight="1">
      <c r="A2068" s="81" t="s">
        <v>4961</v>
      </c>
      <c r="B2068" s="90">
        <v>1054210000</v>
      </c>
      <c r="C2068" s="91">
        <f>SUM(U2068+AA2068)</f>
        <v>1648.5773000000002</v>
      </c>
      <c r="D2068" s="294">
        <v>12319366</v>
      </c>
      <c r="E2068" s="90" t="s">
        <v>2451</v>
      </c>
      <c r="F2068" s="90" t="s">
        <v>4962</v>
      </c>
      <c r="G2068" s="90" t="s">
        <v>1752</v>
      </c>
      <c r="H2068" s="120" t="s">
        <v>697</v>
      </c>
      <c r="I2068" s="94">
        <v>0</v>
      </c>
      <c r="J2068" s="94">
        <v>0</v>
      </c>
      <c r="K2068" s="95">
        <v>1.9970000000000002E-2</v>
      </c>
      <c r="L2068" s="96">
        <v>0.08</v>
      </c>
      <c r="M2068" s="96">
        <f t="shared" ref="M2068" si="1727">I2068*K2068</f>
        <v>0</v>
      </c>
      <c r="N2068" s="96">
        <f t="shared" ref="N2068" si="1728">J2068*L2068</f>
        <v>0</v>
      </c>
      <c r="O2068" s="96" t="s">
        <v>27</v>
      </c>
      <c r="P2068" s="97">
        <v>418521</v>
      </c>
      <c r="Q2068" s="98">
        <f>VLOOKUP(H2068,Devices!$A$2:$C$2077,3,FALSE)</f>
        <v>424611</v>
      </c>
      <c r="R2068" s="94">
        <f t="shared" ref="R2068" si="1729">Q2068-P2068</f>
        <v>6090</v>
      </c>
      <c r="S2068" s="94"/>
      <c r="T2068" s="94">
        <f t="shared" ref="T2068" si="1730">IF(R2068-I2068&gt;0, R2068-I2068,"0")</f>
        <v>6090</v>
      </c>
      <c r="U2068" s="96">
        <f t="shared" ref="U2068" si="1731">IF(T2068&gt;0,T2068*K2068,"0")</f>
        <v>121.61730000000001</v>
      </c>
      <c r="V2068" s="99">
        <v>939230</v>
      </c>
      <c r="W2068" s="100">
        <f>VLOOKUP(H2068,Devices!$A$2:$D$2077,4,FALSE)</f>
        <v>958317</v>
      </c>
      <c r="X2068" s="94">
        <f t="shared" ref="X2068" si="1732">W2068-V2068</f>
        <v>19087</v>
      </c>
      <c r="Y2068" s="94"/>
      <c r="Z2068" s="94">
        <f t="shared" ref="Z2068" si="1733">IF(X2068-J2068&gt;0,X2068-J2068,"0")</f>
        <v>19087</v>
      </c>
      <c r="AA2068" s="96">
        <f t="shared" ref="AA2068" si="1734">IF(Z2068&gt;0,Z2068*L2068,"0")</f>
        <v>1526.96</v>
      </c>
      <c r="AB2068" s="91">
        <v>1648.5773000000002</v>
      </c>
      <c r="AC2068" s="91"/>
    </row>
    <row r="2069" spans="1:29" s="4" customFormat="1" ht="15" customHeight="1">
      <c r="A2069" s="81" t="s">
        <v>5041</v>
      </c>
      <c r="B2069" s="90">
        <v>1054210000</v>
      </c>
      <c r="C2069" s="91">
        <f>SUM(U2069+AA2069)</f>
        <v>454.74889999999999</v>
      </c>
      <c r="D2069" s="92">
        <v>13787676</v>
      </c>
      <c r="E2069" s="90" t="s">
        <v>2451</v>
      </c>
      <c r="F2069" s="90" t="s">
        <v>5042</v>
      </c>
      <c r="G2069" s="90" t="s">
        <v>3011</v>
      </c>
      <c r="H2069" s="93" t="s">
        <v>5043</v>
      </c>
      <c r="I2069" s="94">
        <v>0</v>
      </c>
      <c r="J2069" s="94">
        <v>0</v>
      </c>
      <c r="K2069" s="95">
        <v>1.9970000000000002E-2</v>
      </c>
      <c r="L2069" s="96">
        <v>0.08</v>
      </c>
      <c r="M2069" s="96">
        <f t="shared" ref="M2069:N2071" si="1735">I2069*K2069</f>
        <v>0</v>
      </c>
      <c r="N2069" s="96">
        <f t="shared" si="1735"/>
        <v>0</v>
      </c>
      <c r="O2069" s="96" t="s">
        <v>27</v>
      </c>
      <c r="P2069" s="97">
        <v>11870</v>
      </c>
      <c r="Q2069" s="98">
        <f>VLOOKUP(H2069,Devices!$A$2:$C$2077,3,FALSE)</f>
        <v>12240</v>
      </c>
      <c r="R2069" s="94">
        <f>Q2069-P2069</f>
        <v>370</v>
      </c>
      <c r="S2069" s="94"/>
      <c r="T2069" s="94">
        <f>IF(R2069-I2069&gt;0, R2069-I2069,"0")</f>
        <v>370</v>
      </c>
      <c r="U2069" s="96">
        <f>IF(T2069&gt;0,T2069*K2069,"0")</f>
        <v>7.3889000000000005</v>
      </c>
      <c r="V2069" s="99">
        <v>63856</v>
      </c>
      <c r="W2069" s="100">
        <f>VLOOKUP(H2069,Devices!$A$2:$D$2077,4,FALSE)</f>
        <v>69448</v>
      </c>
      <c r="X2069" s="94">
        <f>W2069-V2069</f>
        <v>5592</v>
      </c>
      <c r="Y2069" s="94"/>
      <c r="Z2069" s="94">
        <f>IF(X2069-J2069&gt;0,X2069-J2069,"0")</f>
        <v>5592</v>
      </c>
      <c r="AA2069" s="96">
        <f>IF(Z2069&gt;0,Z2069*L2069,"0")</f>
        <v>447.36</v>
      </c>
      <c r="AB2069" s="91">
        <v>454.74889999999999</v>
      </c>
      <c r="AC2069" s="91"/>
    </row>
    <row r="2070" spans="1:29" s="4" customFormat="1" ht="15" customHeight="1">
      <c r="A2070" s="81" t="s">
        <v>5674</v>
      </c>
      <c r="B2070" s="90">
        <v>1054210000</v>
      </c>
      <c r="C2070" s="91">
        <f>SUM(U2070+AA2070)</f>
        <v>188.66158000000001</v>
      </c>
      <c r="D2070" s="92">
        <v>13586514</v>
      </c>
      <c r="E2070" s="90" t="s">
        <v>2451</v>
      </c>
      <c r="F2070" s="90" t="s">
        <v>5675</v>
      </c>
      <c r="G2070" s="90" t="s">
        <v>2362</v>
      </c>
      <c r="H2070" s="93" t="s">
        <v>5676</v>
      </c>
      <c r="I2070" s="94">
        <v>0</v>
      </c>
      <c r="J2070" s="94">
        <v>0</v>
      </c>
      <c r="K2070" s="95">
        <v>1.9970000000000002E-2</v>
      </c>
      <c r="L2070" s="96">
        <v>0.08</v>
      </c>
      <c r="M2070" s="96">
        <f t="shared" si="1735"/>
        <v>0</v>
      </c>
      <c r="N2070" s="96">
        <f t="shared" si="1735"/>
        <v>0</v>
      </c>
      <c r="O2070" s="96" t="s">
        <v>27</v>
      </c>
      <c r="P2070" s="97">
        <v>1407</v>
      </c>
      <c r="Q2070" s="98">
        <f>VLOOKUP(H2070,Devices!$A$2:$C$2077,3,FALSE)</f>
        <v>2021</v>
      </c>
      <c r="R2070" s="94">
        <f>Q2070-P2070</f>
        <v>614</v>
      </c>
      <c r="S2070" s="94"/>
      <c r="T2070" s="94">
        <f>IF(R2070-I2070&gt;0, R2070-I2070,"0")</f>
        <v>614</v>
      </c>
      <c r="U2070" s="96">
        <f>IF(T2070&gt;0,T2070*K2070,"0")</f>
        <v>12.26158</v>
      </c>
      <c r="V2070" s="99">
        <v>2657</v>
      </c>
      <c r="W2070" s="100">
        <f>VLOOKUP(H2070,Devices!$A$2:$D$2077,4,FALSE)</f>
        <v>4862</v>
      </c>
      <c r="X2070" s="94">
        <f>W2070-V2070</f>
        <v>2205</v>
      </c>
      <c r="Y2070" s="94"/>
      <c r="Z2070" s="94">
        <f>IF(X2070-J2070&gt;0,X2070-J2070,"0")</f>
        <v>2205</v>
      </c>
      <c r="AA2070" s="96">
        <f>IF(Z2070&gt;0,Z2070*L2070,"0")</f>
        <v>176.4</v>
      </c>
      <c r="AB2070" s="91">
        <v>188.66158000000001</v>
      </c>
      <c r="AC2070" s="91"/>
    </row>
    <row r="2071" spans="1:29" s="4" customFormat="1" ht="15" customHeight="1">
      <c r="A2071" s="81" t="s">
        <v>6672</v>
      </c>
      <c r="B2071" s="90">
        <v>1054210000</v>
      </c>
      <c r="C2071" s="91">
        <f>SUM(U2071+AA2071)</f>
        <v>46.159399999999998</v>
      </c>
      <c r="D2071" s="92">
        <v>13586881</v>
      </c>
      <c r="E2071" s="90" t="s">
        <v>2451</v>
      </c>
      <c r="F2071" s="90" t="s">
        <v>6673</v>
      </c>
      <c r="G2071" s="90" t="s">
        <v>3679</v>
      </c>
      <c r="H2071" s="93" t="s">
        <v>6674</v>
      </c>
      <c r="I2071" s="94">
        <v>0</v>
      </c>
      <c r="J2071" s="94">
        <v>0</v>
      </c>
      <c r="K2071" s="95">
        <v>1.9970000000000002E-2</v>
      </c>
      <c r="L2071" s="96">
        <v>0.08</v>
      </c>
      <c r="M2071" s="96">
        <f t="shared" si="1735"/>
        <v>0</v>
      </c>
      <c r="N2071" s="96">
        <f t="shared" si="1735"/>
        <v>0</v>
      </c>
      <c r="O2071" s="96" t="s">
        <v>27</v>
      </c>
      <c r="P2071" s="97">
        <v>522</v>
      </c>
      <c r="Q2071" s="98">
        <f>VLOOKUP(H2071,Devices!$A$2:$C$2077,3,FALSE)</f>
        <v>542</v>
      </c>
      <c r="R2071" s="94">
        <f>Q2071-P2071</f>
        <v>20</v>
      </c>
      <c r="S2071" s="94"/>
      <c r="T2071" s="94">
        <f>IF(R2071-I2071&gt;0, R2071-I2071,"0")</f>
        <v>20</v>
      </c>
      <c r="U2071" s="96">
        <f>IF(T2071&gt;0,T2071*K2071,"0")</f>
        <v>0.39940000000000003</v>
      </c>
      <c r="V2071" s="99">
        <v>1161</v>
      </c>
      <c r="W2071" s="100">
        <f>VLOOKUP(H2071,Devices!$A$2:$D$2077,4,FALSE)</f>
        <v>1733</v>
      </c>
      <c r="X2071" s="94">
        <f>W2071-V2071</f>
        <v>572</v>
      </c>
      <c r="Y2071" s="94"/>
      <c r="Z2071" s="94">
        <f>IF(X2071-J2071&gt;0,X2071-J2071,"0")</f>
        <v>572</v>
      </c>
      <c r="AA2071" s="96">
        <f>IF(Z2071&gt;0,Z2071*L2071,"0")</f>
        <v>45.76</v>
      </c>
      <c r="AB2071" s="91">
        <v>46.159399999999998</v>
      </c>
      <c r="AC2071" s="91"/>
    </row>
    <row r="2072" spans="1:29" s="4" customFormat="1" ht="15" customHeight="1">
      <c r="A2072" s="81">
        <v>286</v>
      </c>
      <c r="B2072" s="90">
        <v>1043801150</v>
      </c>
      <c r="C2072" s="91">
        <f>SUM(U2072+AA2072)</f>
        <v>173.11417</v>
      </c>
      <c r="D2072" s="92">
        <v>12838055</v>
      </c>
      <c r="E2072" s="90" t="s">
        <v>2452</v>
      </c>
      <c r="F2072" s="90" t="s">
        <v>3924</v>
      </c>
      <c r="G2072" s="90" t="s">
        <v>1151</v>
      </c>
      <c r="H2072" s="93" t="s">
        <v>2453</v>
      </c>
      <c r="I2072" s="94">
        <v>0</v>
      </c>
      <c r="J2072" s="94">
        <v>0</v>
      </c>
      <c r="K2072" s="95">
        <v>1.9970000000000002E-2</v>
      </c>
      <c r="L2072" s="96">
        <v>0.08</v>
      </c>
      <c r="M2072" s="96">
        <f t="shared" si="1719"/>
        <v>0</v>
      </c>
      <c r="N2072" s="96">
        <f t="shared" si="1720"/>
        <v>0</v>
      </c>
      <c r="O2072" s="96" t="s">
        <v>27</v>
      </c>
      <c r="P2072" s="97">
        <v>67465</v>
      </c>
      <c r="Q2072" s="98">
        <f>VLOOKUP(H2072,Devices!$A$2:$C$2077,3,FALSE)</f>
        <v>68326</v>
      </c>
      <c r="R2072" s="94">
        <f t="shared" si="1721"/>
        <v>861</v>
      </c>
      <c r="S2072" s="94"/>
      <c r="T2072" s="94">
        <f>IF(R2072-I2072&gt;0, R2072-I2072,"0")</f>
        <v>861</v>
      </c>
      <c r="U2072" s="96">
        <f>IF(T2072&gt;0,T2072*K2072,"0")</f>
        <v>17.19417</v>
      </c>
      <c r="V2072" s="99">
        <v>167361</v>
      </c>
      <c r="W2072" s="100">
        <f>VLOOKUP(H2072,Devices!$A$2:$D$2077,4,FALSE)</f>
        <v>169310</v>
      </c>
      <c r="X2072" s="94">
        <f t="shared" si="1722"/>
        <v>1949</v>
      </c>
      <c r="Y2072" s="94"/>
      <c r="Z2072" s="94">
        <f>IF(X2072-J2072&gt;0,X2072-J2072,"0")</f>
        <v>1949</v>
      </c>
      <c r="AA2072" s="96">
        <f>IF(Z2072&gt;0,Z2072*L2072,"0")</f>
        <v>155.92000000000002</v>
      </c>
      <c r="AB2072" s="91">
        <v>173.11417</v>
      </c>
      <c r="AC2072" s="91"/>
    </row>
    <row r="2073" spans="1:29" s="4" customFormat="1" ht="15" customHeight="1">
      <c r="A2073" s="81" t="s">
        <v>3421</v>
      </c>
      <c r="B2073" s="90">
        <v>1043801150</v>
      </c>
      <c r="C2073" s="91">
        <f>SUM(O2073+U2073+AA2073)</f>
        <v>839.18000000000006</v>
      </c>
      <c r="D2073" s="92">
        <v>13160096</v>
      </c>
      <c r="E2073" s="90" t="s">
        <v>2452</v>
      </c>
      <c r="F2073" s="90" t="s">
        <v>3422</v>
      </c>
      <c r="G2073" s="90" t="s">
        <v>3423</v>
      </c>
      <c r="H2073" s="93" t="s">
        <v>3424</v>
      </c>
      <c r="I2073" s="94">
        <v>10000</v>
      </c>
      <c r="J2073" s="94">
        <v>4000</v>
      </c>
      <c r="K2073" s="95">
        <v>2.0750000000000001E-2</v>
      </c>
      <c r="L2073" s="96">
        <v>0.08</v>
      </c>
      <c r="M2073" s="96">
        <f t="shared" si="1719"/>
        <v>207.5</v>
      </c>
      <c r="N2073" s="96">
        <f t="shared" si="1720"/>
        <v>320</v>
      </c>
      <c r="O2073" s="96">
        <f>M2073+N2073</f>
        <v>527.5</v>
      </c>
      <c r="P2073" s="443">
        <v>351975</v>
      </c>
      <c r="Q2073" s="98">
        <f>VLOOKUP(H2073,Devices!$A$2:$C$2077,3,FALSE)</f>
        <v>356919</v>
      </c>
      <c r="R2073" s="94">
        <f t="shared" si="1721"/>
        <v>4944</v>
      </c>
      <c r="S2073" s="94" t="str">
        <f>IF(R2073-I2073&gt;0, R2073-I2073,"0")</f>
        <v>0</v>
      </c>
      <c r="T2073" s="94"/>
      <c r="U2073" s="96">
        <f>IF(S2073&gt;0,S2073*K2073,"0")</f>
        <v>0</v>
      </c>
      <c r="V2073" s="157">
        <v>180884</v>
      </c>
      <c r="W2073" s="100">
        <f>VLOOKUP(H2073,Devices!$A$2:$D$2077,4,FALSE)</f>
        <v>188780</v>
      </c>
      <c r="X2073" s="94">
        <f t="shared" si="1722"/>
        <v>7896</v>
      </c>
      <c r="Y2073" s="94">
        <f>IF(X2073-J2073&gt;0,X2073-J2073,"0")</f>
        <v>3896</v>
      </c>
      <c r="Z2073" s="94"/>
      <c r="AA2073" s="96">
        <f>IF(Y2073&gt;0,Y2073*L2073,"0")</f>
        <v>311.68</v>
      </c>
      <c r="AB2073" s="91">
        <v>839.18000000000006</v>
      </c>
      <c r="AC2073" s="91"/>
    </row>
    <row r="2074" spans="1:29" s="4" customFormat="1" ht="15" customHeight="1">
      <c r="A2074" s="81" t="s">
        <v>4322</v>
      </c>
      <c r="B2074" s="90">
        <v>1043801150</v>
      </c>
      <c r="C2074" s="91">
        <f>SUM(O2074+U2074+AA2074)</f>
        <v>91.1</v>
      </c>
      <c r="D2074" s="92">
        <v>12356219</v>
      </c>
      <c r="E2074" s="90" t="s">
        <v>2452</v>
      </c>
      <c r="F2074" s="90" t="s">
        <v>4323</v>
      </c>
      <c r="G2074" s="90" t="s">
        <v>2362</v>
      </c>
      <c r="H2074" s="93" t="s">
        <v>4324</v>
      </c>
      <c r="I2074" s="94">
        <v>2000</v>
      </c>
      <c r="J2074" s="94">
        <v>620</v>
      </c>
      <c r="K2074" s="95">
        <v>2.0750000000000001E-2</v>
      </c>
      <c r="L2074" s="96">
        <v>0.08</v>
      </c>
      <c r="M2074" s="96">
        <f t="shared" si="1719"/>
        <v>41.5</v>
      </c>
      <c r="N2074" s="96">
        <f t="shared" si="1720"/>
        <v>49.6</v>
      </c>
      <c r="O2074" s="96">
        <f>M2074+N2074</f>
        <v>91.1</v>
      </c>
      <c r="P2074" s="443">
        <v>21683</v>
      </c>
      <c r="Q2074" s="98">
        <f>VLOOKUP(H2074,Devices!$A$2:$C$2077,3,FALSE)</f>
        <v>22825</v>
      </c>
      <c r="R2074" s="94">
        <f t="shared" si="1721"/>
        <v>1142</v>
      </c>
      <c r="S2074" s="94" t="str">
        <f>IF(R2074-I2074&gt;0, R2074-I2074,"0")</f>
        <v>0</v>
      </c>
      <c r="T2074" s="94"/>
      <c r="U2074" s="96">
        <f>IF(S2074&gt;0,S2074*K2074,"0")</f>
        <v>0</v>
      </c>
      <c r="V2074" s="157">
        <v>10834</v>
      </c>
      <c r="W2074" s="100">
        <f>VLOOKUP(H2074,Devices!$A$2:$D$2077,4,FALSE)</f>
        <v>11439</v>
      </c>
      <c r="X2074" s="94">
        <f t="shared" si="1722"/>
        <v>605</v>
      </c>
      <c r="Y2074" s="94" t="str">
        <f>IF(X2074-J2074&gt;0,X2074-J2074,"0")</f>
        <v>0</v>
      </c>
      <c r="Z2074" s="94"/>
      <c r="AA2074" s="96">
        <f>IF(Y2074&gt;0,Y2074*L2074,"0")</f>
        <v>0</v>
      </c>
      <c r="AB2074" s="91">
        <v>91.1</v>
      </c>
      <c r="AC2074" s="91"/>
    </row>
    <row r="2075" spans="1:29" s="4" customFormat="1" ht="15" customHeight="1">
      <c r="A2075" s="81" t="s">
        <v>5657</v>
      </c>
      <c r="B2075" s="90">
        <v>1043801150</v>
      </c>
      <c r="C2075" s="91">
        <f>SUM(O2075+U2075+AA2075)</f>
        <v>83</v>
      </c>
      <c r="D2075" s="92">
        <v>12356472</v>
      </c>
      <c r="E2075" s="90" t="s">
        <v>2452</v>
      </c>
      <c r="F2075" s="90" t="s">
        <v>3422</v>
      </c>
      <c r="G2075" s="90" t="s">
        <v>2280</v>
      </c>
      <c r="H2075" s="93" t="s">
        <v>5658</v>
      </c>
      <c r="I2075" s="94">
        <v>4000</v>
      </c>
      <c r="J2075" s="94">
        <v>0</v>
      </c>
      <c r="K2075" s="95">
        <v>2.0750000000000001E-2</v>
      </c>
      <c r="L2075" s="96">
        <v>0.08</v>
      </c>
      <c r="M2075" s="96">
        <f t="shared" ref="M2075" si="1736">I2075*K2075</f>
        <v>83</v>
      </c>
      <c r="N2075" s="96">
        <f t="shared" ref="N2075" si="1737">J2075*L2075</f>
        <v>0</v>
      </c>
      <c r="O2075" s="96">
        <f>M2075+N2075</f>
        <v>83</v>
      </c>
      <c r="P2075" s="443">
        <v>1274</v>
      </c>
      <c r="Q2075" s="98">
        <f>VLOOKUP(H2075,Devices!$A$2:$C$2077,3,FALSE)</f>
        <v>1495</v>
      </c>
      <c r="R2075" s="94">
        <f t="shared" ref="R2075" si="1738">Q2075-P2075</f>
        <v>221</v>
      </c>
      <c r="S2075" s="94" t="str">
        <f>IF(R2075-I2075&gt;0, R2075-I2075,"0")</f>
        <v>0</v>
      </c>
      <c r="T2075" s="94"/>
      <c r="U2075" s="96">
        <f>IF(S2075&gt;0,S2075*K2075,"0")</f>
        <v>0</v>
      </c>
      <c r="V2075" s="157">
        <v>0</v>
      </c>
      <c r="W2075" s="100">
        <v>0</v>
      </c>
      <c r="X2075" s="94">
        <f t="shared" ref="X2075" si="1739">W2075-V2075</f>
        <v>0</v>
      </c>
      <c r="Y2075" s="94" t="str">
        <f>IF(X2075-J2075&gt;0,X2075-J2075,"0")</f>
        <v>0</v>
      </c>
      <c r="Z2075" s="94"/>
      <c r="AA2075" s="96">
        <f>IF(Y2075&gt;0,Y2075*L2075,"0")</f>
        <v>0</v>
      </c>
      <c r="AB2075" s="91">
        <v>83</v>
      </c>
      <c r="AC2075" s="91"/>
    </row>
    <row r="2076" spans="1:29" s="4" customFormat="1" ht="15" customHeight="1">
      <c r="A2076" s="81">
        <v>288</v>
      </c>
      <c r="B2076" s="90">
        <v>1012087410</v>
      </c>
      <c r="C2076" s="91">
        <f>SUM(O2076+U2076+AA2076)</f>
        <v>145.25</v>
      </c>
      <c r="D2076" s="92">
        <v>12662514</v>
      </c>
      <c r="E2076" s="90" t="s">
        <v>2455</v>
      </c>
      <c r="F2076" s="90" t="s">
        <v>2456</v>
      </c>
      <c r="G2076" s="90" t="s">
        <v>1155</v>
      </c>
      <c r="H2076" s="93" t="s">
        <v>822</v>
      </c>
      <c r="I2076" s="94">
        <v>7000</v>
      </c>
      <c r="J2076" s="94">
        <v>0</v>
      </c>
      <c r="K2076" s="95">
        <v>2.0750000000000001E-2</v>
      </c>
      <c r="L2076" s="96">
        <v>0.08</v>
      </c>
      <c r="M2076" s="96">
        <f t="shared" si="1719"/>
        <v>145.25</v>
      </c>
      <c r="N2076" s="96">
        <f t="shared" si="1720"/>
        <v>0</v>
      </c>
      <c r="O2076" s="96">
        <f t="shared" ref="O2076:O2082" si="1740">M2076+N2076</f>
        <v>145.25</v>
      </c>
      <c r="P2076" s="443">
        <v>99537</v>
      </c>
      <c r="Q2076" s="98">
        <f>VLOOKUP(H2076,[1]Billing!$I$2:$S$2302,11,FALSE)</f>
        <v>100337</v>
      </c>
      <c r="R2076" s="94">
        <f t="shared" si="1721"/>
        <v>800</v>
      </c>
      <c r="S2076" s="94" t="str">
        <f t="shared" ref="S2076:S2082" si="1741">IF(R2076-I2076&gt;0, R2076-I2076,"0")</f>
        <v>0</v>
      </c>
      <c r="T2076" s="94"/>
      <c r="U2076" s="96">
        <f t="shared" ref="U2076:U2082" si="1742">IF(S2076&gt;0,S2076*K2076,"0")</f>
        <v>0</v>
      </c>
      <c r="V2076" s="157">
        <v>0</v>
      </c>
      <c r="W2076" s="100">
        <f>VLOOKUP(H2076,[1]Billing!$I$2:$Y$2302,17,FALSE)</f>
        <v>0</v>
      </c>
      <c r="X2076" s="94">
        <f t="shared" si="1722"/>
        <v>0</v>
      </c>
      <c r="Y2076" s="94" t="str">
        <f t="shared" ref="Y2076:Y2082" si="1743">IF(X2076-J2076&gt;0,X2076-J2076,"0")</f>
        <v>0</v>
      </c>
      <c r="Z2076" s="94"/>
      <c r="AA2076" s="96">
        <f t="shared" ref="AA2076:AA2082" si="1744">IF(Y2076&gt;0,Y2076*L2076,"0")</f>
        <v>0</v>
      </c>
      <c r="AB2076" s="91">
        <v>145.25</v>
      </c>
      <c r="AC2076" s="91"/>
    </row>
    <row r="2077" spans="1:29" s="4" customFormat="1" ht="15" customHeight="1">
      <c r="A2077" s="81">
        <v>289</v>
      </c>
      <c r="B2077" s="90">
        <v>1043801260</v>
      </c>
      <c r="C2077" s="91">
        <f>SUM(O2077+U2077+AA2077)</f>
        <v>186.75</v>
      </c>
      <c r="D2077" s="92">
        <v>12916831</v>
      </c>
      <c r="E2077" s="90" t="s">
        <v>2457</v>
      </c>
      <c r="F2077" s="90" t="s">
        <v>2458</v>
      </c>
      <c r="G2077" s="90" t="s">
        <v>2459</v>
      </c>
      <c r="H2077" s="93" t="s">
        <v>2460</v>
      </c>
      <c r="I2077" s="94">
        <v>9000</v>
      </c>
      <c r="J2077" s="94">
        <v>0</v>
      </c>
      <c r="K2077" s="95">
        <v>2.0750000000000001E-2</v>
      </c>
      <c r="L2077" s="96">
        <v>0.08</v>
      </c>
      <c r="M2077" s="96">
        <f t="shared" si="1719"/>
        <v>186.75</v>
      </c>
      <c r="N2077" s="96">
        <f t="shared" si="1720"/>
        <v>0</v>
      </c>
      <c r="O2077" s="96">
        <f t="shared" si="1740"/>
        <v>186.75</v>
      </c>
      <c r="P2077" s="443">
        <v>87731</v>
      </c>
      <c r="Q2077" s="98">
        <f>VLOOKUP(H2077,Devices!$A$2:$C$2077,3,FALSE)</f>
        <v>89649</v>
      </c>
      <c r="R2077" s="94">
        <f t="shared" si="1721"/>
        <v>1918</v>
      </c>
      <c r="S2077" s="94" t="str">
        <f t="shared" si="1741"/>
        <v>0</v>
      </c>
      <c r="T2077" s="94"/>
      <c r="U2077" s="96">
        <f t="shared" si="1742"/>
        <v>0</v>
      </c>
      <c r="V2077" s="157">
        <v>0</v>
      </c>
      <c r="W2077" s="100">
        <f>VLOOKUP(H2077,Devices!$A$2:$D$2077,4,FALSE)</f>
        <v>0</v>
      </c>
      <c r="X2077" s="94">
        <f t="shared" si="1722"/>
        <v>0</v>
      </c>
      <c r="Y2077" s="94" t="str">
        <f t="shared" si="1743"/>
        <v>0</v>
      </c>
      <c r="Z2077" s="94"/>
      <c r="AA2077" s="96">
        <f t="shared" si="1744"/>
        <v>0</v>
      </c>
      <c r="AB2077" s="91">
        <v>186.75</v>
      </c>
      <c r="AC2077" s="91"/>
    </row>
    <row r="2078" spans="1:29" s="4" customFormat="1" ht="15" customHeight="1">
      <c r="A2078" s="81">
        <v>289</v>
      </c>
      <c r="B2078" s="90">
        <v>1043801260</v>
      </c>
      <c r="C2078" s="91">
        <f>SUM(O2078+U2078+AA2078)</f>
        <v>186.75</v>
      </c>
      <c r="D2078" s="92">
        <v>12917056</v>
      </c>
      <c r="E2078" s="90" t="s">
        <v>2457</v>
      </c>
      <c r="F2078" s="90" t="s">
        <v>2461</v>
      </c>
      <c r="G2078" s="90" t="s">
        <v>2459</v>
      </c>
      <c r="H2078" s="93" t="s">
        <v>2462</v>
      </c>
      <c r="I2078" s="94">
        <v>9000</v>
      </c>
      <c r="J2078" s="94">
        <v>0</v>
      </c>
      <c r="K2078" s="95">
        <v>2.0750000000000001E-2</v>
      </c>
      <c r="L2078" s="96">
        <v>0.08</v>
      </c>
      <c r="M2078" s="96">
        <f t="shared" si="1719"/>
        <v>186.75</v>
      </c>
      <c r="N2078" s="96">
        <f t="shared" si="1720"/>
        <v>0</v>
      </c>
      <c r="O2078" s="96">
        <f t="shared" si="1740"/>
        <v>186.75</v>
      </c>
      <c r="P2078" s="443">
        <v>174647</v>
      </c>
      <c r="Q2078" s="98">
        <f>VLOOKUP(H2078,Devices!$A$2:$C$2077,3,FALSE)</f>
        <v>175971</v>
      </c>
      <c r="R2078" s="94">
        <f t="shared" si="1721"/>
        <v>1324</v>
      </c>
      <c r="S2078" s="94" t="str">
        <f t="shared" si="1741"/>
        <v>0</v>
      </c>
      <c r="T2078" s="94"/>
      <c r="U2078" s="96">
        <f t="shared" si="1742"/>
        <v>0</v>
      </c>
      <c r="V2078" s="157">
        <v>0</v>
      </c>
      <c r="W2078" s="100">
        <f>VLOOKUP(H2078,Devices!$A$2:$D$2077,4,FALSE)</f>
        <v>0</v>
      </c>
      <c r="X2078" s="94">
        <f t="shared" si="1722"/>
        <v>0</v>
      </c>
      <c r="Y2078" s="94" t="str">
        <f t="shared" si="1743"/>
        <v>0</v>
      </c>
      <c r="Z2078" s="94"/>
      <c r="AA2078" s="96">
        <f t="shared" si="1744"/>
        <v>0</v>
      </c>
      <c r="AB2078" s="91">
        <v>186.75</v>
      </c>
      <c r="AC2078" s="91"/>
    </row>
    <row r="2079" spans="1:29" s="4" customFormat="1" ht="15" customHeight="1">
      <c r="A2079" s="81">
        <v>289</v>
      </c>
      <c r="B2079" s="90">
        <v>1043801260</v>
      </c>
      <c r="C2079" s="91">
        <f>SUM(O2079+U2079+AA2079)</f>
        <v>186.75</v>
      </c>
      <c r="D2079" s="92">
        <v>12917057</v>
      </c>
      <c r="E2079" s="90" t="s">
        <v>2457</v>
      </c>
      <c r="F2079" s="90" t="s">
        <v>2463</v>
      </c>
      <c r="G2079" s="90" t="s">
        <v>2459</v>
      </c>
      <c r="H2079" s="93" t="s">
        <v>2464</v>
      </c>
      <c r="I2079" s="94">
        <v>9000</v>
      </c>
      <c r="J2079" s="94">
        <v>0</v>
      </c>
      <c r="K2079" s="95">
        <v>2.0750000000000001E-2</v>
      </c>
      <c r="L2079" s="96">
        <v>0.08</v>
      </c>
      <c r="M2079" s="96">
        <f t="shared" si="1719"/>
        <v>186.75</v>
      </c>
      <c r="N2079" s="96">
        <f t="shared" si="1720"/>
        <v>0</v>
      </c>
      <c r="O2079" s="96">
        <f t="shared" si="1740"/>
        <v>186.75</v>
      </c>
      <c r="P2079" s="443">
        <v>84682</v>
      </c>
      <c r="Q2079" s="98">
        <f>VLOOKUP(H2079,Devices!$A$2:$C$2077,3,FALSE)</f>
        <v>85784</v>
      </c>
      <c r="R2079" s="94">
        <f t="shared" si="1721"/>
        <v>1102</v>
      </c>
      <c r="S2079" s="94" t="str">
        <f t="shared" si="1741"/>
        <v>0</v>
      </c>
      <c r="T2079" s="94"/>
      <c r="U2079" s="96">
        <f t="shared" si="1742"/>
        <v>0</v>
      </c>
      <c r="V2079" s="157">
        <v>0</v>
      </c>
      <c r="W2079" s="100">
        <f>VLOOKUP(H2079,Devices!$A$2:$D$2077,4,FALSE)</f>
        <v>0</v>
      </c>
      <c r="X2079" s="94">
        <f t="shared" si="1722"/>
        <v>0</v>
      </c>
      <c r="Y2079" s="94" t="str">
        <f t="shared" si="1743"/>
        <v>0</v>
      </c>
      <c r="Z2079" s="94"/>
      <c r="AA2079" s="96">
        <f t="shared" si="1744"/>
        <v>0</v>
      </c>
      <c r="AB2079" s="91">
        <v>186.75</v>
      </c>
      <c r="AC2079" s="91"/>
    </row>
    <row r="2080" spans="1:29" s="4" customFormat="1" ht="15" customHeight="1">
      <c r="A2080" s="81">
        <v>289</v>
      </c>
      <c r="B2080" s="90">
        <v>1043801260</v>
      </c>
      <c r="C2080" s="91">
        <f>SUM(O2080+U2080+AA2080)</f>
        <v>415</v>
      </c>
      <c r="D2080" s="92">
        <v>12917410</v>
      </c>
      <c r="E2080" s="90" t="s">
        <v>2457</v>
      </c>
      <c r="F2080" s="90" t="s">
        <v>2465</v>
      </c>
      <c r="G2080" s="90" t="s">
        <v>2348</v>
      </c>
      <c r="H2080" s="93" t="s">
        <v>2466</v>
      </c>
      <c r="I2080" s="94">
        <v>20000</v>
      </c>
      <c r="J2080" s="94">
        <v>0</v>
      </c>
      <c r="K2080" s="95">
        <v>2.0750000000000001E-2</v>
      </c>
      <c r="L2080" s="96">
        <v>0.08</v>
      </c>
      <c r="M2080" s="96">
        <f t="shared" si="1719"/>
        <v>415</v>
      </c>
      <c r="N2080" s="96">
        <f t="shared" si="1720"/>
        <v>0</v>
      </c>
      <c r="O2080" s="96">
        <f t="shared" si="1740"/>
        <v>415</v>
      </c>
      <c r="P2080" s="443">
        <v>843247</v>
      </c>
      <c r="Q2080" s="98">
        <f>VLOOKUP(H2080,Devices!$A$2:$C$2077,3,FALSE)</f>
        <v>859790</v>
      </c>
      <c r="R2080" s="94">
        <f t="shared" si="1721"/>
        <v>16543</v>
      </c>
      <c r="S2080" s="94" t="str">
        <f t="shared" si="1741"/>
        <v>0</v>
      </c>
      <c r="T2080" s="94"/>
      <c r="U2080" s="96">
        <f t="shared" si="1742"/>
        <v>0</v>
      </c>
      <c r="V2080" s="157">
        <v>0</v>
      </c>
      <c r="W2080" s="100">
        <f>VLOOKUP(H2080,Devices!$A$2:$D$2077,4,FALSE)</f>
        <v>0</v>
      </c>
      <c r="X2080" s="94">
        <f t="shared" si="1722"/>
        <v>0</v>
      </c>
      <c r="Y2080" s="94" t="str">
        <f t="shared" si="1743"/>
        <v>0</v>
      </c>
      <c r="Z2080" s="94"/>
      <c r="AA2080" s="96">
        <f t="shared" si="1744"/>
        <v>0</v>
      </c>
      <c r="AB2080" s="91">
        <v>415</v>
      </c>
      <c r="AC2080" s="91"/>
    </row>
    <row r="2081" spans="1:29" s="4" customFormat="1" ht="15" customHeight="1">
      <c r="A2081" s="81">
        <v>289</v>
      </c>
      <c r="B2081" s="90">
        <v>1043801260</v>
      </c>
      <c r="C2081" s="91">
        <f>SUM(O2081+U2081+AA2081)</f>
        <v>343.75</v>
      </c>
      <c r="D2081" s="92">
        <v>12916313</v>
      </c>
      <c r="E2081" s="90" t="s">
        <v>2457</v>
      </c>
      <c r="F2081" s="90" t="s">
        <v>2465</v>
      </c>
      <c r="G2081" s="90" t="s">
        <v>1240</v>
      </c>
      <c r="H2081" s="93" t="s">
        <v>2467</v>
      </c>
      <c r="I2081" s="94">
        <v>5000</v>
      </c>
      <c r="J2081" s="94">
        <v>3000</v>
      </c>
      <c r="K2081" s="95">
        <v>2.0750000000000001E-2</v>
      </c>
      <c r="L2081" s="96">
        <v>0.08</v>
      </c>
      <c r="M2081" s="96">
        <f t="shared" si="1719"/>
        <v>103.75</v>
      </c>
      <c r="N2081" s="96">
        <f t="shared" si="1720"/>
        <v>240</v>
      </c>
      <c r="O2081" s="96">
        <f t="shared" si="1740"/>
        <v>343.75</v>
      </c>
      <c r="P2081" s="443">
        <v>1384</v>
      </c>
      <c r="Q2081" s="98">
        <f>VLOOKUP(H2081,Devices!$A$2:$C$2077,3,FALSE)</f>
        <v>1469</v>
      </c>
      <c r="R2081" s="94">
        <f t="shared" si="1721"/>
        <v>85</v>
      </c>
      <c r="S2081" s="94" t="str">
        <f t="shared" si="1741"/>
        <v>0</v>
      </c>
      <c r="T2081" s="94"/>
      <c r="U2081" s="96">
        <f t="shared" si="1742"/>
        <v>0</v>
      </c>
      <c r="V2081" s="157">
        <v>33053</v>
      </c>
      <c r="W2081" s="100">
        <f>VLOOKUP(H2081,Devices!$A$2:$D$2077,4,FALSE)</f>
        <v>33808</v>
      </c>
      <c r="X2081" s="94">
        <f t="shared" si="1722"/>
        <v>755</v>
      </c>
      <c r="Y2081" s="94" t="str">
        <f t="shared" si="1743"/>
        <v>0</v>
      </c>
      <c r="Z2081" s="94"/>
      <c r="AA2081" s="96">
        <f t="shared" si="1744"/>
        <v>0</v>
      </c>
      <c r="AB2081" s="91">
        <v>343.75</v>
      </c>
      <c r="AC2081" s="91"/>
    </row>
    <row r="2082" spans="1:29" s="4" customFormat="1" ht="15" customHeight="1">
      <c r="A2082" s="81" t="s">
        <v>5659</v>
      </c>
      <c r="B2082" s="90">
        <v>1043801260</v>
      </c>
      <c r="C2082" s="91">
        <f>SUM(O2082+U2082+AA2082)</f>
        <v>582.92325000000005</v>
      </c>
      <c r="D2082" s="92">
        <v>13866494</v>
      </c>
      <c r="E2082" s="90" t="s">
        <v>2457</v>
      </c>
      <c r="F2082" s="90" t="s">
        <v>5410</v>
      </c>
      <c r="G2082" s="90" t="s">
        <v>5408</v>
      </c>
      <c r="H2082" s="93" t="s">
        <v>5629</v>
      </c>
      <c r="I2082" s="94">
        <v>8000</v>
      </c>
      <c r="J2082" s="94">
        <v>4000</v>
      </c>
      <c r="K2082" s="95">
        <v>2.0750000000000001E-2</v>
      </c>
      <c r="L2082" s="96">
        <v>0.08</v>
      </c>
      <c r="M2082" s="96">
        <f t="shared" si="1719"/>
        <v>166</v>
      </c>
      <c r="N2082" s="96">
        <f t="shared" si="1720"/>
        <v>320</v>
      </c>
      <c r="O2082" s="96">
        <f t="shared" si="1740"/>
        <v>486</v>
      </c>
      <c r="P2082" s="443">
        <v>82798</v>
      </c>
      <c r="Q2082" s="98">
        <f>VLOOKUP(H2082,Devices!$A$2:$C$2077,3,FALSE)</f>
        <v>95469</v>
      </c>
      <c r="R2082" s="94">
        <f t="shared" si="1721"/>
        <v>12671</v>
      </c>
      <c r="S2082" s="94">
        <f t="shared" si="1741"/>
        <v>4671</v>
      </c>
      <c r="T2082" s="94"/>
      <c r="U2082" s="96">
        <f t="shared" si="1742"/>
        <v>96.92325000000001</v>
      </c>
      <c r="V2082" s="157">
        <v>12273</v>
      </c>
      <c r="W2082" s="100">
        <f>VLOOKUP(H2082,Devices!$A$2:$D$2077,4,FALSE)</f>
        <v>15361</v>
      </c>
      <c r="X2082" s="94">
        <f t="shared" si="1722"/>
        <v>3088</v>
      </c>
      <c r="Y2082" s="94" t="str">
        <f t="shared" si="1743"/>
        <v>0</v>
      </c>
      <c r="Z2082" s="94"/>
      <c r="AA2082" s="96">
        <f t="shared" si="1744"/>
        <v>0</v>
      </c>
      <c r="AB2082" s="91">
        <v>582.92325000000005</v>
      </c>
      <c r="AC2082" s="91"/>
    </row>
    <row r="2083" spans="1:29" s="4" customFormat="1" ht="15" customHeight="1">
      <c r="A2083" s="81">
        <v>290</v>
      </c>
      <c r="B2083" s="90">
        <v>1013171360</v>
      </c>
      <c r="C2083" s="91">
        <f>SUM(U2083+AA2083)</f>
        <v>361.17415000000005</v>
      </c>
      <c r="D2083" s="92">
        <v>17076170</v>
      </c>
      <c r="E2083" s="90" t="s">
        <v>2505</v>
      </c>
      <c r="F2083" s="90" t="s">
        <v>2506</v>
      </c>
      <c r="G2083" s="90" t="s">
        <v>1181</v>
      </c>
      <c r="H2083" s="93" t="s">
        <v>2507</v>
      </c>
      <c r="I2083" s="94">
        <v>0</v>
      </c>
      <c r="J2083" s="94">
        <v>0</v>
      </c>
      <c r="K2083" s="95">
        <v>1.9970000000000002E-2</v>
      </c>
      <c r="L2083" s="96">
        <v>0.08</v>
      </c>
      <c r="M2083" s="96">
        <f t="shared" si="1719"/>
        <v>0</v>
      </c>
      <c r="N2083" s="96">
        <f t="shared" si="1720"/>
        <v>0</v>
      </c>
      <c r="O2083" s="96" t="s">
        <v>27</v>
      </c>
      <c r="P2083" s="97">
        <v>355632</v>
      </c>
      <c r="Q2083" s="98">
        <f>VLOOKUP(H2083,Devices!$A$2:$C$2077,3,FALSE)</f>
        <v>363827</v>
      </c>
      <c r="R2083" s="94">
        <f t="shared" si="1721"/>
        <v>8195</v>
      </c>
      <c r="S2083" s="94"/>
      <c r="T2083" s="94">
        <f>IF(R2083-I2083&gt;0, R2083-I2083,"0")</f>
        <v>8195</v>
      </c>
      <c r="U2083" s="96">
        <f>IF(T2083&gt;0,T2083*K2083,"0")</f>
        <v>163.65415000000002</v>
      </c>
      <c r="V2083" s="99">
        <v>145032</v>
      </c>
      <c r="W2083" s="100">
        <f>VLOOKUP(H2083,Devices!$A$2:$D$2077,4,FALSE)</f>
        <v>147501</v>
      </c>
      <c r="X2083" s="94">
        <f t="shared" si="1722"/>
        <v>2469</v>
      </c>
      <c r="Y2083" s="94"/>
      <c r="Z2083" s="94">
        <f>IF(X2083-J2083&gt;0,X2083-J2083,"0")</f>
        <v>2469</v>
      </c>
      <c r="AA2083" s="96">
        <f>IF(Z2083&gt;0,Z2083*L2083,"0")</f>
        <v>197.52</v>
      </c>
      <c r="AB2083" s="91">
        <v>361.17415000000005</v>
      </c>
      <c r="AC2083" s="91"/>
    </row>
    <row r="2084" spans="1:29" s="4" customFormat="1" ht="15" customHeight="1">
      <c r="A2084" s="81">
        <v>290</v>
      </c>
      <c r="B2084" s="90">
        <v>1013171360</v>
      </c>
      <c r="C2084" s="91">
        <f>SUM(U2084+AA2084)</f>
        <v>28.595379999999999</v>
      </c>
      <c r="D2084" s="92">
        <v>12355713</v>
      </c>
      <c r="E2084" s="90" t="s">
        <v>2505</v>
      </c>
      <c r="F2084" s="90" t="s">
        <v>2508</v>
      </c>
      <c r="G2084" s="90" t="s">
        <v>2362</v>
      </c>
      <c r="H2084" s="93" t="s">
        <v>2509</v>
      </c>
      <c r="I2084" s="94">
        <v>0</v>
      </c>
      <c r="J2084" s="94">
        <v>0</v>
      </c>
      <c r="K2084" s="95">
        <v>1.9970000000000002E-2</v>
      </c>
      <c r="L2084" s="96">
        <v>0.08</v>
      </c>
      <c r="M2084" s="96">
        <f t="shared" si="1719"/>
        <v>0</v>
      </c>
      <c r="N2084" s="96">
        <f t="shared" si="1720"/>
        <v>0</v>
      </c>
      <c r="O2084" s="96" t="s">
        <v>27</v>
      </c>
      <c r="P2084" s="97">
        <v>14554</v>
      </c>
      <c r="Q2084" s="98">
        <f>VLOOKUP(H2084,Devices!$A$2:$C$2077,3,FALSE)</f>
        <v>14708</v>
      </c>
      <c r="R2084" s="94">
        <f t="shared" si="1721"/>
        <v>154</v>
      </c>
      <c r="S2084" s="94"/>
      <c r="T2084" s="94">
        <f>IF(R2084-I2084&gt;0, R2084-I2084,"0")</f>
        <v>154</v>
      </c>
      <c r="U2084" s="96">
        <f>IF(T2084&gt;0,T2084*K2084,"0")</f>
        <v>3.0753800000000004</v>
      </c>
      <c r="V2084" s="99">
        <v>18714</v>
      </c>
      <c r="W2084" s="100">
        <f>VLOOKUP(H2084,Devices!$A$2:$D$2077,4,FALSE)</f>
        <v>19033</v>
      </c>
      <c r="X2084" s="94">
        <f t="shared" si="1722"/>
        <v>319</v>
      </c>
      <c r="Y2084" s="94"/>
      <c r="Z2084" s="94">
        <f>IF(X2084-J2084&gt;0,X2084-J2084,"0")</f>
        <v>319</v>
      </c>
      <c r="AA2084" s="96">
        <f>IF(Z2084&gt;0,Z2084*L2084,"0")</f>
        <v>25.52</v>
      </c>
      <c r="AB2084" s="91">
        <v>28.595379999999999</v>
      </c>
      <c r="AC2084" s="91"/>
    </row>
    <row r="2085" spans="1:29" s="4" customFormat="1" ht="15" customHeight="1">
      <c r="A2085" s="81">
        <v>291</v>
      </c>
      <c r="B2085" s="664">
        <v>3200000532</v>
      </c>
      <c r="C2085" s="91">
        <f>SUM(O2085+U2085+AA2085)</f>
        <v>251.875</v>
      </c>
      <c r="D2085" s="92">
        <v>12917715</v>
      </c>
      <c r="E2085" s="90" t="s">
        <v>2510</v>
      </c>
      <c r="F2085" s="90" t="s">
        <v>2511</v>
      </c>
      <c r="G2085" s="90" t="s">
        <v>1174</v>
      </c>
      <c r="H2085" s="93" t="s">
        <v>2512</v>
      </c>
      <c r="I2085" s="94">
        <v>2500</v>
      </c>
      <c r="J2085" s="94">
        <v>2500</v>
      </c>
      <c r="K2085" s="95">
        <v>2.0750000000000001E-2</v>
      </c>
      <c r="L2085" s="96">
        <v>0.08</v>
      </c>
      <c r="M2085" s="96">
        <f t="shared" si="1719"/>
        <v>51.875</v>
      </c>
      <c r="N2085" s="96">
        <f t="shared" si="1720"/>
        <v>200</v>
      </c>
      <c r="O2085" s="96">
        <f>M2085+N2085</f>
        <v>251.875</v>
      </c>
      <c r="P2085" s="443">
        <v>70282</v>
      </c>
      <c r="Q2085" s="98">
        <f>VLOOKUP(H2085,Devices!$A$2:$C$2077,3,FALSE)</f>
        <v>71589</v>
      </c>
      <c r="R2085" s="94">
        <f t="shared" si="1721"/>
        <v>1307</v>
      </c>
      <c r="S2085" s="94" t="str">
        <f>IF(R2085-I2085&gt;0, R2085-I2085,"0")</f>
        <v>0</v>
      </c>
      <c r="T2085" s="94"/>
      <c r="U2085" s="96">
        <f>IF(S2085&gt;0,S2085*K2085,"0")</f>
        <v>0</v>
      </c>
      <c r="V2085" s="157">
        <v>109289</v>
      </c>
      <c r="W2085" s="100">
        <f>VLOOKUP(H2085,Devices!$A$2:$D$2077,4,FALSE)</f>
        <v>111215</v>
      </c>
      <c r="X2085" s="94">
        <f t="shared" si="1722"/>
        <v>1926</v>
      </c>
      <c r="Y2085" s="94" t="str">
        <f>IF(X2085-J2085&gt;0,X2085-J2085,"0")</f>
        <v>0</v>
      </c>
      <c r="Z2085" s="94"/>
      <c r="AA2085" s="96">
        <f>IF(Y2085&gt;0,Y2085*L2085,"0")</f>
        <v>0</v>
      </c>
      <c r="AB2085" s="91">
        <v>251.875</v>
      </c>
      <c r="AC2085" s="91"/>
    </row>
    <row r="2086" spans="1:29" s="4" customFormat="1" ht="15" customHeight="1">
      <c r="A2086" s="81" t="s">
        <v>2750</v>
      </c>
      <c r="B2086" s="90">
        <v>1012063340</v>
      </c>
      <c r="C2086" s="91">
        <f>SUM(O2086+U2086+AA2086)</f>
        <v>358.64</v>
      </c>
      <c r="D2086" s="92">
        <v>13022773</v>
      </c>
      <c r="E2086" s="90" t="s">
        <v>2510</v>
      </c>
      <c r="F2086" s="90" t="s">
        <v>2751</v>
      </c>
      <c r="G2086" s="90" t="s">
        <v>1151</v>
      </c>
      <c r="H2086" s="93" t="s">
        <v>2752</v>
      </c>
      <c r="I2086" s="94">
        <v>8000</v>
      </c>
      <c r="J2086" s="94">
        <v>2000</v>
      </c>
      <c r="K2086" s="95">
        <v>2.0750000000000001E-2</v>
      </c>
      <c r="L2086" s="96">
        <v>0.08</v>
      </c>
      <c r="M2086" s="96">
        <f t="shared" si="1719"/>
        <v>166</v>
      </c>
      <c r="N2086" s="96">
        <f t="shared" si="1720"/>
        <v>160</v>
      </c>
      <c r="O2086" s="96">
        <f>M2086+N2086</f>
        <v>326</v>
      </c>
      <c r="P2086" s="443">
        <v>300844</v>
      </c>
      <c r="Q2086" s="98">
        <f>VLOOKUP(H2086,Devices!$A$2:$C$2077,3,FALSE)</f>
        <v>307414</v>
      </c>
      <c r="R2086" s="94">
        <f t="shared" si="1721"/>
        <v>6570</v>
      </c>
      <c r="S2086" s="94" t="str">
        <f>IF(R2086-I2086&gt;0, R2086-I2086,"0")</f>
        <v>0</v>
      </c>
      <c r="T2086" s="94"/>
      <c r="U2086" s="96">
        <f>IF(S2086&gt;0,S2086*K2086,"0")</f>
        <v>0</v>
      </c>
      <c r="V2086" s="157">
        <v>94873</v>
      </c>
      <c r="W2086" s="100">
        <f>VLOOKUP(H2086,Devices!$A$2:$D$2077,4,FALSE)</f>
        <v>97281</v>
      </c>
      <c r="X2086" s="94">
        <f t="shared" si="1722"/>
        <v>2408</v>
      </c>
      <c r="Y2086" s="94">
        <f>IF(X2086-J2086&gt;0,X2086-J2086,"0")</f>
        <v>408</v>
      </c>
      <c r="Z2086" s="94"/>
      <c r="AA2086" s="96">
        <f>IF(Y2086&gt;0,Y2086*L2086,"0")</f>
        <v>32.64</v>
      </c>
      <c r="AB2086" s="91">
        <v>358.64</v>
      </c>
      <c r="AC2086" s="91"/>
    </row>
    <row r="2087" spans="1:29" s="4" customFormat="1" ht="15" customHeight="1">
      <c r="A2087" s="81">
        <v>292</v>
      </c>
      <c r="B2087" s="90">
        <v>1054251810</v>
      </c>
      <c r="C2087" s="91">
        <f>SUM(O2087+U2087+AA2087)</f>
        <v>571.26</v>
      </c>
      <c r="D2087" s="92">
        <v>12908075</v>
      </c>
      <c r="E2087" s="90" t="s">
        <v>2513</v>
      </c>
      <c r="F2087" s="90" t="s">
        <v>2514</v>
      </c>
      <c r="G2087" s="90" t="s">
        <v>1208</v>
      </c>
      <c r="H2087" s="93" t="s">
        <v>2515</v>
      </c>
      <c r="I2087" s="94">
        <v>10000</v>
      </c>
      <c r="J2087" s="94">
        <v>4000</v>
      </c>
      <c r="K2087" s="95">
        <v>2.0750000000000001E-2</v>
      </c>
      <c r="L2087" s="96">
        <v>0.08</v>
      </c>
      <c r="M2087" s="96">
        <f t="shared" si="1719"/>
        <v>207.5</v>
      </c>
      <c r="N2087" s="96">
        <f t="shared" si="1720"/>
        <v>320</v>
      </c>
      <c r="O2087" s="96">
        <f>M2087+N2087</f>
        <v>527.5</v>
      </c>
      <c r="P2087" s="443">
        <v>106804</v>
      </c>
      <c r="Q2087" s="98">
        <f>VLOOKUP(H2087,Devices!$A$2:$C$2077,3,FALSE)</f>
        <v>109362</v>
      </c>
      <c r="R2087" s="94">
        <f t="shared" si="1721"/>
        <v>2558</v>
      </c>
      <c r="S2087" s="94" t="str">
        <f>IF(R2087-I2087&gt;0, R2087-I2087,"0")</f>
        <v>0</v>
      </c>
      <c r="T2087" s="94"/>
      <c r="U2087" s="96">
        <f>IF(S2087&gt;0,S2087*K2087,"0")</f>
        <v>0</v>
      </c>
      <c r="V2087" s="157">
        <v>435117</v>
      </c>
      <c r="W2087" s="100">
        <f>VLOOKUP(H2087,Devices!$A$2:$D$2077,4,FALSE)</f>
        <v>439664</v>
      </c>
      <c r="X2087" s="94">
        <f t="shared" si="1722"/>
        <v>4547</v>
      </c>
      <c r="Y2087" s="94">
        <f>IF(X2087-J2087&gt;0,X2087-J2087,"0")</f>
        <v>547</v>
      </c>
      <c r="Z2087" s="94"/>
      <c r="AA2087" s="96">
        <f>IF(Y2087&gt;0,Y2087*L2087,"0")</f>
        <v>43.76</v>
      </c>
      <c r="AB2087" s="91">
        <v>571.26</v>
      </c>
      <c r="AC2087" s="91"/>
    </row>
    <row r="2088" spans="1:29" s="4" customFormat="1" ht="15" customHeight="1">
      <c r="A2088" s="81" t="s">
        <v>2524</v>
      </c>
      <c r="B2088" s="90">
        <v>1054251810</v>
      </c>
      <c r="C2088" s="91">
        <f>SUM(O2088+U2088+AA2088)</f>
        <v>681.5</v>
      </c>
      <c r="D2088" s="92">
        <v>12907942</v>
      </c>
      <c r="E2088" s="90" t="s">
        <v>2513</v>
      </c>
      <c r="F2088" s="90" t="s">
        <v>2514</v>
      </c>
      <c r="G2088" s="90" t="s">
        <v>1208</v>
      </c>
      <c r="H2088" s="93" t="s">
        <v>2525</v>
      </c>
      <c r="I2088" s="94">
        <v>2000</v>
      </c>
      <c r="J2088" s="94">
        <v>8000</v>
      </c>
      <c r="K2088" s="95">
        <v>2.0750000000000001E-2</v>
      </c>
      <c r="L2088" s="96">
        <v>0.08</v>
      </c>
      <c r="M2088" s="96">
        <f t="shared" si="1719"/>
        <v>41.5</v>
      </c>
      <c r="N2088" s="96">
        <f t="shared" si="1720"/>
        <v>640</v>
      </c>
      <c r="O2088" s="96">
        <f>M2088+N2088</f>
        <v>681.5</v>
      </c>
      <c r="P2088" s="443">
        <v>94921</v>
      </c>
      <c r="Q2088" s="98">
        <f>VLOOKUP(H2088,Devices!$A$2:$C$2077,3,FALSE)</f>
        <v>95847</v>
      </c>
      <c r="R2088" s="94">
        <f t="shared" si="1721"/>
        <v>926</v>
      </c>
      <c r="S2088" s="94" t="str">
        <f>IF(R2088-I2088&gt;0, R2088-I2088,"0")</f>
        <v>0</v>
      </c>
      <c r="T2088" s="94"/>
      <c r="U2088" s="96">
        <f>IF(S2088&gt;0,S2088*K2088,"0")</f>
        <v>0</v>
      </c>
      <c r="V2088" s="157">
        <v>303850</v>
      </c>
      <c r="W2088" s="100">
        <f>VLOOKUP(H2088,Devices!$A$2:$D$2077,4,FALSE)</f>
        <v>304811</v>
      </c>
      <c r="X2088" s="94">
        <f t="shared" si="1722"/>
        <v>961</v>
      </c>
      <c r="Y2088" s="94" t="str">
        <f>IF(X2088-J2088&gt;0,X2088-J2088,"0")</f>
        <v>0</v>
      </c>
      <c r="Z2088" s="94"/>
      <c r="AA2088" s="96">
        <f>IF(Y2088&gt;0,Y2088*L2088,"0")</f>
        <v>0</v>
      </c>
      <c r="AB2088" s="91">
        <v>681.5</v>
      </c>
      <c r="AC2088" s="91"/>
    </row>
    <row r="2089" spans="1:29" s="4" customFormat="1" ht="15" customHeight="1">
      <c r="A2089" s="81" t="s">
        <v>3107</v>
      </c>
      <c r="B2089" s="665">
        <v>1054251860</v>
      </c>
      <c r="C2089" s="91">
        <f>SUM(U2089+AA2089)</f>
        <v>221.01192</v>
      </c>
      <c r="D2089" s="92">
        <v>13064129</v>
      </c>
      <c r="E2089" s="90" t="s">
        <v>3108</v>
      </c>
      <c r="F2089" s="90" t="s">
        <v>2514</v>
      </c>
      <c r="G2089" s="90" t="s">
        <v>2983</v>
      </c>
      <c r="H2089" s="93" t="s">
        <v>3059</v>
      </c>
      <c r="I2089" s="94">
        <v>0</v>
      </c>
      <c r="J2089" s="94">
        <v>0</v>
      </c>
      <c r="K2089" s="95">
        <v>1.9970000000000002E-2</v>
      </c>
      <c r="L2089" s="96">
        <v>0.08</v>
      </c>
      <c r="M2089" s="96">
        <f t="shared" si="1719"/>
        <v>0</v>
      </c>
      <c r="N2089" s="96">
        <f t="shared" si="1720"/>
        <v>0</v>
      </c>
      <c r="O2089" s="96" t="s">
        <v>27</v>
      </c>
      <c r="P2089" s="97">
        <v>116631</v>
      </c>
      <c r="Q2089" s="98">
        <f>VLOOKUP(H2089,Devices!$A$2:$C$2077,3,FALSE)</f>
        <v>117567</v>
      </c>
      <c r="R2089" s="94">
        <f t="shared" si="1721"/>
        <v>936</v>
      </c>
      <c r="S2089" s="94"/>
      <c r="T2089" s="94">
        <f>IF(R2089-I2089&gt;0, R2089-I2089,"0")</f>
        <v>936</v>
      </c>
      <c r="U2089" s="96">
        <f>IF(T2089&gt;0,T2089*K2089,"0")</f>
        <v>18.691920000000003</v>
      </c>
      <c r="V2089" s="99">
        <v>204966</v>
      </c>
      <c r="W2089" s="100">
        <f>VLOOKUP(H2089,Devices!$A$2:$D$2077,4,FALSE)</f>
        <v>207495</v>
      </c>
      <c r="X2089" s="94">
        <f t="shared" si="1722"/>
        <v>2529</v>
      </c>
      <c r="Y2089" s="94"/>
      <c r="Z2089" s="94">
        <f>IF(X2089-J2089&gt;0,X2089-J2089,"0")</f>
        <v>2529</v>
      </c>
      <c r="AA2089" s="96">
        <f>IF(Z2089&gt;0,Z2089*L2089,"0")</f>
        <v>202.32</v>
      </c>
      <c r="AB2089" s="91">
        <v>221.01192</v>
      </c>
      <c r="AC2089" s="91"/>
    </row>
    <row r="2090" spans="1:29" s="4" customFormat="1" ht="15" customHeight="1">
      <c r="A2090" s="81" t="s">
        <v>3107</v>
      </c>
      <c r="B2090" s="665">
        <v>1054210300</v>
      </c>
      <c r="C2090" s="91">
        <f>SUM(U2090+AA2090)</f>
        <v>63.77373</v>
      </c>
      <c r="D2090" s="92">
        <v>12984754</v>
      </c>
      <c r="E2090" s="90" t="s">
        <v>3108</v>
      </c>
      <c r="F2090" s="90" t="s">
        <v>5056</v>
      </c>
      <c r="G2090" s="90" t="s">
        <v>2983</v>
      </c>
      <c r="H2090" s="93" t="s">
        <v>3055</v>
      </c>
      <c r="I2090" s="94">
        <v>0</v>
      </c>
      <c r="J2090" s="94">
        <v>0</v>
      </c>
      <c r="K2090" s="95">
        <v>1.9970000000000002E-2</v>
      </c>
      <c r="L2090" s="96">
        <v>0.08</v>
      </c>
      <c r="M2090" s="96">
        <f t="shared" si="1719"/>
        <v>0</v>
      </c>
      <c r="N2090" s="96">
        <f t="shared" si="1720"/>
        <v>0</v>
      </c>
      <c r="O2090" s="96" t="s">
        <v>27</v>
      </c>
      <c r="P2090" s="97">
        <v>73150</v>
      </c>
      <c r="Q2090" s="98">
        <f>VLOOKUP(H2090,Devices!$A$2:$C$2077,3,FALSE)</f>
        <v>73359</v>
      </c>
      <c r="R2090" s="94">
        <f t="shared" si="1721"/>
        <v>209</v>
      </c>
      <c r="S2090" s="94"/>
      <c r="T2090" s="94">
        <f>IF(R2090-I2090&gt;0, R2090-I2090,"0")</f>
        <v>209</v>
      </c>
      <c r="U2090" s="96">
        <f>IF(T2090&gt;0,T2090*K2090,"0")</f>
        <v>4.1737299999999999</v>
      </c>
      <c r="V2090" s="99">
        <v>246972</v>
      </c>
      <c r="W2090" s="100">
        <f>VLOOKUP(H2090,Devices!$A$2:$D$2077,4,FALSE)</f>
        <v>247717</v>
      </c>
      <c r="X2090" s="94">
        <f t="shared" si="1722"/>
        <v>745</v>
      </c>
      <c r="Y2090" s="94"/>
      <c r="Z2090" s="94">
        <f>IF(X2090-J2090&gt;0,X2090-J2090,"0")</f>
        <v>745</v>
      </c>
      <c r="AA2090" s="96">
        <f>IF(Z2090&gt;0,Z2090*L2090,"0")</f>
        <v>59.6</v>
      </c>
      <c r="AB2090" s="91">
        <v>63.77373</v>
      </c>
      <c r="AC2090" s="91"/>
    </row>
    <row r="2091" spans="1:29" s="4" customFormat="1" ht="15" customHeight="1">
      <c r="A2091" s="81">
        <v>293</v>
      </c>
      <c r="B2091" s="90">
        <v>1013194140</v>
      </c>
      <c r="C2091" s="91">
        <f>SUM(O2091+U2091+AA2091)</f>
        <v>722.45</v>
      </c>
      <c r="D2091" s="92">
        <v>12908542</v>
      </c>
      <c r="E2091" s="90" t="s">
        <v>2675</v>
      </c>
      <c r="F2091" s="90" t="s">
        <v>2676</v>
      </c>
      <c r="G2091" s="90" t="s">
        <v>1181</v>
      </c>
      <c r="H2091" s="93" t="s">
        <v>2677</v>
      </c>
      <c r="I2091" s="94">
        <v>15000</v>
      </c>
      <c r="J2091" s="94">
        <v>500</v>
      </c>
      <c r="K2091" s="95">
        <v>2.0750000000000001E-2</v>
      </c>
      <c r="L2091" s="96">
        <v>0.08</v>
      </c>
      <c r="M2091" s="96">
        <f t="shared" si="1719"/>
        <v>311.25</v>
      </c>
      <c r="N2091" s="96">
        <f t="shared" si="1720"/>
        <v>40</v>
      </c>
      <c r="O2091" s="96">
        <f>M2091+N2091</f>
        <v>351.25</v>
      </c>
      <c r="P2091" s="443">
        <v>291558</v>
      </c>
      <c r="Q2091" s="98">
        <f>VLOOKUP(H2091,Devices!$A$2:$C$2077,3,FALSE)</f>
        <v>299153</v>
      </c>
      <c r="R2091" s="94">
        <f t="shared" si="1721"/>
        <v>7595</v>
      </c>
      <c r="S2091" s="94" t="str">
        <f>IF(R2091-I2091&gt;0, R2091-I2091,"0")</f>
        <v>0</v>
      </c>
      <c r="T2091" s="94"/>
      <c r="U2091" s="96">
        <f>IF(S2091&gt;0,S2091*K2091,"0")</f>
        <v>0</v>
      </c>
      <c r="V2091" s="157">
        <v>171075</v>
      </c>
      <c r="W2091" s="100">
        <f>VLOOKUP(H2091,Devices!$A$2:$D$2077,4,FALSE)</f>
        <v>176215</v>
      </c>
      <c r="X2091" s="94">
        <f t="shared" si="1722"/>
        <v>5140</v>
      </c>
      <c r="Y2091" s="94">
        <f>IF(X2091-J2091&gt;0,X2091-J2091,"0")</f>
        <v>4640</v>
      </c>
      <c r="Z2091" s="94"/>
      <c r="AA2091" s="96">
        <f>IF(Y2091&gt;0,Y2091*L2091,"0")</f>
        <v>371.2</v>
      </c>
      <c r="AB2091" s="91">
        <v>722.45</v>
      </c>
      <c r="AC2091" s="91"/>
    </row>
    <row r="2092" spans="1:29" s="4" customFormat="1" ht="15" customHeight="1">
      <c r="A2092" s="81">
        <v>294</v>
      </c>
      <c r="B2092" s="90">
        <v>1058729410</v>
      </c>
      <c r="C2092" s="91">
        <f>SUM(O2092+U2092+AA2092)</f>
        <v>243.31450000000001</v>
      </c>
      <c r="D2092" s="92">
        <v>12355758</v>
      </c>
      <c r="E2092" s="90" t="s">
        <v>2678</v>
      </c>
      <c r="F2092" s="90" t="s">
        <v>2679</v>
      </c>
      <c r="G2092" s="90" t="s">
        <v>2200</v>
      </c>
      <c r="H2092" s="93" t="s">
        <v>2680</v>
      </c>
      <c r="I2092" s="94">
        <v>6000</v>
      </c>
      <c r="J2092" s="94">
        <v>0</v>
      </c>
      <c r="K2092" s="95">
        <v>2.0750000000000001E-2</v>
      </c>
      <c r="L2092" s="96">
        <v>0.08</v>
      </c>
      <c r="M2092" s="96">
        <f t="shared" si="1719"/>
        <v>124.5</v>
      </c>
      <c r="N2092" s="96">
        <f t="shared" si="1720"/>
        <v>0</v>
      </c>
      <c r="O2092" s="96">
        <f>M2092+N2092</f>
        <v>124.5</v>
      </c>
      <c r="P2092" s="443">
        <v>509432</v>
      </c>
      <c r="Q2092" s="98">
        <f>VLOOKUP(H2092,Devices!$A$2:$C$2077,3,FALSE)</f>
        <v>521158</v>
      </c>
      <c r="R2092" s="94">
        <f t="shared" si="1721"/>
        <v>11726</v>
      </c>
      <c r="S2092" s="94">
        <f>IF(R2092-I2092&gt;0, R2092-I2092,"0")</f>
        <v>5726</v>
      </c>
      <c r="T2092" s="94"/>
      <c r="U2092" s="96">
        <f>IF(S2092&gt;0,S2092*K2092,"0")</f>
        <v>118.81450000000001</v>
      </c>
      <c r="V2092" s="157">
        <v>0</v>
      </c>
      <c r="W2092" s="100">
        <v>0</v>
      </c>
      <c r="X2092" s="94">
        <f t="shared" si="1722"/>
        <v>0</v>
      </c>
      <c r="Y2092" s="94" t="str">
        <f>IF(X2092-J2092&gt;0,X2092-J2092,"0")</f>
        <v>0</v>
      </c>
      <c r="Z2092" s="94"/>
      <c r="AA2092" s="96">
        <f>IF(Y2092&gt;0,Y2092*L2092,"0")</f>
        <v>0</v>
      </c>
      <c r="AB2092" s="91">
        <v>243.31450000000001</v>
      </c>
      <c r="AC2092" s="91"/>
    </row>
    <row r="2093" spans="1:29" s="4" customFormat="1" ht="15" customHeight="1">
      <c r="A2093" s="81">
        <v>294</v>
      </c>
      <c r="B2093" s="90">
        <v>1058729410</v>
      </c>
      <c r="C2093" s="91">
        <f>SUM(O2093+U2093+AA2093)</f>
        <v>238.89474999999999</v>
      </c>
      <c r="D2093" s="92">
        <v>12355757</v>
      </c>
      <c r="E2093" s="90" t="s">
        <v>2678</v>
      </c>
      <c r="F2093" s="90" t="s">
        <v>2681</v>
      </c>
      <c r="G2093" s="90" t="s">
        <v>2200</v>
      </c>
      <c r="H2093" s="93" t="s">
        <v>2682</v>
      </c>
      <c r="I2093" s="94">
        <v>6000</v>
      </c>
      <c r="J2093" s="94">
        <v>0</v>
      </c>
      <c r="K2093" s="95">
        <v>2.0750000000000001E-2</v>
      </c>
      <c r="L2093" s="96">
        <v>0.08</v>
      </c>
      <c r="M2093" s="96">
        <f t="shared" si="1719"/>
        <v>124.5</v>
      </c>
      <c r="N2093" s="96">
        <f t="shared" si="1720"/>
        <v>0</v>
      </c>
      <c r="O2093" s="96">
        <f>M2093+N2093</f>
        <v>124.5</v>
      </c>
      <c r="P2093" s="443">
        <v>355530</v>
      </c>
      <c r="Q2093" s="98">
        <f>VLOOKUP(H2093,Devices!$A$2:$C$2077,3,FALSE)</f>
        <v>367043</v>
      </c>
      <c r="R2093" s="94">
        <f t="shared" si="1721"/>
        <v>11513</v>
      </c>
      <c r="S2093" s="94">
        <f>IF(R2093-I2093&gt;0, R2093-I2093,"0")</f>
        <v>5513</v>
      </c>
      <c r="T2093" s="94"/>
      <c r="U2093" s="96">
        <f>IF(S2093&gt;0,S2093*K2093,"0")</f>
        <v>114.39475</v>
      </c>
      <c r="V2093" s="157">
        <v>0</v>
      </c>
      <c r="W2093" s="100">
        <v>0</v>
      </c>
      <c r="X2093" s="94">
        <f t="shared" si="1722"/>
        <v>0</v>
      </c>
      <c r="Y2093" s="94" t="str">
        <f>IF(X2093-J2093&gt;0,X2093-J2093,"0")</f>
        <v>0</v>
      </c>
      <c r="Z2093" s="94"/>
      <c r="AA2093" s="96">
        <f>IF(Y2093&gt;0,Y2093*L2093,"0")</f>
        <v>0</v>
      </c>
      <c r="AB2093" s="91">
        <v>238.89474999999999</v>
      </c>
      <c r="AC2093" s="91"/>
    </row>
    <row r="2094" spans="1:29" s="4" customFormat="1" ht="15" customHeight="1">
      <c r="A2094" s="81" t="s">
        <v>4598</v>
      </c>
      <c r="B2094" s="90">
        <v>1058729410</v>
      </c>
      <c r="C2094" s="91">
        <f>SUM(O2094+U2094+AA2094)</f>
        <v>60.009</v>
      </c>
      <c r="D2094" s="294">
        <v>12355162</v>
      </c>
      <c r="E2094" s="90" t="s">
        <v>2678</v>
      </c>
      <c r="F2094" s="90" t="s">
        <v>5510</v>
      </c>
      <c r="G2094" s="90" t="s">
        <v>1227</v>
      </c>
      <c r="H2094" s="93" t="s">
        <v>736</v>
      </c>
      <c r="I2094" s="94">
        <v>2000</v>
      </c>
      <c r="J2094" s="94">
        <v>0</v>
      </c>
      <c r="K2094" s="95">
        <v>2.0750000000000001E-2</v>
      </c>
      <c r="L2094" s="96">
        <v>0.08</v>
      </c>
      <c r="M2094" s="96">
        <f>I2094*K2094</f>
        <v>41.5</v>
      </c>
      <c r="N2094" s="96">
        <f>J2094*L2094</f>
        <v>0</v>
      </c>
      <c r="O2094" s="96">
        <f>M2094+N2094</f>
        <v>41.5</v>
      </c>
      <c r="P2094" s="187">
        <v>43565</v>
      </c>
      <c r="Q2094" s="98">
        <f>VLOOKUP(H2094,Devices!$A$2:$C$2077,3,FALSE)</f>
        <v>46457</v>
      </c>
      <c r="R2094" s="94">
        <f>Q2094-P2094</f>
        <v>2892</v>
      </c>
      <c r="S2094" s="94">
        <f>IF(R2094-I2094&gt;0, R2094-I2094,"0")</f>
        <v>892</v>
      </c>
      <c r="T2094" s="94"/>
      <c r="U2094" s="96">
        <f>IF(S2094&gt;0,S2094*K2094,"0")</f>
        <v>18.509</v>
      </c>
      <c r="V2094" s="157">
        <v>0</v>
      </c>
      <c r="W2094" s="100">
        <v>0</v>
      </c>
      <c r="X2094" s="94">
        <f>W2094-V2094</f>
        <v>0</v>
      </c>
      <c r="Y2094" s="94" t="str">
        <f>IF(X2094-J2094&gt;0,X2094-J2094,"0")</f>
        <v>0</v>
      </c>
      <c r="Z2094" s="94"/>
      <c r="AA2094" s="96">
        <f>IF(Y2094&gt;0,Y2094*L2094,"0")</f>
        <v>0</v>
      </c>
      <c r="AB2094" s="91">
        <v>60.009</v>
      </c>
      <c r="AC2094" s="91"/>
    </row>
    <row r="2095" spans="1:29" s="4" customFormat="1" ht="15" customHeight="1">
      <c r="A2095" s="81">
        <v>295</v>
      </c>
      <c r="B2095" s="90">
        <v>1012050720</v>
      </c>
      <c r="C2095" s="91">
        <f>SUM(U2095+AA2095)</f>
        <v>89.645330000000001</v>
      </c>
      <c r="D2095" s="92">
        <v>12908286</v>
      </c>
      <c r="E2095" s="90" t="s">
        <v>2683</v>
      </c>
      <c r="F2095" s="90" t="s">
        <v>2684</v>
      </c>
      <c r="G2095" s="90" t="s">
        <v>1254</v>
      </c>
      <c r="H2095" s="93" t="s">
        <v>2685</v>
      </c>
      <c r="I2095" s="94">
        <v>0</v>
      </c>
      <c r="J2095" s="94">
        <v>0</v>
      </c>
      <c r="K2095" s="95">
        <v>1.9970000000000002E-2</v>
      </c>
      <c r="L2095" s="96">
        <v>0.08</v>
      </c>
      <c r="M2095" s="96">
        <f t="shared" si="1719"/>
        <v>0</v>
      </c>
      <c r="N2095" s="96">
        <f t="shared" si="1720"/>
        <v>0</v>
      </c>
      <c r="O2095" s="96" t="s">
        <v>27</v>
      </c>
      <c r="P2095" s="97">
        <v>208703</v>
      </c>
      <c r="Q2095" s="98">
        <f>VLOOKUP(H2095,[1]Billing!$I$2:$S$2302,11,FALSE)</f>
        <v>213192</v>
      </c>
      <c r="R2095" s="94">
        <f t="shared" si="1721"/>
        <v>4489</v>
      </c>
      <c r="S2095" s="94"/>
      <c r="T2095" s="94">
        <f>IF(R2095-I2095&gt;0, R2095-I2095,"0")</f>
        <v>4489</v>
      </c>
      <c r="U2095" s="96">
        <f>IF(T2095&gt;0,T2095*K2095,"0")</f>
        <v>89.645330000000001</v>
      </c>
      <c r="V2095" s="99">
        <v>0</v>
      </c>
      <c r="W2095" s="100">
        <f>VLOOKUP(H2095,[1]Billing!$I$2:$Y$2302,17,FALSE)</f>
        <v>0</v>
      </c>
      <c r="X2095" s="94">
        <f t="shared" si="1722"/>
        <v>0</v>
      </c>
      <c r="Y2095" s="94"/>
      <c r="Z2095" s="94" t="str">
        <f>IF(X2095-J2095&gt;0,X2095-J2095,"0")</f>
        <v>0</v>
      </c>
      <c r="AA2095" s="96">
        <f>IF(Z2095&gt;0,Z2095*L2095,"0")</f>
        <v>0</v>
      </c>
      <c r="AB2095" s="91">
        <v>89.645330000000001</v>
      </c>
      <c r="AC2095" s="91"/>
    </row>
    <row r="2096" spans="1:29" s="4" customFormat="1" ht="15" customHeight="1">
      <c r="A2096" s="81">
        <v>295</v>
      </c>
      <c r="B2096" s="90">
        <v>1012001090</v>
      </c>
      <c r="C2096" s="91">
        <f>SUM(U2096+AA2096)</f>
        <v>462.11117999999999</v>
      </c>
      <c r="D2096" s="92">
        <v>12907759</v>
      </c>
      <c r="E2096" s="90" t="s">
        <v>2683</v>
      </c>
      <c r="F2096" s="90" t="s">
        <v>2686</v>
      </c>
      <c r="G2096" s="90" t="s">
        <v>1240</v>
      </c>
      <c r="H2096" s="93" t="s">
        <v>2687</v>
      </c>
      <c r="I2096" s="94">
        <v>0</v>
      </c>
      <c r="J2096" s="94">
        <v>0</v>
      </c>
      <c r="K2096" s="95">
        <v>1.9970000000000002E-2</v>
      </c>
      <c r="L2096" s="96">
        <v>0.08</v>
      </c>
      <c r="M2096" s="96">
        <f t="shared" si="1719"/>
        <v>0</v>
      </c>
      <c r="N2096" s="96">
        <f t="shared" si="1720"/>
        <v>0</v>
      </c>
      <c r="O2096" s="96" t="s">
        <v>27</v>
      </c>
      <c r="P2096" s="97">
        <v>48969</v>
      </c>
      <c r="Q2096" s="98">
        <f>VLOOKUP(H2096,[1]Billing!$I$2:$S$2302,11,FALSE)</f>
        <v>49263</v>
      </c>
      <c r="R2096" s="94">
        <f t="shared" si="1721"/>
        <v>294</v>
      </c>
      <c r="S2096" s="94"/>
      <c r="T2096" s="94">
        <f>IF(R2096-I2096&gt;0, R2096-I2096,"0")</f>
        <v>294</v>
      </c>
      <c r="U2096" s="96">
        <f>IF(T2096&gt;0,T2096*K2096,"0")</f>
        <v>5.8711800000000007</v>
      </c>
      <c r="V2096" s="99">
        <v>121903</v>
      </c>
      <c r="W2096" s="100">
        <f>VLOOKUP(H2096,[1]Billing!$I$2:$Y$2302,17,FALSE)</f>
        <v>127606</v>
      </c>
      <c r="X2096" s="94">
        <f t="shared" si="1722"/>
        <v>5703</v>
      </c>
      <c r="Y2096" s="94"/>
      <c r="Z2096" s="94">
        <f>IF(X2096-J2096&gt;0,X2096-J2096,"0")</f>
        <v>5703</v>
      </c>
      <c r="AA2096" s="96">
        <f>IF(Z2096&gt;0,Z2096*L2096,"0")</f>
        <v>456.24</v>
      </c>
      <c r="AB2096" s="91">
        <v>462.11117999999999</v>
      </c>
      <c r="AC2096" s="221"/>
    </row>
    <row r="2097" spans="1:29" s="4" customFormat="1" ht="15" customHeight="1">
      <c r="A2097" s="81">
        <v>296</v>
      </c>
      <c r="B2097" s="90">
        <v>1012142360</v>
      </c>
      <c r="C2097" s="91">
        <f>SUM(U2097+AA2097)</f>
        <v>317.54717000000005</v>
      </c>
      <c r="D2097" s="92">
        <v>12907429</v>
      </c>
      <c r="E2097" s="90" t="s">
        <v>2688</v>
      </c>
      <c r="F2097" s="90" t="s">
        <v>2689</v>
      </c>
      <c r="G2097" s="90" t="s">
        <v>1208</v>
      </c>
      <c r="H2097" s="93" t="s">
        <v>2690</v>
      </c>
      <c r="I2097" s="94">
        <v>0</v>
      </c>
      <c r="J2097" s="94">
        <v>0</v>
      </c>
      <c r="K2097" s="95">
        <v>1.9970000000000002E-2</v>
      </c>
      <c r="L2097" s="96">
        <v>0.08</v>
      </c>
      <c r="M2097" s="96">
        <f t="shared" ref="M2097" si="1745">I2097*K2097</f>
        <v>0</v>
      </c>
      <c r="N2097" s="96">
        <f t="shared" ref="N2097" si="1746">J2097*L2097</f>
        <v>0</v>
      </c>
      <c r="O2097" s="96" t="s">
        <v>27</v>
      </c>
      <c r="P2097" s="97">
        <v>1103656</v>
      </c>
      <c r="Q2097" s="98">
        <f>VLOOKUP(H2097,Devices!$A$2:$C$2077,3,FALSE)</f>
        <v>1119417</v>
      </c>
      <c r="R2097" s="94">
        <f t="shared" ref="R2097" si="1747">Q2097-P2097</f>
        <v>15761</v>
      </c>
      <c r="S2097" s="94"/>
      <c r="T2097" s="94">
        <f>IF(R2097-I2097&gt;0, R2097-I2097,"0")</f>
        <v>15761</v>
      </c>
      <c r="U2097" s="96">
        <f>IF(T2097&gt;0,T2097*K2097,"0")</f>
        <v>314.74717000000004</v>
      </c>
      <c r="V2097" s="99">
        <v>11744</v>
      </c>
      <c r="W2097" s="100">
        <f>VLOOKUP(H2097,Devices!$A$2:$D$2077,4,FALSE)</f>
        <v>11779</v>
      </c>
      <c r="X2097" s="94">
        <f t="shared" ref="X2097" si="1748">W2097-V2097</f>
        <v>35</v>
      </c>
      <c r="Y2097" s="94"/>
      <c r="Z2097" s="94">
        <f>IF(X2097-J2097&gt;0,X2097-J2097,"0")</f>
        <v>35</v>
      </c>
      <c r="AA2097" s="96">
        <f>IF(Z2097&gt;0,Z2097*L2097,"0")</f>
        <v>2.8000000000000003</v>
      </c>
      <c r="AB2097" s="91">
        <v>317.54717000000005</v>
      </c>
      <c r="AC2097" s="221"/>
    </row>
    <row r="2098" spans="1:29" s="4" customFormat="1" ht="15" customHeight="1">
      <c r="A2098" s="81">
        <v>297</v>
      </c>
      <c r="B2098" s="90">
        <v>1012592060</v>
      </c>
      <c r="C2098" s="91">
        <f>SUM(O2098+U2098+AA2098)</f>
        <v>131.24</v>
      </c>
      <c r="D2098" s="92">
        <v>12355760</v>
      </c>
      <c r="E2098" s="90" t="s">
        <v>2691</v>
      </c>
      <c r="F2098" s="90" t="s">
        <v>2692</v>
      </c>
      <c r="G2098" s="90" t="s">
        <v>2362</v>
      </c>
      <c r="H2098" s="93" t="s">
        <v>2693</v>
      </c>
      <c r="I2098" s="94">
        <v>4000</v>
      </c>
      <c r="J2098" s="94">
        <v>100</v>
      </c>
      <c r="K2098" s="95">
        <v>2.0750000000000001E-2</v>
      </c>
      <c r="L2098" s="96">
        <v>0.08</v>
      </c>
      <c r="M2098" s="96">
        <f t="shared" si="1719"/>
        <v>83</v>
      </c>
      <c r="N2098" s="96">
        <f t="shared" si="1720"/>
        <v>8</v>
      </c>
      <c r="O2098" s="96">
        <f>M2098+N2098</f>
        <v>91</v>
      </c>
      <c r="P2098" s="443">
        <v>17467</v>
      </c>
      <c r="Q2098" s="98">
        <f>VLOOKUP(H2098,Devices!$A$2:$C$2077,3,FALSE)</f>
        <v>17953</v>
      </c>
      <c r="R2098" s="94">
        <f t="shared" si="1721"/>
        <v>486</v>
      </c>
      <c r="S2098" s="94" t="str">
        <f>IF(R2098-I2098&gt;0, R2098-I2098,"0")</f>
        <v>0</v>
      </c>
      <c r="T2098" s="94"/>
      <c r="U2098" s="96">
        <f>IF(S2098&gt;0,S2098*K2098,"0")</f>
        <v>0</v>
      </c>
      <c r="V2098" s="157">
        <v>30470</v>
      </c>
      <c r="W2098" s="100">
        <f>VLOOKUP(H2098,Devices!$A$2:$D$2077,4,FALSE)</f>
        <v>31073</v>
      </c>
      <c r="X2098" s="94">
        <f t="shared" si="1722"/>
        <v>603</v>
      </c>
      <c r="Y2098" s="94">
        <f>IF(X2098-J2098&gt;0,X2098-J2098,"0")</f>
        <v>503</v>
      </c>
      <c r="Z2098" s="94"/>
      <c r="AA2098" s="96">
        <f>IF(Y2098&gt;0,Y2098*L2098,"0")</f>
        <v>40.24</v>
      </c>
      <c r="AB2098" s="91">
        <v>131.24</v>
      </c>
      <c r="AC2098" s="91"/>
    </row>
    <row r="2099" spans="1:29" s="4" customFormat="1" ht="15" customHeight="1">
      <c r="A2099" s="81">
        <v>298</v>
      </c>
      <c r="B2099" s="593">
        <v>3049025918</v>
      </c>
      <c r="C2099" s="91">
        <f>SUM(U2099+AA2099)</f>
        <v>69.837220000000002</v>
      </c>
      <c r="D2099" s="92">
        <v>13020231</v>
      </c>
      <c r="E2099" s="90" t="s">
        <v>2694</v>
      </c>
      <c r="F2099" s="90" t="s">
        <v>2696</v>
      </c>
      <c r="G2099" s="90" t="s">
        <v>1518</v>
      </c>
      <c r="H2099" s="93" t="s">
        <v>2697</v>
      </c>
      <c r="I2099" s="94">
        <v>0</v>
      </c>
      <c r="J2099" s="94">
        <v>0</v>
      </c>
      <c r="K2099" s="95">
        <v>1.9970000000000002E-2</v>
      </c>
      <c r="L2099" s="96">
        <v>0.08</v>
      </c>
      <c r="M2099" s="96">
        <f t="shared" si="1719"/>
        <v>0</v>
      </c>
      <c r="N2099" s="96">
        <f t="shared" si="1720"/>
        <v>0</v>
      </c>
      <c r="O2099" s="96" t="s">
        <v>27</v>
      </c>
      <c r="P2099" s="97">
        <v>123878</v>
      </c>
      <c r="Q2099" s="98">
        <f>VLOOKUP(H2099,Devices!$A$2:$C$2077,3,FALSE)</f>
        <v>125304</v>
      </c>
      <c r="R2099" s="94">
        <f t="shared" si="1721"/>
        <v>1426</v>
      </c>
      <c r="S2099" s="94"/>
      <c r="T2099" s="94">
        <f>IF(R2099-I2099&gt;0, R2099-I2099,"0")</f>
        <v>1426</v>
      </c>
      <c r="U2099" s="96">
        <f>IF(T2099&gt;0,T2099*K2099,"0")</f>
        <v>28.477220000000003</v>
      </c>
      <c r="V2099" s="99">
        <v>23653</v>
      </c>
      <c r="W2099" s="100">
        <f>VLOOKUP(H2099,Devices!$A$2:$D$2077,4,FALSE)</f>
        <v>24170</v>
      </c>
      <c r="X2099" s="94">
        <f t="shared" si="1722"/>
        <v>517</v>
      </c>
      <c r="Y2099" s="94"/>
      <c r="Z2099" s="94">
        <f>IF(X2099-J2099&gt;0,X2099-J2099,"0")</f>
        <v>517</v>
      </c>
      <c r="AA2099" s="96">
        <f>IF(Z2099&gt;0,Z2099*L2099,"0")</f>
        <v>41.36</v>
      </c>
      <c r="AB2099" s="91">
        <v>69.837220000000002</v>
      </c>
      <c r="AC2099" s="91"/>
    </row>
    <row r="2100" spans="1:29" s="4" customFormat="1" ht="15" customHeight="1">
      <c r="A2100" s="81">
        <v>298</v>
      </c>
      <c r="B2100" s="593">
        <v>3049025918</v>
      </c>
      <c r="C2100" s="91">
        <f>SUM(U2100+AA2100)</f>
        <v>117.10318000000001</v>
      </c>
      <c r="D2100" s="92">
        <v>12907272</v>
      </c>
      <c r="E2100" s="90" t="s">
        <v>2694</v>
      </c>
      <c r="F2100" s="90" t="s">
        <v>2698</v>
      </c>
      <c r="G2100" s="90" t="s">
        <v>1518</v>
      </c>
      <c r="H2100" s="93" t="s">
        <v>2699</v>
      </c>
      <c r="I2100" s="94">
        <v>0</v>
      </c>
      <c r="J2100" s="94">
        <v>0</v>
      </c>
      <c r="K2100" s="95">
        <v>1.9970000000000002E-2</v>
      </c>
      <c r="L2100" s="96">
        <v>0.08</v>
      </c>
      <c r="M2100" s="96">
        <f t="shared" si="1719"/>
        <v>0</v>
      </c>
      <c r="N2100" s="96">
        <f t="shared" si="1720"/>
        <v>0</v>
      </c>
      <c r="O2100" s="96" t="s">
        <v>27</v>
      </c>
      <c r="P2100" s="97">
        <v>74382</v>
      </c>
      <c r="Q2100" s="98">
        <f>VLOOKUP(H2100,Devices!$A$2:$C$2077,3,FALSE)</f>
        <v>76276</v>
      </c>
      <c r="R2100" s="94">
        <f t="shared" si="1721"/>
        <v>1894</v>
      </c>
      <c r="S2100" s="94"/>
      <c r="T2100" s="94">
        <f>IF(R2100-I2100&gt;0, R2100-I2100,"0")</f>
        <v>1894</v>
      </c>
      <c r="U2100" s="96">
        <f>IF(T2100&gt;0,T2100*K2100,"0")</f>
        <v>37.823180000000001</v>
      </c>
      <c r="V2100" s="99">
        <v>37002</v>
      </c>
      <c r="W2100" s="100">
        <f>VLOOKUP(H2100,Devices!$A$2:$D$2077,4,FALSE)</f>
        <v>37993</v>
      </c>
      <c r="X2100" s="94">
        <f t="shared" si="1722"/>
        <v>991</v>
      </c>
      <c r="Y2100" s="94"/>
      <c r="Z2100" s="94">
        <f>IF(X2100-J2100&gt;0,X2100-J2100,"0")</f>
        <v>991</v>
      </c>
      <c r="AA2100" s="96">
        <f>IF(Z2100&gt;0,Z2100*L2100,"0")</f>
        <v>79.28</v>
      </c>
      <c r="AB2100" s="91">
        <v>117.10318000000001</v>
      </c>
      <c r="AC2100" s="91"/>
    </row>
    <row r="2101" spans="1:29" s="4" customFormat="1" ht="15" customHeight="1">
      <c r="A2101" s="81" t="s">
        <v>5946</v>
      </c>
      <c r="B2101" s="593">
        <v>3049025918</v>
      </c>
      <c r="C2101" s="91">
        <f>SUM(U2101+AA2101)</f>
        <v>1179.4994300000001</v>
      </c>
      <c r="D2101" s="92">
        <v>13890417</v>
      </c>
      <c r="E2101" s="90" t="s">
        <v>2694</v>
      </c>
      <c r="F2101" s="90" t="s">
        <v>2695</v>
      </c>
      <c r="G2101" s="90" t="s">
        <v>5850</v>
      </c>
      <c r="H2101" s="93" t="s">
        <v>5876</v>
      </c>
      <c r="I2101" s="94">
        <v>0</v>
      </c>
      <c r="J2101" s="94">
        <v>0</v>
      </c>
      <c r="K2101" s="95">
        <v>1.9970000000000002E-2</v>
      </c>
      <c r="L2101" s="96">
        <v>0.08</v>
      </c>
      <c r="M2101" s="96">
        <f>I2101*K2101</f>
        <v>0</v>
      </c>
      <c r="N2101" s="96">
        <f>J2101*L2101</f>
        <v>0</v>
      </c>
      <c r="O2101" s="96" t="s">
        <v>27</v>
      </c>
      <c r="P2101" s="97">
        <v>40204</v>
      </c>
      <c r="Q2101" s="98">
        <f>VLOOKUP(H2101,Devices!$A$2:$C$2077,3,FALSE)</f>
        <v>56223</v>
      </c>
      <c r="R2101" s="94">
        <f>Q2101-P2101</f>
        <v>16019</v>
      </c>
      <c r="S2101" s="94"/>
      <c r="T2101" s="94">
        <f>IF(R2101-I2101&gt;0, R2101-I2101,"0")</f>
        <v>16019</v>
      </c>
      <c r="U2101" s="96">
        <f>IF(T2101&gt;0,T2101*K2101,"0")</f>
        <v>319.89943000000005</v>
      </c>
      <c r="V2101" s="99">
        <v>25587</v>
      </c>
      <c r="W2101" s="100">
        <f>VLOOKUP(H2101,Devices!$A$2:$D$2077,4,FALSE)</f>
        <v>36332</v>
      </c>
      <c r="X2101" s="94">
        <f>W2101-V2101</f>
        <v>10745</v>
      </c>
      <c r="Y2101" s="94"/>
      <c r="Z2101" s="94">
        <f>IF(X2101-J2101&gt;0,X2101-J2101,"0")</f>
        <v>10745</v>
      </c>
      <c r="AA2101" s="96">
        <f>IF(Z2101&gt;0,Z2101*L2101,"0")</f>
        <v>859.6</v>
      </c>
      <c r="AB2101" s="91">
        <v>1179.4994300000001</v>
      </c>
      <c r="AC2101" s="91"/>
    </row>
    <row r="2102" spans="1:29" s="4" customFormat="1" ht="15" customHeight="1">
      <c r="A2102" s="81">
        <v>299</v>
      </c>
      <c r="B2102" s="90">
        <v>1012143250</v>
      </c>
      <c r="C2102" s="91">
        <f>SUM(U2102+AA2102)</f>
        <v>41.863020000000006</v>
      </c>
      <c r="D2102" s="92">
        <v>12908630</v>
      </c>
      <c r="E2102" s="90" t="s">
        <v>2700</v>
      </c>
      <c r="F2102" s="90" t="s">
        <v>2701</v>
      </c>
      <c r="G2102" s="90" t="s">
        <v>1174</v>
      </c>
      <c r="H2102" s="93" t="s">
        <v>2702</v>
      </c>
      <c r="I2102" s="94">
        <v>0</v>
      </c>
      <c r="J2102" s="94">
        <v>0</v>
      </c>
      <c r="K2102" s="95">
        <v>1.9970000000000002E-2</v>
      </c>
      <c r="L2102" s="96">
        <v>0.08</v>
      </c>
      <c r="M2102" s="96">
        <f t="shared" si="1719"/>
        <v>0</v>
      </c>
      <c r="N2102" s="96">
        <f t="shared" si="1720"/>
        <v>0</v>
      </c>
      <c r="O2102" s="96" t="s">
        <v>27</v>
      </c>
      <c r="P2102" s="97">
        <v>94844</v>
      </c>
      <c r="Q2102" s="98">
        <f>VLOOKUP(H2102,Devices!$A$2:$C$2077,3,FALSE)</f>
        <v>95410</v>
      </c>
      <c r="R2102" s="94">
        <f t="shared" si="1721"/>
        <v>566</v>
      </c>
      <c r="S2102" s="94"/>
      <c r="T2102" s="94">
        <f>IF(R2102-I2102&gt;0, R2102-I2102,"0")</f>
        <v>566</v>
      </c>
      <c r="U2102" s="96">
        <f>IF(T2102&gt;0,T2102*K2102,"0")</f>
        <v>11.30302</v>
      </c>
      <c r="V2102" s="99">
        <v>28984</v>
      </c>
      <c r="W2102" s="100">
        <f>VLOOKUP(H2102,Devices!$A$2:$D$2077,4,FALSE)</f>
        <v>29366</v>
      </c>
      <c r="X2102" s="94">
        <f t="shared" si="1722"/>
        <v>382</v>
      </c>
      <c r="Y2102" s="94"/>
      <c r="Z2102" s="94">
        <f>IF(X2102-J2102&gt;0,X2102-J2102,"0")</f>
        <v>382</v>
      </c>
      <c r="AA2102" s="96">
        <f>IF(Z2102&gt;0,Z2102*L2102,"0")</f>
        <v>30.560000000000002</v>
      </c>
      <c r="AB2102" s="91">
        <v>41.863020000000006</v>
      </c>
      <c r="AC2102" s="91"/>
    </row>
    <row r="2103" spans="1:29" s="4" customFormat="1" ht="15" customHeight="1">
      <c r="A2103" s="81" t="s">
        <v>3134</v>
      </c>
      <c r="B2103" s="90">
        <v>1012143250</v>
      </c>
      <c r="C2103" s="91">
        <f>SUM(U2103+AA2103)</f>
        <v>267.55806000000001</v>
      </c>
      <c r="D2103" s="92">
        <v>13066551</v>
      </c>
      <c r="E2103" s="90" t="s">
        <v>2700</v>
      </c>
      <c r="F2103" s="90" t="s">
        <v>3135</v>
      </c>
      <c r="G2103" s="90" t="s">
        <v>1850</v>
      </c>
      <c r="H2103" s="93" t="s">
        <v>3136</v>
      </c>
      <c r="I2103" s="94">
        <v>0</v>
      </c>
      <c r="J2103" s="94">
        <v>0</v>
      </c>
      <c r="K2103" s="95">
        <v>1.9970000000000002E-2</v>
      </c>
      <c r="L2103" s="96">
        <v>0.08</v>
      </c>
      <c r="M2103" s="96">
        <f t="shared" si="1719"/>
        <v>0</v>
      </c>
      <c r="N2103" s="96">
        <f t="shared" si="1720"/>
        <v>0</v>
      </c>
      <c r="O2103" s="96" t="s">
        <v>27</v>
      </c>
      <c r="P2103" s="97">
        <v>704444</v>
      </c>
      <c r="Q2103" s="98">
        <f>VLOOKUP(H2103,Devices!$A$2:$C$2077,3,FALSE)</f>
        <v>717842</v>
      </c>
      <c r="R2103" s="94">
        <f t="shared" si="1721"/>
        <v>13398</v>
      </c>
      <c r="S2103" s="94"/>
      <c r="T2103" s="94">
        <f>IF(R2103-I2103&gt;0, R2103-I2103,"0")</f>
        <v>13398</v>
      </c>
      <c r="U2103" s="96">
        <f>IF(T2103&gt;0,T2103*K2103,"0")</f>
        <v>267.55806000000001</v>
      </c>
      <c r="V2103" s="99">
        <v>0</v>
      </c>
      <c r="W2103" s="100">
        <f>VLOOKUP(H2103,Devices!$A$2:$D$2077,4,FALSE)</f>
        <v>0</v>
      </c>
      <c r="X2103" s="94">
        <f t="shared" si="1722"/>
        <v>0</v>
      </c>
      <c r="Y2103" s="94"/>
      <c r="Z2103" s="94" t="str">
        <f>IF(X2103-J2103&gt;0,X2103-J2103,"0")</f>
        <v>0</v>
      </c>
      <c r="AA2103" s="96">
        <f>IF(Z2103&gt;0,Z2103*L2103,"0")</f>
        <v>0</v>
      </c>
      <c r="AB2103" s="91">
        <v>267.55806000000001</v>
      </c>
      <c r="AC2103" s="91"/>
    </row>
    <row r="2104" spans="1:29" s="4" customFormat="1" ht="15" customHeight="1">
      <c r="A2104" s="81">
        <v>300</v>
      </c>
      <c r="B2104" s="90">
        <v>1013186590</v>
      </c>
      <c r="C2104" s="91">
        <f>SUM(O2104+U2104+AA2104)</f>
        <v>207.5</v>
      </c>
      <c r="D2104" s="92">
        <v>12907275</v>
      </c>
      <c r="E2104" s="90" t="s">
        <v>2703</v>
      </c>
      <c r="F2104" s="90" t="s">
        <v>2704</v>
      </c>
      <c r="G2104" s="90" t="s">
        <v>1254</v>
      </c>
      <c r="H2104" s="93" t="s">
        <v>2705</v>
      </c>
      <c r="I2104" s="94">
        <v>10000</v>
      </c>
      <c r="J2104" s="94">
        <v>0</v>
      </c>
      <c r="K2104" s="95">
        <v>2.0750000000000001E-2</v>
      </c>
      <c r="L2104" s="96">
        <v>0.08</v>
      </c>
      <c r="M2104" s="96">
        <f t="shared" si="1719"/>
        <v>207.5</v>
      </c>
      <c r="N2104" s="96">
        <f t="shared" si="1720"/>
        <v>0</v>
      </c>
      <c r="O2104" s="96">
        <f>M2104+N2104</f>
        <v>207.5</v>
      </c>
      <c r="P2104" s="443">
        <v>96632</v>
      </c>
      <c r="Q2104" s="98">
        <f>VLOOKUP(H2104,Devices!$A$2:$C$2077,3,FALSE)</f>
        <v>97914</v>
      </c>
      <c r="R2104" s="94">
        <f t="shared" si="1721"/>
        <v>1282</v>
      </c>
      <c r="S2104" s="94" t="str">
        <f>IF(R2104-I2104&gt;0, R2104-I2104,"0")</f>
        <v>0</v>
      </c>
      <c r="T2104" s="94"/>
      <c r="U2104" s="96">
        <f>IF(S2104&gt;0,S2104*K2104,"0")</f>
        <v>0</v>
      </c>
      <c r="V2104" s="157">
        <v>0</v>
      </c>
      <c r="W2104" s="100">
        <f>VLOOKUP(H2104,Devices!$A$2:$D$2077,4,FALSE)</f>
        <v>0</v>
      </c>
      <c r="X2104" s="94">
        <f t="shared" si="1722"/>
        <v>0</v>
      </c>
      <c r="Y2104" s="94" t="str">
        <f>IF(X2104-J2104&gt;0,X2104-J2104,"0")</f>
        <v>0</v>
      </c>
      <c r="Z2104" s="94"/>
      <c r="AA2104" s="96">
        <f>IF(Y2104&gt;0,Y2104*L2104,"0")</f>
        <v>0</v>
      </c>
      <c r="AB2104" s="91">
        <v>207.5</v>
      </c>
      <c r="AC2104" s="91"/>
    </row>
    <row r="2105" spans="1:29" s="4" customFormat="1" ht="15" customHeight="1">
      <c r="A2105" s="81"/>
      <c r="B2105" s="90">
        <v>1013200760</v>
      </c>
      <c r="C2105" s="91"/>
      <c r="D2105" s="92"/>
      <c r="E2105" s="90" t="s">
        <v>2703</v>
      </c>
      <c r="F2105" s="90"/>
      <c r="G2105" s="90"/>
      <c r="H2105" s="93"/>
      <c r="I2105" s="94"/>
      <c r="J2105" s="94"/>
      <c r="K2105" s="95"/>
      <c r="L2105" s="96"/>
      <c r="M2105" s="96"/>
      <c r="N2105" s="96"/>
      <c r="O2105" s="96"/>
      <c r="P2105" s="443"/>
      <c r="Q2105" s="98"/>
      <c r="R2105" s="94"/>
      <c r="S2105" s="94"/>
      <c r="T2105" s="94"/>
      <c r="U2105" s="96"/>
      <c r="V2105" s="157"/>
      <c r="W2105" s="100"/>
      <c r="X2105" s="94"/>
      <c r="Y2105" s="94"/>
      <c r="Z2105" s="94"/>
      <c r="AA2105" s="96"/>
      <c r="AB2105" s="91"/>
      <c r="AC2105" s="91"/>
    </row>
    <row r="2106" spans="1:29" s="4" customFormat="1" ht="15" customHeight="1">
      <c r="A2106" s="81" t="s">
        <v>4966</v>
      </c>
      <c r="B2106" s="90">
        <v>1013186590</v>
      </c>
      <c r="C2106" s="91">
        <f>SUM(U2106+AA2106)</f>
        <v>109.80599000000001</v>
      </c>
      <c r="D2106" s="92">
        <v>12356296</v>
      </c>
      <c r="E2106" s="90" t="s">
        <v>2703</v>
      </c>
      <c r="F2106" s="90" t="s">
        <v>4979</v>
      </c>
      <c r="G2106" s="90" t="s">
        <v>2296</v>
      </c>
      <c r="H2106" s="93" t="s">
        <v>4967</v>
      </c>
      <c r="I2106" s="94">
        <v>0</v>
      </c>
      <c r="J2106" s="94">
        <v>0</v>
      </c>
      <c r="K2106" s="95">
        <v>1.9970000000000002E-2</v>
      </c>
      <c r="L2106" s="96">
        <v>0.08</v>
      </c>
      <c r="M2106" s="96">
        <f t="shared" ref="M2106" si="1749">I2106*K2106</f>
        <v>0</v>
      </c>
      <c r="N2106" s="96">
        <f t="shared" ref="N2106" si="1750">J2106*L2106</f>
        <v>0</v>
      </c>
      <c r="O2106" s="96" t="s">
        <v>27</v>
      </c>
      <c r="P2106" s="97">
        <v>7424</v>
      </c>
      <c r="Q2106" s="98">
        <f>VLOOKUP(H2106,Devices!$A$2:$C$2077,3,FALSE)</f>
        <v>7891</v>
      </c>
      <c r="R2106" s="94">
        <f t="shared" ref="R2106" si="1751">Q2106-P2106</f>
        <v>467</v>
      </c>
      <c r="S2106" s="94"/>
      <c r="T2106" s="94">
        <f>IF(R2106-I2106&gt;0, R2106-I2106,"0")</f>
        <v>467</v>
      </c>
      <c r="U2106" s="96">
        <f>IF(T2106&gt;0,T2106*K2106,"0")</f>
        <v>9.3259900000000009</v>
      </c>
      <c r="V2106" s="99">
        <v>19227</v>
      </c>
      <c r="W2106" s="100">
        <f>VLOOKUP(H2106,Devices!$A$2:$D$2077,4,FALSE)</f>
        <v>20483</v>
      </c>
      <c r="X2106" s="94">
        <f t="shared" ref="X2106" si="1752">W2106-V2106</f>
        <v>1256</v>
      </c>
      <c r="Y2106" s="94"/>
      <c r="Z2106" s="94">
        <f>IF(X2106-J2106&gt;0,X2106-J2106,"0")</f>
        <v>1256</v>
      </c>
      <c r="AA2106" s="96">
        <f>IF(Z2106&gt;0,Z2106*L2106,"0")</f>
        <v>100.48</v>
      </c>
      <c r="AB2106" s="91">
        <v>109.80599000000001</v>
      </c>
      <c r="AC2106" s="91"/>
    </row>
    <row r="2107" spans="1:29" s="4" customFormat="1" ht="15" customHeight="1">
      <c r="A2107" s="81">
        <v>302</v>
      </c>
      <c r="B2107" s="90">
        <v>1013195290</v>
      </c>
      <c r="C2107" s="91">
        <f>SUM(O2107+U2107+AA2107)</f>
        <v>332.10374999999999</v>
      </c>
      <c r="D2107" s="92">
        <v>12355781</v>
      </c>
      <c r="E2107" s="90" t="s">
        <v>2706</v>
      </c>
      <c r="F2107" s="90" t="s">
        <v>2707</v>
      </c>
      <c r="G2107" s="90" t="s">
        <v>2200</v>
      </c>
      <c r="H2107" s="93" t="s">
        <v>2708</v>
      </c>
      <c r="I2107" s="94">
        <v>6000</v>
      </c>
      <c r="J2107" s="94">
        <v>0</v>
      </c>
      <c r="K2107" s="95">
        <v>2.0750000000000001E-2</v>
      </c>
      <c r="L2107" s="96">
        <v>0.08</v>
      </c>
      <c r="M2107" s="96">
        <f t="shared" ref="M2107:M2130" si="1753">I2107*K2107</f>
        <v>124.5</v>
      </c>
      <c r="N2107" s="96">
        <f t="shared" ref="N2107:N2130" si="1754">J2107*L2107</f>
        <v>0</v>
      </c>
      <c r="O2107" s="96">
        <f>M2107+N2107</f>
        <v>124.5</v>
      </c>
      <c r="P2107" s="443">
        <v>582110</v>
      </c>
      <c r="Q2107" s="98">
        <f>VLOOKUP(H2107,Devices!$A$2:$C$2077,3,FALSE)</f>
        <v>598115</v>
      </c>
      <c r="R2107" s="94">
        <f t="shared" ref="R2107:R2130" si="1755">Q2107-P2107</f>
        <v>16005</v>
      </c>
      <c r="S2107" s="94">
        <f>IF(R2107-I2107&gt;0, R2107-I2107,"0")</f>
        <v>10005</v>
      </c>
      <c r="T2107" s="94"/>
      <c r="U2107" s="96">
        <f>IF(S2107&gt;0,S2107*K2107,"0")</f>
        <v>207.60375000000002</v>
      </c>
      <c r="V2107" s="157">
        <v>0</v>
      </c>
      <c r="W2107" s="100">
        <v>0</v>
      </c>
      <c r="X2107" s="94">
        <f t="shared" ref="X2107:X2130" si="1756">W2107-V2107</f>
        <v>0</v>
      </c>
      <c r="Y2107" s="94" t="str">
        <f>IF(X2107-J2107&gt;0,X2107-J2107,"0")</f>
        <v>0</v>
      </c>
      <c r="Z2107" s="94"/>
      <c r="AA2107" s="96">
        <f>IF(Y2107&gt;0,Y2107*L2107,"0")</f>
        <v>0</v>
      </c>
      <c r="AB2107" s="91">
        <v>332.10374999999999</v>
      </c>
      <c r="AC2107" s="91"/>
    </row>
    <row r="2108" spans="1:29" s="4" customFormat="1" ht="15" customHeight="1">
      <c r="A2108" s="81" t="s">
        <v>4483</v>
      </c>
      <c r="B2108" s="90">
        <v>1013195290</v>
      </c>
      <c r="C2108" s="91">
        <f>SUM(O2108+U2108+AA2108)</f>
        <v>150.22999999999999</v>
      </c>
      <c r="D2108" s="92">
        <v>12356231</v>
      </c>
      <c r="E2108" s="90" t="s">
        <v>2706</v>
      </c>
      <c r="F2108" s="90" t="s">
        <v>4484</v>
      </c>
      <c r="G2108" s="90" t="s">
        <v>2200</v>
      </c>
      <c r="H2108" s="93" t="s">
        <v>4447</v>
      </c>
      <c r="I2108" s="94">
        <v>6000</v>
      </c>
      <c r="J2108" s="94">
        <v>0</v>
      </c>
      <c r="K2108" s="95">
        <v>2.0750000000000001E-2</v>
      </c>
      <c r="L2108" s="96">
        <v>0.08</v>
      </c>
      <c r="M2108" s="96">
        <f>I2108*K2108</f>
        <v>124.5</v>
      </c>
      <c r="N2108" s="96">
        <f>J2108*L2108</f>
        <v>0</v>
      </c>
      <c r="O2108" s="96">
        <f>M2108+N2108</f>
        <v>124.5</v>
      </c>
      <c r="P2108" s="443">
        <v>100133</v>
      </c>
      <c r="Q2108" s="98">
        <f>VLOOKUP(H2108,Devices!$A$2:$C$2077,3,FALSE)</f>
        <v>107373</v>
      </c>
      <c r="R2108" s="94">
        <f>Q2108-P2108</f>
        <v>7240</v>
      </c>
      <c r="S2108" s="94">
        <f>IF(R2108-I2108&gt;0, R2108-I2108,"0")</f>
        <v>1240</v>
      </c>
      <c r="T2108" s="94"/>
      <c r="U2108" s="96">
        <f>IF(S2108&gt;0,S2108*K2108,"0")</f>
        <v>25.73</v>
      </c>
      <c r="V2108" s="157">
        <v>0</v>
      </c>
      <c r="W2108" s="100">
        <v>0</v>
      </c>
      <c r="X2108" s="94">
        <f>W2108-V2108</f>
        <v>0</v>
      </c>
      <c r="Y2108" s="94" t="str">
        <f>IF(X2108-J2108&gt;0,X2108-J2108,"0")</f>
        <v>0</v>
      </c>
      <c r="Z2108" s="94"/>
      <c r="AA2108" s="96">
        <f>IF(Y2108&gt;0,Y2108*L2108,"0")</f>
        <v>0</v>
      </c>
      <c r="AB2108" s="91">
        <v>150.22999999999999</v>
      </c>
      <c r="AC2108" s="91"/>
    </row>
    <row r="2109" spans="1:29" s="4" customFormat="1" ht="15" customHeight="1">
      <c r="A2109" s="81">
        <v>303</v>
      </c>
      <c r="B2109" s="90">
        <v>1012012500</v>
      </c>
      <c r="C2109" s="91">
        <f>SUM(U2109+AA2109)</f>
        <v>446.44455000000005</v>
      </c>
      <c r="D2109" s="92">
        <v>13022346</v>
      </c>
      <c r="E2109" s="90" t="s">
        <v>2709</v>
      </c>
      <c r="F2109" s="90" t="s">
        <v>988</v>
      </c>
      <c r="G2109" s="90" t="s">
        <v>1181</v>
      </c>
      <c r="H2109" s="93" t="s">
        <v>2710</v>
      </c>
      <c r="I2109" s="94">
        <v>0</v>
      </c>
      <c r="J2109" s="94">
        <v>0</v>
      </c>
      <c r="K2109" s="95">
        <v>1.9970000000000002E-2</v>
      </c>
      <c r="L2109" s="96">
        <v>0.08</v>
      </c>
      <c r="M2109" s="96">
        <f t="shared" si="1753"/>
        <v>0</v>
      </c>
      <c r="N2109" s="96">
        <f t="shared" si="1754"/>
        <v>0</v>
      </c>
      <c r="O2109" s="96" t="s">
        <v>27</v>
      </c>
      <c r="P2109" s="97">
        <v>311276</v>
      </c>
      <c r="Q2109" s="98">
        <f>VLOOKUP(H2109,Devices!$A$2:$C$2077,3,FALSE)</f>
        <v>319791</v>
      </c>
      <c r="R2109" s="94">
        <f t="shared" si="1755"/>
        <v>8515</v>
      </c>
      <c r="S2109" s="94"/>
      <c r="T2109" s="94">
        <f t="shared" ref="T2109:T2130" si="1757">IF(R2109-I2109&gt;0, R2109-I2109,"0")</f>
        <v>8515</v>
      </c>
      <c r="U2109" s="96">
        <f t="shared" ref="U2109:U2130" si="1758">IF(T2109&gt;0,T2109*K2109,"0")</f>
        <v>170.04455000000002</v>
      </c>
      <c r="V2109" s="99">
        <v>51470</v>
      </c>
      <c r="W2109" s="100">
        <f>VLOOKUP(H2109,Devices!$A$2:$D$2077,4,FALSE)</f>
        <v>54925</v>
      </c>
      <c r="X2109" s="94">
        <f t="shared" si="1756"/>
        <v>3455</v>
      </c>
      <c r="Y2109" s="94"/>
      <c r="Z2109" s="94">
        <f t="shared" ref="Z2109:Z2130" si="1759">IF(X2109-J2109&gt;0,X2109-J2109,"0")</f>
        <v>3455</v>
      </c>
      <c r="AA2109" s="96">
        <f t="shared" ref="AA2109:AA2130" si="1760">IF(Z2109&gt;0,Z2109*L2109,"0")</f>
        <v>276.40000000000003</v>
      </c>
      <c r="AB2109" s="91">
        <v>446.44455000000005</v>
      </c>
      <c r="AC2109" s="91"/>
    </row>
    <row r="2110" spans="1:29" s="4" customFormat="1" ht="15" customHeight="1">
      <c r="A2110" s="81" t="s">
        <v>2809</v>
      </c>
      <c r="B2110" s="90">
        <v>1052210000</v>
      </c>
      <c r="C2110" s="91">
        <f>SUM(U2110+AA2110)</f>
        <v>30.134730000000001</v>
      </c>
      <c r="D2110" s="92">
        <v>12958450</v>
      </c>
      <c r="E2110" s="90" t="s">
        <v>2753</v>
      </c>
      <c r="F2110" s="90" t="s">
        <v>2810</v>
      </c>
      <c r="G2110" s="90" t="s">
        <v>1157</v>
      </c>
      <c r="H2110" s="93" t="s">
        <v>2811</v>
      </c>
      <c r="I2110" s="94">
        <v>0</v>
      </c>
      <c r="J2110" s="94">
        <v>0</v>
      </c>
      <c r="K2110" s="95">
        <v>1.9970000000000002E-2</v>
      </c>
      <c r="L2110" s="96">
        <v>0.08</v>
      </c>
      <c r="M2110" s="96">
        <f t="shared" si="1753"/>
        <v>0</v>
      </c>
      <c r="N2110" s="96">
        <f t="shared" si="1754"/>
        <v>0</v>
      </c>
      <c r="O2110" s="96" t="s">
        <v>27</v>
      </c>
      <c r="P2110" s="97">
        <v>55813</v>
      </c>
      <c r="Q2110" s="98">
        <f>VLOOKUP(H2110,Devices!$A$2:$C$2077,3,FALSE)</f>
        <v>57322</v>
      </c>
      <c r="R2110" s="94">
        <f t="shared" si="1755"/>
        <v>1509</v>
      </c>
      <c r="S2110" s="94"/>
      <c r="T2110" s="94">
        <f t="shared" si="1757"/>
        <v>1509</v>
      </c>
      <c r="U2110" s="96">
        <f t="shared" si="1758"/>
        <v>30.134730000000001</v>
      </c>
      <c r="V2110" s="99">
        <v>0</v>
      </c>
      <c r="W2110" s="100">
        <f>VLOOKUP(H2110,Devices!$A$2:$D$2077,4,FALSE)</f>
        <v>0</v>
      </c>
      <c r="X2110" s="94">
        <f t="shared" si="1756"/>
        <v>0</v>
      </c>
      <c r="Y2110" s="94"/>
      <c r="Z2110" s="94" t="str">
        <f t="shared" si="1759"/>
        <v>0</v>
      </c>
      <c r="AA2110" s="96">
        <f t="shared" si="1760"/>
        <v>0</v>
      </c>
      <c r="AB2110" s="91">
        <v>30.134730000000001</v>
      </c>
      <c r="AC2110" s="91"/>
    </row>
    <row r="2111" spans="1:29" s="4" customFormat="1" ht="15" customHeight="1">
      <c r="A2111" s="81" t="s">
        <v>2809</v>
      </c>
      <c r="B2111" s="90">
        <v>1052210000</v>
      </c>
      <c r="C2111" s="91">
        <f>SUM(U2111+AA2111)</f>
        <v>19.670450000000002</v>
      </c>
      <c r="D2111" s="92">
        <v>12355790</v>
      </c>
      <c r="E2111" s="90" t="s">
        <v>2753</v>
      </c>
      <c r="F2111" s="90" t="s">
        <v>2812</v>
      </c>
      <c r="G2111" s="90" t="s">
        <v>2200</v>
      </c>
      <c r="H2111" s="93" t="s">
        <v>2813</v>
      </c>
      <c r="I2111" s="94">
        <v>0</v>
      </c>
      <c r="J2111" s="94">
        <v>0</v>
      </c>
      <c r="K2111" s="95">
        <v>1.9970000000000002E-2</v>
      </c>
      <c r="L2111" s="96">
        <v>0.08</v>
      </c>
      <c r="M2111" s="96">
        <f t="shared" si="1753"/>
        <v>0</v>
      </c>
      <c r="N2111" s="96">
        <f t="shared" si="1754"/>
        <v>0</v>
      </c>
      <c r="O2111" s="96" t="s">
        <v>27</v>
      </c>
      <c r="P2111" s="97">
        <v>89080</v>
      </c>
      <c r="Q2111" s="98">
        <f>VLOOKUP(H2111,Devices!$A$2:$C$2077,3,FALSE)</f>
        <v>90065</v>
      </c>
      <c r="R2111" s="94">
        <f t="shared" si="1755"/>
        <v>985</v>
      </c>
      <c r="S2111" s="94"/>
      <c r="T2111" s="94">
        <f t="shared" si="1757"/>
        <v>985</v>
      </c>
      <c r="U2111" s="96">
        <f t="shared" si="1758"/>
        <v>19.670450000000002</v>
      </c>
      <c r="V2111" s="99">
        <v>0</v>
      </c>
      <c r="W2111" s="100">
        <v>0</v>
      </c>
      <c r="X2111" s="94">
        <f t="shared" si="1756"/>
        <v>0</v>
      </c>
      <c r="Y2111" s="94"/>
      <c r="Z2111" s="94" t="str">
        <f t="shared" si="1759"/>
        <v>0</v>
      </c>
      <c r="AA2111" s="96">
        <f t="shared" si="1760"/>
        <v>0</v>
      </c>
      <c r="AB2111" s="91">
        <v>19.670450000000002</v>
      </c>
      <c r="AC2111" s="91"/>
    </row>
    <row r="2112" spans="1:29" s="4" customFormat="1" ht="15" customHeight="1">
      <c r="A2112" s="81" t="s">
        <v>2809</v>
      </c>
      <c r="B2112" s="90">
        <v>1052210990</v>
      </c>
      <c r="C2112" s="91">
        <f>SUM(U2112+AA2112)</f>
        <v>158.26225000000002</v>
      </c>
      <c r="D2112" s="92">
        <v>12355865</v>
      </c>
      <c r="E2112" s="90" t="s">
        <v>2753</v>
      </c>
      <c r="F2112" s="90" t="s">
        <v>2965</v>
      </c>
      <c r="G2112" s="90" t="s">
        <v>2200</v>
      </c>
      <c r="H2112" s="93" t="s">
        <v>2815</v>
      </c>
      <c r="I2112" s="94">
        <v>0</v>
      </c>
      <c r="J2112" s="94">
        <v>0</v>
      </c>
      <c r="K2112" s="95">
        <v>1.9970000000000002E-2</v>
      </c>
      <c r="L2112" s="96">
        <v>0.08</v>
      </c>
      <c r="M2112" s="96">
        <f t="shared" si="1753"/>
        <v>0</v>
      </c>
      <c r="N2112" s="96">
        <f t="shared" si="1754"/>
        <v>0</v>
      </c>
      <c r="O2112" s="96" t="s">
        <v>27</v>
      </c>
      <c r="P2112" s="97">
        <v>364319</v>
      </c>
      <c r="Q2112" s="98">
        <f>VLOOKUP(H2112,Devices!$A$2:$C$2077,3,FALSE)</f>
        <v>372244</v>
      </c>
      <c r="R2112" s="94">
        <f t="shared" si="1755"/>
        <v>7925</v>
      </c>
      <c r="S2112" s="94"/>
      <c r="T2112" s="94">
        <f t="shared" si="1757"/>
        <v>7925</v>
      </c>
      <c r="U2112" s="96">
        <f t="shared" si="1758"/>
        <v>158.26225000000002</v>
      </c>
      <c r="V2112" s="99">
        <v>0</v>
      </c>
      <c r="W2112" s="100">
        <v>0</v>
      </c>
      <c r="X2112" s="94">
        <f t="shared" si="1756"/>
        <v>0</v>
      </c>
      <c r="Y2112" s="94"/>
      <c r="Z2112" s="94" t="str">
        <f t="shared" si="1759"/>
        <v>0</v>
      </c>
      <c r="AA2112" s="96">
        <f t="shared" si="1760"/>
        <v>0</v>
      </c>
      <c r="AB2112" s="91">
        <v>158.26225000000002</v>
      </c>
      <c r="AC2112" s="91"/>
    </row>
    <row r="2113" spans="1:29" s="4" customFormat="1" ht="15" customHeight="1">
      <c r="A2113" s="81" t="s">
        <v>2809</v>
      </c>
      <c r="B2113" s="90">
        <v>1052210990</v>
      </c>
      <c r="C2113" s="91">
        <f>SUM(U2113+AA2113)</f>
        <v>123.49448000000001</v>
      </c>
      <c r="D2113" s="92">
        <v>12355860</v>
      </c>
      <c r="E2113" s="90" t="s">
        <v>2753</v>
      </c>
      <c r="F2113" s="90" t="s">
        <v>2816</v>
      </c>
      <c r="G2113" s="90" t="s">
        <v>2200</v>
      </c>
      <c r="H2113" s="93" t="s">
        <v>2817</v>
      </c>
      <c r="I2113" s="94">
        <v>0</v>
      </c>
      <c r="J2113" s="94">
        <v>0</v>
      </c>
      <c r="K2113" s="95">
        <v>1.9970000000000002E-2</v>
      </c>
      <c r="L2113" s="96">
        <v>0.08</v>
      </c>
      <c r="M2113" s="96">
        <f t="shared" si="1753"/>
        <v>0</v>
      </c>
      <c r="N2113" s="96">
        <f t="shared" si="1754"/>
        <v>0</v>
      </c>
      <c r="O2113" s="96" t="s">
        <v>27</v>
      </c>
      <c r="P2113" s="97">
        <v>250839</v>
      </c>
      <c r="Q2113" s="98">
        <f>VLOOKUP(H2113,[1]Billing!$I$2:$S$2302,11,FALSE)</f>
        <v>257023</v>
      </c>
      <c r="R2113" s="94">
        <f t="shared" si="1755"/>
        <v>6184</v>
      </c>
      <c r="S2113" s="94"/>
      <c r="T2113" s="94">
        <f t="shared" si="1757"/>
        <v>6184</v>
      </c>
      <c r="U2113" s="96">
        <f t="shared" si="1758"/>
        <v>123.49448000000001</v>
      </c>
      <c r="V2113" s="99">
        <v>0</v>
      </c>
      <c r="W2113" s="100">
        <f>VLOOKUP(H2113,[1]Billing!$I$2:$Y$2302,17,FALSE)</f>
        <v>0</v>
      </c>
      <c r="X2113" s="94">
        <f t="shared" si="1756"/>
        <v>0</v>
      </c>
      <c r="Y2113" s="94"/>
      <c r="Z2113" s="94" t="str">
        <f t="shared" si="1759"/>
        <v>0</v>
      </c>
      <c r="AA2113" s="96">
        <f t="shared" si="1760"/>
        <v>0</v>
      </c>
      <c r="AB2113" s="91">
        <v>123.49448000000001</v>
      </c>
      <c r="AC2113" s="91"/>
    </row>
    <row r="2114" spans="1:29" s="4" customFormat="1" ht="15" customHeight="1">
      <c r="A2114" s="81" t="s">
        <v>2809</v>
      </c>
      <c r="B2114" s="90">
        <v>1052210030</v>
      </c>
      <c r="C2114" s="91">
        <f>SUM(U2114+AA2114)</f>
        <v>78.342310000000012</v>
      </c>
      <c r="D2114" s="92">
        <v>12355867</v>
      </c>
      <c r="E2114" s="90" t="s">
        <v>2753</v>
      </c>
      <c r="F2114" s="90" t="s">
        <v>2818</v>
      </c>
      <c r="G2114" s="90" t="s">
        <v>2200</v>
      </c>
      <c r="H2114" s="93" t="s">
        <v>2819</v>
      </c>
      <c r="I2114" s="94">
        <v>0</v>
      </c>
      <c r="J2114" s="94">
        <v>0</v>
      </c>
      <c r="K2114" s="95">
        <v>1.9970000000000002E-2</v>
      </c>
      <c r="L2114" s="96">
        <v>0.08</v>
      </c>
      <c r="M2114" s="96">
        <f t="shared" si="1753"/>
        <v>0</v>
      </c>
      <c r="N2114" s="96">
        <f t="shared" si="1754"/>
        <v>0</v>
      </c>
      <c r="O2114" s="96" t="s">
        <v>27</v>
      </c>
      <c r="P2114" s="97">
        <v>346389</v>
      </c>
      <c r="Q2114" s="98">
        <f>VLOOKUP(H2114,Devices!$A$2:$C$2077,3,FALSE)</f>
        <v>350312</v>
      </c>
      <c r="R2114" s="94">
        <f t="shared" si="1755"/>
        <v>3923</v>
      </c>
      <c r="S2114" s="94"/>
      <c r="T2114" s="94">
        <f t="shared" si="1757"/>
        <v>3923</v>
      </c>
      <c r="U2114" s="96">
        <f t="shared" si="1758"/>
        <v>78.342310000000012</v>
      </c>
      <c r="V2114" s="99">
        <v>0</v>
      </c>
      <c r="W2114" s="100">
        <v>0</v>
      </c>
      <c r="X2114" s="94">
        <f t="shared" si="1756"/>
        <v>0</v>
      </c>
      <c r="Y2114" s="94"/>
      <c r="Z2114" s="94" t="str">
        <f t="shared" si="1759"/>
        <v>0</v>
      </c>
      <c r="AA2114" s="96">
        <f t="shared" si="1760"/>
        <v>0</v>
      </c>
      <c r="AB2114" s="91">
        <v>78.342310000000012</v>
      </c>
      <c r="AC2114" s="91"/>
    </row>
    <row r="2115" spans="1:29" s="4" customFormat="1" ht="15" customHeight="1">
      <c r="A2115" s="81" t="s">
        <v>2809</v>
      </c>
      <c r="B2115" s="90">
        <v>1052210570</v>
      </c>
      <c r="C2115" s="91">
        <f>SUM(U2115+AA2115)</f>
        <v>187.71800000000002</v>
      </c>
      <c r="D2115" s="92">
        <v>12355858</v>
      </c>
      <c r="E2115" s="90" t="s">
        <v>2753</v>
      </c>
      <c r="F2115" s="90" t="s">
        <v>2820</v>
      </c>
      <c r="G2115" s="90" t="s">
        <v>2200</v>
      </c>
      <c r="H2115" s="93" t="s">
        <v>2821</v>
      </c>
      <c r="I2115" s="94">
        <v>0</v>
      </c>
      <c r="J2115" s="94">
        <v>0</v>
      </c>
      <c r="K2115" s="95">
        <v>1.9970000000000002E-2</v>
      </c>
      <c r="L2115" s="96">
        <v>0.08</v>
      </c>
      <c r="M2115" s="96">
        <f t="shared" si="1753"/>
        <v>0</v>
      </c>
      <c r="N2115" s="96">
        <f t="shared" si="1754"/>
        <v>0</v>
      </c>
      <c r="O2115" s="96" t="s">
        <v>27</v>
      </c>
      <c r="P2115" s="97">
        <v>338092</v>
      </c>
      <c r="Q2115" s="98">
        <f>VLOOKUP(H2115,Devices!$A$2:$C$2077,3,FALSE)</f>
        <v>347492</v>
      </c>
      <c r="R2115" s="94">
        <f t="shared" si="1755"/>
        <v>9400</v>
      </c>
      <c r="S2115" s="94"/>
      <c r="T2115" s="94">
        <f t="shared" si="1757"/>
        <v>9400</v>
      </c>
      <c r="U2115" s="96">
        <f t="shared" si="1758"/>
        <v>187.71800000000002</v>
      </c>
      <c r="V2115" s="99">
        <v>0</v>
      </c>
      <c r="W2115" s="100">
        <v>0</v>
      </c>
      <c r="X2115" s="94">
        <f t="shared" si="1756"/>
        <v>0</v>
      </c>
      <c r="Y2115" s="94"/>
      <c r="Z2115" s="94" t="str">
        <f t="shared" si="1759"/>
        <v>0</v>
      </c>
      <c r="AA2115" s="96">
        <f t="shared" si="1760"/>
        <v>0</v>
      </c>
      <c r="AB2115" s="91">
        <v>187.71800000000002</v>
      </c>
      <c r="AC2115" s="91"/>
    </row>
    <row r="2116" spans="1:29" s="4" customFormat="1" ht="15" customHeight="1">
      <c r="A2116" s="81" t="s">
        <v>2809</v>
      </c>
      <c r="B2116" s="90">
        <v>1052210310</v>
      </c>
      <c r="C2116" s="91">
        <f>SUM(U2116+AA2116)</f>
        <v>274.36783000000003</v>
      </c>
      <c r="D2116" s="92">
        <v>12355862</v>
      </c>
      <c r="E2116" s="90" t="s">
        <v>2753</v>
      </c>
      <c r="F2116" s="90" t="s">
        <v>2822</v>
      </c>
      <c r="G2116" s="90" t="s">
        <v>2200</v>
      </c>
      <c r="H2116" s="93" t="s">
        <v>2823</v>
      </c>
      <c r="I2116" s="94">
        <v>0</v>
      </c>
      <c r="J2116" s="94">
        <v>0</v>
      </c>
      <c r="K2116" s="95">
        <v>1.9970000000000002E-2</v>
      </c>
      <c r="L2116" s="96">
        <v>0.08</v>
      </c>
      <c r="M2116" s="96">
        <f t="shared" si="1753"/>
        <v>0</v>
      </c>
      <c r="N2116" s="96">
        <f t="shared" si="1754"/>
        <v>0</v>
      </c>
      <c r="O2116" s="96" t="s">
        <v>27</v>
      </c>
      <c r="P2116" s="97">
        <v>535219</v>
      </c>
      <c r="Q2116" s="98">
        <f>VLOOKUP(H2116,Devices!$A$2:$C$2077,3,FALSE)</f>
        <v>548958</v>
      </c>
      <c r="R2116" s="94">
        <f t="shared" si="1755"/>
        <v>13739</v>
      </c>
      <c r="S2116" s="94"/>
      <c r="T2116" s="94">
        <f t="shared" si="1757"/>
        <v>13739</v>
      </c>
      <c r="U2116" s="96">
        <f t="shared" si="1758"/>
        <v>274.36783000000003</v>
      </c>
      <c r="V2116" s="99">
        <v>0</v>
      </c>
      <c r="W2116" s="100">
        <v>0</v>
      </c>
      <c r="X2116" s="94">
        <f t="shared" si="1756"/>
        <v>0</v>
      </c>
      <c r="Y2116" s="94"/>
      <c r="Z2116" s="94" t="str">
        <f t="shared" si="1759"/>
        <v>0</v>
      </c>
      <c r="AA2116" s="96">
        <f t="shared" si="1760"/>
        <v>0</v>
      </c>
      <c r="AB2116" s="91">
        <v>274.36783000000003</v>
      </c>
      <c r="AC2116" s="91"/>
    </row>
    <row r="2117" spans="1:29" s="4" customFormat="1" ht="15" customHeight="1">
      <c r="A2117" s="81" t="s">
        <v>2809</v>
      </c>
      <c r="B2117" s="90">
        <v>1052210970</v>
      </c>
      <c r="C2117" s="91">
        <f>SUM(U2117+AA2117)</f>
        <v>121.71715</v>
      </c>
      <c r="D2117" s="92">
        <v>12355789</v>
      </c>
      <c r="E2117" s="90" t="s">
        <v>2753</v>
      </c>
      <c r="F2117" s="90" t="s">
        <v>2824</v>
      </c>
      <c r="G2117" s="90" t="s">
        <v>2200</v>
      </c>
      <c r="H2117" s="93" t="s">
        <v>2754</v>
      </c>
      <c r="I2117" s="94">
        <v>0</v>
      </c>
      <c r="J2117" s="94">
        <v>0</v>
      </c>
      <c r="K2117" s="95">
        <v>1.9970000000000002E-2</v>
      </c>
      <c r="L2117" s="96">
        <v>0.08</v>
      </c>
      <c r="M2117" s="96">
        <f t="shared" si="1753"/>
        <v>0</v>
      </c>
      <c r="N2117" s="96">
        <f t="shared" si="1754"/>
        <v>0</v>
      </c>
      <c r="O2117" s="96" t="s">
        <v>27</v>
      </c>
      <c r="P2117" s="97">
        <v>241036</v>
      </c>
      <c r="Q2117" s="98">
        <f>VLOOKUP(H2117,Devices!$A$2:$C$2077,3,FALSE)</f>
        <v>247131</v>
      </c>
      <c r="R2117" s="94">
        <f t="shared" si="1755"/>
        <v>6095</v>
      </c>
      <c r="S2117" s="94"/>
      <c r="T2117" s="94">
        <f t="shared" si="1757"/>
        <v>6095</v>
      </c>
      <c r="U2117" s="96">
        <f t="shared" si="1758"/>
        <v>121.71715</v>
      </c>
      <c r="V2117" s="99">
        <v>0</v>
      </c>
      <c r="W2117" s="100">
        <v>0</v>
      </c>
      <c r="X2117" s="94">
        <f t="shared" si="1756"/>
        <v>0</v>
      </c>
      <c r="Y2117" s="94"/>
      <c r="Z2117" s="94" t="str">
        <f t="shared" si="1759"/>
        <v>0</v>
      </c>
      <c r="AA2117" s="96">
        <f t="shared" si="1760"/>
        <v>0</v>
      </c>
      <c r="AB2117" s="91">
        <v>121.71715</v>
      </c>
      <c r="AC2117" s="91"/>
    </row>
    <row r="2118" spans="1:29" s="4" customFormat="1" ht="15" customHeight="1">
      <c r="A2118" s="81" t="s">
        <v>2809</v>
      </c>
      <c r="B2118" s="90">
        <v>1052210980</v>
      </c>
      <c r="C2118" s="91">
        <f>SUM(U2118+AA2118)</f>
        <v>150.25428000000002</v>
      </c>
      <c r="D2118" s="92">
        <v>12355866</v>
      </c>
      <c r="E2118" s="90" t="s">
        <v>2753</v>
      </c>
      <c r="F2118" s="90" t="s">
        <v>4486</v>
      </c>
      <c r="G2118" s="90" t="s">
        <v>2200</v>
      </c>
      <c r="H2118" s="93" t="s">
        <v>2826</v>
      </c>
      <c r="I2118" s="94">
        <v>0</v>
      </c>
      <c r="J2118" s="94">
        <v>0</v>
      </c>
      <c r="K2118" s="95">
        <v>1.9970000000000002E-2</v>
      </c>
      <c r="L2118" s="96">
        <v>0.08</v>
      </c>
      <c r="M2118" s="96">
        <f t="shared" si="1753"/>
        <v>0</v>
      </c>
      <c r="N2118" s="96">
        <f t="shared" si="1754"/>
        <v>0</v>
      </c>
      <c r="O2118" s="96" t="s">
        <v>27</v>
      </c>
      <c r="P2118" s="97">
        <v>427498</v>
      </c>
      <c r="Q2118" s="98">
        <f>VLOOKUP(H2118,Devices!$A$2:$C$2077,3,FALSE)</f>
        <v>435022</v>
      </c>
      <c r="R2118" s="94">
        <f t="shared" si="1755"/>
        <v>7524</v>
      </c>
      <c r="S2118" s="94"/>
      <c r="T2118" s="94">
        <f t="shared" si="1757"/>
        <v>7524</v>
      </c>
      <c r="U2118" s="96">
        <f t="shared" si="1758"/>
        <v>150.25428000000002</v>
      </c>
      <c r="V2118" s="99">
        <v>0</v>
      </c>
      <c r="W2118" s="100">
        <v>0</v>
      </c>
      <c r="X2118" s="94">
        <f t="shared" si="1756"/>
        <v>0</v>
      </c>
      <c r="Y2118" s="94"/>
      <c r="Z2118" s="94" t="str">
        <f t="shared" si="1759"/>
        <v>0</v>
      </c>
      <c r="AA2118" s="96">
        <f t="shared" si="1760"/>
        <v>0</v>
      </c>
      <c r="AB2118" s="91">
        <v>150.25428000000002</v>
      </c>
      <c r="AC2118" s="91"/>
    </row>
    <row r="2119" spans="1:29" s="4" customFormat="1" ht="15" customHeight="1">
      <c r="A2119" s="81" t="s">
        <v>2809</v>
      </c>
      <c r="B2119" s="90">
        <v>1052210290</v>
      </c>
      <c r="C2119" s="91">
        <f>SUM(U2119+AA2119)</f>
        <v>80.259430000000009</v>
      </c>
      <c r="D2119" s="92">
        <v>12355861</v>
      </c>
      <c r="E2119" s="90" t="s">
        <v>2753</v>
      </c>
      <c r="F2119" s="90" t="s">
        <v>2827</v>
      </c>
      <c r="G2119" s="90" t="s">
        <v>2200</v>
      </c>
      <c r="H2119" s="93" t="s">
        <v>2828</v>
      </c>
      <c r="I2119" s="94">
        <v>0</v>
      </c>
      <c r="J2119" s="94">
        <v>0</v>
      </c>
      <c r="K2119" s="95">
        <v>1.9970000000000002E-2</v>
      </c>
      <c r="L2119" s="96">
        <v>0.08</v>
      </c>
      <c r="M2119" s="96">
        <f t="shared" si="1753"/>
        <v>0</v>
      </c>
      <c r="N2119" s="96">
        <f t="shared" si="1754"/>
        <v>0</v>
      </c>
      <c r="O2119" s="96" t="s">
        <v>27</v>
      </c>
      <c r="P2119" s="97">
        <v>182686</v>
      </c>
      <c r="Q2119" s="98">
        <f>VLOOKUP(H2119,Devices!$A$2:$C$2077,3,FALSE)</f>
        <v>186705</v>
      </c>
      <c r="R2119" s="94">
        <f t="shared" si="1755"/>
        <v>4019</v>
      </c>
      <c r="S2119" s="94"/>
      <c r="T2119" s="94">
        <f t="shared" si="1757"/>
        <v>4019</v>
      </c>
      <c r="U2119" s="96">
        <f t="shared" si="1758"/>
        <v>80.259430000000009</v>
      </c>
      <c r="V2119" s="99">
        <v>0</v>
      </c>
      <c r="W2119" s="100">
        <v>0</v>
      </c>
      <c r="X2119" s="94">
        <f t="shared" si="1756"/>
        <v>0</v>
      </c>
      <c r="Y2119" s="94"/>
      <c r="Z2119" s="94" t="str">
        <f t="shared" si="1759"/>
        <v>0</v>
      </c>
      <c r="AA2119" s="96">
        <f t="shared" si="1760"/>
        <v>0</v>
      </c>
      <c r="AB2119" s="91">
        <v>80.259430000000009</v>
      </c>
      <c r="AC2119" s="91"/>
    </row>
    <row r="2120" spans="1:29" s="4" customFormat="1" ht="15" customHeight="1">
      <c r="A2120" s="81" t="s">
        <v>2809</v>
      </c>
      <c r="B2120" s="90">
        <v>1052210330</v>
      </c>
      <c r="C2120" s="91">
        <f>SUM(U2120+AA2120)</f>
        <v>179.49036000000001</v>
      </c>
      <c r="D2120" s="92">
        <v>12355871</v>
      </c>
      <c r="E2120" s="90" t="s">
        <v>2753</v>
      </c>
      <c r="F2120" s="90" t="s">
        <v>2829</v>
      </c>
      <c r="G2120" s="90" t="s">
        <v>2200</v>
      </c>
      <c r="H2120" s="93" t="s">
        <v>2830</v>
      </c>
      <c r="I2120" s="94">
        <v>0</v>
      </c>
      <c r="J2120" s="94">
        <v>0</v>
      </c>
      <c r="K2120" s="95">
        <v>1.9970000000000002E-2</v>
      </c>
      <c r="L2120" s="96">
        <v>0.08</v>
      </c>
      <c r="M2120" s="96">
        <f t="shared" si="1753"/>
        <v>0</v>
      </c>
      <c r="N2120" s="96">
        <f t="shared" si="1754"/>
        <v>0</v>
      </c>
      <c r="O2120" s="96" t="s">
        <v>27</v>
      </c>
      <c r="P2120" s="97">
        <v>280784</v>
      </c>
      <c r="Q2120" s="98">
        <f>VLOOKUP(H2120,Devices!$A$2:$C$2077,3,FALSE)</f>
        <v>289772</v>
      </c>
      <c r="R2120" s="94">
        <f t="shared" si="1755"/>
        <v>8988</v>
      </c>
      <c r="S2120" s="94"/>
      <c r="T2120" s="94">
        <f t="shared" si="1757"/>
        <v>8988</v>
      </c>
      <c r="U2120" s="96">
        <f t="shared" si="1758"/>
        <v>179.49036000000001</v>
      </c>
      <c r="V2120" s="99">
        <v>0</v>
      </c>
      <c r="W2120" s="100">
        <v>0</v>
      </c>
      <c r="X2120" s="94">
        <f t="shared" si="1756"/>
        <v>0</v>
      </c>
      <c r="Y2120" s="94"/>
      <c r="Z2120" s="94" t="str">
        <f t="shared" si="1759"/>
        <v>0</v>
      </c>
      <c r="AA2120" s="96">
        <f t="shared" si="1760"/>
        <v>0</v>
      </c>
      <c r="AB2120" s="91">
        <v>179.49036000000001</v>
      </c>
      <c r="AC2120" s="91"/>
    </row>
    <row r="2121" spans="1:29" s="4" customFormat="1" ht="15" customHeight="1">
      <c r="A2121" s="81" t="s">
        <v>2809</v>
      </c>
      <c r="B2121" s="666">
        <v>1052210710</v>
      </c>
      <c r="C2121" s="91">
        <f>SUM(U2121+AA2121)</f>
        <v>114.08861</v>
      </c>
      <c r="D2121" s="92">
        <v>12355869</v>
      </c>
      <c r="E2121" s="90" t="s">
        <v>2753</v>
      </c>
      <c r="F2121" s="90" t="s">
        <v>5425</v>
      </c>
      <c r="G2121" s="90" t="s">
        <v>2200</v>
      </c>
      <c r="H2121" s="93" t="s">
        <v>2831</v>
      </c>
      <c r="I2121" s="94">
        <v>0</v>
      </c>
      <c r="J2121" s="94">
        <v>0</v>
      </c>
      <c r="K2121" s="95">
        <v>1.9970000000000002E-2</v>
      </c>
      <c r="L2121" s="96">
        <v>0.08</v>
      </c>
      <c r="M2121" s="96">
        <f t="shared" si="1753"/>
        <v>0</v>
      </c>
      <c r="N2121" s="96">
        <f t="shared" si="1754"/>
        <v>0</v>
      </c>
      <c r="O2121" s="96" t="s">
        <v>27</v>
      </c>
      <c r="P2121" s="97">
        <v>223343</v>
      </c>
      <c r="Q2121" s="98">
        <f>VLOOKUP(H2121,Devices!$A$2:$C$2077,3,FALSE)</f>
        <v>229056</v>
      </c>
      <c r="R2121" s="94">
        <f t="shared" si="1755"/>
        <v>5713</v>
      </c>
      <c r="S2121" s="94"/>
      <c r="T2121" s="94">
        <f t="shared" si="1757"/>
        <v>5713</v>
      </c>
      <c r="U2121" s="96">
        <f t="shared" si="1758"/>
        <v>114.08861</v>
      </c>
      <c r="V2121" s="99">
        <v>0</v>
      </c>
      <c r="W2121" s="100">
        <v>0</v>
      </c>
      <c r="X2121" s="94">
        <f t="shared" si="1756"/>
        <v>0</v>
      </c>
      <c r="Y2121" s="94"/>
      <c r="Z2121" s="94" t="str">
        <f t="shared" si="1759"/>
        <v>0</v>
      </c>
      <c r="AA2121" s="96">
        <f t="shared" si="1760"/>
        <v>0</v>
      </c>
      <c r="AB2121" s="91">
        <v>114.08861</v>
      </c>
      <c r="AC2121" s="91"/>
    </row>
    <row r="2122" spans="1:29" s="4" customFormat="1" ht="15" customHeight="1">
      <c r="A2122" s="81" t="s">
        <v>2809</v>
      </c>
      <c r="B2122" s="90">
        <v>1052210270</v>
      </c>
      <c r="C2122" s="91">
        <f>SUM(U2122+AA2122)</f>
        <v>100.54895</v>
      </c>
      <c r="D2122" s="92">
        <v>12355870</v>
      </c>
      <c r="E2122" s="90" t="s">
        <v>2753</v>
      </c>
      <c r="F2122" s="90" t="s">
        <v>2832</v>
      </c>
      <c r="G2122" s="90" t="s">
        <v>2200</v>
      </c>
      <c r="H2122" s="93" t="s">
        <v>2833</v>
      </c>
      <c r="I2122" s="94">
        <v>0</v>
      </c>
      <c r="J2122" s="94">
        <v>0</v>
      </c>
      <c r="K2122" s="95">
        <v>1.9970000000000002E-2</v>
      </c>
      <c r="L2122" s="96">
        <v>0.08</v>
      </c>
      <c r="M2122" s="96">
        <f t="shared" si="1753"/>
        <v>0</v>
      </c>
      <c r="N2122" s="96">
        <f t="shared" si="1754"/>
        <v>0</v>
      </c>
      <c r="O2122" s="96" t="s">
        <v>27</v>
      </c>
      <c r="P2122" s="97">
        <v>198532</v>
      </c>
      <c r="Q2122" s="98">
        <f>VLOOKUP(H2122,Devices!$A$2:$C$2077,3,FALSE)</f>
        <v>203567</v>
      </c>
      <c r="R2122" s="94">
        <f t="shared" si="1755"/>
        <v>5035</v>
      </c>
      <c r="S2122" s="94"/>
      <c r="T2122" s="94">
        <f t="shared" si="1757"/>
        <v>5035</v>
      </c>
      <c r="U2122" s="96">
        <f t="shared" si="1758"/>
        <v>100.54895</v>
      </c>
      <c r="V2122" s="99">
        <v>0</v>
      </c>
      <c r="W2122" s="100">
        <v>0</v>
      </c>
      <c r="X2122" s="94">
        <f t="shared" si="1756"/>
        <v>0</v>
      </c>
      <c r="Y2122" s="94"/>
      <c r="Z2122" s="94" t="str">
        <f t="shared" si="1759"/>
        <v>0</v>
      </c>
      <c r="AA2122" s="96">
        <f t="shared" si="1760"/>
        <v>0</v>
      </c>
      <c r="AB2122" s="91">
        <v>100.54895</v>
      </c>
      <c r="AC2122" s="91"/>
    </row>
    <row r="2123" spans="1:29" s="4" customFormat="1" ht="15" customHeight="1">
      <c r="A2123" s="81" t="s">
        <v>2809</v>
      </c>
      <c r="B2123" s="90">
        <v>1052210720</v>
      </c>
      <c r="C2123" s="91">
        <f>SUM(U2123+AA2123)</f>
        <v>153.16990000000001</v>
      </c>
      <c r="D2123" s="92">
        <v>12355872</v>
      </c>
      <c r="E2123" s="90" t="s">
        <v>2753</v>
      </c>
      <c r="F2123" s="90" t="s">
        <v>2834</v>
      </c>
      <c r="G2123" s="90" t="s">
        <v>2200</v>
      </c>
      <c r="H2123" s="93" t="s">
        <v>2835</v>
      </c>
      <c r="I2123" s="94">
        <v>0</v>
      </c>
      <c r="J2123" s="94">
        <v>0</v>
      </c>
      <c r="K2123" s="95">
        <v>1.9970000000000002E-2</v>
      </c>
      <c r="L2123" s="96">
        <v>0.08</v>
      </c>
      <c r="M2123" s="96">
        <f t="shared" si="1753"/>
        <v>0</v>
      </c>
      <c r="N2123" s="96">
        <f t="shared" si="1754"/>
        <v>0</v>
      </c>
      <c r="O2123" s="96" t="s">
        <v>27</v>
      </c>
      <c r="P2123" s="97">
        <v>177521</v>
      </c>
      <c r="Q2123" s="98">
        <f>VLOOKUP(H2123,Devices!$A$2:$C$2077,3,FALSE)</f>
        <v>185191</v>
      </c>
      <c r="R2123" s="94">
        <f t="shared" si="1755"/>
        <v>7670</v>
      </c>
      <c r="S2123" s="94"/>
      <c r="T2123" s="94">
        <f t="shared" si="1757"/>
        <v>7670</v>
      </c>
      <c r="U2123" s="96">
        <f t="shared" si="1758"/>
        <v>153.16990000000001</v>
      </c>
      <c r="V2123" s="99">
        <v>0</v>
      </c>
      <c r="W2123" s="100">
        <v>0</v>
      </c>
      <c r="X2123" s="94">
        <f t="shared" si="1756"/>
        <v>0</v>
      </c>
      <c r="Y2123" s="94"/>
      <c r="Z2123" s="94" t="str">
        <f t="shared" si="1759"/>
        <v>0</v>
      </c>
      <c r="AA2123" s="96">
        <f t="shared" si="1760"/>
        <v>0</v>
      </c>
      <c r="AB2123" s="91">
        <v>153.16990000000001</v>
      </c>
      <c r="AC2123" s="91"/>
    </row>
    <row r="2124" spans="1:29" s="4" customFormat="1" ht="15" customHeight="1">
      <c r="A2124" s="81" t="s">
        <v>2809</v>
      </c>
      <c r="B2124" s="90">
        <v>1052210280</v>
      </c>
      <c r="C2124" s="91">
        <f>SUM(U2124+AA2124)</f>
        <v>163.53433000000001</v>
      </c>
      <c r="D2124" s="92">
        <v>12355868</v>
      </c>
      <c r="E2124" s="90" t="s">
        <v>2753</v>
      </c>
      <c r="F2124" s="90" t="s">
        <v>2836</v>
      </c>
      <c r="G2124" s="90" t="s">
        <v>2200</v>
      </c>
      <c r="H2124" s="93" t="s">
        <v>2837</v>
      </c>
      <c r="I2124" s="94">
        <v>0</v>
      </c>
      <c r="J2124" s="94">
        <v>0</v>
      </c>
      <c r="K2124" s="95">
        <v>1.9970000000000002E-2</v>
      </c>
      <c r="L2124" s="96">
        <v>0.08</v>
      </c>
      <c r="M2124" s="96">
        <f t="shared" si="1753"/>
        <v>0</v>
      </c>
      <c r="N2124" s="96">
        <f t="shared" si="1754"/>
        <v>0</v>
      </c>
      <c r="O2124" s="96" t="s">
        <v>27</v>
      </c>
      <c r="P2124" s="97">
        <v>341188</v>
      </c>
      <c r="Q2124" s="98">
        <f>VLOOKUP(H2124,Devices!$A$2:$C$2077,3,FALSE)</f>
        <v>349377</v>
      </c>
      <c r="R2124" s="94">
        <f t="shared" si="1755"/>
        <v>8189</v>
      </c>
      <c r="S2124" s="94"/>
      <c r="T2124" s="94">
        <f t="shared" si="1757"/>
        <v>8189</v>
      </c>
      <c r="U2124" s="96">
        <f t="shared" si="1758"/>
        <v>163.53433000000001</v>
      </c>
      <c r="V2124" s="99">
        <v>0</v>
      </c>
      <c r="W2124" s="100">
        <v>0</v>
      </c>
      <c r="X2124" s="94">
        <f t="shared" si="1756"/>
        <v>0</v>
      </c>
      <c r="Y2124" s="94"/>
      <c r="Z2124" s="94" t="str">
        <f t="shared" si="1759"/>
        <v>0</v>
      </c>
      <c r="AA2124" s="96">
        <f t="shared" si="1760"/>
        <v>0</v>
      </c>
      <c r="AB2124" s="91">
        <v>163.53433000000001</v>
      </c>
      <c r="AC2124" s="91"/>
    </row>
    <row r="2125" spans="1:29" s="4" customFormat="1" ht="15" customHeight="1">
      <c r="A2125" s="81" t="s">
        <v>2809</v>
      </c>
      <c r="B2125" s="90">
        <v>1052210620</v>
      </c>
      <c r="C2125" s="91">
        <f>SUM(U2125+AA2125)</f>
        <v>178.23225000000002</v>
      </c>
      <c r="D2125" s="92">
        <v>12355859</v>
      </c>
      <c r="E2125" s="90" t="s">
        <v>2753</v>
      </c>
      <c r="F2125" s="90" t="s">
        <v>2838</v>
      </c>
      <c r="G2125" s="90" t="s">
        <v>2200</v>
      </c>
      <c r="H2125" s="93" t="s">
        <v>2839</v>
      </c>
      <c r="I2125" s="94">
        <v>0</v>
      </c>
      <c r="J2125" s="94">
        <v>0</v>
      </c>
      <c r="K2125" s="95">
        <v>1.9970000000000002E-2</v>
      </c>
      <c r="L2125" s="96">
        <v>0.08</v>
      </c>
      <c r="M2125" s="96">
        <f t="shared" si="1753"/>
        <v>0</v>
      </c>
      <c r="N2125" s="96">
        <f t="shared" si="1754"/>
        <v>0</v>
      </c>
      <c r="O2125" s="96" t="s">
        <v>27</v>
      </c>
      <c r="P2125" s="97">
        <v>402494</v>
      </c>
      <c r="Q2125" s="98">
        <f>VLOOKUP(H2125,Devices!$A$2:$C$2077,3,FALSE)</f>
        <v>411419</v>
      </c>
      <c r="R2125" s="94">
        <f t="shared" si="1755"/>
        <v>8925</v>
      </c>
      <c r="S2125" s="94"/>
      <c r="T2125" s="94">
        <f t="shared" si="1757"/>
        <v>8925</v>
      </c>
      <c r="U2125" s="96">
        <f t="shared" si="1758"/>
        <v>178.23225000000002</v>
      </c>
      <c r="V2125" s="99">
        <v>0</v>
      </c>
      <c r="W2125" s="100">
        <v>0</v>
      </c>
      <c r="X2125" s="94">
        <f t="shared" si="1756"/>
        <v>0</v>
      </c>
      <c r="Y2125" s="94"/>
      <c r="Z2125" s="94" t="str">
        <f t="shared" si="1759"/>
        <v>0</v>
      </c>
      <c r="AA2125" s="96">
        <f t="shared" si="1760"/>
        <v>0</v>
      </c>
      <c r="AB2125" s="91">
        <v>178.23225000000002</v>
      </c>
      <c r="AC2125" s="91"/>
    </row>
    <row r="2126" spans="1:29" s="4" customFormat="1" ht="15" customHeight="1">
      <c r="A2126" s="81" t="s">
        <v>2809</v>
      </c>
      <c r="B2126" s="90">
        <v>1052210000</v>
      </c>
      <c r="C2126" s="91">
        <f>SUM(U2126+AA2126)</f>
        <v>24.323460000000001</v>
      </c>
      <c r="D2126" s="92">
        <v>12355845</v>
      </c>
      <c r="E2126" s="90" t="s">
        <v>2753</v>
      </c>
      <c r="F2126" s="90" t="s">
        <v>2840</v>
      </c>
      <c r="G2126" s="90" t="s">
        <v>2280</v>
      </c>
      <c r="H2126" s="93" t="s">
        <v>2841</v>
      </c>
      <c r="I2126" s="94">
        <v>0</v>
      </c>
      <c r="J2126" s="94">
        <v>0</v>
      </c>
      <c r="K2126" s="95">
        <v>1.9970000000000002E-2</v>
      </c>
      <c r="L2126" s="96">
        <v>0.08</v>
      </c>
      <c r="M2126" s="96">
        <f t="shared" si="1753"/>
        <v>0</v>
      </c>
      <c r="N2126" s="96">
        <f t="shared" si="1754"/>
        <v>0</v>
      </c>
      <c r="O2126" s="96" t="s">
        <v>27</v>
      </c>
      <c r="P2126" s="97">
        <v>62831</v>
      </c>
      <c r="Q2126" s="98">
        <f>VLOOKUP(H2126,Devices!$A$2:$C$2077,3,FALSE)</f>
        <v>64049</v>
      </c>
      <c r="R2126" s="94">
        <f t="shared" si="1755"/>
        <v>1218</v>
      </c>
      <c r="S2126" s="94"/>
      <c r="T2126" s="94">
        <f t="shared" si="1757"/>
        <v>1218</v>
      </c>
      <c r="U2126" s="96">
        <f t="shared" si="1758"/>
        <v>24.323460000000001</v>
      </c>
      <c r="V2126" s="99">
        <v>0</v>
      </c>
      <c r="W2126" s="100">
        <v>0</v>
      </c>
      <c r="X2126" s="94">
        <f t="shared" si="1756"/>
        <v>0</v>
      </c>
      <c r="Y2126" s="94"/>
      <c r="Z2126" s="94" t="str">
        <f t="shared" si="1759"/>
        <v>0</v>
      </c>
      <c r="AA2126" s="96">
        <f t="shared" si="1760"/>
        <v>0</v>
      </c>
      <c r="AB2126" s="91">
        <v>24.323460000000001</v>
      </c>
      <c r="AC2126" s="91"/>
    </row>
    <row r="2127" spans="1:29" s="4" customFormat="1" ht="15" customHeight="1">
      <c r="A2127" s="81" t="s">
        <v>2809</v>
      </c>
      <c r="B2127" s="90">
        <v>1052210440</v>
      </c>
      <c r="C2127" s="91">
        <f>SUM(U2127+AA2127)</f>
        <v>19.970000000000002</v>
      </c>
      <c r="D2127" s="92">
        <v>12355847</v>
      </c>
      <c r="E2127" s="90" t="s">
        <v>2753</v>
      </c>
      <c r="F2127" s="90" t="s">
        <v>2842</v>
      </c>
      <c r="G2127" s="90" t="s">
        <v>2280</v>
      </c>
      <c r="H2127" s="93" t="s">
        <v>2843</v>
      </c>
      <c r="I2127" s="94">
        <v>0</v>
      </c>
      <c r="J2127" s="94">
        <v>0</v>
      </c>
      <c r="K2127" s="95">
        <v>1.9970000000000002E-2</v>
      </c>
      <c r="L2127" s="96">
        <v>0.08</v>
      </c>
      <c r="M2127" s="96">
        <f t="shared" si="1753"/>
        <v>0</v>
      </c>
      <c r="N2127" s="96">
        <f t="shared" si="1754"/>
        <v>0</v>
      </c>
      <c r="O2127" s="96" t="s">
        <v>27</v>
      </c>
      <c r="P2127" s="97">
        <v>68227</v>
      </c>
      <c r="Q2127" s="98">
        <f>VLOOKUP(H2127,Devices!$A$2:$C$2077,3,FALSE)</f>
        <v>69227</v>
      </c>
      <c r="R2127" s="94">
        <f t="shared" si="1755"/>
        <v>1000</v>
      </c>
      <c r="S2127" s="94"/>
      <c r="T2127" s="94">
        <f t="shared" si="1757"/>
        <v>1000</v>
      </c>
      <c r="U2127" s="96">
        <f t="shared" si="1758"/>
        <v>19.970000000000002</v>
      </c>
      <c r="V2127" s="99">
        <v>0</v>
      </c>
      <c r="W2127" s="100">
        <v>0</v>
      </c>
      <c r="X2127" s="94">
        <f t="shared" si="1756"/>
        <v>0</v>
      </c>
      <c r="Y2127" s="94"/>
      <c r="Z2127" s="94" t="str">
        <f t="shared" si="1759"/>
        <v>0</v>
      </c>
      <c r="AA2127" s="96">
        <f t="shared" si="1760"/>
        <v>0</v>
      </c>
      <c r="AB2127" s="91">
        <v>19.970000000000002</v>
      </c>
      <c r="AC2127" s="91"/>
    </row>
    <row r="2128" spans="1:29" s="4" customFormat="1" ht="15" customHeight="1">
      <c r="A2128" s="81" t="s">
        <v>2809</v>
      </c>
      <c r="B2128" s="90">
        <v>1052210210</v>
      </c>
      <c r="C2128" s="91">
        <f>SUM(U2128+AA2128)</f>
        <v>239.34045000000003</v>
      </c>
      <c r="D2128" s="92">
        <v>12355840</v>
      </c>
      <c r="E2128" s="90" t="s">
        <v>2753</v>
      </c>
      <c r="F2128" s="90" t="s">
        <v>2844</v>
      </c>
      <c r="G2128" s="90" t="s">
        <v>2280</v>
      </c>
      <c r="H2128" s="93" t="s">
        <v>2845</v>
      </c>
      <c r="I2128" s="94">
        <v>0</v>
      </c>
      <c r="J2128" s="94">
        <v>0</v>
      </c>
      <c r="K2128" s="95">
        <v>1.9970000000000002E-2</v>
      </c>
      <c r="L2128" s="96">
        <v>0.08</v>
      </c>
      <c r="M2128" s="96">
        <f t="shared" si="1753"/>
        <v>0</v>
      </c>
      <c r="N2128" s="96">
        <f t="shared" si="1754"/>
        <v>0</v>
      </c>
      <c r="O2128" s="96" t="s">
        <v>27</v>
      </c>
      <c r="P2128" s="97">
        <v>355035</v>
      </c>
      <c r="Q2128" s="98">
        <f>VLOOKUP(H2128,Devices!$A$2:$C$2077,3,FALSE)</f>
        <v>367020</v>
      </c>
      <c r="R2128" s="94">
        <f t="shared" si="1755"/>
        <v>11985</v>
      </c>
      <c r="S2128" s="94"/>
      <c r="T2128" s="94">
        <f t="shared" si="1757"/>
        <v>11985</v>
      </c>
      <c r="U2128" s="96">
        <f t="shared" si="1758"/>
        <v>239.34045000000003</v>
      </c>
      <c r="V2128" s="99">
        <v>0</v>
      </c>
      <c r="W2128" s="100">
        <v>0</v>
      </c>
      <c r="X2128" s="94">
        <f t="shared" si="1756"/>
        <v>0</v>
      </c>
      <c r="Y2128" s="94"/>
      <c r="Z2128" s="94" t="str">
        <f t="shared" si="1759"/>
        <v>0</v>
      </c>
      <c r="AA2128" s="96">
        <f t="shared" si="1760"/>
        <v>0</v>
      </c>
      <c r="AB2128" s="91">
        <v>239.34045000000003</v>
      </c>
      <c r="AC2128" s="91"/>
    </row>
    <row r="2129" spans="1:29" s="4" customFormat="1" ht="15" customHeight="1">
      <c r="A2129" s="81" t="s">
        <v>2809</v>
      </c>
      <c r="B2129" s="90">
        <v>1052210720</v>
      </c>
      <c r="C2129" s="91">
        <f>SUM(U2129+AA2129)</f>
        <v>12.121790000000001</v>
      </c>
      <c r="D2129" s="92">
        <v>12355848</v>
      </c>
      <c r="E2129" s="90" t="s">
        <v>2753</v>
      </c>
      <c r="F2129" s="90" t="s">
        <v>2847</v>
      </c>
      <c r="G2129" s="90" t="s">
        <v>2280</v>
      </c>
      <c r="H2129" s="93" t="s">
        <v>2846</v>
      </c>
      <c r="I2129" s="94">
        <v>0</v>
      </c>
      <c r="J2129" s="94">
        <v>0</v>
      </c>
      <c r="K2129" s="95">
        <v>1.9970000000000002E-2</v>
      </c>
      <c r="L2129" s="96">
        <v>0.08</v>
      </c>
      <c r="M2129" s="96">
        <f t="shared" si="1753"/>
        <v>0</v>
      </c>
      <c r="N2129" s="96">
        <f t="shared" si="1754"/>
        <v>0</v>
      </c>
      <c r="O2129" s="96" t="s">
        <v>27</v>
      </c>
      <c r="P2129" s="97">
        <v>37213</v>
      </c>
      <c r="Q2129" s="98">
        <f>VLOOKUP(H2129,Devices!$A$2:$C$2077,3,FALSE)</f>
        <v>37820</v>
      </c>
      <c r="R2129" s="94">
        <f t="shared" si="1755"/>
        <v>607</v>
      </c>
      <c r="S2129" s="94"/>
      <c r="T2129" s="94">
        <f t="shared" si="1757"/>
        <v>607</v>
      </c>
      <c r="U2129" s="96">
        <f t="shared" si="1758"/>
        <v>12.121790000000001</v>
      </c>
      <c r="V2129" s="99">
        <v>0</v>
      </c>
      <c r="W2129" s="100">
        <v>0</v>
      </c>
      <c r="X2129" s="94">
        <f t="shared" si="1756"/>
        <v>0</v>
      </c>
      <c r="Y2129" s="94"/>
      <c r="Z2129" s="94" t="str">
        <f t="shared" si="1759"/>
        <v>0</v>
      </c>
      <c r="AA2129" s="96">
        <f t="shared" si="1760"/>
        <v>0</v>
      </c>
      <c r="AB2129" s="91">
        <v>12.121790000000001</v>
      </c>
      <c r="AC2129" s="91"/>
    </row>
    <row r="2130" spans="1:29" s="4" customFormat="1" ht="15" customHeight="1">
      <c r="A2130" s="81" t="s">
        <v>2809</v>
      </c>
      <c r="B2130" s="90">
        <v>1052210910</v>
      </c>
      <c r="C2130" s="91">
        <f>SUM(U2130+AA2130)</f>
        <v>52.221550000000008</v>
      </c>
      <c r="D2130" s="92">
        <v>12355853</v>
      </c>
      <c r="E2130" s="90" t="s">
        <v>2753</v>
      </c>
      <c r="F2130" s="90" t="s">
        <v>2848</v>
      </c>
      <c r="G2130" s="90" t="s">
        <v>2280</v>
      </c>
      <c r="H2130" s="93" t="s">
        <v>2849</v>
      </c>
      <c r="I2130" s="94">
        <v>0</v>
      </c>
      <c r="J2130" s="94">
        <v>0</v>
      </c>
      <c r="K2130" s="95">
        <v>1.9970000000000002E-2</v>
      </c>
      <c r="L2130" s="96">
        <v>0.08</v>
      </c>
      <c r="M2130" s="96">
        <f t="shared" si="1753"/>
        <v>0</v>
      </c>
      <c r="N2130" s="96">
        <f t="shared" si="1754"/>
        <v>0</v>
      </c>
      <c r="O2130" s="96" t="s">
        <v>27</v>
      </c>
      <c r="P2130" s="97">
        <v>108655</v>
      </c>
      <c r="Q2130" s="98">
        <f>VLOOKUP(H2130,Devices!$A$2:$C$2077,3,FALSE)</f>
        <v>111270</v>
      </c>
      <c r="R2130" s="94">
        <f t="shared" si="1755"/>
        <v>2615</v>
      </c>
      <c r="S2130" s="94"/>
      <c r="T2130" s="94">
        <f t="shared" si="1757"/>
        <v>2615</v>
      </c>
      <c r="U2130" s="96">
        <f t="shared" si="1758"/>
        <v>52.221550000000008</v>
      </c>
      <c r="V2130" s="99">
        <v>0</v>
      </c>
      <c r="W2130" s="100">
        <v>0</v>
      </c>
      <c r="X2130" s="94">
        <f t="shared" si="1756"/>
        <v>0</v>
      </c>
      <c r="Y2130" s="94"/>
      <c r="Z2130" s="94" t="str">
        <f t="shared" si="1759"/>
        <v>0</v>
      </c>
      <c r="AA2130" s="96">
        <f t="shared" si="1760"/>
        <v>0</v>
      </c>
      <c r="AB2130" s="91">
        <v>52.221550000000008</v>
      </c>
      <c r="AC2130" s="91"/>
    </row>
    <row r="2131" spans="1:29" s="4" customFormat="1" ht="15" customHeight="1">
      <c r="A2131" s="81"/>
      <c r="B2131" s="90">
        <v>1052210200</v>
      </c>
      <c r="C2131" s="91"/>
      <c r="D2131" s="92"/>
      <c r="E2131" s="90" t="s">
        <v>2753</v>
      </c>
      <c r="F2131" s="90"/>
      <c r="G2131" s="90"/>
      <c r="H2131" s="93"/>
      <c r="I2131" s="94"/>
      <c r="J2131" s="94"/>
      <c r="K2131" s="95"/>
      <c r="L2131" s="96"/>
      <c r="M2131" s="96"/>
      <c r="N2131" s="96"/>
      <c r="O2131" s="96"/>
      <c r="P2131" s="97"/>
      <c r="Q2131" s="98"/>
      <c r="R2131" s="94"/>
      <c r="S2131" s="94"/>
      <c r="T2131" s="94"/>
      <c r="U2131" s="96"/>
      <c r="V2131" s="99"/>
      <c r="W2131" s="100"/>
      <c r="X2131" s="94"/>
      <c r="Y2131" s="94"/>
      <c r="Z2131" s="94"/>
      <c r="AA2131" s="96"/>
      <c r="AB2131" s="91"/>
      <c r="AC2131" s="91"/>
    </row>
    <row r="2132" spans="1:29" s="4" customFormat="1" ht="15" customHeight="1">
      <c r="A2132" s="81" t="s">
        <v>2809</v>
      </c>
      <c r="B2132" s="90">
        <v>1052210900</v>
      </c>
      <c r="C2132" s="91">
        <f>SUM(U2132+AA2132)</f>
        <v>35.346900000000005</v>
      </c>
      <c r="D2132" s="92">
        <v>12355842</v>
      </c>
      <c r="E2132" s="90" t="s">
        <v>2753</v>
      </c>
      <c r="F2132" s="90" t="s">
        <v>2850</v>
      </c>
      <c r="G2132" s="90" t="s">
        <v>2280</v>
      </c>
      <c r="H2132" s="93" t="s">
        <v>2851</v>
      </c>
      <c r="I2132" s="94">
        <v>0</v>
      </c>
      <c r="J2132" s="94">
        <v>0</v>
      </c>
      <c r="K2132" s="95">
        <v>1.9970000000000002E-2</v>
      </c>
      <c r="L2132" s="96">
        <v>0.08</v>
      </c>
      <c r="M2132" s="96">
        <f t="shared" ref="M2132:M2169" si="1761">I2132*K2132</f>
        <v>0</v>
      </c>
      <c r="N2132" s="96">
        <f t="shared" ref="N2132:N2169" si="1762">J2132*L2132</f>
        <v>0</v>
      </c>
      <c r="O2132" s="96" t="s">
        <v>27</v>
      </c>
      <c r="P2132" s="97">
        <v>86550</v>
      </c>
      <c r="Q2132" s="98">
        <f>VLOOKUP(H2132,Devices!$A$2:$C$2077,3,FALSE)</f>
        <v>88320</v>
      </c>
      <c r="R2132" s="94">
        <f t="shared" ref="R2132:R2169" si="1763">Q2132-P2132</f>
        <v>1770</v>
      </c>
      <c r="S2132" s="94"/>
      <c r="T2132" s="94">
        <f t="shared" ref="T2132:T2146" si="1764">IF(R2132-I2132&gt;0, R2132-I2132,"0")</f>
        <v>1770</v>
      </c>
      <c r="U2132" s="96">
        <f t="shared" ref="U2132:U2146" si="1765">IF(T2132&gt;0,T2132*K2132,"0")</f>
        <v>35.346900000000005</v>
      </c>
      <c r="V2132" s="99">
        <v>0</v>
      </c>
      <c r="W2132" s="100">
        <v>0</v>
      </c>
      <c r="X2132" s="94">
        <f t="shared" ref="X2132:X2169" si="1766">W2132-V2132</f>
        <v>0</v>
      </c>
      <c r="Y2132" s="94"/>
      <c r="Z2132" s="94" t="str">
        <f t="shared" ref="Z2132:Z2146" si="1767">IF(X2132-J2132&gt;0,X2132-J2132,"0")</f>
        <v>0</v>
      </c>
      <c r="AA2132" s="96">
        <f t="shared" ref="AA2132:AA2146" si="1768">IF(Z2132&gt;0,Z2132*L2132,"0")</f>
        <v>0</v>
      </c>
      <c r="AB2132" s="91">
        <v>35.346900000000005</v>
      </c>
      <c r="AC2132" s="91"/>
    </row>
    <row r="2133" spans="1:29" s="4" customFormat="1" ht="15" customHeight="1">
      <c r="A2133" s="81" t="s">
        <v>2809</v>
      </c>
      <c r="B2133" s="90">
        <v>1052210080</v>
      </c>
      <c r="C2133" s="91">
        <f>SUM(U2133+AA2133)</f>
        <v>61.727270000000004</v>
      </c>
      <c r="D2133" s="92">
        <v>12355855</v>
      </c>
      <c r="E2133" s="90" t="s">
        <v>2753</v>
      </c>
      <c r="F2133" s="90" t="s">
        <v>3197</v>
      </c>
      <c r="G2133" s="90" t="s">
        <v>2280</v>
      </c>
      <c r="H2133" s="93" t="s">
        <v>2852</v>
      </c>
      <c r="I2133" s="94">
        <v>0</v>
      </c>
      <c r="J2133" s="94">
        <v>0</v>
      </c>
      <c r="K2133" s="95">
        <v>1.9970000000000002E-2</v>
      </c>
      <c r="L2133" s="96">
        <v>0.08</v>
      </c>
      <c r="M2133" s="96">
        <f t="shared" si="1761"/>
        <v>0</v>
      </c>
      <c r="N2133" s="96">
        <f t="shared" si="1762"/>
        <v>0</v>
      </c>
      <c r="O2133" s="96" t="s">
        <v>27</v>
      </c>
      <c r="P2133" s="97">
        <v>135888</v>
      </c>
      <c r="Q2133" s="98">
        <f>VLOOKUP(H2133,Devices!$A$2:$C$2077,3,FALSE)</f>
        <v>138979</v>
      </c>
      <c r="R2133" s="94">
        <f t="shared" si="1763"/>
        <v>3091</v>
      </c>
      <c r="S2133" s="94"/>
      <c r="T2133" s="94">
        <f t="shared" si="1764"/>
        <v>3091</v>
      </c>
      <c r="U2133" s="96">
        <f t="shared" si="1765"/>
        <v>61.727270000000004</v>
      </c>
      <c r="V2133" s="99">
        <v>0</v>
      </c>
      <c r="W2133" s="100">
        <v>0</v>
      </c>
      <c r="X2133" s="94">
        <f t="shared" si="1766"/>
        <v>0</v>
      </c>
      <c r="Y2133" s="94"/>
      <c r="Z2133" s="94" t="str">
        <f t="shared" si="1767"/>
        <v>0</v>
      </c>
      <c r="AA2133" s="96">
        <f t="shared" si="1768"/>
        <v>0</v>
      </c>
      <c r="AB2133" s="91">
        <v>61.727270000000004</v>
      </c>
      <c r="AC2133" s="91"/>
    </row>
    <row r="2134" spans="1:29" s="4" customFormat="1" ht="15" customHeight="1">
      <c r="A2134" s="81" t="s">
        <v>2809</v>
      </c>
      <c r="B2134" s="90">
        <v>1052210090</v>
      </c>
      <c r="C2134" s="91">
        <f>SUM(U2134+AA2134)</f>
        <v>48.606980000000007</v>
      </c>
      <c r="D2134" s="92">
        <v>12355850</v>
      </c>
      <c r="E2134" s="90" t="s">
        <v>2753</v>
      </c>
      <c r="F2134" s="90" t="s">
        <v>3198</v>
      </c>
      <c r="G2134" s="90" t="s">
        <v>2280</v>
      </c>
      <c r="H2134" s="93" t="s">
        <v>2853</v>
      </c>
      <c r="I2134" s="94">
        <v>0</v>
      </c>
      <c r="J2134" s="94">
        <v>0</v>
      </c>
      <c r="K2134" s="95">
        <v>1.9970000000000002E-2</v>
      </c>
      <c r="L2134" s="96">
        <v>0.08</v>
      </c>
      <c r="M2134" s="96">
        <f t="shared" si="1761"/>
        <v>0</v>
      </c>
      <c r="N2134" s="96">
        <f t="shared" si="1762"/>
        <v>0</v>
      </c>
      <c r="O2134" s="96" t="s">
        <v>27</v>
      </c>
      <c r="P2134" s="97">
        <v>150256</v>
      </c>
      <c r="Q2134" s="98">
        <f>VLOOKUP(H2134,Devices!$A$2:$C$2077,3,FALSE)</f>
        <v>152690</v>
      </c>
      <c r="R2134" s="94">
        <f t="shared" si="1763"/>
        <v>2434</v>
      </c>
      <c r="S2134" s="94"/>
      <c r="T2134" s="94">
        <f t="shared" si="1764"/>
        <v>2434</v>
      </c>
      <c r="U2134" s="96">
        <f t="shared" si="1765"/>
        <v>48.606980000000007</v>
      </c>
      <c r="V2134" s="99">
        <v>0</v>
      </c>
      <c r="W2134" s="100">
        <v>0</v>
      </c>
      <c r="X2134" s="94">
        <f t="shared" si="1766"/>
        <v>0</v>
      </c>
      <c r="Y2134" s="94"/>
      <c r="Z2134" s="94" t="str">
        <f t="shared" si="1767"/>
        <v>0</v>
      </c>
      <c r="AA2134" s="96">
        <f t="shared" si="1768"/>
        <v>0</v>
      </c>
      <c r="AB2134" s="91">
        <v>48.606980000000007</v>
      </c>
      <c r="AC2134" s="91"/>
    </row>
    <row r="2135" spans="1:29" s="4" customFormat="1" ht="15" customHeight="1">
      <c r="A2135" s="81" t="s">
        <v>2809</v>
      </c>
      <c r="B2135" s="90">
        <v>1052210320</v>
      </c>
      <c r="C2135" s="91">
        <f>SUM(U2135+AA2135)</f>
        <v>315.22645</v>
      </c>
      <c r="D2135" s="92">
        <v>12355839</v>
      </c>
      <c r="E2135" s="90" t="s">
        <v>2753</v>
      </c>
      <c r="F2135" s="90" t="s">
        <v>2854</v>
      </c>
      <c r="G2135" s="90" t="s">
        <v>2280</v>
      </c>
      <c r="H2135" s="93" t="s">
        <v>2855</v>
      </c>
      <c r="I2135" s="94">
        <v>0</v>
      </c>
      <c r="J2135" s="94">
        <v>0</v>
      </c>
      <c r="K2135" s="95">
        <v>1.9970000000000002E-2</v>
      </c>
      <c r="L2135" s="96">
        <v>0.08</v>
      </c>
      <c r="M2135" s="96">
        <f t="shared" si="1761"/>
        <v>0</v>
      </c>
      <c r="N2135" s="96">
        <f t="shared" si="1762"/>
        <v>0</v>
      </c>
      <c r="O2135" s="96" t="s">
        <v>27</v>
      </c>
      <c r="P2135" s="97">
        <v>600156</v>
      </c>
      <c r="Q2135" s="98">
        <f>VLOOKUP(H2135,Devices!$A$2:$C$2077,3,FALSE)</f>
        <v>615941</v>
      </c>
      <c r="R2135" s="94">
        <f t="shared" si="1763"/>
        <v>15785</v>
      </c>
      <c r="S2135" s="94"/>
      <c r="T2135" s="94">
        <f t="shared" si="1764"/>
        <v>15785</v>
      </c>
      <c r="U2135" s="96">
        <f t="shared" si="1765"/>
        <v>315.22645</v>
      </c>
      <c r="V2135" s="99">
        <v>0</v>
      </c>
      <c r="W2135" s="100">
        <v>0</v>
      </c>
      <c r="X2135" s="94">
        <f t="shared" si="1766"/>
        <v>0</v>
      </c>
      <c r="Y2135" s="94"/>
      <c r="Z2135" s="94" t="str">
        <f t="shared" si="1767"/>
        <v>0</v>
      </c>
      <c r="AA2135" s="96">
        <f t="shared" si="1768"/>
        <v>0</v>
      </c>
      <c r="AB2135" s="91">
        <v>315.22645</v>
      </c>
      <c r="AC2135" s="91"/>
    </row>
    <row r="2136" spans="1:29" s="4" customFormat="1" ht="15" customHeight="1">
      <c r="A2136" s="81" t="s">
        <v>2809</v>
      </c>
      <c r="B2136" s="90">
        <v>1052210350</v>
      </c>
      <c r="C2136" s="91">
        <f>SUM(U2136+AA2136)</f>
        <v>3.8542100000000001</v>
      </c>
      <c r="D2136" s="92">
        <v>12355849</v>
      </c>
      <c r="E2136" s="90" t="s">
        <v>2753</v>
      </c>
      <c r="F2136" s="90" t="s">
        <v>2856</v>
      </c>
      <c r="G2136" s="90" t="s">
        <v>2280</v>
      </c>
      <c r="H2136" s="93" t="s">
        <v>3156</v>
      </c>
      <c r="I2136" s="94">
        <v>0</v>
      </c>
      <c r="J2136" s="94">
        <v>0</v>
      </c>
      <c r="K2136" s="95">
        <v>1.9970000000000002E-2</v>
      </c>
      <c r="L2136" s="96">
        <v>0.08</v>
      </c>
      <c r="M2136" s="96">
        <f t="shared" si="1761"/>
        <v>0</v>
      </c>
      <c r="N2136" s="96">
        <f t="shared" si="1762"/>
        <v>0</v>
      </c>
      <c r="O2136" s="96" t="s">
        <v>27</v>
      </c>
      <c r="P2136" s="97">
        <v>538825</v>
      </c>
      <c r="Q2136" s="98">
        <f>VLOOKUP(H2136,Devices!$A$2:$C$2077,3,FALSE)</f>
        <v>539018</v>
      </c>
      <c r="R2136" s="94">
        <f t="shared" si="1763"/>
        <v>193</v>
      </c>
      <c r="S2136" s="94"/>
      <c r="T2136" s="94">
        <f t="shared" si="1764"/>
        <v>193</v>
      </c>
      <c r="U2136" s="96">
        <f t="shared" si="1765"/>
        <v>3.8542100000000001</v>
      </c>
      <c r="V2136" s="99">
        <v>0</v>
      </c>
      <c r="W2136" s="100">
        <v>0</v>
      </c>
      <c r="X2136" s="94">
        <f t="shared" si="1766"/>
        <v>0</v>
      </c>
      <c r="Y2136" s="94"/>
      <c r="Z2136" s="94" t="str">
        <f t="shared" si="1767"/>
        <v>0</v>
      </c>
      <c r="AA2136" s="96">
        <f t="shared" si="1768"/>
        <v>0</v>
      </c>
      <c r="AB2136" s="91">
        <v>3.8542100000000001</v>
      </c>
      <c r="AC2136" s="91"/>
    </row>
    <row r="2137" spans="1:29" s="4" customFormat="1" ht="15" customHeight="1">
      <c r="A2137" s="81" t="s">
        <v>2809</v>
      </c>
      <c r="B2137" s="90">
        <v>1052210290</v>
      </c>
      <c r="C2137" s="91">
        <f>SUM(U2137+AA2137)</f>
        <v>90.364250000000013</v>
      </c>
      <c r="D2137" s="92">
        <v>12355838</v>
      </c>
      <c r="E2137" s="90" t="s">
        <v>2753</v>
      </c>
      <c r="F2137" s="90" t="s">
        <v>2857</v>
      </c>
      <c r="G2137" s="90" t="s">
        <v>2280</v>
      </c>
      <c r="H2137" s="93" t="s">
        <v>2858</v>
      </c>
      <c r="I2137" s="94">
        <v>0</v>
      </c>
      <c r="J2137" s="94">
        <v>0</v>
      </c>
      <c r="K2137" s="95">
        <v>1.9970000000000002E-2</v>
      </c>
      <c r="L2137" s="96">
        <v>0.08</v>
      </c>
      <c r="M2137" s="96">
        <f t="shared" si="1761"/>
        <v>0</v>
      </c>
      <c r="N2137" s="96">
        <f t="shared" si="1762"/>
        <v>0</v>
      </c>
      <c r="O2137" s="96" t="s">
        <v>27</v>
      </c>
      <c r="P2137" s="97">
        <v>141556</v>
      </c>
      <c r="Q2137" s="98">
        <f>VLOOKUP(H2137,Devices!$A$2:$C$2077,3,FALSE)</f>
        <v>146081</v>
      </c>
      <c r="R2137" s="94">
        <f t="shared" si="1763"/>
        <v>4525</v>
      </c>
      <c r="S2137" s="94"/>
      <c r="T2137" s="94">
        <f t="shared" si="1764"/>
        <v>4525</v>
      </c>
      <c r="U2137" s="96">
        <f t="shared" si="1765"/>
        <v>90.364250000000013</v>
      </c>
      <c r="V2137" s="99">
        <v>0</v>
      </c>
      <c r="W2137" s="100">
        <v>0</v>
      </c>
      <c r="X2137" s="94">
        <f t="shared" si="1766"/>
        <v>0</v>
      </c>
      <c r="Y2137" s="94"/>
      <c r="Z2137" s="94" t="str">
        <f t="shared" si="1767"/>
        <v>0</v>
      </c>
      <c r="AA2137" s="96">
        <f t="shared" si="1768"/>
        <v>0</v>
      </c>
      <c r="AB2137" s="91">
        <v>90.364250000000013</v>
      </c>
      <c r="AC2137" s="91"/>
    </row>
    <row r="2138" spans="1:29" s="4" customFormat="1" ht="15" customHeight="1">
      <c r="A2138" s="81" t="s">
        <v>2809</v>
      </c>
      <c r="B2138" s="90">
        <v>1052210220</v>
      </c>
      <c r="C2138" s="91">
        <f>SUM(U2138+AA2138)</f>
        <v>80.239460000000008</v>
      </c>
      <c r="D2138" s="92">
        <v>12355852</v>
      </c>
      <c r="E2138" s="90" t="s">
        <v>2753</v>
      </c>
      <c r="F2138" s="90" t="s">
        <v>4507</v>
      </c>
      <c r="G2138" s="90" t="s">
        <v>2280</v>
      </c>
      <c r="H2138" s="93" t="s">
        <v>2859</v>
      </c>
      <c r="I2138" s="94">
        <v>0</v>
      </c>
      <c r="J2138" s="94">
        <v>0</v>
      </c>
      <c r="K2138" s="95">
        <v>1.9970000000000002E-2</v>
      </c>
      <c r="L2138" s="96">
        <v>0.08</v>
      </c>
      <c r="M2138" s="96">
        <f t="shared" si="1761"/>
        <v>0</v>
      </c>
      <c r="N2138" s="96">
        <f t="shared" si="1762"/>
        <v>0</v>
      </c>
      <c r="O2138" s="96" t="s">
        <v>27</v>
      </c>
      <c r="P2138" s="97">
        <v>122256</v>
      </c>
      <c r="Q2138" s="98">
        <f>VLOOKUP(H2138,Devices!$A$2:$C$2077,3,FALSE)</f>
        <v>126274</v>
      </c>
      <c r="R2138" s="94">
        <f t="shared" si="1763"/>
        <v>4018</v>
      </c>
      <c r="S2138" s="94"/>
      <c r="T2138" s="94">
        <f t="shared" si="1764"/>
        <v>4018</v>
      </c>
      <c r="U2138" s="96">
        <f t="shared" si="1765"/>
        <v>80.239460000000008</v>
      </c>
      <c r="V2138" s="99">
        <v>0</v>
      </c>
      <c r="W2138" s="100">
        <v>0</v>
      </c>
      <c r="X2138" s="94">
        <f t="shared" si="1766"/>
        <v>0</v>
      </c>
      <c r="Y2138" s="94"/>
      <c r="Z2138" s="94" t="str">
        <f t="shared" si="1767"/>
        <v>0</v>
      </c>
      <c r="AA2138" s="96">
        <f t="shared" si="1768"/>
        <v>0</v>
      </c>
      <c r="AB2138" s="91">
        <v>80.239460000000008</v>
      </c>
      <c r="AC2138" s="91"/>
    </row>
    <row r="2139" spans="1:29" s="4" customFormat="1" ht="15" customHeight="1">
      <c r="A2139" s="81" t="s">
        <v>2809</v>
      </c>
      <c r="B2139" s="90">
        <v>1052210310</v>
      </c>
      <c r="C2139" s="91">
        <f>SUM(U2139+AA2139)</f>
        <v>229.85470000000001</v>
      </c>
      <c r="D2139" s="92">
        <v>12355854</v>
      </c>
      <c r="E2139" s="90" t="s">
        <v>2753</v>
      </c>
      <c r="F2139" s="90" t="s">
        <v>2860</v>
      </c>
      <c r="G2139" s="90" t="s">
        <v>2280</v>
      </c>
      <c r="H2139" s="93" t="s">
        <v>2861</v>
      </c>
      <c r="I2139" s="94">
        <v>0</v>
      </c>
      <c r="J2139" s="94">
        <v>0</v>
      </c>
      <c r="K2139" s="95">
        <v>1.9970000000000002E-2</v>
      </c>
      <c r="L2139" s="96">
        <v>0.08</v>
      </c>
      <c r="M2139" s="96">
        <f t="shared" si="1761"/>
        <v>0</v>
      </c>
      <c r="N2139" s="96">
        <f t="shared" si="1762"/>
        <v>0</v>
      </c>
      <c r="O2139" s="96" t="s">
        <v>27</v>
      </c>
      <c r="P2139" s="97">
        <v>495668</v>
      </c>
      <c r="Q2139" s="98">
        <f>VLOOKUP(H2139,Devices!$A$2:$C$2077,3,FALSE)</f>
        <v>507178</v>
      </c>
      <c r="R2139" s="94">
        <f t="shared" si="1763"/>
        <v>11510</v>
      </c>
      <c r="S2139" s="94"/>
      <c r="T2139" s="94">
        <f t="shared" si="1764"/>
        <v>11510</v>
      </c>
      <c r="U2139" s="96">
        <f t="shared" si="1765"/>
        <v>229.85470000000001</v>
      </c>
      <c r="V2139" s="99">
        <v>0</v>
      </c>
      <c r="W2139" s="100">
        <v>0</v>
      </c>
      <c r="X2139" s="94">
        <f t="shared" si="1766"/>
        <v>0</v>
      </c>
      <c r="Y2139" s="94"/>
      <c r="Z2139" s="94" t="str">
        <f t="shared" si="1767"/>
        <v>0</v>
      </c>
      <c r="AA2139" s="96">
        <f t="shared" si="1768"/>
        <v>0</v>
      </c>
      <c r="AB2139" s="91">
        <v>229.85470000000001</v>
      </c>
      <c r="AC2139" s="91"/>
    </row>
    <row r="2140" spans="1:29" s="4" customFormat="1" ht="15" customHeight="1">
      <c r="A2140" s="81" t="s">
        <v>2809</v>
      </c>
      <c r="B2140" s="90">
        <v>1052210280</v>
      </c>
      <c r="C2140" s="91">
        <f>SUM(U2140+AA2140)</f>
        <v>259.47021000000001</v>
      </c>
      <c r="D2140" s="92">
        <v>12355843</v>
      </c>
      <c r="E2140" s="90" t="s">
        <v>2753</v>
      </c>
      <c r="F2140" s="90" t="s">
        <v>5602</v>
      </c>
      <c r="G2140" s="90" t="s">
        <v>2280</v>
      </c>
      <c r="H2140" s="93" t="s">
        <v>2863</v>
      </c>
      <c r="I2140" s="94">
        <v>0</v>
      </c>
      <c r="J2140" s="94">
        <v>0</v>
      </c>
      <c r="K2140" s="95">
        <v>1.9970000000000002E-2</v>
      </c>
      <c r="L2140" s="96">
        <v>0.08</v>
      </c>
      <c r="M2140" s="96">
        <f t="shared" si="1761"/>
        <v>0</v>
      </c>
      <c r="N2140" s="96">
        <f t="shared" si="1762"/>
        <v>0</v>
      </c>
      <c r="O2140" s="96" t="s">
        <v>27</v>
      </c>
      <c r="P2140" s="97">
        <v>158987</v>
      </c>
      <c r="Q2140" s="98">
        <f>VLOOKUP(H2140,Devices!$A$2:$C$2077,3,FALSE)</f>
        <v>171980</v>
      </c>
      <c r="R2140" s="94">
        <f t="shared" si="1763"/>
        <v>12993</v>
      </c>
      <c r="S2140" s="94"/>
      <c r="T2140" s="94">
        <f t="shared" si="1764"/>
        <v>12993</v>
      </c>
      <c r="U2140" s="96">
        <f t="shared" si="1765"/>
        <v>259.47021000000001</v>
      </c>
      <c r="V2140" s="99">
        <v>0</v>
      </c>
      <c r="W2140" s="100">
        <v>0</v>
      </c>
      <c r="X2140" s="94">
        <f t="shared" si="1766"/>
        <v>0</v>
      </c>
      <c r="Y2140" s="94"/>
      <c r="Z2140" s="94" t="str">
        <f t="shared" si="1767"/>
        <v>0</v>
      </c>
      <c r="AA2140" s="96">
        <f t="shared" si="1768"/>
        <v>0</v>
      </c>
      <c r="AB2140" s="91">
        <v>259.47021000000001</v>
      </c>
      <c r="AC2140" s="91"/>
    </row>
    <row r="2141" spans="1:29" s="4" customFormat="1" ht="15" customHeight="1">
      <c r="A2141" s="81" t="s">
        <v>2809</v>
      </c>
      <c r="B2141" s="90">
        <v>1052210330</v>
      </c>
      <c r="C2141" s="91">
        <f>SUM(U2141+AA2141)</f>
        <v>291.12266</v>
      </c>
      <c r="D2141" s="92">
        <v>12355851</v>
      </c>
      <c r="E2141" s="90" t="s">
        <v>2753</v>
      </c>
      <c r="F2141" s="90" t="s">
        <v>2864</v>
      </c>
      <c r="G2141" s="90" t="s">
        <v>2280</v>
      </c>
      <c r="H2141" s="93" t="s">
        <v>2865</v>
      </c>
      <c r="I2141" s="94">
        <v>0</v>
      </c>
      <c r="J2141" s="94">
        <v>0</v>
      </c>
      <c r="K2141" s="95">
        <v>1.9970000000000002E-2</v>
      </c>
      <c r="L2141" s="96">
        <v>0.08</v>
      </c>
      <c r="M2141" s="96">
        <f t="shared" si="1761"/>
        <v>0</v>
      </c>
      <c r="N2141" s="96">
        <f t="shared" si="1762"/>
        <v>0</v>
      </c>
      <c r="O2141" s="96" t="s">
        <v>27</v>
      </c>
      <c r="P2141" s="97">
        <v>455228</v>
      </c>
      <c r="Q2141" s="98">
        <f>VLOOKUP(H2141,Devices!$A$2:$C$2077,3,FALSE)</f>
        <v>469806</v>
      </c>
      <c r="R2141" s="94">
        <f t="shared" si="1763"/>
        <v>14578</v>
      </c>
      <c r="S2141" s="94"/>
      <c r="T2141" s="94">
        <f t="shared" si="1764"/>
        <v>14578</v>
      </c>
      <c r="U2141" s="96">
        <f t="shared" si="1765"/>
        <v>291.12266</v>
      </c>
      <c r="V2141" s="99">
        <v>0</v>
      </c>
      <c r="W2141" s="100">
        <v>0</v>
      </c>
      <c r="X2141" s="94">
        <f t="shared" si="1766"/>
        <v>0</v>
      </c>
      <c r="Y2141" s="94"/>
      <c r="Z2141" s="94" t="str">
        <f t="shared" si="1767"/>
        <v>0</v>
      </c>
      <c r="AA2141" s="96">
        <f t="shared" si="1768"/>
        <v>0</v>
      </c>
      <c r="AB2141" s="91">
        <v>291.12266</v>
      </c>
      <c r="AC2141" s="91"/>
    </row>
    <row r="2142" spans="1:29" s="4" customFormat="1" ht="15" customHeight="1">
      <c r="A2142" s="81" t="s">
        <v>2809</v>
      </c>
      <c r="B2142" s="90">
        <v>1052210070</v>
      </c>
      <c r="C2142" s="91">
        <f>SUM(U2142+AA2142)</f>
        <v>3.7943000000000002</v>
      </c>
      <c r="D2142" s="92">
        <v>12355856</v>
      </c>
      <c r="E2142" s="90" t="s">
        <v>2753</v>
      </c>
      <c r="F2142" s="90" t="s">
        <v>2868</v>
      </c>
      <c r="G2142" s="90" t="s">
        <v>2280</v>
      </c>
      <c r="H2142" s="93" t="s">
        <v>2869</v>
      </c>
      <c r="I2142" s="94">
        <v>0</v>
      </c>
      <c r="J2142" s="94">
        <v>0</v>
      </c>
      <c r="K2142" s="95">
        <v>1.9970000000000002E-2</v>
      </c>
      <c r="L2142" s="96">
        <v>0.08</v>
      </c>
      <c r="M2142" s="96">
        <f t="shared" si="1761"/>
        <v>0</v>
      </c>
      <c r="N2142" s="96">
        <f t="shared" si="1762"/>
        <v>0</v>
      </c>
      <c r="O2142" s="96" t="s">
        <v>27</v>
      </c>
      <c r="P2142" s="97">
        <v>1196</v>
      </c>
      <c r="Q2142" s="98">
        <f>VLOOKUP(H2142,Devices!$A$2:$C$2077,3,FALSE)</f>
        <v>1386</v>
      </c>
      <c r="R2142" s="94">
        <f t="shared" si="1763"/>
        <v>190</v>
      </c>
      <c r="S2142" s="94"/>
      <c r="T2142" s="94">
        <f t="shared" si="1764"/>
        <v>190</v>
      </c>
      <c r="U2142" s="96">
        <f t="shared" si="1765"/>
        <v>3.7943000000000002</v>
      </c>
      <c r="V2142" s="99">
        <v>0</v>
      </c>
      <c r="W2142" s="100">
        <v>0</v>
      </c>
      <c r="X2142" s="94">
        <f t="shared" si="1766"/>
        <v>0</v>
      </c>
      <c r="Y2142" s="94"/>
      <c r="Z2142" s="94" t="str">
        <f t="shared" si="1767"/>
        <v>0</v>
      </c>
      <c r="AA2142" s="96">
        <f t="shared" si="1768"/>
        <v>0</v>
      </c>
      <c r="AB2142" s="91">
        <v>3.7943000000000002</v>
      </c>
      <c r="AC2142" s="91"/>
    </row>
    <row r="2143" spans="1:29" s="4" customFormat="1" ht="15" customHeight="1">
      <c r="A2143" s="81" t="s">
        <v>2809</v>
      </c>
      <c r="B2143" s="90">
        <v>1052210100</v>
      </c>
      <c r="C2143" s="91">
        <f>SUM(U2143+AA2143)</f>
        <v>0</v>
      </c>
      <c r="D2143" s="92">
        <v>12355857</v>
      </c>
      <c r="E2143" s="90" t="s">
        <v>2753</v>
      </c>
      <c r="F2143" s="90" t="s">
        <v>2870</v>
      </c>
      <c r="G2143" s="90" t="s">
        <v>2280</v>
      </c>
      <c r="H2143" s="93" t="s">
        <v>2871</v>
      </c>
      <c r="I2143" s="94">
        <v>0</v>
      </c>
      <c r="J2143" s="94">
        <v>0</v>
      </c>
      <c r="K2143" s="95">
        <v>1.9970000000000002E-2</v>
      </c>
      <c r="L2143" s="96">
        <v>0.08</v>
      </c>
      <c r="M2143" s="96">
        <f t="shared" si="1761"/>
        <v>0</v>
      </c>
      <c r="N2143" s="96">
        <f t="shared" si="1762"/>
        <v>0</v>
      </c>
      <c r="O2143" s="96" t="s">
        <v>27</v>
      </c>
      <c r="P2143" s="97">
        <v>10002</v>
      </c>
      <c r="Q2143" s="98">
        <f>VLOOKUP(H2143,Devices!$A$2:$C$2077,3,FALSE)</f>
        <v>10002</v>
      </c>
      <c r="R2143" s="94">
        <f t="shared" si="1763"/>
        <v>0</v>
      </c>
      <c r="S2143" s="94"/>
      <c r="T2143" s="94" t="str">
        <f t="shared" si="1764"/>
        <v>0</v>
      </c>
      <c r="U2143" s="96">
        <f t="shared" si="1765"/>
        <v>0</v>
      </c>
      <c r="V2143" s="99">
        <v>0</v>
      </c>
      <c r="W2143" s="100">
        <v>0</v>
      </c>
      <c r="X2143" s="94">
        <f t="shared" si="1766"/>
        <v>0</v>
      </c>
      <c r="Y2143" s="94"/>
      <c r="Z2143" s="94" t="str">
        <f t="shared" si="1767"/>
        <v>0</v>
      </c>
      <c r="AA2143" s="96">
        <f t="shared" si="1768"/>
        <v>0</v>
      </c>
      <c r="AB2143" s="91">
        <v>0</v>
      </c>
      <c r="AC2143" s="91"/>
    </row>
    <row r="2144" spans="1:29" s="4" customFormat="1" ht="15" customHeight="1">
      <c r="A2144" s="81" t="s">
        <v>3564</v>
      </c>
      <c r="B2144" s="90">
        <v>1052210650</v>
      </c>
      <c r="C2144" s="91">
        <f>SUM(U2144+AA2144)</f>
        <v>19.151230000000002</v>
      </c>
      <c r="D2144" s="92">
        <v>12356114</v>
      </c>
      <c r="E2144" s="90" t="s">
        <v>2753</v>
      </c>
      <c r="F2144" s="90" t="s">
        <v>3565</v>
      </c>
      <c r="G2144" s="90" t="s">
        <v>2280</v>
      </c>
      <c r="H2144" s="93" t="s">
        <v>3566</v>
      </c>
      <c r="I2144" s="94">
        <v>0</v>
      </c>
      <c r="J2144" s="94">
        <v>0</v>
      </c>
      <c r="K2144" s="95">
        <v>1.9970000000000002E-2</v>
      </c>
      <c r="L2144" s="96">
        <v>0.08</v>
      </c>
      <c r="M2144" s="96">
        <f t="shared" si="1761"/>
        <v>0</v>
      </c>
      <c r="N2144" s="96">
        <f t="shared" si="1762"/>
        <v>0</v>
      </c>
      <c r="O2144" s="96" t="s">
        <v>27</v>
      </c>
      <c r="P2144" s="97">
        <v>56078</v>
      </c>
      <c r="Q2144" s="98">
        <f>VLOOKUP(H2144,Devices!$A$2:$C$2077,3,FALSE)</f>
        <v>57037</v>
      </c>
      <c r="R2144" s="94">
        <f t="shared" si="1763"/>
        <v>959</v>
      </c>
      <c r="S2144" s="94"/>
      <c r="T2144" s="94">
        <f t="shared" si="1764"/>
        <v>959</v>
      </c>
      <c r="U2144" s="96">
        <f t="shared" si="1765"/>
        <v>19.151230000000002</v>
      </c>
      <c r="V2144" s="99">
        <v>0</v>
      </c>
      <c r="W2144" s="100">
        <v>0</v>
      </c>
      <c r="X2144" s="94">
        <f t="shared" si="1766"/>
        <v>0</v>
      </c>
      <c r="Y2144" s="94"/>
      <c r="Z2144" s="94" t="str">
        <f t="shared" si="1767"/>
        <v>0</v>
      </c>
      <c r="AA2144" s="96">
        <f t="shared" si="1768"/>
        <v>0</v>
      </c>
      <c r="AB2144" s="91">
        <v>19.151230000000002</v>
      </c>
      <c r="AC2144" s="91"/>
    </row>
    <row r="2145" spans="1:29" s="4" customFormat="1" ht="15" customHeight="1">
      <c r="A2145" s="81" t="s">
        <v>3567</v>
      </c>
      <c r="B2145" s="90">
        <v>1052210270</v>
      </c>
      <c r="C2145" s="91">
        <f>SUM(U2145+AA2145)</f>
        <v>192.21125000000001</v>
      </c>
      <c r="D2145" s="92">
        <v>12355846</v>
      </c>
      <c r="E2145" s="90" t="s">
        <v>2753</v>
      </c>
      <c r="F2145" s="90" t="s">
        <v>2862</v>
      </c>
      <c r="G2145" s="90" t="s">
        <v>2280</v>
      </c>
      <c r="H2145" s="93" t="s">
        <v>2867</v>
      </c>
      <c r="I2145" s="94">
        <v>0</v>
      </c>
      <c r="J2145" s="94">
        <v>0</v>
      </c>
      <c r="K2145" s="95">
        <v>1.9970000000000002E-2</v>
      </c>
      <c r="L2145" s="96">
        <v>0.08</v>
      </c>
      <c r="M2145" s="96">
        <f t="shared" si="1761"/>
        <v>0</v>
      </c>
      <c r="N2145" s="96">
        <f t="shared" si="1762"/>
        <v>0</v>
      </c>
      <c r="O2145" s="96" t="s">
        <v>27</v>
      </c>
      <c r="P2145" s="97">
        <v>330199</v>
      </c>
      <c r="Q2145" s="98">
        <f>VLOOKUP(H2145,Devices!$A$2:$C$2077,3,FALSE)</f>
        <v>339824</v>
      </c>
      <c r="R2145" s="94">
        <f t="shared" si="1763"/>
        <v>9625</v>
      </c>
      <c r="S2145" s="94"/>
      <c r="T2145" s="94">
        <f t="shared" si="1764"/>
        <v>9625</v>
      </c>
      <c r="U2145" s="96">
        <f t="shared" si="1765"/>
        <v>192.21125000000001</v>
      </c>
      <c r="V2145" s="99">
        <v>0</v>
      </c>
      <c r="W2145" s="100">
        <v>0</v>
      </c>
      <c r="X2145" s="94">
        <f t="shared" si="1766"/>
        <v>0</v>
      </c>
      <c r="Y2145" s="94"/>
      <c r="Z2145" s="94" t="str">
        <f t="shared" si="1767"/>
        <v>0</v>
      </c>
      <c r="AA2145" s="96">
        <f t="shared" si="1768"/>
        <v>0</v>
      </c>
      <c r="AB2145" s="91">
        <v>192.21125000000001</v>
      </c>
      <c r="AC2145" s="91"/>
    </row>
    <row r="2146" spans="1:29" s="4" customFormat="1" ht="15" customHeight="1">
      <c r="A2146" s="81" t="s">
        <v>3956</v>
      </c>
      <c r="B2146" s="90">
        <v>1052210000</v>
      </c>
      <c r="C2146" s="91">
        <f>SUM(U2146+AA2146)</f>
        <v>1346.8214300000002</v>
      </c>
      <c r="D2146" s="92">
        <v>13306589</v>
      </c>
      <c r="E2146" s="90" t="s">
        <v>2753</v>
      </c>
      <c r="F2146" s="90" t="s">
        <v>2962</v>
      </c>
      <c r="G2146" s="90" t="s">
        <v>3423</v>
      </c>
      <c r="H2146" s="93" t="s">
        <v>3957</v>
      </c>
      <c r="I2146" s="94">
        <v>0</v>
      </c>
      <c r="J2146" s="94">
        <v>0</v>
      </c>
      <c r="K2146" s="95">
        <v>1.9970000000000002E-2</v>
      </c>
      <c r="L2146" s="96">
        <v>0.08</v>
      </c>
      <c r="M2146" s="96">
        <f t="shared" si="1761"/>
        <v>0</v>
      </c>
      <c r="N2146" s="96">
        <f t="shared" si="1762"/>
        <v>0</v>
      </c>
      <c r="O2146" s="96" t="s">
        <v>27</v>
      </c>
      <c r="P2146" s="97">
        <v>188030</v>
      </c>
      <c r="Q2146" s="98">
        <f>VLOOKUP(H2146,Devices!$A$2:$C$2077,3,FALSE)</f>
        <v>194649</v>
      </c>
      <c r="R2146" s="94">
        <f t="shared" si="1763"/>
        <v>6619</v>
      </c>
      <c r="S2146" s="94"/>
      <c r="T2146" s="94">
        <f t="shared" si="1764"/>
        <v>6619</v>
      </c>
      <c r="U2146" s="96">
        <f t="shared" si="1765"/>
        <v>132.18143000000001</v>
      </c>
      <c r="V2146" s="99">
        <v>370260</v>
      </c>
      <c r="W2146" s="100">
        <f>VLOOKUP(H2146,Devices!$A$2:$D$2077,4,FALSE)</f>
        <v>385443</v>
      </c>
      <c r="X2146" s="94">
        <f t="shared" si="1766"/>
        <v>15183</v>
      </c>
      <c r="Y2146" s="94"/>
      <c r="Z2146" s="94">
        <f t="shared" si="1767"/>
        <v>15183</v>
      </c>
      <c r="AA2146" s="96">
        <f t="shared" si="1768"/>
        <v>1214.6400000000001</v>
      </c>
      <c r="AB2146" s="91">
        <v>1346.8214300000002</v>
      </c>
      <c r="AC2146" s="91"/>
    </row>
    <row r="2147" spans="1:29" s="4" customFormat="1" ht="15" customHeight="1">
      <c r="A2147" s="81" t="s">
        <v>4485</v>
      </c>
      <c r="B2147" s="90">
        <v>1052210980</v>
      </c>
      <c r="C2147" s="91">
        <f>SUM(O2147+U2147+AA2147)</f>
        <v>83</v>
      </c>
      <c r="D2147" s="92">
        <v>12356241</v>
      </c>
      <c r="E2147" s="90" t="s">
        <v>2753</v>
      </c>
      <c r="F2147" s="90" t="s">
        <v>4486</v>
      </c>
      <c r="G2147" s="90" t="s">
        <v>2280</v>
      </c>
      <c r="H2147" s="93" t="s">
        <v>4451</v>
      </c>
      <c r="I2147" s="94">
        <v>4000</v>
      </c>
      <c r="J2147" s="94">
        <v>0</v>
      </c>
      <c r="K2147" s="95">
        <v>2.0750000000000001E-2</v>
      </c>
      <c r="L2147" s="96">
        <v>0.08</v>
      </c>
      <c r="M2147" s="96">
        <f t="shared" ref="M2147:N2151" si="1769">I2147*K2147</f>
        <v>83</v>
      </c>
      <c r="N2147" s="96">
        <f t="shared" si="1769"/>
        <v>0</v>
      </c>
      <c r="O2147" s="96">
        <f>M2147+N2147</f>
        <v>83</v>
      </c>
      <c r="P2147" s="443">
        <v>22322</v>
      </c>
      <c r="Q2147" s="98">
        <f>VLOOKUP(H2147,Devices!$A$2:$C$2077,3,FALSE)</f>
        <v>23654</v>
      </c>
      <c r="R2147" s="94">
        <f t="shared" ref="R2147:R2152" si="1770">Q2147-P2147</f>
        <v>1332</v>
      </c>
      <c r="S2147" s="94" t="str">
        <f>IF(R2147-I2147&gt;0, R2147-I2147,"0")</f>
        <v>0</v>
      </c>
      <c r="T2147" s="94"/>
      <c r="U2147" s="96">
        <f>IF(S2147&gt;0,S2147*K2147,"0")</f>
        <v>0</v>
      </c>
      <c r="V2147" s="157">
        <v>0</v>
      </c>
      <c r="W2147" s="100">
        <v>0</v>
      </c>
      <c r="X2147" s="94">
        <f t="shared" ref="X2147:X2152" si="1771">W2147-V2147</f>
        <v>0</v>
      </c>
      <c r="Y2147" s="94" t="str">
        <f>IF(X2147-J2147&gt;0,X2147-J2147,"0")</f>
        <v>0</v>
      </c>
      <c r="Z2147" s="94"/>
      <c r="AA2147" s="96">
        <f>IF(Y2147&gt;0,Y2147*L2147,"0")</f>
        <v>0</v>
      </c>
      <c r="AB2147" s="91">
        <v>83</v>
      </c>
      <c r="AC2147" s="91"/>
    </row>
    <row r="2148" spans="1:29" s="4" customFormat="1" ht="15" customHeight="1">
      <c r="A2148" s="81" t="s">
        <v>4696</v>
      </c>
      <c r="B2148" s="90">
        <v>1052210990</v>
      </c>
      <c r="C2148" s="91">
        <f>SUM(U2148+AA2148)</f>
        <v>573.73810000000003</v>
      </c>
      <c r="D2148" s="92">
        <v>13633409</v>
      </c>
      <c r="E2148" s="90" t="s">
        <v>2753</v>
      </c>
      <c r="F2148" s="90" t="s">
        <v>3015</v>
      </c>
      <c r="G2148" s="90" t="s">
        <v>2348</v>
      </c>
      <c r="H2148" s="93" t="s">
        <v>4643</v>
      </c>
      <c r="I2148" s="94">
        <v>0</v>
      </c>
      <c r="J2148" s="94">
        <v>0</v>
      </c>
      <c r="K2148" s="95">
        <v>1.9970000000000002E-2</v>
      </c>
      <c r="L2148" s="96">
        <v>0.08</v>
      </c>
      <c r="M2148" s="96">
        <f t="shared" si="1769"/>
        <v>0</v>
      </c>
      <c r="N2148" s="96">
        <f t="shared" si="1769"/>
        <v>0</v>
      </c>
      <c r="O2148" s="96" t="s">
        <v>27</v>
      </c>
      <c r="P2148" s="97">
        <v>655275</v>
      </c>
      <c r="Q2148" s="98">
        <f>VLOOKUP(H2148,Devices!$A$2:$C$2077,3,FALSE)</f>
        <v>684005</v>
      </c>
      <c r="R2148" s="94">
        <f t="shared" si="1770"/>
        <v>28730</v>
      </c>
      <c r="S2148" s="94"/>
      <c r="T2148" s="94">
        <f>IF(R2148-I2148&gt;0, R2148-I2148,"0")</f>
        <v>28730</v>
      </c>
      <c r="U2148" s="96">
        <f>IF(T2148&gt;0,T2148*K2148,"0")</f>
        <v>573.73810000000003</v>
      </c>
      <c r="V2148" s="99">
        <v>0</v>
      </c>
      <c r="W2148" s="100">
        <f>VLOOKUP(H2148,Devices!$A$2:$D$2077,4,FALSE)</f>
        <v>0</v>
      </c>
      <c r="X2148" s="94">
        <f t="shared" si="1771"/>
        <v>0</v>
      </c>
      <c r="Y2148" s="94"/>
      <c r="Z2148" s="94" t="str">
        <f>IF(X2148-J2148&gt;0,X2148-J2148,"0")</f>
        <v>0</v>
      </c>
      <c r="AA2148" s="96">
        <f>IF(Z2148&gt;0,Z2148*L2148,"0")</f>
        <v>0</v>
      </c>
      <c r="AB2148" s="91">
        <v>573.73810000000003</v>
      </c>
      <c r="AC2148" s="91"/>
    </row>
    <row r="2149" spans="1:29" s="4" customFormat="1" ht="15" customHeight="1">
      <c r="A2149" s="81" t="s">
        <v>4697</v>
      </c>
      <c r="B2149" s="666">
        <v>1052210090</v>
      </c>
      <c r="C2149" s="91">
        <f>SUM(O2149+U2149+AA2149)</f>
        <v>124.5</v>
      </c>
      <c r="D2149" s="92">
        <v>12356294</v>
      </c>
      <c r="E2149" s="90" t="s">
        <v>2753</v>
      </c>
      <c r="F2149" s="90" t="s">
        <v>4719</v>
      </c>
      <c r="G2149" s="90" t="s">
        <v>2200</v>
      </c>
      <c r="H2149" s="93" t="s">
        <v>4639</v>
      </c>
      <c r="I2149" s="94">
        <v>6000</v>
      </c>
      <c r="J2149" s="94">
        <v>0</v>
      </c>
      <c r="K2149" s="95">
        <v>2.0750000000000001E-2</v>
      </c>
      <c r="L2149" s="96">
        <v>0.08</v>
      </c>
      <c r="M2149" s="96">
        <f t="shared" si="1769"/>
        <v>124.5</v>
      </c>
      <c r="N2149" s="96">
        <f t="shared" si="1769"/>
        <v>0</v>
      </c>
      <c r="O2149" s="96">
        <f>M2149+N2149</f>
        <v>124.5</v>
      </c>
      <c r="P2149" s="443">
        <v>75884</v>
      </c>
      <c r="Q2149" s="98">
        <f>VLOOKUP(H2149,Devices!$A$2:$C$2077,3,FALSE)</f>
        <v>80907</v>
      </c>
      <c r="R2149" s="94">
        <f t="shared" si="1770"/>
        <v>5023</v>
      </c>
      <c r="S2149" s="94" t="str">
        <f>IF(R2149-I2149&gt;0, R2149-I2149,"0")</f>
        <v>0</v>
      </c>
      <c r="T2149" s="94"/>
      <c r="U2149" s="96">
        <f>IF(S2149&gt;0,S2149*K2149,"0")</f>
        <v>0</v>
      </c>
      <c r="V2149" s="157">
        <v>0</v>
      </c>
      <c r="W2149" s="100">
        <v>0</v>
      </c>
      <c r="X2149" s="94">
        <f t="shared" si="1771"/>
        <v>0</v>
      </c>
      <c r="Y2149" s="94" t="str">
        <f>IF(X2149-J2149&gt;0,X2149-J2149,"0")</f>
        <v>0</v>
      </c>
      <c r="Z2149" s="94"/>
      <c r="AA2149" s="96">
        <f>IF(Y2149&gt;0,Y2149*L2149,"0")</f>
        <v>0</v>
      </c>
      <c r="AB2149" s="91">
        <v>124.5</v>
      </c>
      <c r="AC2149" s="91"/>
    </row>
    <row r="2150" spans="1:29" s="4" customFormat="1" ht="15" customHeight="1">
      <c r="A2150" s="81" t="s">
        <v>4697</v>
      </c>
      <c r="B2150" s="666">
        <v>1052210560</v>
      </c>
      <c r="C2150" s="91">
        <f>SUM(O2150+U2150+AA2150)</f>
        <v>83</v>
      </c>
      <c r="D2150" s="92">
        <v>12356295</v>
      </c>
      <c r="E2150" s="90" t="s">
        <v>2753</v>
      </c>
      <c r="F2150" s="90" t="s">
        <v>4698</v>
      </c>
      <c r="G2150" s="90" t="s">
        <v>2280</v>
      </c>
      <c r="H2150" s="93" t="s">
        <v>4699</v>
      </c>
      <c r="I2150" s="94">
        <v>4000</v>
      </c>
      <c r="J2150" s="94">
        <v>0</v>
      </c>
      <c r="K2150" s="95">
        <v>2.0750000000000001E-2</v>
      </c>
      <c r="L2150" s="96">
        <v>0.08</v>
      </c>
      <c r="M2150" s="96">
        <f t="shared" si="1769"/>
        <v>83</v>
      </c>
      <c r="N2150" s="96">
        <f t="shared" si="1769"/>
        <v>0</v>
      </c>
      <c r="O2150" s="96">
        <f>M2150+N2150</f>
        <v>83</v>
      </c>
      <c r="P2150" s="443">
        <v>9424</v>
      </c>
      <c r="Q2150" s="98">
        <f>VLOOKUP(H2150,[1]Billing!$I$2:$S$2302,11,FALSE)</f>
        <v>10085</v>
      </c>
      <c r="R2150" s="94">
        <f t="shared" si="1770"/>
        <v>661</v>
      </c>
      <c r="S2150" s="94" t="str">
        <f>IF(R2150-I2150&gt;0, R2150-I2150,"0")</f>
        <v>0</v>
      </c>
      <c r="T2150" s="94"/>
      <c r="U2150" s="96">
        <f>IF(S2150&gt;0,S2150*K2150,"0")</f>
        <v>0</v>
      </c>
      <c r="V2150" s="157">
        <v>0</v>
      </c>
      <c r="W2150" s="100">
        <f>VLOOKUP(H2150,[1]Billing!$I$2:$Y$2302,17,FALSE)</f>
        <v>0</v>
      </c>
      <c r="X2150" s="94">
        <f t="shared" si="1771"/>
        <v>0</v>
      </c>
      <c r="Y2150" s="94" t="str">
        <f>IF(X2150-J2150&gt;0,X2150-J2150,"0")</f>
        <v>0</v>
      </c>
      <c r="Z2150" s="94"/>
      <c r="AA2150" s="96">
        <f>IF(Y2150&gt;0,Y2150*L2150,"0")</f>
        <v>0</v>
      </c>
      <c r="AB2150" s="91">
        <v>83</v>
      </c>
      <c r="AC2150" s="91"/>
    </row>
    <row r="2151" spans="1:29" s="4" customFormat="1" ht="15" customHeight="1">
      <c r="A2151" s="81" t="s">
        <v>4700</v>
      </c>
      <c r="B2151" s="90">
        <v>1052210350</v>
      </c>
      <c r="C2151" s="91">
        <f>SUM(U2151+AA2151)</f>
        <v>29.695390000000003</v>
      </c>
      <c r="D2151" s="92">
        <v>12356298</v>
      </c>
      <c r="E2151" s="90" t="s">
        <v>2753</v>
      </c>
      <c r="F2151" s="90" t="s">
        <v>2814</v>
      </c>
      <c r="G2151" s="90" t="s">
        <v>2200</v>
      </c>
      <c r="H2151" s="93" t="s">
        <v>4701</v>
      </c>
      <c r="I2151" s="94">
        <v>0</v>
      </c>
      <c r="J2151" s="94">
        <v>0</v>
      </c>
      <c r="K2151" s="95">
        <v>1.9970000000000002E-2</v>
      </c>
      <c r="L2151" s="96">
        <v>0.08</v>
      </c>
      <c r="M2151" s="96">
        <f t="shared" si="1769"/>
        <v>0</v>
      </c>
      <c r="N2151" s="96">
        <f t="shared" si="1769"/>
        <v>0</v>
      </c>
      <c r="O2151" s="96" t="s">
        <v>27</v>
      </c>
      <c r="P2151" s="97">
        <v>150288</v>
      </c>
      <c r="Q2151" s="98">
        <f>VLOOKUP(H2151,Devices!$A$2:$C$2077,3,FALSE)</f>
        <v>151775</v>
      </c>
      <c r="R2151" s="94">
        <f t="shared" si="1770"/>
        <v>1487</v>
      </c>
      <c r="S2151" s="94"/>
      <c r="T2151" s="94">
        <f t="shared" ref="T2151:T2156" si="1772">IF(R2151-I2151&gt;0, R2151-I2151,"0")</f>
        <v>1487</v>
      </c>
      <c r="U2151" s="96">
        <f t="shared" ref="U2151:U2156" si="1773">IF(T2151&gt;0,T2151*K2151,"0")</f>
        <v>29.695390000000003</v>
      </c>
      <c r="V2151" s="99">
        <v>0</v>
      </c>
      <c r="W2151" s="100">
        <v>0</v>
      </c>
      <c r="X2151" s="94">
        <f t="shared" si="1771"/>
        <v>0</v>
      </c>
      <c r="Y2151" s="94"/>
      <c r="Z2151" s="94" t="str">
        <f t="shared" ref="Z2151:Z2156" si="1774">IF(X2151-J2151&gt;0,X2151-J2151,"0")</f>
        <v>0</v>
      </c>
      <c r="AA2151" s="96">
        <f t="shared" ref="AA2151:AA2156" si="1775">IF(Z2151&gt;0,Z2151*L2151,"0")</f>
        <v>0</v>
      </c>
      <c r="AB2151" s="91">
        <v>29.695390000000003</v>
      </c>
      <c r="AC2151" s="91"/>
    </row>
    <row r="2152" spans="1:29" s="4" customFormat="1" ht="15" customHeight="1">
      <c r="A2152" s="81" t="s">
        <v>5118</v>
      </c>
      <c r="B2152" s="90">
        <v>1052210320</v>
      </c>
      <c r="C2152" s="91">
        <f>SUM(U2152+AA2152)</f>
        <v>247.78776000000002</v>
      </c>
      <c r="D2152" s="92">
        <v>12356398</v>
      </c>
      <c r="E2152" s="90" t="s">
        <v>2753</v>
      </c>
      <c r="F2152" s="90" t="s">
        <v>2825</v>
      </c>
      <c r="G2152" s="90" t="s">
        <v>2200</v>
      </c>
      <c r="H2152" s="93" t="s">
        <v>5064</v>
      </c>
      <c r="I2152" s="94">
        <v>0</v>
      </c>
      <c r="J2152" s="94">
        <v>0</v>
      </c>
      <c r="K2152" s="95">
        <v>1.9970000000000002E-2</v>
      </c>
      <c r="L2152" s="96">
        <v>0.08</v>
      </c>
      <c r="M2152" s="96">
        <f t="shared" ref="M2152:N2154" si="1776">I2152*K2152</f>
        <v>0</v>
      </c>
      <c r="N2152" s="96">
        <f t="shared" si="1776"/>
        <v>0</v>
      </c>
      <c r="O2152" s="96" t="s">
        <v>27</v>
      </c>
      <c r="P2152" s="97">
        <v>127371</v>
      </c>
      <c r="Q2152" s="98">
        <f>VLOOKUP(H2152,Devices!$A$2:$C$2077,3,FALSE)</f>
        <v>139779</v>
      </c>
      <c r="R2152" s="94">
        <f t="shared" si="1770"/>
        <v>12408</v>
      </c>
      <c r="S2152" s="94"/>
      <c r="T2152" s="94">
        <f t="shared" si="1772"/>
        <v>12408</v>
      </c>
      <c r="U2152" s="96">
        <f t="shared" si="1773"/>
        <v>247.78776000000002</v>
      </c>
      <c r="V2152" s="99">
        <v>0</v>
      </c>
      <c r="W2152" s="100">
        <v>0</v>
      </c>
      <c r="X2152" s="94">
        <f t="shared" si="1771"/>
        <v>0</v>
      </c>
      <c r="Y2152" s="94"/>
      <c r="Z2152" s="94" t="str">
        <f t="shared" si="1774"/>
        <v>0</v>
      </c>
      <c r="AA2152" s="96">
        <f t="shared" si="1775"/>
        <v>0</v>
      </c>
      <c r="AB2152" s="91">
        <v>247.78776000000002</v>
      </c>
      <c r="AC2152" s="91"/>
    </row>
    <row r="2153" spans="1:29" s="4" customFormat="1" ht="15" customHeight="1">
      <c r="A2153" s="81" t="s">
        <v>5355</v>
      </c>
      <c r="B2153" s="90">
        <v>1052210270</v>
      </c>
      <c r="C2153" s="91">
        <f>SUM(U2153+AA2153)</f>
        <v>100.96832000000001</v>
      </c>
      <c r="D2153" s="92">
        <v>12356442</v>
      </c>
      <c r="E2153" s="90" t="s">
        <v>2753</v>
      </c>
      <c r="F2153" s="90" t="s">
        <v>2866</v>
      </c>
      <c r="G2153" s="90" t="s">
        <v>2280</v>
      </c>
      <c r="H2153" s="93" t="s">
        <v>5306</v>
      </c>
      <c r="I2153" s="94">
        <v>0</v>
      </c>
      <c r="J2153" s="94">
        <v>0</v>
      </c>
      <c r="K2153" s="95">
        <v>1.9970000000000002E-2</v>
      </c>
      <c r="L2153" s="96">
        <v>0.08</v>
      </c>
      <c r="M2153" s="96">
        <f t="shared" si="1776"/>
        <v>0</v>
      </c>
      <c r="N2153" s="96">
        <f t="shared" si="1776"/>
        <v>0</v>
      </c>
      <c r="O2153" s="96" t="s">
        <v>27</v>
      </c>
      <c r="P2153" s="97">
        <v>51061</v>
      </c>
      <c r="Q2153" s="98">
        <f>VLOOKUP(H2153,Devices!$A$2:$C$2077,3,FALSE)</f>
        <v>56117</v>
      </c>
      <c r="R2153" s="94">
        <f>Q2153-P2153</f>
        <v>5056</v>
      </c>
      <c r="S2153" s="94"/>
      <c r="T2153" s="94">
        <f t="shared" si="1772"/>
        <v>5056</v>
      </c>
      <c r="U2153" s="96">
        <f t="shared" si="1773"/>
        <v>100.96832000000001</v>
      </c>
      <c r="V2153" s="99">
        <v>0</v>
      </c>
      <c r="W2153" s="100">
        <v>0</v>
      </c>
      <c r="X2153" s="94">
        <f>W2153-V2153</f>
        <v>0</v>
      </c>
      <c r="Y2153" s="94"/>
      <c r="Z2153" s="94" t="str">
        <f t="shared" si="1774"/>
        <v>0</v>
      </c>
      <c r="AA2153" s="96">
        <f t="shared" si="1775"/>
        <v>0</v>
      </c>
      <c r="AB2153" s="91">
        <v>100.96832000000001</v>
      </c>
      <c r="AC2153" s="91"/>
    </row>
    <row r="2154" spans="1:29" s="4" customFormat="1" ht="15" customHeight="1">
      <c r="A2154" s="81" t="s">
        <v>5356</v>
      </c>
      <c r="B2154" s="90">
        <v>1052210400</v>
      </c>
      <c r="C2154" s="91">
        <f>SUM(U2154+AA2154)</f>
        <v>1.3779300000000001</v>
      </c>
      <c r="D2154" s="92">
        <v>12356315</v>
      </c>
      <c r="E2154" s="90" t="s">
        <v>2753</v>
      </c>
      <c r="F2154" s="90" t="s">
        <v>5357</v>
      </c>
      <c r="G2154" s="90" t="s">
        <v>2280</v>
      </c>
      <c r="H2154" s="93" t="s">
        <v>4788</v>
      </c>
      <c r="I2154" s="94">
        <v>0</v>
      </c>
      <c r="J2154" s="94">
        <v>0</v>
      </c>
      <c r="K2154" s="95">
        <v>1.9970000000000002E-2</v>
      </c>
      <c r="L2154" s="96">
        <v>0.08</v>
      </c>
      <c r="M2154" s="96">
        <f t="shared" si="1776"/>
        <v>0</v>
      </c>
      <c r="N2154" s="96">
        <f t="shared" si="1776"/>
        <v>0</v>
      </c>
      <c r="O2154" s="96" t="s">
        <v>27</v>
      </c>
      <c r="P2154" s="97">
        <v>3311</v>
      </c>
      <c r="Q2154" s="98">
        <f>VLOOKUP(H2154,[1]Billing!$I$2:$S$2302,11,FALSE)</f>
        <v>3380</v>
      </c>
      <c r="R2154" s="94">
        <f>Q2154-P2154</f>
        <v>69</v>
      </c>
      <c r="S2154" s="94"/>
      <c r="T2154" s="94">
        <f t="shared" si="1772"/>
        <v>69</v>
      </c>
      <c r="U2154" s="96">
        <f t="shared" si="1773"/>
        <v>1.3779300000000001</v>
      </c>
      <c r="V2154" s="99">
        <v>0</v>
      </c>
      <c r="W2154" s="100">
        <f>VLOOKUP(H2154,[1]Billing!$I$2:$Y$2302,17,FALSE)</f>
        <v>0</v>
      </c>
      <c r="X2154" s="94">
        <f>W2154-V2154</f>
        <v>0</v>
      </c>
      <c r="Y2154" s="94"/>
      <c r="Z2154" s="94" t="str">
        <f t="shared" si="1774"/>
        <v>0</v>
      </c>
      <c r="AA2154" s="96">
        <f t="shared" si="1775"/>
        <v>0</v>
      </c>
      <c r="AB2154" s="91">
        <v>1.3779300000000001</v>
      </c>
      <c r="AC2154" s="91"/>
    </row>
    <row r="2155" spans="1:29" s="4" customFormat="1" ht="15" customHeight="1">
      <c r="A2155" s="81" t="s">
        <v>5411</v>
      </c>
      <c r="B2155" s="90">
        <v>1052210980</v>
      </c>
      <c r="C2155" s="91">
        <f>SUM(U2155+AA2155)</f>
        <v>5.7913000000000006</v>
      </c>
      <c r="D2155" s="92">
        <v>12356450</v>
      </c>
      <c r="E2155" s="90" t="s">
        <v>2753</v>
      </c>
      <c r="F2155" s="90" t="s">
        <v>5412</v>
      </c>
      <c r="G2155" s="90" t="s">
        <v>2280</v>
      </c>
      <c r="H2155" s="93" t="s">
        <v>5413</v>
      </c>
      <c r="I2155" s="94">
        <v>0</v>
      </c>
      <c r="J2155" s="94">
        <v>0</v>
      </c>
      <c r="K2155" s="95">
        <v>1.9970000000000002E-2</v>
      </c>
      <c r="L2155" s="96">
        <v>0.08</v>
      </c>
      <c r="M2155" s="96">
        <f t="shared" ref="M2155" si="1777">I2155*K2155</f>
        <v>0</v>
      </c>
      <c r="N2155" s="96">
        <f t="shared" ref="N2155" si="1778">J2155*L2155</f>
        <v>0</v>
      </c>
      <c r="O2155" s="96" t="s">
        <v>27</v>
      </c>
      <c r="P2155" s="97">
        <v>3366</v>
      </c>
      <c r="Q2155" s="98">
        <f>VLOOKUP(H2155,Devices!$A$2:$C$2077,3,FALSE)</f>
        <v>3656</v>
      </c>
      <c r="R2155" s="94">
        <f>Q2155-P2155</f>
        <v>290</v>
      </c>
      <c r="S2155" s="94"/>
      <c r="T2155" s="94">
        <f t="shared" si="1772"/>
        <v>290</v>
      </c>
      <c r="U2155" s="96">
        <f t="shared" si="1773"/>
        <v>5.7913000000000006</v>
      </c>
      <c r="V2155" s="99">
        <v>0</v>
      </c>
      <c r="W2155" s="100">
        <v>0</v>
      </c>
      <c r="X2155" s="94">
        <f>W2155-V2155</f>
        <v>0</v>
      </c>
      <c r="Y2155" s="94"/>
      <c r="Z2155" s="94" t="str">
        <f t="shared" si="1774"/>
        <v>0</v>
      </c>
      <c r="AA2155" s="96">
        <f t="shared" si="1775"/>
        <v>0</v>
      </c>
      <c r="AB2155" s="91">
        <v>5.7913000000000006</v>
      </c>
      <c r="AC2155" s="91"/>
    </row>
    <row r="2156" spans="1:29" s="4" customFormat="1" ht="15" customHeight="1">
      <c r="A2156" s="81" t="s">
        <v>5677</v>
      </c>
      <c r="B2156" s="90">
        <v>1052210990</v>
      </c>
      <c r="C2156" s="91">
        <f>SUM(U2156+AA2156)</f>
        <v>1824.2979800000001</v>
      </c>
      <c r="D2156" s="92">
        <v>13867678</v>
      </c>
      <c r="E2156" s="90" t="s">
        <v>2753</v>
      </c>
      <c r="F2156" s="90" t="s">
        <v>3109</v>
      </c>
      <c r="G2156" s="90" t="s">
        <v>5408</v>
      </c>
      <c r="H2156" s="93" t="s">
        <v>5630</v>
      </c>
      <c r="I2156" s="94">
        <v>0</v>
      </c>
      <c r="J2156" s="94">
        <v>0</v>
      </c>
      <c r="K2156" s="95">
        <v>1.9970000000000002E-2</v>
      </c>
      <c r="L2156" s="96">
        <v>0.08</v>
      </c>
      <c r="M2156" s="96">
        <f>I2156*K2156</f>
        <v>0</v>
      </c>
      <c r="N2156" s="96">
        <f>J2156*L2156</f>
        <v>0</v>
      </c>
      <c r="O2156" s="96" t="s">
        <v>27</v>
      </c>
      <c r="P2156" s="97">
        <v>76661</v>
      </c>
      <c r="Q2156" s="98">
        <f>VLOOKUP(H2156,Devices!$A$2:$C$2077,3,FALSE)</f>
        <v>89395</v>
      </c>
      <c r="R2156" s="94">
        <f>Q2156-P2156</f>
        <v>12734</v>
      </c>
      <c r="S2156" s="94"/>
      <c r="T2156" s="94">
        <f t="shared" si="1772"/>
        <v>12734</v>
      </c>
      <c r="U2156" s="96">
        <f t="shared" si="1773"/>
        <v>254.29798000000002</v>
      </c>
      <c r="V2156" s="99">
        <v>94889</v>
      </c>
      <c r="W2156" s="100">
        <f>VLOOKUP(H2156,Devices!$A$2:$D$2077,4,FALSE)</f>
        <v>114514</v>
      </c>
      <c r="X2156" s="94">
        <f>W2156-V2156</f>
        <v>19625</v>
      </c>
      <c r="Y2156" s="94"/>
      <c r="Z2156" s="94">
        <f t="shared" si="1774"/>
        <v>19625</v>
      </c>
      <c r="AA2156" s="96">
        <f t="shared" si="1775"/>
        <v>1570</v>
      </c>
      <c r="AB2156" s="91">
        <v>1824.2979800000001</v>
      </c>
      <c r="AC2156" s="91"/>
    </row>
    <row r="2157" spans="1:29" s="4" customFormat="1" ht="15" customHeight="1">
      <c r="A2157" s="81" t="s">
        <v>5677</v>
      </c>
      <c r="B2157" s="90">
        <v>1052210990</v>
      </c>
      <c r="C2157" s="91">
        <f>SUM(U2157+AA2157)</f>
        <v>121.02707000000001</v>
      </c>
      <c r="D2157" s="92">
        <v>12355823</v>
      </c>
      <c r="E2157" s="90" t="s">
        <v>2753</v>
      </c>
      <c r="F2157" s="90" t="s">
        <v>3196</v>
      </c>
      <c r="G2157" s="90" t="s">
        <v>1971</v>
      </c>
      <c r="H2157" s="93" t="s">
        <v>2780</v>
      </c>
      <c r="I2157" s="94">
        <v>0</v>
      </c>
      <c r="J2157" s="94">
        <v>0</v>
      </c>
      <c r="K2157" s="95">
        <v>1.9970000000000002E-2</v>
      </c>
      <c r="L2157" s="96">
        <v>0.08</v>
      </c>
      <c r="M2157" s="96">
        <f>I2157*K2157</f>
        <v>0</v>
      </c>
      <c r="N2157" s="96">
        <f>J2157*L2157</f>
        <v>0</v>
      </c>
      <c r="O2157" s="96" t="s">
        <v>27</v>
      </c>
      <c r="P2157" s="97">
        <v>112044</v>
      </c>
      <c r="Q2157" s="98">
        <f>VLOOKUP(H2157,Devices!$A$2:$C$2077,3,FALSE)</f>
        <v>114475</v>
      </c>
      <c r="R2157" s="94">
        <f>Q2157-P2157</f>
        <v>2431</v>
      </c>
      <c r="S2157" s="94"/>
      <c r="T2157" s="94">
        <f>IF(R2157-I2157&gt;0, R2157-I2157,"0")</f>
        <v>2431</v>
      </c>
      <c r="U2157" s="96">
        <f>IF(T2157&gt;0,T2157*K2157,"0")</f>
        <v>48.547070000000005</v>
      </c>
      <c r="V2157" s="99">
        <v>49794</v>
      </c>
      <c r="W2157" s="100">
        <f>VLOOKUP(H2157,Devices!$A$2:$D$2077,4,FALSE)</f>
        <v>50700</v>
      </c>
      <c r="X2157" s="94">
        <f>W2157-V2157</f>
        <v>906</v>
      </c>
      <c r="Y2157" s="94"/>
      <c r="Z2157" s="94">
        <f>IF(X2157-J2157&gt;0,X2157-J2157,"0")</f>
        <v>906</v>
      </c>
      <c r="AA2157" s="96">
        <f>IF(Z2157&gt;0,Z2157*L2157,"0")</f>
        <v>72.48</v>
      </c>
      <c r="AB2157" s="91">
        <v>121.02707000000001</v>
      </c>
      <c r="AC2157" s="91"/>
    </row>
    <row r="2158" spans="1:29" s="4" customFormat="1" ht="15" customHeight="1">
      <c r="A2158" s="81">
        <v>306</v>
      </c>
      <c r="B2158" s="90">
        <v>1043800190</v>
      </c>
      <c r="C2158" s="91">
        <f>SUM(O2158+U2158+AA2158)</f>
        <v>251.875</v>
      </c>
      <c r="D2158" s="92">
        <v>12944076</v>
      </c>
      <c r="E2158" s="90" t="s">
        <v>2755</v>
      </c>
      <c r="F2158" s="90" t="s">
        <v>2756</v>
      </c>
      <c r="G2158" s="90" t="s">
        <v>1174</v>
      </c>
      <c r="H2158" s="93" t="s">
        <v>2757</v>
      </c>
      <c r="I2158" s="94">
        <v>2500</v>
      </c>
      <c r="J2158" s="94">
        <v>2500</v>
      </c>
      <c r="K2158" s="95">
        <v>2.0750000000000001E-2</v>
      </c>
      <c r="L2158" s="96">
        <v>0.08</v>
      </c>
      <c r="M2158" s="96">
        <f t="shared" si="1761"/>
        <v>51.875</v>
      </c>
      <c r="N2158" s="96">
        <f t="shared" si="1762"/>
        <v>200</v>
      </c>
      <c r="O2158" s="96">
        <f>M2158+N2158</f>
        <v>251.875</v>
      </c>
      <c r="P2158" s="443">
        <v>48622</v>
      </c>
      <c r="Q2158" s="98">
        <f>VLOOKUP(H2158,Devices!$A$2:$C$2077,3,FALSE)</f>
        <v>50433</v>
      </c>
      <c r="R2158" s="94">
        <f t="shared" si="1763"/>
        <v>1811</v>
      </c>
      <c r="S2158" s="94" t="str">
        <f>IF(R2158-I2158&gt;0, R2158-I2158,"0")</f>
        <v>0</v>
      </c>
      <c r="T2158" s="94"/>
      <c r="U2158" s="96">
        <f>IF(S2158&gt;0,S2158*K2158,"0")</f>
        <v>0</v>
      </c>
      <c r="V2158" s="157">
        <v>43317</v>
      </c>
      <c r="W2158" s="100">
        <f>VLOOKUP(H2158,Devices!$A$2:$D$2077,4,FALSE)</f>
        <v>44598</v>
      </c>
      <c r="X2158" s="94">
        <f t="shared" si="1766"/>
        <v>1281</v>
      </c>
      <c r="Y2158" s="94" t="str">
        <f>IF(X2158-J2158&gt;0,X2158-J2158,"0")</f>
        <v>0</v>
      </c>
      <c r="Z2158" s="94"/>
      <c r="AA2158" s="96">
        <f>IF(Y2158&gt;0,Y2158*L2158,"0")</f>
        <v>0</v>
      </c>
      <c r="AB2158" s="91">
        <v>251.875</v>
      </c>
      <c r="AC2158" s="91"/>
    </row>
    <row r="2159" spans="1:29" s="4" customFormat="1" ht="15" customHeight="1">
      <c r="A2159" s="81">
        <v>307</v>
      </c>
      <c r="B2159" s="90">
        <v>1215350930</v>
      </c>
      <c r="C2159" s="91">
        <f>SUM(O2159+U2159+AA2159)</f>
        <v>90.55</v>
      </c>
      <c r="D2159" s="92">
        <v>12603433</v>
      </c>
      <c r="E2159" s="90" t="s">
        <v>2758</v>
      </c>
      <c r="F2159" s="90" t="s">
        <v>2759</v>
      </c>
      <c r="G2159" s="90" t="s">
        <v>1518</v>
      </c>
      <c r="H2159" s="93" t="s">
        <v>2714</v>
      </c>
      <c r="I2159" s="94">
        <v>3400</v>
      </c>
      <c r="J2159" s="94">
        <v>250</v>
      </c>
      <c r="K2159" s="95">
        <v>2.0750000000000001E-2</v>
      </c>
      <c r="L2159" s="96">
        <v>0.08</v>
      </c>
      <c r="M2159" s="96">
        <f t="shared" si="1761"/>
        <v>70.55</v>
      </c>
      <c r="N2159" s="96">
        <f t="shared" si="1762"/>
        <v>20</v>
      </c>
      <c r="O2159" s="96">
        <f>M2159+N2159</f>
        <v>90.55</v>
      </c>
      <c r="P2159" s="443">
        <v>68840</v>
      </c>
      <c r="Q2159" s="98">
        <f>VLOOKUP(H2159,Devices!$A$2:$C$2077,3,FALSE)</f>
        <v>69527</v>
      </c>
      <c r="R2159" s="94">
        <f t="shared" si="1763"/>
        <v>687</v>
      </c>
      <c r="S2159" s="94" t="str">
        <f>IF(R2159-I2159&gt;0, R2159-I2159,"0")</f>
        <v>0</v>
      </c>
      <c r="T2159" s="94"/>
      <c r="U2159" s="96">
        <f>IF(S2159&gt;0,S2159*K2159,"0")</f>
        <v>0</v>
      </c>
      <c r="V2159" s="157">
        <v>7052</v>
      </c>
      <c r="W2159" s="100">
        <f>VLOOKUP(H2159,Devices!$A$2:$D$2077,4,FALSE)</f>
        <v>7137</v>
      </c>
      <c r="X2159" s="94">
        <f t="shared" si="1766"/>
        <v>85</v>
      </c>
      <c r="Y2159" s="94" t="str">
        <f>IF(X2159-J2159&gt;0,X2159-J2159,"0")</f>
        <v>0</v>
      </c>
      <c r="Z2159" s="94"/>
      <c r="AA2159" s="96">
        <f>IF(Y2159&gt;0,Y2159*L2159,"0")</f>
        <v>0</v>
      </c>
      <c r="AB2159" s="91">
        <v>90.55</v>
      </c>
      <c r="AC2159" s="91"/>
    </row>
    <row r="2160" spans="1:29" s="4" customFormat="1" ht="15" customHeight="1">
      <c r="A2160" s="81">
        <v>309</v>
      </c>
      <c r="B2160" s="90">
        <v>1012147900</v>
      </c>
      <c r="C2160" s="91">
        <f>SUM(U2160+AA2160)</f>
        <v>160.05234000000002</v>
      </c>
      <c r="D2160" s="92">
        <v>12661312</v>
      </c>
      <c r="E2160" s="90" t="s">
        <v>5003</v>
      </c>
      <c r="F2160" s="90" t="s">
        <v>5419</v>
      </c>
      <c r="G2160" s="90" t="s">
        <v>1151</v>
      </c>
      <c r="H2160" s="93" t="s">
        <v>1173</v>
      </c>
      <c r="I2160" s="94">
        <v>0</v>
      </c>
      <c r="J2160" s="94">
        <v>0</v>
      </c>
      <c r="K2160" s="95">
        <v>1.9970000000000002E-2</v>
      </c>
      <c r="L2160" s="96">
        <v>0.08</v>
      </c>
      <c r="M2160" s="96">
        <f t="shared" si="1761"/>
        <v>0</v>
      </c>
      <c r="N2160" s="96">
        <f t="shared" si="1762"/>
        <v>0</v>
      </c>
      <c r="O2160" s="96" t="s">
        <v>27</v>
      </c>
      <c r="P2160" s="97">
        <v>232751</v>
      </c>
      <c r="Q2160" s="98">
        <f>VLOOKUP(H2160,Devices!$A$2:$C$2077,3,FALSE)</f>
        <v>237673</v>
      </c>
      <c r="R2160" s="94">
        <f t="shared" si="1763"/>
        <v>4922</v>
      </c>
      <c r="S2160" s="94"/>
      <c r="T2160" s="94">
        <f>IF(R2160-I2160&gt;0, R2160-I2160,"0")</f>
        <v>4922</v>
      </c>
      <c r="U2160" s="96">
        <f>IF(T2160&gt;0,T2160*K2160,"0")</f>
        <v>98.29234000000001</v>
      </c>
      <c r="V2160" s="99">
        <v>42297</v>
      </c>
      <c r="W2160" s="100">
        <f>VLOOKUP(H2160,Devices!$A$2:$D$2077,4,FALSE)</f>
        <v>43069</v>
      </c>
      <c r="X2160" s="94">
        <f t="shared" si="1766"/>
        <v>772</v>
      </c>
      <c r="Y2160" s="94"/>
      <c r="Z2160" s="94">
        <f>IF(X2160-J2160&gt;0,X2160-J2160,"0")</f>
        <v>772</v>
      </c>
      <c r="AA2160" s="96">
        <f>IF(Z2160&gt;0,Z2160*L2160,"0")</f>
        <v>61.76</v>
      </c>
      <c r="AB2160" s="91">
        <v>160.05234000000002</v>
      </c>
      <c r="AC2160" s="91"/>
    </row>
    <row r="2161" spans="1:29" s="4" customFormat="1" ht="15" customHeight="1">
      <c r="A2161" s="81">
        <v>310</v>
      </c>
      <c r="B2161" s="90">
        <v>1012005180</v>
      </c>
      <c r="C2161" s="91">
        <f>SUM(O2161+U2161+AA2161)</f>
        <v>415</v>
      </c>
      <c r="D2161" s="92">
        <v>12944449</v>
      </c>
      <c r="E2161" s="90" t="s">
        <v>2760</v>
      </c>
      <c r="F2161" s="90" t="s">
        <v>2761</v>
      </c>
      <c r="G2161" s="90" t="s">
        <v>1850</v>
      </c>
      <c r="H2161" s="93" t="s">
        <v>2762</v>
      </c>
      <c r="I2161" s="94">
        <v>20000</v>
      </c>
      <c r="J2161" s="94">
        <v>0</v>
      </c>
      <c r="K2161" s="95">
        <v>2.0750000000000001E-2</v>
      </c>
      <c r="L2161" s="96">
        <v>0.08</v>
      </c>
      <c r="M2161" s="96">
        <f t="shared" si="1761"/>
        <v>415</v>
      </c>
      <c r="N2161" s="96">
        <f t="shared" si="1762"/>
        <v>0</v>
      </c>
      <c r="O2161" s="96">
        <f>M2161+N2161</f>
        <v>415</v>
      </c>
      <c r="P2161" s="443">
        <v>698600</v>
      </c>
      <c r="Q2161" s="98">
        <f>VLOOKUP(H2161,Devices!$A$2:$C$2077,3,FALSE)</f>
        <v>718076</v>
      </c>
      <c r="R2161" s="94">
        <f t="shared" si="1763"/>
        <v>19476</v>
      </c>
      <c r="S2161" s="94" t="str">
        <f>IF(R2161-I2161&gt;0, R2161-I2161,"0")</f>
        <v>0</v>
      </c>
      <c r="T2161" s="94"/>
      <c r="U2161" s="96">
        <f>IF(S2161&gt;0,S2161*K2161,"0")</f>
        <v>0</v>
      </c>
      <c r="V2161" s="157">
        <v>0</v>
      </c>
      <c r="W2161" s="100">
        <f>VLOOKUP(H2161,Devices!$A$2:$D$2077,4,FALSE)</f>
        <v>0</v>
      </c>
      <c r="X2161" s="94">
        <f t="shared" si="1766"/>
        <v>0</v>
      </c>
      <c r="Y2161" s="94" t="str">
        <f>IF(X2161-J2161&gt;0,X2161-J2161,"0")</f>
        <v>0</v>
      </c>
      <c r="Z2161" s="94"/>
      <c r="AA2161" s="96">
        <f>IF(Y2161&gt;0,Y2161*L2161,"0")</f>
        <v>0</v>
      </c>
      <c r="AB2161" s="91">
        <v>415</v>
      </c>
      <c r="AC2161" s="91"/>
    </row>
    <row r="2162" spans="1:29" s="4" customFormat="1" ht="15" customHeight="1">
      <c r="A2162" s="81" t="s">
        <v>3383</v>
      </c>
      <c r="B2162" s="90">
        <v>1058713780</v>
      </c>
      <c r="C2162" s="91">
        <f>SUM(O2162+U2162+AA2162)</f>
        <v>84.618499999999997</v>
      </c>
      <c r="D2162" s="92">
        <v>12355817</v>
      </c>
      <c r="E2162" s="90" t="s">
        <v>3335</v>
      </c>
      <c r="F2162" s="90" t="s">
        <v>5444</v>
      </c>
      <c r="G2162" s="90" t="s">
        <v>2236</v>
      </c>
      <c r="H2162" s="93" t="s">
        <v>3336</v>
      </c>
      <c r="I2162" s="94">
        <v>4000</v>
      </c>
      <c r="J2162" s="94">
        <v>0</v>
      </c>
      <c r="K2162" s="95">
        <v>2.0750000000000001E-2</v>
      </c>
      <c r="L2162" s="96">
        <v>0.08</v>
      </c>
      <c r="M2162" s="96">
        <f t="shared" si="1761"/>
        <v>83</v>
      </c>
      <c r="N2162" s="96">
        <f t="shared" si="1762"/>
        <v>0</v>
      </c>
      <c r="O2162" s="96">
        <f>M2162+N2162</f>
        <v>83</v>
      </c>
      <c r="P2162" s="443">
        <v>280075</v>
      </c>
      <c r="Q2162" s="98">
        <f>VLOOKUP(H2162,Devices!$A$2:$C$2077,3,FALSE)</f>
        <v>284153</v>
      </c>
      <c r="R2162" s="94">
        <f t="shared" si="1763"/>
        <v>4078</v>
      </c>
      <c r="S2162" s="94">
        <f>IF(R2162-I2162&gt;0, R2162-I2162,"0")</f>
        <v>78</v>
      </c>
      <c r="T2162" s="94"/>
      <c r="U2162" s="96">
        <f>IF(S2162&gt;0,S2162*K2162,"0")</f>
        <v>1.6185</v>
      </c>
      <c r="V2162" s="157">
        <v>0</v>
      </c>
      <c r="W2162" s="100">
        <v>0</v>
      </c>
      <c r="X2162" s="94">
        <f t="shared" si="1766"/>
        <v>0</v>
      </c>
      <c r="Y2162" s="94" t="str">
        <f>IF(X2162-J2162&gt;0,X2162-J2162,"0")</f>
        <v>0</v>
      </c>
      <c r="Z2162" s="94"/>
      <c r="AA2162" s="96">
        <f>IF(Y2162&gt;0,Y2162*L2162,"0")</f>
        <v>0</v>
      </c>
      <c r="AB2162" s="91">
        <v>84.618499999999997</v>
      </c>
      <c r="AC2162" s="91"/>
    </row>
    <row r="2163" spans="1:29" s="4" customFormat="1" ht="15" customHeight="1">
      <c r="A2163" s="81" t="s">
        <v>5119</v>
      </c>
      <c r="B2163" s="90">
        <v>1058713780</v>
      </c>
      <c r="C2163" s="91">
        <f>SUM(O2163+U2163+AA2163)</f>
        <v>124.5</v>
      </c>
      <c r="D2163" s="92">
        <v>12356397</v>
      </c>
      <c r="E2163" s="90" t="s">
        <v>3188</v>
      </c>
      <c r="F2163" s="90" t="s">
        <v>3189</v>
      </c>
      <c r="G2163" s="90" t="s">
        <v>2200</v>
      </c>
      <c r="H2163" s="93" t="s">
        <v>5065</v>
      </c>
      <c r="I2163" s="94">
        <v>6000</v>
      </c>
      <c r="J2163" s="94">
        <v>0</v>
      </c>
      <c r="K2163" s="95">
        <v>2.0750000000000001E-2</v>
      </c>
      <c r="L2163" s="96">
        <v>0.08</v>
      </c>
      <c r="M2163" s="96">
        <f t="shared" ref="M2163:N2166" si="1779">I2163*K2163</f>
        <v>124.5</v>
      </c>
      <c r="N2163" s="96">
        <f t="shared" si="1779"/>
        <v>0</v>
      </c>
      <c r="O2163" s="96">
        <f>M2163+N2163</f>
        <v>124.5</v>
      </c>
      <c r="P2163" s="443">
        <v>67167</v>
      </c>
      <c r="Q2163" s="98">
        <f>VLOOKUP(H2163,Devices!$A$2:$C$2077,3,FALSE)</f>
        <v>67167</v>
      </c>
      <c r="R2163" s="94">
        <f>Q2163-P2163</f>
        <v>0</v>
      </c>
      <c r="S2163" s="94" t="str">
        <f>IF(R2163-I2163&gt;0, R2163-I2163,"0")</f>
        <v>0</v>
      </c>
      <c r="T2163" s="94"/>
      <c r="U2163" s="96">
        <f>IF(S2163&gt;0,S2163*K2163,"0")</f>
        <v>0</v>
      </c>
      <c r="V2163" s="157">
        <v>0</v>
      </c>
      <c r="W2163" s="100">
        <v>0</v>
      </c>
      <c r="X2163" s="94">
        <f>W2163-V2163</f>
        <v>0</v>
      </c>
      <c r="Y2163" s="94" t="str">
        <f>IF(X2163-J2163&gt;0,X2163-J2163,"0")</f>
        <v>0</v>
      </c>
      <c r="Z2163" s="94"/>
      <c r="AA2163" s="96">
        <f>IF(Y2163&gt;0,Y2163*L2163,"0")</f>
        <v>0</v>
      </c>
      <c r="AB2163" s="91">
        <v>124.5</v>
      </c>
      <c r="AC2163" s="91"/>
    </row>
    <row r="2164" spans="1:29" s="4" customFormat="1" ht="15" customHeight="1">
      <c r="A2164" s="81" t="s">
        <v>5660</v>
      </c>
      <c r="B2164" s="90">
        <v>1058353100</v>
      </c>
      <c r="C2164" s="91">
        <f>SUM(O2164+U2164+AA2164)</f>
        <v>801.88375000000008</v>
      </c>
      <c r="D2164" s="92">
        <v>12356146</v>
      </c>
      <c r="E2164" s="90" t="s">
        <v>1221</v>
      </c>
      <c r="F2164" s="90" t="s">
        <v>5661</v>
      </c>
      <c r="G2164" s="90" t="s">
        <v>2200</v>
      </c>
      <c r="H2164" s="93" t="s">
        <v>3648</v>
      </c>
      <c r="I2164" s="94">
        <v>6000</v>
      </c>
      <c r="J2164" s="94">
        <v>0</v>
      </c>
      <c r="K2164" s="95">
        <v>2.0750000000000001E-2</v>
      </c>
      <c r="L2164" s="96">
        <v>0.08</v>
      </c>
      <c r="M2164" s="96">
        <f t="shared" si="1779"/>
        <v>124.5</v>
      </c>
      <c r="N2164" s="96">
        <f t="shared" si="1779"/>
        <v>0</v>
      </c>
      <c r="O2164" s="96">
        <f>M2164+N2164</f>
        <v>124.5</v>
      </c>
      <c r="P2164" s="187">
        <v>389869</v>
      </c>
      <c r="Q2164" s="98">
        <f>VLOOKUP(H2164,Devices!$A$2:$C$2077,3,FALSE)</f>
        <v>428514</v>
      </c>
      <c r="R2164" s="94">
        <f>Q2164-P2164</f>
        <v>38645</v>
      </c>
      <c r="S2164" s="94">
        <f>IF(R2164-I2164&gt;0, R2164-I2164,"0")</f>
        <v>32645</v>
      </c>
      <c r="T2164" s="94"/>
      <c r="U2164" s="96">
        <f>IF(S2164&gt;0,S2164*K2164,"0")</f>
        <v>677.38375000000008</v>
      </c>
      <c r="V2164" s="157">
        <v>0</v>
      </c>
      <c r="W2164" s="100">
        <v>0</v>
      </c>
      <c r="X2164" s="94">
        <f>W2164-V2164</f>
        <v>0</v>
      </c>
      <c r="Y2164" s="94" t="str">
        <f>IF(X2164-J2164&gt;0,X2164-J2164,"0")</f>
        <v>0</v>
      </c>
      <c r="Z2164" s="94"/>
      <c r="AA2164" s="96">
        <f>IF(Y2164&gt;0,Y2164*L2164,"0")</f>
        <v>0</v>
      </c>
      <c r="AB2164" s="91">
        <v>801.88375000000008</v>
      </c>
      <c r="AC2164" s="91"/>
    </row>
    <row r="2165" spans="1:29" s="4" customFormat="1" ht="15" customHeight="1">
      <c r="A2165" s="81" t="s">
        <v>5837</v>
      </c>
      <c r="B2165" s="90">
        <v>1058353100</v>
      </c>
      <c r="C2165" s="91">
        <f>SUM(O2165+U2165+AA2165)</f>
        <v>138.90049999999999</v>
      </c>
      <c r="D2165" s="92">
        <v>13586892</v>
      </c>
      <c r="E2165" s="90" t="s">
        <v>1221</v>
      </c>
      <c r="F2165" s="90" t="s">
        <v>5661</v>
      </c>
      <c r="G2165" s="90" t="s">
        <v>2200</v>
      </c>
      <c r="H2165" s="93" t="s">
        <v>5794</v>
      </c>
      <c r="I2165" s="94">
        <v>6000</v>
      </c>
      <c r="J2165" s="94">
        <v>0</v>
      </c>
      <c r="K2165" s="95">
        <v>2.0750000000000001E-2</v>
      </c>
      <c r="L2165" s="96">
        <v>0.08</v>
      </c>
      <c r="M2165" s="96">
        <f t="shared" si="1779"/>
        <v>124.5</v>
      </c>
      <c r="N2165" s="96">
        <f t="shared" si="1779"/>
        <v>0</v>
      </c>
      <c r="O2165" s="96">
        <f>M2165+N2165</f>
        <v>124.5</v>
      </c>
      <c r="P2165" s="187">
        <v>26114</v>
      </c>
      <c r="Q2165" s="98">
        <f>VLOOKUP(H2165,Devices!$A$2:$C$2077,3,FALSE)</f>
        <v>32808</v>
      </c>
      <c r="R2165" s="94">
        <f>Q2165-P2165</f>
        <v>6694</v>
      </c>
      <c r="S2165" s="94">
        <f>IF(R2165-I2165&gt;0, R2165-I2165,"0")</f>
        <v>694</v>
      </c>
      <c r="T2165" s="94"/>
      <c r="U2165" s="96">
        <f>IF(S2165&gt;0,S2165*K2165,"0")</f>
        <v>14.400500000000001</v>
      </c>
      <c r="V2165" s="157">
        <v>0</v>
      </c>
      <c r="W2165" s="100">
        <v>0</v>
      </c>
      <c r="X2165" s="94">
        <f>W2165-V2165</f>
        <v>0</v>
      </c>
      <c r="Y2165" s="94" t="str">
        <f>IF(X2165-J2165&gt;0,X2165-J2165,"0")</f>
        <v>0</v>
      </c>
      <c r="Z2165" s="94"/>
      <c r="AA2165" s="96">
        <f>IF(Y2165&gt;0,Y2165*L2165,"0")</f>
        <v>0</v>
      </c>
      <c r="AB2165" s="91">
        <v>138.90049999999999</v>
      </c>
      <c r="AC2165" s="91"/>
    </row>
    <row r="2166" spans="1:29" s="4" customFormat="1" ht="15" customHeight="1">
      <c r="A2166" s="81" t="s">
        <v>5838</v>
      </c>
      <c r="B2166" s="90">
        <v>1058353100</v>
      </c>
      <c r="C2166" s="91">
        <f>SUM(U2166+AA2166)</f>
        <v>11.96203</v>
      </c>
      <c r="D2166" s="92">
        <v>13586876</v>
      </c>
      <c r="E2166" s="90" t="s">
        <v>1221</v>
      </c>
      <c r="F2166" s="90" t="s">
        <v>5839</v>
      </c>
      <c r="G2166" s="90" t="s">
        <v>5840</v>
      </c>
      <c r="H2166" s="93" t="s">
        <v>5841</v>
      </c>
      <c r="I2166" s="94">
        <v>0</v>
      </c>
      <c r="J2166" s="94">
        <v>0</v>
      </c>
      <c r="K2166" s="95">
        <v>1.9970000000000002E-2</v>
      </c>
      <c r="L2166" s="96">
        <v>0.08</v>
      </c>
      <c r="M2166" s="96">
        <f t="shared" si="1779"/>
        <v>0</v>
      </c>
      <c r="N2166" s="96">
        <f t="shared" si="1779"/>
        <v>0</v>
      </c>
      <c r="O2166" s="96" t="s">
        <v>27</v>
      </c>
      <c r="P2166" s="97">
        <v>2031</v>
      </c>
      <c r="Q2166" s="98">
        <f>VLOOKUP(H2166,Devices!$A$2:$C$2077,3,FALSE)</f>
        <v>2630</v>
      </c>
      <c r="R2166" s="94">
        <f t="shared" ref="R2166" si="1780">Q2166-P2166</f>
        <v>599</v>
      </c>
      <c r="S2166" s="94"/>
      <c r="T2166" s="94">
        <f>IF(R2166-I2166&gt;0, R2166-I2166,"0")</f>
        <v>599</v>
      </c>
      <c r="U2166" s="96">
        <f>IF(T2166&gt;0,T2166*K2166,"0")</f>
        <v>11.96203</v>
      </c>
      <c r="V2166" s="99">
        <v>0</v>
      </c>
      <c r="W2166" s="100">
        <v>0</v>
      </c>
      <c r="X2166" s="94">
        <f t="shared" ref="X2166" si="1781">W2166-V2166</f>
        <v>0</v>
      </c>
      <c r="Y2166" s="94"/>
      <c r="Z2166" s="94" t="str">
        <f>IF(X2166-J2166&gt;0,X2166-J2166,"0")</f>
        <v>0</v>
      </c>
      <c r="AA2166" s="96">
        <f>IF(Z2166&gt;0,Z2166*L2166,"0")</f>
        <v>0</v>
      </c>
      <c r="AB2166" s="91">
        <v>11.96203</v>
      </c>
      <c r="AC2166" s="91"/>
    </row>
    <row r="2167" spans="1:29" s="4" customFormat="1" ht="15" customHeight="1">
      <c r="A2167" s="81" t="s">
        <v>5838</v>
      </c>
      <c r="B2167" s="90">
        <v>1058353100</v>
      </c>
      <c r="C2167" s="91">
        <f>SUM(O2167+U2167+AA2167)</f>
        <v>124.5</v>
      </c>
      <c r="D2167" s="92">
        <v>12356417</v>
      </c>
      <c r="E2167" s="90" t="s">
        <v>1221</v>
      </c>
      <c r="F2167" s="90" t="s">
        <v>6793</v>
      </c>
      <c r="G2167" s="90" t="s">
        <v>2200</v>
      </c>
      <c r="H2167" s="93" t="s">
        <v>6794</v>
      </c>
      <c r="I2167" s="94">
        <v>6000</v>
      </c>
      <c r="J2167" s="94">
        <v>0</v>
      </c>
      <c r="K2167" s="95">
        <v>2.0750000000000001E-2</v>
      </c>
      <c r="L2167" s="96">
        <v>0.08</v>
      </c>
      <c r="M2167" s="96">
        <f t="shared" ref="M2167" si="1782">I2167*K2167</f>
        <v>124.5</v>
      </c>
      <c r="N2167" s="96">
        <f t="shared" ref="N2167" si="1783">J2167*L2167</f>
        <v>0</v>
      </c>
      <c r="O2167" s="96">
        <f>M2167+N2167</f>
        <v>124.5</v>
      </c>
      <c r="P2167" s="187">
        <v>118596</v>
      </c>
      <c r="Q2167" s="98">
        <f>VLOOKUP(H2167,Devices!$A$2:$C$2077,3,FALSE)</f>
        <v>120644</v>
      </c>
      <c r="R2167" s="94">
        <f>Q2167-P2167</f>
        <v>2048</v>
      </c>
      <c r="S2167" s="94" t="str">
        <f>IF(R2167-I2167&gt;0, R2167-I2167,"0")</f>
        <v>0</v>
      </c>
      <c r="T2167" s="94"/>
      <c r="U2167" s="96">
        <f>IF(S2167&gt;0,S2167*K2167,"0")</f>
        <v>0</v>
      </c>
      <c r="V2167" s="157">
        <v>0</v>
      </c>
      <c r="W2167" s="100">
        <v>0</v>
      </c>
      <c r="X2167" s="94">
        <f>W2167-V2167</f>
        <v>0</v>
      </c>
      <c r="Y2167" s="94" t="str">
        <f>IF(X2167-J2167&gt;0,X2167-J2167,"0")</f>
        <v>0</v>
      </c>
      <c r="Z2167" s="94"/>
      <c r="AA2167" s="96">
        <f>IF(Y2167&gt;0,Y2167*L2167,"0")</f>
        <v>0</v>
      </c>
      <c r="AB2167" s="91">
        <v>124.5</v>
      </c>
      <c r="AC2167" s="91"/>
    </row>
    <row r="2168" spans="1:29" s="4" customFormat="1" ht="15" customHeight="1">
      <c r="A2168" s="81" t="s">
        <v>6675</v>
      </c>
      <c r="B2168" s="90">
        <v>1058353100</v>
      </c>
      <c r="C2168" s="91">
        <f>SUM(U2168+AA2168)</f>
        <v>7.9880000000000004</v>
      </c>
      <c r="D2168" s="92">
        <v>12355077</v>
      </c>
      <c r="E2168" s="90" t="s">
        <v>1221</v>
      </c>
      <c r="F2168" s="90" t="s">
        <v>6676</v>
      </c>
      <c r="G2168" s="90" t="s">
        <v>1248</v>
      </c>
      <c r="H2168" s="93" t="s">
        <v>6677</v>
      </c>
      <c r="I2168" s="94">
        <v>0</v>
      </c>
      <c r="J2168" s="94">
        <v>0</v>
      </c>
      <c r="K2168" s="95">
        <v>1.9970000000000002E-2</v>
      </c>
      <c r="L2168" s="96">
        <v>0.08</v>
      </c>
      <c r="M2168" s="96">
        <f t="shared" ref="M2168" si="1784">I2168*K2168</f>
        <v>0</v>
      </c>
      <c r="N2168" s="96">
        <f t="shared" ref="N2168" si="1785">J2168*L2168</f>
        <v>0</v>
      </c>
      <c r="O2168" s="96" t="s">
        <v>27</v>
      </c>
      <c r="P2168" s="97">
        <v>28332</v>
      </c>
      <c r="Q2168" s="98">
        <v>28732</v>
      </c>
      <c r="R2168" s="94">
        <f t="shared" ref="R2168" si="1786">Q2168-P2168</f>
        <v>400</v>
      </c>
      <c r="S2168" s="94"/>
      <c r="T2168" s="94">
        <f>IF(R2168-I2168&gt;0, R2168-I2168,"0")</f>
        <v>400</v>
      </c>
      <c r="U2168" s="96">
        <f>IF(T2168&gt;0,T2168*K2168,"0")</f>
        <v>7.9880000000000004</v>
      </c>
      <c r="V2168" s="99">
        <v>0</v>
      </c>
      <c r="W2168" s="100">
        <v>0</v>
      </c>
      <c r="X2168" s="94">
        <f t="shared" ref="X2168" si="1787">W2168-V2168</f>
        <v>0</v>
      </c>
      <c r="Y2168" s="94"/>
      <c r="Z2168" s="94" t="str">
        <f>IF(X2168-J2168&gt;0,X2168-J2168,"0")</f>
        <v>0</v>
      </c>
      <c r="AA2168" s="96">
        <f>IF(Z2168&gt;0,Z2168*L2168,"0")</f>
        <v>0</v>
      </c>
      <c r="AB2168" s="91">
        <v>7.9880000000000004</v>
      </c>
      <c r="AC2168" s="91"/>
    </row>
    <row r="2169" spans="1:29" s="4" customFormat="1" ht="15" customHeight="1">
      <c r="A2169" s="81">
        <v>312</v>
      </c>
      <c r="B2169" s="90">
        <v>1012565060</v>
      </c>
      <c r="C2169" s="91">
        <f>SUM(U2169+AA2169)</f>
        <v>210.46383000000003</v>
      </c>
      <c r="D2169" s="92">
        <v>12958042</v>
      </c>
      <c r="E2169" s="90" t="s">
        <v>2801</v>
      </c>
      <c r="F2169" s="90" t="s">
        <v>2802</v>
      </c>
      <c r="G2169" s="90" t="s">
        <v>1850</v>
      </c>
      <c r="H2169" s="93" t="s">
        <v>2774</v>
      </c>
      <c r="I2169" s="94">
        <v>0</v>
      </c>
      <c r="J2169" s="94">
        <v>0</v>
      </c>
      <c r="K2169" s="95">
        <v>1.9970000000000002E-2</v>
      </c>
      <c r="L2169" s="96">
        <v>0.08</v>
      </c>
      <c r="M2169" s="96">
        <f t="shared" si="1761"/>
        <v>0</v>
      </c>
      <c r="N2169" s="96">
        <f t="shared" si="1762"/>
        <v>0</v>
      </c>
      <c r="O2169" s="96" t="s">
        <v>27</v>
      </c>
      <c r="P2169" s="97">
        <v>397712</v>
      </c>
      <c r="Q2169" s="98">
        <f>VLOOKUP(H2169,Devices!$A$2:$C$2077,3,FALSE)</f>
        <v>408251</v>
      </c>
      <c r="R2169" s="94">
        <f t="shared" si="1763"/>
        <v>10539</v>
      </c>
      <c r="S2169" s="94"/>
      <c r="T2169" s="94">
        <f>IF(R2169-I2169&gt;0, R2169-I2169,"0")</f>
        <v>10539</v>
      </c>
      <c r="U2169" s="96">
        <f>IF(T2169&gt;0,T2169*K2169,"0")</f>
        <v>210.46383000000003</v>
      </c>
      <c r="V2169" s="99">
        <v>0</v>
      </c>
      <c r="W2169" s="100">
        <f>VLOOKUP(H2169,Devices!$A$2:$D$2077,4,FALSE)</f>
        <v>0</v>
      </c>
      <c r="X2169" s="94">
        <f t="shared" si="1766"/>
        <v>0</v>
      </c>
      <c r="Y2169" s="94"/>
      <c r="Z2169" s="94" t="str">
        <f>IF(X2169-J2169&gt;0,X2169-J2169,"0")</f>
        <v>0</v>
      </c>
      <c r="AA2169" s="96">
        <f>IF(Z2169&gt;0,Z2169*L2169,"0")</f>
        <v>0</v>
      </c>
      <c r="AB2169" s="91">
        <v>210.46383000000003</v>
      </c>
      <c r="AC2169" s="91"/>
    </row>
    <row r="2170" spans="1:29" s="4" customFormat="1" ht="15" customHeight="1">
      <c r="A2170" s="81"/>
      <c r="B2170" s="90">
        <v>1012588060</v>
      </c>
      <c r="C2170" s="91"/>
      <c r="D2170" s="92"/>
      <c r="E2170" s="90" t="s">
        <v>2801</v>
      </c>
      <c r="F2170" s="90"/>
      <c r="G2170" s="90"/>
      <c r="H2170" s="93"/>
      <c r="I2170" s="94"/>
      <c r="J2170" s="94"/>
      <c r="K2170" s="95"/>
      <c r="L2170" s="96"/>
      <c r="M2170" s="96"/>
      <c r="N2170" s="96"/>
      <c r="O2170" s="96"/>
      <c r="P2170" s="443"/>
      <c r="Q2170" s="98"/>
      <c r="R2170" s="94"/>
      <c r="S2170" s="94"/>
      <c r="T2170" s="94"/>
      <c r="U2170" s="96"/>
      <c r="V2170" s="157"/>
      <c r="W2170" s="100"/>
      <c r="X2170" s="94"/>
      <c r="Y2170" s="94"/>
      <c r="Z2170" s="94"/>
      <c r="AA2170" s="96"/>
      <c r="AB2170" s="91"/>
      <c r="AC2170" s="91"/>
    </row>
    <row r="2171" spans="1:29" s="4" customFormat="1" ht="15" customHeight="1">
      <c r="A2171" s="81">
        <v>312</v>
      </c>
      <c r="B2171" s="90">
        <v>1012565060</v>
      </c>
      <c r="C2171" s="91">
        <f>SUM(U2171+AA2171)</f>
        <v>405.13139000000001</v>
      </c>
      <c r="D2171" s="92">
        <v>13038096</v>
      </c>
      <c r="E2171" s="90" t="s">
        <v>2801</v>
      </c>
      <c r="F2171" s="90" t="s">
        <v>2803</v>
      </c>
      <c r="G2171" s="90" t="s">
        <v>1850</v>
      </c>
      <c r="H2171" s="93" t="s">
        <v>2775</v>
      </c>
      <c r="I2171" s="94">
        <v>0</v>
      </c>
      <c r="J2171" s="94">
        <v>0</v>
      </c>
      <c r="K2171" s="95">
        <v>1.9970000000000002E-2</v>
      </c>
      <c r="L2171" s="96">
        <v>0.08</v>
      </c>
      <c r="M2171" s="96">
        <f>I2171*K2171</f>
        <v>0</v>
      </c>
      <c r="N2171" s="96">
        <f>J2171*L2171</f>
        <v>0</v>
      </c>
      <c r="O2171" s="96" t="s">
        <v>27</v>
      </c>
      <c r="P2171" s="97">
        <v>725746</v>
      </c>
      <c r="Q2171" s="98">
        <f>VLOOKUP(H2171,Devices!$A$2:$C$2077,3,FALSE)</f>
        <v>746033</v>
      </c>
      <c r="R2171" s="94">
        <f>Q2171-P2171</f>
        <v>20287</v>
      </c>
      <c r="S2171" s="94"/>
      <c r="T2171" s="94">
        <f>IF(R2171-I2171&gt;0, R2171-I2171,"0")</f>
        <v>20287</v>
      </c>
      <c r="U2171" s="96">
        <f>IF(T2171&gt;0,T2171*K2171,"0")</f>
        <v>405.13139000000001</v>
      </c>
      <c r="V2171" s="99">
        <v>0</v>
      </c>
      <c r="W2171" s="100">
        <f>VLOOKUP(H2171,Devices!$A$2:$D$2077,4,FALSE)</f>
        <v>0</v>
      </c>
      <c r="X2171" s="94">
        <f>W2171-V2171</f>
        <v>0</v>
      </c>
      <c r="Y2171" s="94"/>
      <c r="Z2171" s="94" t="str">
        <f>IF(X2171-J2171&gt;0,X2171-J2171,"0")</f>
        <v>0</v>
      </c>
      <c r="AA2171" s="96">
        <f>IF(Z2171&gt;0,Z2171*L2171,"0")</f>
        <v>0</v>
      </c>
      <c r="AB2171" s="91">
        <v>405.13139000000001</v>
      </c>
      <c r="AC2171" s="91"/>
    </row>
    <row r="2172" spans="1:29" s="4" customFormat="1" ht="15" customHeight="1">
      <c r="A2172" s="81"/>
      <c r="B2172" s="90">
        <v>1012588060</v>
      </c>
      <c r="C2172" s="91"/>
      <c r="D2172" s="92"/>
      <c r="E2172" s="90" t="s">
        <v>2801</v>
      </c>
      <c r="F2172" s="90"/>
      <c r="G2172" s="90"/>
      <c r="H2172" s="93"/>
      <c r="I2172" s="94"/>
      <c r="J2172" s="94"/>
      <c r="K2172" s="95"/>
      <c r="L2172" s="96"/>
      <c r="M2172" s="96"/>
      <c r="N2172" s="96"/>
      <c r="O2172" s="96"/>
      <c r="P2172" s="443"/>
      <c r="Q2172" s="98"/>
      <c r="R2172" s="94"/>
      <c r="S2172" s="94"/>
      <c r="T2172" s="94"/>
      <c r="U2172" s="96"/>
      <c r="V2172" s="157"/>
      <c r="W2172" s="100"/>
      <c r="X2172" s="94"/>
      <c r="Y2172" s="94"/>
      <c r="Z2172" s="94"/>
      <c r="AA2172" s="96"/>
      <c r="AB2172" s="91"/>
      <c r="AC2172" s="91"/>
    </row>
    <row r="2173" spans="1:29" s="4" customFormat="1" ht="15" customHeight="1">
      <c r="A2173" s="81">
        <v>312</v>
      </c>
      <c r="B2173" s="90">
        <v>1012565060</v>
      </c>
      <c r="C2173" s="91">
        <f>SUM(U2173+AA2173)</f>
        <v>1285.6330800000001</v>
      </c>
      <c r="D2173" s="92">
        <v>12959043</v>
      </c>
      <c r="E2173" s="90" t="s">
        <v>2801</v>
      </c>
      <c r="F2173" s="90" t="s">
        <v>2804</v>
      </c>
      <c r="G2173" s="90" t="s">
        <v>1751</v>
      </c>
      <c r="H2173" s="93" t="s">
        <v>2776</v>
      </c>
      <c r="I2173" s="94">
        <v>0</v>
      </c>
      <c r="J2173" s="94">
        <v>0</v>
      </c>
      <c r="K2173" s="95">
        <v>1.9970000000000002E-2</v>
      </c>
      <c r="L2173" s="96">
        <v>0.08</v>
      </c>
      <c r="M2173" s="96">
        <f>I2173*K2173</f>
        <v>0</v>
      </c>
      <c r="N2173" s="96">
        <f>J2173*L2173</f>
        <v>0</v>
      </c>
      <c r="O2173" s="96" t="s">
        <v>27</v>
      </c>
      <c r="P2173" s="97">
        <v>508726</v>
      </c>
      <c r="Q2173" s="98">
        <f>VLOOKUP(H2173,Devices!$A$2:$C$2077,3,FALSE)</f>
        <v>518290</v>
      </c>
      <c r="R2173" s="94">
        <f>Q2173-P2173</f>
        <v>9564</v>
      </c>
      <c r="S2173" s="94"/>
      <c r="T2173" s="94">
        <f>IF(R2173-I2173&gt;0, R2173-I2173,"0")</f>
        <v>9564</v>
      </c>
      <c r="U2173" s="96">
        <f>IF(T2173&gt;0,T2173*K2173,"0")</f>
        <v>190.99308000000002</v>
      </c>
      <c r="V2173" s="99">
        <v>431041</v>
      </c>
      <c r="W2173" s="100">
        <f>VLOOKUP(H2173,Devices!$A$2:$D$2077,4,FALSE)</f>
        <v>444724</v>
      </c>
      <c r="X2173" s="94">
        <f>W2173-V2173</f>
        <v>13683</v>
      </c>
      <c r="Y2173" s="94"/>
      <c r="Z2173" s="94">
        <f>IF(X2173-J2173&gt;0,X2173-J2173,"0")</f>
        <v>13683</v>
      </c>
      <c r="AA2173" s="96">
        <f>IF(Z2173&gt;0,Z2173*L2173,"0")</f>
        <v>1094.6400000000001</v>
      </c>
      <c r="AB2173" s="91">
        <v>1285.6330800000001</v>
      </c>
      <c r="AC2173" s="91"/>
    </row>
    <row r="2174" spans="1:29" s="4" customFormat="1" ht="15" customHeight="1">
      <c r="A2174" s="81"/>
      <c r="B2174" s="90">
        <v>1012588060</v>
      </c>
      <c r="C2174" s="91"/>
      <c r="D2174" s="92"/>
      <c r="E2174" s="90" t="s">
        <v>2801</v>
      </c>
      <c r="F2174" s="90"/>
      <c r="G2174" s="90"/>
      <c r="H2174" s="93"/>
      <c r="I2174" s="94"/>
      <c r="J2174" s="94"/>
      <c r="K2174" s="95"/>
      <c r="L2174" s="96"/>
      <c r="M2174" s="96"/>
      <c r="N2174" s="96"/>
      <c r="O2174" s="96"/>
      <c r="P2174" s="443"/>
      <c r="Q2174" s="98"/>
      <c r="R2174" s="94"/>
      <c r="S2174" s="94"/>
      <c r="T2174" s="94"/>
      <c r="U2174" s="96"/>
      <c r="V2174" s="157"/>
      <c r="W2174" s="100"/>
      <c r="X2174" s="94"/>
      <c r="Y2174" s="94"/>
      <c r="Z2174" s="94"/>
      <c r="AA2174" s="96"/>
      <c r="AB2174" s="91"/>
      <c r="AC2174" s="91"/>
    </row>
    <row r="2175" spans="1:29" s="4" customFormat="1" ht="15" customHeight="1">
      <c r="A2175" s="81">
        <v>313</v>
      </c>
      <c r="B2175" s="90">
        <v>1054211400</v>
      </c>
      <c r="C2175" s="91">
        <f>SUM(U2175+AA2175)</f>
        <v>261.49432000000002</v>
      </c>
      <c r="D2175" s="92">
        <v>13038719</v>
      </c>
      <c r="E2175" s="90" t="s">
        <v>2805</v>
      </c>
      <c r="F2175" s="90" t="s">
        <v>2806</v>
      </c>
      <c r="G2175" s="90" t="s">
        <v>1174</v>
      </c>
      <c r="H2175" s="93" t="s">
        <v>2778</v>
      </c>
      <c r="I2175" s="94">
        <v>0</v>
      </c>
      <c r="J2175" s="94">
        <v>0</v>
      </c>
      <c r="K2175" s="95">
        <v>1.9970000000000002E-2</v>
      </c>
      <c r="L2175" s="96">
        <v>0.08</v>
      </c>
      <c r="M2175" s="96">
        <f>I2175*K2175</f>
        <v>0</v>
      </c>
      <c r="N2175" s="96">
        <f>J2175*L2175</f>
        <v>0</v>
      </c>
      <c r="O2175" s="96" t="s">
        <v>27</v>
      </c>
      <c r="P2175" s="97">
        <v>76046</v>
      </c>
      <c r="Q2175" s="98">
        <f>VLOOKUP(H2175,Devices!$A$2:$C$2077,3,FALSE)</f>
        <v>76902</v>
      </c>
      <c r="R2175" s="94">
        <f>Q2175-P2175</f>
        <v>856</v>
      </c>
      <c r="S2175" s="94"/>
      <c r="T2175" s="94">
        <f>IF(R2175-I2175&gt;0, R2175-I2175,"0")</f>
        <v>856</v>
      </c>
      <c r="U2175" s="96">
        <f>IF(T2175&gt;0,T2175*K2175,"0")</f>
        <v>17.09432</v>
      </c>
      <c r="V2175" s="99">
        <v>123646</v>
      </c>
      <c r="W2175" s="100">
        <f>VLOOKUP(H2175,Devices!$A$2:$D$2077,4,FALSE)</f>
        <v>126701</v>
      </c>
      <c r="X2175" s="94">
        <f>W2175-V2175</f>
        <v>3055</v>
      </c>
      <c r="Y2175" s="94"/>
      <c r="Z2175" s="94">
        <f>IF(X2175-J2175&gt;0,X2175-J2175,"0")</f>
        <v>3055</v>
      </c>
      <c r="AA2175" s="96">
        <f>IF(Z2175&gt;0,Z2175*L2175,"0")</f>
        <v>244.4</v>
      </c>
      <c r="AB2175" s="91">
        <v>261.49432000000002</v>
      </c>
      <c r="AC2175" s="91"/>
    </row>
    <row r="2176" spans="1:29" s="4" customFormat="1" ht="15" customHeight="1">
      <c r="A2176" s="81"/>
      <c r="B2176" s="666">
        <v>1054211400</v>
      </c>
      <c r="C2176" s="91"/>
      <c r="D2176" s="92"/>
      <c r="E2176" s="90" t="s">
        <v>2805</v>
      </c>
      <c r="F2176" s="90"/>
      <c r="G2176" s="90"/>
      <c r="H2176" s="93"/>
      <c r="I2176" s="94"/>
      <c r="J2176" s="94"/>
      <c r="K2176" s="95"/>
      <c r="L2176" s="96"/>
      <c r="M2176" s="96"/>
      <c r="N2176" s="96"/>
      <c r="O2176" s="96"/>
      <c r="P2176" s="97"/>
      <c r="Q2176" s="98"/>
      <c r="R2176" s="94"/>
      <c r="S2176" s="94"/>
      <c r="T2176" s="94"/>
      <c r="U2176" s="96"/>
      <c r="V2176" s="99"/>
      <c r="W2176" s="100"/>
      <c r="X2176" s="94"/>
      <c r="Y2176" s="94"/>
      <c r="Z2176" s="94"/>
      <c r="AA2176" s="96"/>
      <c r="AB2176" s="91"/>
      <c r="AC2176" s="91"/>
    </row>
    <row r="2177" spans="1:29" s="4" customFormat="1" ht="15" customHeight="1">
      <c r="A2177" s="81"/>
      <c r="B2177" s="90">
        <v>1054211400</v>
      </c>
      <c r="C2177" s="91"/>
      <c r="D2177" s="92"/>
      <c r="E2177" s="90" t="s">
        <v>2805</v>
      </c>
      <c r="F2177" s="90"/>
      <c r="G2177" s="90"/>
      <c r="H2177" s="93"/>
      <c r="I2177" s="94"/>
      <c r="J2177" s="94"/>
      <c r="K2177" s="95"/>
      <c r="L2177" s="96"/>
      <c r="M2177" s="96"/>
      <c r="N2177" s="96"/>
      <c r="O2177" s="96"/>
      <c r="P2177" s="443"/>
      <c r="Q2177" s="98"/>
      <c r="R2177" s="94"/>
      <c r="S2177" s="94"/>
      <c r="T2177" s="94"/>
      <c r="U2177" s="96"/>
      <c r="V2177" s="157"/>
      <c r="W2177" s="100"/>
      <c r="X2177" s="94"/>
      <c r="Y2177" s="94"/>
      <c r="Z2177" s="94"/>
      <c r="AA2177" s="96"/>
      <c r="AB2177" s="91"/>
      <c r="AC2177" s="91"/>
    </row>
    <row r="2178" spans="1:29" s="4" customFormat="1" ht="15" customHeight="1">
      <c r="A2178" s="81" t="s">
        <v>4018</v>
      </c>
      <c r="B2178" s="90">
        <v>1054211400</v>
      </c>
      <c r="C2178" s="91">
        <f>SUM(U2178+AA2178)</f>
        <v>1107.3596199999999</v>
      </c>
      <c r="D2178" s="92">
        <v>12957264</v>
      </c>
      <c r="E2178" s="90" t="s">
        <v>4019</v>
      </c>
      <c r="F2178" s="90" t="s">
        <v>5950</v>
      </c>
      <c r="G2178" s="90" t="s">
        <v>1240</v>
      </c>
      <c r="H2178" s="93" t="s">
        <v>4035</v>
      </c>
      <c r="I2178" s="94">
        <v>0</v>
      </c>
      <c r="J2178" s="94">
        <v>0</v>
      </c>
      <c r="K2178" s="95">
        <v>1.9970000000000002E-2</v>
      </c>
      <c r="L2178" s="96">
        <v>0.08</v>
      </c>
      <c r="M2178" s="96">
        <f>I2178*K2178</f>
        <v>0</v>
      </c>
      <c r="N2178" s="96">
        <f>J2178*L2178</f>
        <v>0</v>
      </c>
      <c r="O2178" s="96" t="s">
        <v>27</v>
      </c>
      <c r="P2178" s="97">
        <v>149458</v>
      </c>
      <c r="Q2178" s="98">
        <f>VLOOKUP(H2178,[1]Billing!$I$2:$S$2302,11,FALSE)</f>
        <v>150804</v>
      </c>
      <c r="R2178" s="94">
        <f>Q2178-P2178</f>
        <v>1346</v>
      </c>
      <c r="S2178" s="94"/>
      <c r="T2178" s="94">
        <f>IF(R2178-I2178&gt;0, R2178-I2178,"0")</f>
        <v>1346</v>
      </c>
      <c r="U2178" s="96">
        <f>IF(T2178&gt;0,T2178*K2178,"0")</f>
        <v>26.879620000000003</v>
      </c>
      <c r="V2178" s="99">
        <v>107420</v>
      </c>
      <c r="W2178" s="100">
        <f>VLOOKUP(H2178,[1]Billing!$I$2:$Y$2302,17,FALSE)</f>
        <v>120926</v>
      </c>
      <c r="X2178" s="94">
        <f>W2178-V2178</f>
        <v>13506</v>
      </c>
      <c r="Y2178" s="94"/>
      <c r="Z2178" s="94">
        <f>IF(X2178-J2178&gt;0,X2178-J2178,"0")</f>
        <v>13506</v>
      </c>
      <c r="AA2178" s="96">
        <f>IF(Z2178&gt;0,Z2178*L2178,"0")</f>
        <v>1080.48</v>
      </c>
      <c r="AB2178" s="91">
        <v>1107.3596199999999</v>
      </c>
      <c r="AC2178" s="91"/>
    </row>
    <row r="2179" spans="1:29" s="4" customFormat="1" ht="15" customHeight="1">
      <c r="A2179" s="81" t="s">
        <v>4387</v>
      </c>
      <c r="B2179" s="90">
        <v>1054211400</v>
      </c>
      <c r="C2179" s="91">
        <f>SUM(U2179+AA2179)</f>
        <v>148.61132000000001</v>
      </c>
      <c r="D2179" s="92">
        <v>12355937</v>
      </c>
      <c r="E2179" s="90" t="s">
        <v>4019</v>
      </c>
      <c r="F2179" s="90" t="s">
        <v>4908</v>
      </c>
      <c r="G2179" s="90" t="s">
        <v>1971</v>
      </c>
      <c r="H2179" s="93" t="s">
        <v>4000</v>
      </c>
      <c r="I2179" s="94">
        <v>0</v>
      </c>
      <c r="J2179" s="94">
        <v>0</v>
      </c>
      <c r="K2179" s="95">
        <v>1.9970000000000002E-2</v>
      </c>
      <c r="L2179" s="96">
        <v>0.08</v>
      </c>
      <c r="M2179" s="96">
        <f>I2179*K2179</f>
        <v>0</v>
      </c>
      <c r="N2179" s="96">
        <f>J2179*L2179</f>
        <v>0</v>
      </c>
      <c r="O2179" s="96" t="s">
        <v>27</v>
      </c>
      <c r="P2179" s="97">
        <v>29139</v>
      </c>
      <c r="Q2179" s="98">
        <f>VLOOKUP(H2179,Devices!$A$2:$C$2077,3,FALSE)</f>
        <v>30095</v>
      </c>
      <c r="R2179" s="94">
        <f>Q2179-P2179</f>
        <v>956</v>
      </c>
      <c r="S2179" s="94"/>
      <c r="T2179" s="94">
        <f>IF(R2179-I2179&gt;0, R2179-I2179,"0")</f>
        <v>956</v>
      </c>
      <c r="U2179" s="96">
        <f>IF(T2179&gt;0,T2179*K2179,"0")</f>
        <v>19.091320000000003</v>
      </c>
      <c r="V2179" s="99">
        <v>57362</v>
      </c>
      <c r="W2179" s="100">
        <f>VLOOKUP(H2179,Devices!$A$2:$D$2077,4,FALSE)</f>
        <v>58981</v>
      </c>
      <c r="X2179" s="94">
        <f>W2179-V2179</f>
        <v>1619</v>
      </c>
      <c r="Y2179" s="94"/>
      <c r="Z2179" s="94">
        <f>IF(X2179-J2179&gt;0,X2179-J2179,"0")</f>
        <v>1619</v>
      </c>
      <c r="AA2179" s="96">
        <f>IF(Z2179&gt;0,Z2179*L2179,"0")</f>
        <v>129.52000000000001</v>
      </c>
      <c r="AB2179" s="91">
        <v>148.61132000000001</v>
      </c>
      <c r="AC2179" s="91"/>
    </row>
    <row r="2180" spans="1:29" s="4" customFormat="1" ht="15" customHeight="1">
      <c r="A2180" s="81"/>
      <c r="B2180" s="90">
        <v>1054211400</v>
      </c>
      <c r="C2180" s="91"/>
      <c r="D2180" s="92"/>
      <c r="E2180" s="90"/>
      <c r="F2180" s="90"/>
      <c r="G2180" s="90"/>
      <c r="H2180" s="93"/>
      <c r="I2180" s="94"/>
      <c r="J2180" s="94"/>
      <c r="K2180" s="95"/>
      <c r="L2180" s="96"/>
      <c r="M2180" s="96"/>
      <c r="N2180" s="96"/>
      <c r="O2180" s="96"/>
      <c r="P2180" s="443"/>
      <c r="Q2180" s="98"/>
      <c r="R2180" s="94"/>
      <c r="S2180" s="94"/>
      <c r="T2180" s="94"/>
      <c r="U2180" s="96"/>
      <c r="V2180" s="157"/>
      <c r="W2180" s="100"/>
      <c r="X2180" s="94"/>
      <c r="Y2180" s="94"/>
      <c r="Z2180" s="94"/>
      <c r="AA2180" s="96"/>
      <c r="AB2180" s="91"/>
      <c r="AC2180" s="91"/>
    </row>
    <row r="2181" spans="1:29" s="4" customFormat="1" ht="15" customHeight="1">
      <c r="A2181" s="81">
        <v>314</v>
      </c>
      <c r="B2181" s="90">
        <v>1058723200</v>
      </c>
      <c r="C2181" s="91">
        <f>SUM(O2181+U2181+AA2181)</f>
        <v>166</v>
      </c>
      <c r="D2181" s="92">
        <v>12954135</v>
      </c>
      <c r="E2181" s="90" t="s">
        <v>2963</v>
      </c>
      <c r="F2181" s="90" t="s">
        <v>5684</v>
      </c>
      <c r="G2181" s="90" t="s">
        <v>1157</v>
      </c>
      <c r="H2181" s="93" t="s">
        <v>2964</v>
      </c>
      <c r="I2181" s="94">
        <v>8000</v>
      </c>
      <c r="J2181" s="94">
        <v>0</v>
      </c>
      <c r="K2181" s="95">
        <v>2.0750000000000001E-2</v>
      </c>
      <c r="L2181" s="96">
        <v>0.08</v>
      </c>
      <c r="M2181" s="96">
        <f t="shared" ref="M2181:M2208" si="1788">I2181*K2181</f>
        <v>166</v>
      </c>
      <c r="N2181" s="96">
        <f t="shared" ref="N2181:N2208" si="1789">J2181*L2181</f>
        <v>0</v>
      </c>
      <c r="O2181" s="96">
        <f>M2181+N2181</f>
        <v>166</v>
      </c>
      <c r="P2181" s="443">
        <v>77270</v>
      </c>
      <c r="Q2181" s="98">
        <f>VLOOKUP(H2181,Devices!$A$2:$C$2077,3,FALSE)</f>
        <v>79635</v>
      </c>
      <c r="R2181" s="94">
        <f t="shared" ref="R2181:R2208" si="1790">Q2181-P2181</f>
        <v>2365</v>
      </c>
      <c r="S2181" s="94" t="str">
        <f>IF(R2181-I2181&gt;0, R2181-I2181,"0")</f>
        <v>0</v>
      </c>
      <c r="T2181" s="94"/>
      <c r="U2181" s="96">
        <f>IF(S2181&gt;0,S2181*K2181,"0")</f>
        <v>0</v>
      </c>
      <c r="V2181" s="157">
        <v>0</v>
      </c>
      <c r="W2181" s="100">
        <f>VLOOKUP(H2181,Devices!$A$2:$D$2077,4,FALSE)</f>
        <v>0</v>
      </c>
      <c r="X2181" s="94">
        <f t="shared" ref="X2181:X2208" si="1791">W2181-V2181</f>
        <v>0</v>
      </c>
      <c r="Y2181" s="94" t="str">
        <f>IF(X2181-J2181&gt;0,X2181-J2181,"0")</f>
        <v>0</v>
      </c>
      <c r="Z2181" s="94"/>
      <c r="AA2181" s="96">
        <f>IF(Y2181&gt;0,Y2181*L2181,"0")</f>
        <v>0</v>
      </c>
      <c r="AB2181" s="91">
        <v>166</v>
      </c>
      <c r="AC2181" s="91"/>
    </row>
    <row r="2182" spans="1:29" s="4" customFormat="1" ht="15" customHeight="1">
      <c r="A2182" s="81" t="s">
        <v>6775</v>
      </c>
      <c r="B2182" s="90">
        <v>1012147150</v>
      </c>
      <c r="C2182" s="91">
        <f>SUM(U2182+AA2182)</f>
        <v>1012.9902500000001</v>
      </c>
      <c r="D2182" s="92">
        <v>13587364</v>
      </c>
      <c r="E2182" s="90" t="s">
        <v>3016</v>
      </c>
      <c r="F2182" s="90" t="s">
        <v>5862</v>
      </c>
      <c r="G2182" s="90" t="s">
        <v>5850</v>
      </c>
      <c r="H2182" s="93" t="s">
        <v>6776</v>
      </c>
      <c r="I2182" s="94">
        <v>0</v>
      </c>
      <c r="J2182" s="94">
        <v>0</v>
      </c>
      <c r="K2182" s="95">
        <v>1.9970000000000002E-2</v>
      </c>
      <c r="L2182" s="96">
        <v>0.08</v>
      </c>
      <c r="M2182" s="96">
        <f t="shared" ref="M2182:N2184" si="1792">I2182*K2182</f>
        <v>0</v>
      </c>
      <c r="N2182" s="96">
        <f t="shared" si="1792"/>
        <v>0</v>
      </c>
      <c r="O2182" s="96" t="s">
        <v>27</v>
      </c>
      <c r="P2182" s="97">
        <v>18</v>
      </c>
      <c r="Q2182" s="98">
        <f>VLOOKUP(H2182,Devices!$A$2:$C$2077,3,FALSE)</f>
        <v>10343</v>
      </c>
      <c r="R2182" s="94">
        <f>Q2182-P2182</f>
        <v>10325</v>
      </c>
      <c r="S2182" s="94"/>
      <c r="T2182" s="94">
        <f>IF(R2182-I2182&gt;0, R2182-I2182,"0")</f>
        <v>10325</v>
      </c>
      <c r="U2182" s="96">
        <f>IF(T2182&gt;0,T2182*K2182,"0")</f>
        <v>206.19025000000002</v>
      </c>
      <c r="V2182" s="99">
        <v>7</v>
      </c>
      <c r="W2182" s="100">
        <f>VLOOKUP(H2182,Devices!$A$2:$D$2077,4,FALSE)</f>
        <v>10092</v>
      </c>
      <c r="X2182" s="94">
        <f>W2182-V2182</f>
        <v>10085</v>
      </c>
      <c r="Y2182" s="94"/>
      <c r="Z2182" s="94">
        <f>IF(X2182-J2182&gt;0,X2182-J2182,"0")</f>
        <v>10085</v>
      </c>
      <c r="AA2182" s="96">
        <f>IF(Z2182&gt;0,Z2182*L2182,"0")</f>
        <v>806.80000000000007</v>
      </c>
      <c r="AB2182" s="91">
        <v>1012.9902500000001</v>
      </c>
      <c r="AC2182" s="91"/>
    </row>
    <row r="2183" spans="1:29" s="4" customFormat="1" ht="15" customHeight="1">
      <c r="A2183" s="81" t="s">
        <v>6775</v>
      </c>
      <c r="B2183" s="90">
        <v>1012147150</v>
      </c>
      <c r="C2183" s="91">
        <f>SUM(U2183+AA2183)</f>
        <v>248.42569</v>
      </c>
      <c r="D2183" s="92">
        <v>13939385</v>
      </c>
      <c r="E2183" s="90" t="s">
        <v>3016</v>
      </c>
      <c r="F2183" s="90" t="s">
        <v>6777</v>
      </c>
      <c r="G2183" s="90" t="s">
        <v>5460</v>
      </c>
      <c r="H2183" s="93" t="s">
        <v>6778</v>
      </c>
      <c r="I2183" s="94">
        <v>0</v>
      </c>
      <c r="J2183" s="94">
        <v>0</v>
      </c>
      <c r="K2183" s="95">
        <v>1.9970000000000002E-2</v>
      </c>
      <c r="L2183" s="96">
        <v>0.08</v>
      </c>
      <c r="M2183" s="96">
        <f t="shared" si="1792"/>
        <v>0</v>
      </c>
      <c r="N2183" s="96">
        <f t="shared" si="1792"/>
        <v>0</v>
      </c>
      <c r="O2183" s="96" t="s">
        <v>27</v>
      </c>
      <c r="P2183" s="97">
        <v>38</v>
      </c>
      <c r="Q2183" s="98">
        <f>VLOOKUP(H2183,Devices!$A$2:$C$2077,3,FALSE)</f>
        <v>2515</v>
      </c>
      <c r="R2183" s="94">
        <f>Q2183-P2183</f>
        <v>2477</v>
      </c>
      <c r="S2183" s="94"/>
      <c r="T2183" s="94">
        <f>IF(R2183-I2183&gt;0, R2183-I2183,"0")</f>
        <v>2477</v>
      </c>
      <c r="U2183" s="96">
        <f>IF(T2183&gt;0,T2183*K2183,"0")</f>
        <v>49.465690000000002</v>
      </c>
      <c r="V2183" s="99">
        <v>3</v>
      </c>
      <c r="W2183" s="100">
        <f>VLOOKUP(H2183,Devices!$A$2:$D$2077,4,FALSE)</f>
        <v>2490</v>
      </c>
      <c r="X2183" s="94">
        <f>W2183-V2183</f>
        <v>2487</v>
      </c>
      <c r="Y2183" s="94"/>
      <c r="Z2183" s="94">
        <f>IF(X2183-J2183&gt;0,X2183-J2183,"0")</f>
        <v>2487</v>
      </c>
      <c r="AA2183" s="96">
        <f>IF(Z2183&gt;0,Z2183*L2183,"0")</f>
        <v>198.96</v>
      </c>
      <c r="AB2183" s="91">
        <v>248.42569</v>
      </c>
      <c r="AC2183" s="91"/>
    </row>
    <row r="2184" spans="1:29" s="4" customFormat="1" ht="15" customHeight="1">
      <c r="A2184" s="81" t="s">
        <v>6775</v>
      </c>
      <c r="B2184" s="90">
        <v>1012147150</v>
      </c>
      <c r="C2184" s="91">
        <f>SUM(U2184+AA2184)</f>
        <v>54.970129999999997</v>
      </c>
      <c r="D2184" s="92">
        <v>13896648</v>
      </c>
      <c r="E2184" s="90" t="s">
        <v>3016</v>
      </c>
      <c r="F2184" s="90" t="s">
        <v>6779</v>
      </c>
      <c r="G2184" s="90" t="s">
        <v>5460</v>
      </c>
      <c r="H2184" s="93" t="s">
        <v>6780</v>
      </c>
      <c r="I2184" s="94">
        <v>0</v>
      </c>
      <c r="J2184" s="94">
        <v>0</v>
      </c>
      <c r="K2184" s="95">
        <v>1.9970000000000002E-2</v>
      </c>
      <c r="L2184" s="96">
        <v>0.08</v>
      </c>
      <c r="M2184" s="96">
        <f t="shared" si="1792"/>
        <v>0</v>
      </c>
      <c r="N2184" s="96">
        <f t="shared" si="1792"/>
        <v>0</v>
      </c>
      <c r="O2184" s="96" t="s">
        <v>27</v>
      </c>
      <c r="P2184" s="97">
        <v>17</v>
      </c>
      <c r="Q2184" s="98">
        <f>VLOOKUP(H2184,Devices!$A$2:$C$2077,3,FALSE)</f>
        <v>346</v>
      </c>
      <c r="R2184" s="94">
        <f>Q2184-P2184</f>
        <v>329</v>
      </c>
      <c r="S2184" s="94"/>
      <c r="T2184" s="94">
        <f>IF(R2184-I2184&gt;0, R2184-I2184,"0")</f>
        <v>329</v>
      </c>
      <c r="U2184" s="96">
        <f>IF(T2184&gt;0,T2184*K2184,"0")</f>
        <v>6.5701300000000007</v>
      </c>
      <c r="V2184" s="99">
        <v>6</v>
      </c>
      <c r="W2184" s="100">
        <f>VLOOKUP(H2184,Devices!$A$2:$D$2077,4,FALSE)</f>
        <v>611</v>
      </c>
      <c r="X2184" s="94">
        <f>W2184-V2184</f>
        <v>605</v>
      </c>
      <c r="Y2184" s="94"/>
      <c r="Z2184" s="94">
        <f>IF(X2184-J2184&gt;0,X2184-J2184,"0")</f>
        <v>605</v>
      </c>
      <c r="AA2184" s="96">
        <f>IF(Z2184&gt;0,Z2184*L2184,"0")</f>
        <v>48.4</v>
      </c>
      <c r="AB2184" s="91">
        <v>54.970129999999997</v>
      </c>
      <c r="AC2184" s="91"/>
    </row>
    <row r="2185" spans="1:29" s="4" customFormat="1" ht="15" customHeight="1">
      <c r="A2185" s="81">
        <v>316</v>
      </c>
      <c r="B2185" s="90">
        <v>1012577660</v>
      </c>
      <c r="C2185" s="91">
        <f>SUM(O2185+U2185+AA2185)</f>
        <v>124.5</v>
      </c>
      <c r="D2185" s="92" t="s">
        <v>1805</v>
      </c>
      <c r="E2185" s="90" t="s">
        <v>3017</v>
      </c>
      <c r="F2185" s="90" t="s">
        <v>3018</v>
      </c>
      <c r="G2185" s="90" t="s">
        <v>1753</v>
      </c>
      <c r="H2185" s="93" t="s">
        <v>2976</v>
      </c>
      <c r="I2185" s="94">
        <v>6000</v>
      </c>
      <c r="J2185" s="94">
        <v>0</v>
      </c>
      <c r="K2185" s="95">
        <v>2.0750000000000001E-2</v>
      </c>
      <c r="L2185" s="96">
        <v>0.08</v>
      </c>
      <c r="M2185" s="96">
        <f t="shared" si="1788"/>
        <v>124.5</v>
      </c>
      <c r="N2185" s="96">
        <f t="shared" si="1789"/>
        <v>0</v>
      </c>
      <c r="O2185" s="96">
        <f>M2185+N2185</f>
        <v>124.5</v>
      </c>
      <c r="P2185" s="443">
        <v>13472</v>
      </c>
      <c r="Q2185" s="98">
        <f>VLOOKUP(H2185,Devices!$A$2:$C$2077,3,FALSE)</f>
        <v>14014</v>
      </c>
      <c r="R2185" s="94">
        <f t="shared" si="1790"/>
        <v>542</v>
      </c>
      <c r="S2185" s="94" t="str">
        <f>IF(R2185-I2185&gt;0, R2185-I2185,"0")</f>
        <v>0</v>
      </c>
      <c r="T2185" s="94"/>
      <c r="U2185" s="96">
        <f>IF(S2185&gt;0,S2185*K2185,"0")</f>
        <v>0</v>
      </c>
      <c r="V2185" s="157">
        <v>0</v>
      </c>
      <c r="W2185" s="100">
        <f>VLOOKUP(H2185,Devices!$A$2:$D$2077,4,FALSE)</f>
        <v>0</v>
      </c>
      <c r="X2185" s="94">
        <f t="shared" si="1791"/>
        <v>0</v>
      </c>
      <c r="Y2185" s="94" t="str">
        <f>IF(X2185-J2185&gt;0,X2185-J2185,"0")</f>
        <v>0</v>
      </c>
      <c r="Z2185" s="94"/>
      <c r="AA2185" s="96">
        <f>IF(Y2185&gt;0,Y2185*L2185,"0")</f>
        <v>0</v>
      </c>
      <c r="AB2185" s="91">
        <v>124.5</v>
      </c>
      <c r="AC2185" s="91"/>
    </row>
    <row r="2186" spans="1:29" s="4" customFormat="1" ht="15" customHeight="1">
      <c r="A2186" s="81" t="s">
        <v>5046</v>
      </c>
      <c r="B2186" s="90">
        <v>1215373260</v>
      </c>
      <c r="C2186" s="91">
        <f>SUM(O2186+U2186+AA2186)</f>
        <v>409.25</v>
      </c>
      <c r="D2186" s="92">
        <v>13773696</v>
      </c>
      <c r="E2186" s="90" t="s">
        <v>5047</v>
      </c>
      <c r="F2186" s="90" t="s">
        <v>5048</v>
      </c>
      <c r="G2186" s="90" t="s">
        <v>3011</v>
      </c>
      <c r="H2186" s="93" t="s">
        <v>5050</v>
      </c>
      <c r="I2186" s="94">
        <v>7000</v>
      </c>
      <c r="J2186" s="94">
        <v>3000</v>
      </c>
      <c r="K2186" s="95">
        <v>2.0750000000000001E-2</v>
      </c>
      <c r="L2186" s="96">
        <v>0.08</v>
      </c>
      <c r="M2186" s="96">
        <f t="shared" ref="M2186" si="1793">I2186*K2186</f>
        <v>145.25</v>
      </c>
      <c r="N2186" s="96">
        <f t="shared" ref="N2186" si="1794">J2186*L2186</f>
        <v>240</v>
      </c>
      <c r="O2186" s="96">
        <f>M2186+N2186</f>
        <v>385.25</v>
      </c>
      <c r="P2186" s="443">
        <v>52479</v>
      </c>
      <c r="Q2186" s="98">
        <v>58768</v>
      </c>
      <c r="R2186" s="94">
        <f t="shared" ref="R2186" si="1795">Q2186-P2186</f>
        <v>6289</v>
      </c>
      <c r="S2186" s="94" t="str">
        <f>IF(R2186-I2186&gt;0, R2186-I2186,"0")</f>
        <v>0</v>
      </c>
      <c r="T2186" s="94"/>
      <c r="U2186" s="96">
        <f>IF(S2186&gt;0,S2186*K2186,"0")</f>
        <v>0</v>
      </c>
      <c r="V2186" s="157">
        <v>23025</v>
      </c>
      <c r="W2186" s="100">
        <v>26325</v>
      </c>
      <c r="X2186" s="94">
        <f t="shared" ref="X2186" si="1796">W2186-V2186</f>
        <v>3300</v>
      </c>
      <c r="Y2186" s="94">
        <f>IF(X2186-J2186&gt;0,X2186-J2186,"0")</f>
        <v>300</v>
      </c>
      <c r="Z2186" s="94"/>
      <c r="AA2186" s="96">
        <f>IF(Y2186&gt;0,Y2186*L2186,"0")</f>
        <v>24</v>
      </c>
      <c r="AB2186" s="91">
        <v>409.25</v>
      </c>
      <c r="AC2186" s="91"/>
    </row>
    <row r="2187" spans="1:29" s="4" customFormat="1" ht="15" customHeight="1">
      <c r="A2187" s="81"/>
      <c r="B2187" s="90">
        <v>1012578160</v>
      </c>
      <c r="C2187" s="91"/>
      <c r="D2187" s="92"/>
      <c r="E2187" s="90"/>
      <c r="F2187" s="90"/>
      <c r="G2187" s="90"/>
      <c r="H2187" s="93"/>
      <c r="I2187" s="94"/>
      <c r="J2187" s="94"/>
      <c r="K2187" s="95"/>
      <c r="L2187" s="96"/>
      <c r="M2187" s="96"/>
      <c r="N2187" s="96"/>
      <c r="O2187" s="96"/>
      <c r="P2187" s="443"/>
      <c r="Q2187" s="98"/>
      <c r="R2187" s="94"/>
      <c r="S2187" s="94"/>
      <c r="T2187" s="94"/>
      <c r="U2187" s="96"/>
      <c r="V2187" s="157"/>
      <c r="W2187" s="100"/>
      <c r="X2187" s="94"/>
      <c r="Y2187" s="94"/>
      <c r="Z2187" s="94"/>
      <c r="AA2187" s="96"/>
      <c r="AB2187" s="91"/>
      <c r="AC2187" s="91"/>
    </row>
    <row r="2188" spans="1:29" s="4" customFormat="1" ht="15" customHeight="1">
      <c r="A2188" s="81" t="s">
        <v>5046</v>
      </c>
      <c r="B2188" s="90">
        <v>1012578160</v>
      </c>
      <c r="C2188" s="91">
        <f>SUM(O2188+U2188+AA2188)</f>
        <v>385.25</v>
      </c>
      <c r="D2188" s="92">
        <v>13773071</v>
      </c>
      <c r="E2188" s="90" t="s">
        <v>5047</v>
      </c>
      <c r="F2188" s="90" t="s">
        <v>5049</v>
      </c>
      <c r="G2188" s="90" t="s">
        <v>3011</v>
      </c>
      <c r="H2188" s="93" t="s">
        <v>5051</v>
      </c>
      <c r="I2188" s="94">
        <v>7000</v>
      </c>
      <c r="J2188" s="94">
        <v>3000</v>
      </c>
      <c r="K2188" s="95">
        <v>2.0750000000000001E-2</v>
      </c>
      <c r="L2188" s="96">
        <v>0.08</v>
      </c>
      <c r="M2188" s="96">
        <f t="shared" ref="M2188" si="1797">I2188*K2188</f>
        <v>145.25</v>
      </c>
      <c r="N2188" s="96">
        <f t="shared" ref="N2188" si="1798">J2188*L2188</f>
        <v>240</v>
      </c>
      <c r="O2188" s="96">
        <f>M2188+N2188</f>
        <v>385.25</v>
      </c>
      <c r="P2188" s="443">
        <v>4207</v>
      </c>
      <c r="Q2188" s="98">
        <v>4681</v>
      </c>
      <c r="R2188" s="94">
        <f t="shared" ref="R2188" si="1799">Q2188-P2188</f>
        <v>474</v>
      </c>
      <c r="S2188" s="94" t="str">
        <f>IF(R2188-I2188&gt;0, R2188-I2188,"0")</f>
        <v>0</v>
      </c>
      <c r="T2188" s="94"/>
      <c r="U2188" s="96">
        <f>IF(S2188&gt;0,S2188*K2188,"0")</f>
        <v>0</v>
      </c>
      <c r="V2188" s="157">
        <v>4264</v>
      </c>
      <c r="W2188" s="100">
        <v>4426</v>
      </c>
      <c r="X2188" s="94">
        <f t="shared" ref="X2188" si="1800">W2188-V2188</f>
        <v>162</v>
      </c>
      <c r="Y2188" s="94" t="str">
        <f>IF(X2188-J2188&gt;0,X2188-J2188,"0")</f>
        <v>0</v>
      </c>
      <c r="Z2188" s="94"/>
      <c r="AA2188" s="96">
        <f>IF(Y2188&gt;0,Y2188*L2188,"0")</f>
        <v>0</v>
      </c>
      <c r="AB2188" s="91">
        <v>385.25</v>
      </c>
      <c r="AC2188" s="91"/>
    </row>
    <row r="2189" spans="1:29" s="4" customFormat="1" ht="15" customHeight="1">
      <c r="A2189" s="81"/>
      <c r="B2189" s="90">
        <v>1012589560</v>
      </c>
      <c r="C2189" s="91"/>
      <c r="D2189" s="92"/>
      <c r="E2189" s="90"/>
      <c r="F2189" s="90"/>
      <c r="G2189" s="90"/>
      <c r="H2189" s="93"/>
      <c r="I2189" s="94"/>
      <c r="J2189" s="94"/>
      <c r="K2189" s="95"/>
      <c r="L2189" s="96"/>
      <c r="M2189" s="96"/>
      <c r="N2189" s="96"/>
      <c r="O2189" s="96"/>
      <c r="P2189" s="443"/>
      <c r="Q2189" s="98"/>
      <c r="R2189" s="94"/>
      <c r="S2189" s="94"/>
      <c r="T2189" s="94"/>
      <c r="U2189" s="96"/>
      <c r="V2189" s="157"/>
      <c r="W2189" s="100"/>
      <c r="X2189" s="94"/>
      <c r="Y2189" s="94"/>
      <c r="Z2189" s="94"/>
      <c r="AA2189" s="96"/>
      <c r="AB2189" s="91"/>
      <c r="AC2189" s="91"/>
    </row>
    <row r="2190" spans="1:29" s="4" customFormat="1" ht="15" customHeight="1">
      <c r="A2190" s="81"/>
      <c r="B2190" s="90">
        <v>1012587060</v>
      </c>
      <c r="C2190" s="91"/>
      <c r="D2190" s="92"/>
      <c r="E2190" s="90"/>
      <c r="F2190" s="90"/>
      <c r="G2190" s="90"/>
      <c r="H2190" s="93"/>
      <c r="I2190" s="94"/>
      <c r="J2190" s="94"/>
      <c r="K2190" s="95"/>
      <c r="L2190" s="96"/>
      <c r="M2190" s="96"/>
      <c r="N2190" s="96"/>
      <c r="O2190" s="96"/>
      <c r="P2190" s="443"/>
      <c r="Q2190" s="98"/>
      <c r="R2190" s="94"/>
      <c r="S2190" s="94"/>
      <c r="T2190" s="94"/>
      <c r="U2190" s="96"/>
      <c r="V2190" s="157"/>
      <c r="W2190" s="100"/>
      <c r="X2190" s="94"/>
      <c r="Y2190" s="94"/>
      <c r="Z2190" s="94"/>
      <c r="AA2190" s="96"/>
      <c r="AB2190" s="91"/>
      <c r="AC2190" s="91"/>
    </row>
    <row r="2191" spans="1:29" s="4" customFormat="1" ht="15" customHeight="1">
      <c r="A2191" s="81"/>
      <c r="B2191" s="90">
        <v>1215373260</v>
      </c>
      <c r="C2191" s="91"/>
      <c r="D2191" s="92"/>
      <c r="E2191" s="90"/>
      <c r="F2191" s="90"/>
      <c r="G2191" s="90"/>
      <c r="H2191" s="93"/>
      <c r="I2191" s="94"/>
      <c r="J2191" s="94"/>
      <c r="K2191" s="95"/>
      <c r="L2191" s="96"/>
      <c r="M2191" s="96"/>
      <c r="N2191" s="96"/>
      <c r="O2191" s="96"/>
      <c r="P2191" s="443"/>
      <c r="Q2191" s="98"/>
      <c r="R2191" s="94"/>
      <c r="S2191" s="94"/>
      <c r="T2191" s="94"/>
      <c r="U2191" s="96"/>
      <c r="V2191" s="157"/>
      <c r="W2191" s="100"/>
      <c r="X2191" s="94"/>
      <c r="Y2191" s="94"/>
      <c r="Z2191" s="94"/>
      <c r="AA2191" s="96"/>
      <c r="AB2191" s="91"/>
      <c r="AC2191" s="91"/>
    </row>
    <row r="2192" spans="1:29" s="4" customFormat="1" ht="15" customHeight="1">
      <c r="A2192" s="81"/>
      <c r="B2192" s="90">
        <v>2359406000</v>
      </c>
      <c r="C2192" s="91"/>
      <c r="D2192" s="92"/>
      <c r="E2192" s="90"/>
      <c r="F2192" s="90"/>
      <c r="G2192" s="90"/>
      <c r="H2192" s="93"/>
      <c r="I2192" s="94"/>
      <c r="J2192" s="94"/>
      <c r="K2192" s="95"/>
      <c r="L2192" s="96"/>
      <c r="M2192" s="96"/>
      <c r="N2192" s="96"/>
      <c r="O2192" s="96"/>
      <c r="P2192" s="443"/>
      <c r="Q2192" s="98"/>
      <c r="R2192" s="94"/>
      <c r="S2192" s="94"/>
      <c r="T2192" s="94"/>
      <c r="U2192" s="96"/>
      <c r="V2192" s="157"/>
      <c r="W2192" s="100"/>
      <c r="X2192" s="94"/>
      <c r="Y2192" s="94"/>
      <c r="Z2192" s="94"/>
      <c r="AA2192" s="96"/>
      <c r="AB2192" s="91"/>
      <c r="AC2192" s="91"/>
    </row>
    <row r="2193" spans="1:29" s="4" customFormat="1" ht="15" customHeight="1">
      <c r="A2193" s="81"/>
      <c r="B2193" s="90">
        <v>2359756000</v>
      </c>
      <c r="C2193" s="91"/>
      <c r="D2193" s="92"/>
      <c r="E2193" s="90"/>
      <c r="F2193" s="90"/>
      <c r="G2193" s="90"/>
      <c r="H2193" s="93"/>
      <c r="I2193" s="94"/>
      <c r="J2193" s="94"/>
      <c r="K2193" s="95"/>
      <c r="L2193" s="96"/>
      <c r="M2193" s="96"/>
      <c r="N2193" s="96"/>
      <c r="O2193" s="96"/>
      <c r="P2193" s="443"/>
      <c r="Q2193" s="98"/>
      <c r="R2193" s="94"/>
      <c r="S2193" s="94"/>
      <c r="T2193" s="94"/>
      <c r="U2193" s="96"/>
      <c r="V2193" s="157"/>
      <c r="W2193" s="100"/>
      <c r="X2193" s="94"/>
      <c r="Y2193" s="94"/>
      <c r="Z2193" s="94"/>
      <c r="AA2193" s="96"/>
      <c r="AB2193" s="91"/>
      <c r="AC2193" s="91"/>
    </row>
    <row r="2194" spans="1:29" s="4" customFormat="1" ht="15" customHeight="1">
      <c r="A2194" s="81">
        <v>317</v>
      </c>
      <c r="B2194" s="90">
        <v>1012058870</v>
      </c>
      <c r="C2194" s="91">
        <f>SUM(U2194+AA2194)</f>
        <v>319.96079000000003</v>
      </c>
      <c r="D2194" s="92">
        <v>13063799</v>
      </c>
      <c r="E2194" s="90" t="s">
        <v>3019</v>
      </c>
      <c r="F2194" s="90" t="s">
        <v>3020</v>
      </c>
      <c r="G2194" s="90" t="s">
        <v>3011</v>
      </c>
      <c r="H2194" s="93" t="s">
        <v>2970</v>
      </c>
      <c r="I2194" s="94">
        <v>0</v>
      </c>
      <c r="J2194" s="94">
        <v>0</v>
      </c>
      <c r="K2194" s="95">
        <v>1.9970000000000002E-2</v>
      </c>
      <c r="L2194" s="96">
        <v>0.08</v>
      </c>
      <c r="M2194" s="96">
        <f t="shared" si="1788"/>
        <v>0</v>
      </c>
      <c r="N2194" s="96">
        <f t="shared" si="1789"/>
        <v>0</v>
      </c>
      <c r="O2194" s="96" t="s">
        <v>27</v>
      </c>
      <c r="P2194" s="97">
        <v>280608</v>
      </c>
      <c r="Q2194" s="98">
        <f>VLOOKUP(H2194,Devices!$A$2:$C$2077,3,FALSE)</f>
        <v>283915</v>
      </c>
      <c r="R2194" s="94">
        <f t="shared" si="1790"/>
        <v>3307</v>
      </c>
      <c r="S2194" s="94"/>
      <c r="T2194" s="94">
        <f>IF(R2194-I2194&gt;0, R2194-I2194,"0")</f>
        <v>3307</v>
      </c>
      <c r="U2194" s="96">
        <f>IF(T2194&gt;0,T2194*K2194,"0")</f>
        <v>66.040790000000001</v>
      </c>
      <c r="V2194" s="99">
        <v>100371</v>
      </c>
      <c r="W2194" s="100">
        <f>VLOOKUP(H2194,Devices!$A$2:$D$2077,4,FALSE)</f>
        <v>103545</v>
      </c>
      <c r="X2194" s="94">
        <f t="shared" si="1791"/>
        <v>3174</v>
      </c>
      <c r="Y2194" s="94"/>
      <c r="Z2194" s="94">
        <f>IF(X2194-J2194&gt;0,X2194-J2194,"0")</f>
        <v>3174</v>
      </c>
      <c r="AA2194" s="96">
        <f>IF(Z2194&gt;0,Z2194*L2194,"0")</f>
        <v>253.92000000000002</v>
      </c>
      <c r="AB2194" s="91">
        <v>319.96079000000003</v>
      </c>
      <c r="AC2194" s="91"/>
    </row>
    <row r="2195" spans="1:29" s="4" customFormat="1" ht="15" customHeight="1">
      <c r="A2195" s="81" t="s">
        <v>3958</v>
      </c>
      <c r="B2195" s="90">
        <v>1013198550</v>
      </c>
      <c r="C2195" s="91">
        <f>SUM(O2195+U2195+AA2195)</f>
        <v>124.5</v>
      </c>
      <c r="D2195" s="92">
        <v>12355916</v>
      </c>
      <c r="E2195" s="90" t="s">
        <v>3021</v>
      </c>
      <c r="F2195" s="90" t="s">
        <v>3022</v>
      </c>
      <c r="G2195" s="90" t="s">
        <v>2200</v>
      </c>
      <c r="H2195" s="93" t="s">
        <v>3959</v>
      </c>
      <c r="I2195" s="94">
        <v>6000</v>
      </c>
      <c r="J2195" s="94">
        <v>0</v>
      </c>
      <c r="K2195" s="95">
        <v>2.0750000000000001E-2</v>
      </c>
      <c r="L2195" s="96">
        <v>0.08</v>
      </c>
      <c r="M2195" s="96">
        <f t="shared" si="1788"/>
        <v>124.5</v>
      </c>
      <c r="N2195" s="96">
        <f t="shared" si="1789"/>
        <v>0</v>
      </c>
      <c r="O2195" s="96">
        <f>M2195+N2195</f>
        <v>124.5</v>
      </c>
      <c r="P2195" s="443">
        <v>61170</v>
      </c>
      <c r="Q2195" s="98">
        <f>VLOOKUP(H2195,Devices!$A$2:$C$2077,3,FALSE)</f>
        <v>63729</v>
      </c>
      <c r="R2195" s="94">
        <f t="shared" si="1790"/>
        <v>2559</v>
      </c>
      <c r="S2195" s="94" t="str">
        <f>IF(R2195-I2195&gt;0, R2195-I2195,"0")</f>
        <v>0</v>
      </c>
      <c r="T2195" s="94"/>
      <c r="U2195" s="96">
        <f>IF(S2195&gt;0,S2195*K2195,"0")</f>
        <v>0</v>
      </c>
      <c r="V2195" s="157">
        <v>0</v>
      </c>
      <c r="W2195" s="100">
        <v>0</v>
      </c>
      <c r="X2195" s="94">
        <f t="shared" si="1791"/>
        <v>0</v>
      </c>
      <c r="Y2195" s="94" t="str">
        <f>IF(X2195-J2195&gt;0,X2195-J2195,"0")</f>
        <v>0</v>
      </c>
      <c r="Z2195" s="94"/>
      <c r="AA2195" s="96">
        <f>IF(Y2195&gt;0,Y2195*L2195,"0")</f>
        <v>0</v>
      </c>
      <c r="AB2195" s="91">
        <v>124.5</v>
      </c>
      <c r="AC2195" s="91"/>
    </row>
    <row r="2196" spans="1:29" s="4" customFormat="1" ht="15" customHeight="1">
      <c r="A2196" s="81">
        <v>319</v>
      </c>
      <c r="B2196" s="90">
        <v>1058353200</v>
      </c>
      <c r="C2196" s="91">
        <f>SUM(U2196+AA2196)</f>
        <v>57.913000000000004</v>
      </c>
      <c r="D2196" s="92">
        <v>12356017</v>
      </c>
      <c r="E2196" s="90" t="s">
        <v>3023</v>
      </c>
      <c r="F2196" s="90" t="s">
        <v>3024</v>
      </c>
      <c r="G2196" s="90" t="s">
        <v>2302</v>
      </c>
      <c r="H2196" s="93" t="s">
        <v>5303</v>
      </c>
      <c r="I2196" s="94">
        <v>0</v>
      </c>
      <c r="J2196" s="94">
        <v>0</v>
      </c>
      <c r="K2196" s="95">
        <v>1.9970000000000002E-2</v>
      </c>
      <c r="L2196" s="96">
        <v>0.08</v>
      </c>
      <c r="M2196" s="96">
        <f t="shared" si="1788"/>
        <v>0</v>
      </c>
      <c r="N2196" s="96">
        <f t="shared" si="1789"/>
        <v>0</v>
      </c>
      <c r="O2196" s="96" t="s">
        <v>27</v>
      </c>
      <c r="P2196" s="97">
        <v>154764</v>
      </c>
      <c r="Q2196" s="98">
        <f>VLOOKUP(H2196,Devices!$A$2:$C$2077,3,FALSE)</f>
        <v>157664</v>
      </c>
      <c r="R2196" s="94">
        <f t="shared" si="1790"/>
        <v>2900</v>
      </c>
      <c r="S2196" s="94"/>
      <c r="T2196" s="94">
        <f t="shared" ref="T2196:T2205" si="1801">IF(R2196-I2196&gt;0, R2196-I2196,"0")</f>
        <v>2900</v>
      </c>
      <c r="U2196" s="96">
        <f t="shared" ref="U2196:U2205" si="1802">IF(T2196&gt;0,T2196*K2196,"0")</f>
        <v>57.913000000000004</v>
      </c>
      <c r="V2196" s="99">
        <v>0</v>
      </c>
      <c r="W2196" s="100">
        <v>0</v>
      </c>
      <c r="X2196" s="94">
        <f t="shared" si="1791"/>
        <v>0</v>
      </c>
      <c r="Y2196" s="94"/>
      <c r="Z2196" s="94" t="str">
        <f t="shared" ref="Z2196:Z2205" si="1803">IF(X2196-J2196&gt;0,X2196-J2196,"0")</f>
        <v>0</v>
      </c>
      <c r="AA2196" s="96">
        <f t="shared" ref="AA2196:AA2205" si="1804">IF(Z2196&gt;0,Z2196*L2196,"0")</f>
        <v>0</v>
      </c>
      <c r="AB2196" s="91">
        <v>57.913000000000004</v>
      </c>
      <c r="AC2196" s="91"/>
    </row>
    <row r="2197" spans="1:29" s="4" customFormat="1" ht="15" customHeight="1">
      <c r="A2197" s="81">
        <v>319</v>
      </c>
      <c r="B2197" s="90">
        <v>1058353200</v>
      </c>
      <c r="C2197" s="91">
        <f>SUM(U2197+AA2197)</f>
        <v>29.036380000000001</v>
      </c>
      <c r="D2197" s="92">
        <v>12356016</v>
      </c>
      <c r="E2197" s="90" t="s">
        <v>3023</v>
      </c>
      <c r="F2197" s="90" t="s">
        <v>3025</v>
      </c>
      <c r="G2197" s="90" t="s">
        <v>2302</v>
      </c>
      <c r="H2197" s="93" t="s">
        <v>3026</v>
      </c>
      <c r="I2197" s="94">
        <v>0</v>
      </c>
      <c r="J2197" s="94">
        <v>0</v>
      </c>
      <c r="K2197" s="95">
        <v>1.9970000000000002E-2</v>
      </c>
      <c r="L2197" s="96">
        <v>0.08</v>
      </c>
      <c r="M2197" s="96">
        <f t="shared" si="1788"/>
        <v>0</v>
      </c>
      <c r="N2197" s="96">
        <f t="shared" si="1789"/>
        <v>0</v>
      </c>
      <c r="O2197" s="96" t="s">
        <v>27</v>
      </c>
      <c r="P2197" s="97">
        <v>112053</v>
      </c>
      <c r="Q2197" s="98">
        <f>VLOOKUP(H2197,Devices!$A$2:$C$2077,3,FALSE)</f>
        <v>113507</v>
      </c>
      <c r="R2197" s="94">
        <f t="shared" si="1790"/>
        <v>1454</v>
      </c>
      <c r="S2197" s="94"/>
      <c r="T2197" s="94">
        <f t="shared" si="1801"/>
        <v>1454</v>
      </c>
      <c r="U2197" s="96">
        <f t="shared" si="1802"/>
        <v>29.036380000000001</v>
      </c>
      <c r="V2197" s="99">
        <v>0</v>
      </c>
      <c r="W2197" s="100">
        <v>0</v>
      </c>
      <c r="X2197" s="94">
        <f t="shared" si="1791"/>
        <v>0</v>
      </c>
      <c r="Y2197" s="94"/>
      <c r="Z2197" s="94" t="str">
        <f t="shared" si="1803"/>
        <v>0</v>
      </c>
      <c r="AA2197" s="96">
        <f t="shared" si="1804"/>
        <v>0</v>
      </c>
      <c r="AB2197" s="91">
        <v>29.036380000000001</v>
      </c>
      <c r="AC2197" s="91"/>
    </row>
    <row r="2198" spans="1:29" s="4" customFormat="1" ht="15" customHeight="1">
      <c r="A2198" s="81">
        <v>319</v>
      </c>
      <c r="B2198" s="90">
        <v>1058353200</v>
      </c>
      <c r="C2198" s="91">
        <f>SUM(U2198+AA2198)</f>
        <v>20.469250000000002</v>
      </c>
      <c r="D2198" s="92">
        <v>12356008</v>
      </c>
      <c r="E2198" s="90" t="s">
        <v>3023</v>
      </c>
      <c r="F2198" s="90" t="s">
        <v>3027</v>
      </c>
      <c r="G2198" s="90" t="s">
        <v>2302</v>
      </c>
      <c r="H2198" s="93" t="s">
        <v>3028</v>
      </c>
      <c r="I2198" s="94">
        <v>0</v>
      </c>
      <c r="J2198" s="94">
        <v>0</v>
      </c>
      <c r="K2198" s="95">
        <v>1.9970000000000002E-2</v>
      </c>
      <c r="L2198" s="96">
        <v>0.08</v>
      </c>
      <c r="M2198" s="96">
        <f t="shared" si="1788"/>
        <v>0</v>
      </c>
      <c r="N2198" s="96">
        <f t="shared" si="1789"/>
        <v>0</v>
      </c>
      <c r="O2198" s="96" t="s">
        <v>27</v>
      </c>
      <c r="P2198" s="97">
        <v>130194</v>
      </c>
      <c r="Q2198" s="98">
        <f>VLOOKUP(H2198,Devices!$A$2:$C$2077,3,FALSE)</f>
        <v>131219</v>
      </c>
      <c r="R2198" s="94">
        <f t="shared" si="1790"/>
        <v>1025</v>
      </c>
      <c r="S2198" s="94"/>
      <c r="T2198" s="94">
        <f t="shared" si="1801"/>
        <v>1025</v>
      </c>
      <c r="U2198" s="96">
        <f t="shared" si="1802"/>
        <v>20.469250000000002</v>
      </c>
      <c r="V2198" s="99">
        <v>0</v>
      </c>
      <c r="W2198" s="100">
        <v>0</v>
      </c>
      <c r="X2198" s="94">
        <f t="shared" si="1791"/>
        <v>0</v>
      </c>
      <c r="Y2198" s="94"/>
      <c r="Z2198" s="94" t="str">
        <f t="shared" si="1803"/>
        <v>0</v>
      </c>
      <c r="AA2198" s="96">
        <f t="shared" si="1804"/>
        <v>0</v>
      </c>
      <c r="AB2198" s="91">
        <v>20.469250000000002</v>
      </c>
      <c r="AC2198" s="91"/>
    </row>
    <row r="2199" spans="1:29" s="4" customFormat="1" ht="15" customHeight="1">
      <c r="A2199" s="81">
        <v>319</v>
      </c>
      <c r="B2199" s="90">
        <v>1058353200</v>
      </c>
      <c r="C2199" s="91">
        <f>SUM(U2199+AA2199)</f>
        <v>132.60080000000002</v>
      </c>
      <c r="D2199" s="92">
        <v>12356015</v>
      </c>
      <c r="E2199" s="90" t="s">
        <v>3023</v>
      </c>
      <c r="F2199" s="90" t="s">
        <v>3029</v>
      </c>
      <c r="G2199" s="90" t="s">
        <v>2302</v>
      </c>
      <c r="H2199" s="93" t="s">
        <v>3030</v>
      </c>
      <c r="I2199" s="94">
        <v>0</v>
      </c>
      <c r="J2199" s="94">
        <v>0</v>
      </c>
      <c r="K2199" s="95">
        <v>1.9970000000000002E-2</v>
      </c>
      <c r="L2199" s="96">
        <v>0.08</v>
      </c>
      <c r="M2199" s="96">
        <f t="shared" si="1788"/>
        <v>0</v>
      </c>
      <c r="N2199" s="96">
        <f t="shared" si="1789"/>
        <v>0</v>
      </c>
      <c r="O2199" s="96" t="s">
        <v>27</v>
      </c>
      <c r="P2199" s="97">
        <v>154191</v>
      </c>
      <c r="Q2199" s="98">
        <f>VLOOKUP(H2199,Devices!$A$2:$C$2077,3,FALSE)</f>
        <v>160831</v>
      </c>
      <c r="R2199" s="94">
        <f t="shared" si="1790"/>
        <v>6640</v>
      </c>
      <c r="S2199" s="94"/>
      <c r="T2199" s="94">
        <f t="shared" si="1801"/>
        <v>6640</v>
      </c>
      <c r="U2199" s="96">
        <f t="shared" si="1802"/>
        <v>132.60080000000002</v>
      </c>
      <c r="V2199" s="99">
        <v>0</v>
      </c>
      <c r="W2199" s="100">
        <v>0</v>
      </c>
      <c r="X2199" s="94">
        <f t="shared" si="1791"/>
        <v>0</v>
      </c>
      <c r="Y2199" s="94"/>
      <c r="Z2199" s="94" t="str">
        <f t="shared" si="1803"/>
        <v>0</v>
      </c>
      <c r="AA2199" s="96">
        <f t="shared" si="1804"/>
        <v>0</v>
      </c>
      <c r="AB2199" s="91">
        <v>132.60080000000002</v>
      </c>
      <c r="AC2199" s="91"/>
    </row>
    <row r="2200" spans="1:29" s="4" customFormat="1" ht="15" customHeight="1">
      <c r="A2200" s="81">
        <v>319</v>
      </c>
      <c r="B2200" s="90">
        <v>1058353200</v>
      </c>
      <c r="C2200" s="91">
        <f>SUM(U2200+AA2200)</f>
        <v>102.86547</v>
      </c>
      <c r="D2200" s="92">
        <v>12356007</v>
      </c>
      <c r="E2200" s="90" t="s">
        <v>3023</v>
      </c>
      <c r="F2200" s="90" t="s">
        <v>3031</v>
      </c>
      <c r="G2200" s="90" t="s">
        <v>2302</v>
      </c>
      <c r="H2200" s="93" t="s">
        <v>2973</v>
      </c>
      <c r="I2200" s="94">
        <v>0</v>
      </c>
      <c r="J2200" s="94">
        <v>0</v>
      </c>
      <c r="K2200" s="95">
        <v>1.9970000000000002E-2</v>
      </c>
      <c r="L2200" s="96">
        <v>0.08</v>
      </c>
      <c r="M2200" s="96">
        <f t="shared" si="1788"/>
        <v>0</v>
      </c>
      <c r="N2200" s="96">
        <f t="shared" si="1789"/>
        <v>0</v>
      </c>
      <c r="O2200" s="96" t="s">
        <v>27</v>
      </c>
      <c r="P2200" s="97">
        <v>132149</v>
      </c>
      <c r="Q2200" s="98">
        <f>VLOOKUP(H2200,Devices!$A$2:$C$2077,3,FALSE)</f>
        <v>137300</v>
      </c>
      <c r="R2200" s="94">
        <f t="shared" si="1790"/>
        <v>5151</v>
      </c>
      <c r="S2200" s="94"/>
      <c r="T2200" s="94">
        <f t="shared" si="1801"/>
        <v>5151</v>
      </c>
      <c r="U2200" s="96">
        <f t="shared" si="1802"/>
        <v>102.86547</v>
      </c>
      <c r="V2200" s="99">
        <v>0</v>
      </c>
      <c r="W2200" s="100">
        <v>0</v>
      </c>
      <c r="X2200" s="94">
        <f t="shared" si="1791"/>
        <v>0</v>
      </c>
      <c r="Y2200" s="94"/>
      <c r="Z2200" s="94" t="str">
        <f t="shared" si="1803"/>
        <v>0</v>
      </c>
      <c r="AA2200" s="96">
        <f t="shared" si="1804"/>
        <v>0</v>
      </c>
      <c r="AB2200" s="91">
        <v>102.86547</v>
      </c>
      <c r="AC2200" s="91"/>
    </row>
    <row r="2201" spans="1:29" s="4" customFormat="1" ht="15" customHeight="1">
      <c r="A2201" s="81">
        <v>319</v>
      </c>
      <c r="B2201" s="90">
        <v>1058353200</v>
      </c>
      <c r="C2201" s="91">
        <f>SUM(U2201+AA2201)</f>
        <v>44.293460000000003</v>
      </c>
      <c r="D2201" s="92">
        <v>12356004</v>
      </c>
      <c r="E2201" s="90" t="s">
        <v>3023</v>
      </c>
      <c r="F2201" s="90" t="s">
        <v>5756</v>
      </c>
      <c r="G2201" s="90" t="s">
        <v>2302</v>
      </c>
      <c r="H2201" s="93" t="s">
        <v>2975</v>
      </c>
      <c r="I2201" s="94">
        <v>0</v>
      </c>
      <c r="J2201" s="94">
        <v>0</v>
      </c>
      <c r="K2201" s="95">
        <v>1.9970000000000002E-2</v>
      </c>
      <c r="L2201" s="96">
        <v>0.08</v>
      </c>
      <c r="M2201" s="96">
        <f t="shared" si="1788"/>
        <v>0</v>
      </c>
      <c r="N2201" s="96">
        <f t="shared" si="1789"/>
        <v>0</v>
      </c>
      <c r="O2201" s="96" t="s">
        <v>27</v>
      </c>
      <c r="P2201" s="97">
        <v>16395</v>
      </c>
      <c r="Q2201" s="98">
        <f>VLOOKUP(H2201,Devices!$A$2:$C$2077,3,FALSE)</f>
        <v>18613</v>
      </c>
      <c r="R2201" s="94">
        <f t="shared" si="1790"/>
        <v>2218</v>
      </c>
      <c r="S2201" s="94"/>
      <c r="T2201" s="94">
        <f t="shared" si="1801"/>
        <v>2218</v>
      </c>
      <c r="U2201" s="96">
        <f t="shared" si="1802"/>
        <v>44.293460000000003</v>
      </c>
      <c r="V2201" s="99">
        <v>0</v>
      </c>
      <c r="W2201" s="100">
        <v>0</v>
      </c>
      <c r="X2201" s="94">
        <f t="shared" si="1791"/>
        <v>0</v>
      </c>
      <c r="Y2201" s="94"/>
      <c r="Z2201" s="94" t="str">
        <f t="shared" si="1803"/>
        <v>0</v>
      </c>
      <c r="AA2201" s="96">
        <f t="shared" si="1804"/>
        <v>0</v>
      </c>
      <c r="AB2201" s="91">
        <v>44.293460000000003</v>
      </c>
      <c r="AC2201" s="91"/>
    </row>
    <row r="2202" spans="1:29" s="4" customFormat="1" ht="15" customHeight="1">
      <c r="A2202" s="81">
        <v>319</v>
      </c>
      <c r="B2202" s="90">
        <v>1058353200</v>
      </c>
      <c r="C2202" s="91">
        <f>SUM(U2202+AA2202)</f>
        <v>45.371840000000006</v>
      </c>
      <c r="D2202" s="92">
        <v>12356006</v>
      </c>
      <c r="E2202" s="90" t="s">
        <v>3023</v>
      </c>
      <c r="F2202" s="90" t="s">
        <v>3032</v>
      </c>
      <c r="G2202" s="90" t="s">
        <v>2302</v>
      </c>
      <c r="H2202" s="93" t="s">
        <v>2974</v>
      </c>
      <c r="I2202" s="94">
        <v>0</v>
      </c>
      <c r="J2202" s="94">
        <v>0</v>
      </c>
      <c r="K2202" s="95">
        <v>1.9970000000000002E-2</v>
      </c>
      <c r="L2202" s="96">
        <v>0.08</v>
      </c>
      <c r="M2202" s="96">
        <f t="shared" si="1788"/>
        <v>0</v>
      </c>
      <c r="N2202" s="96">
        <f t="shared" si="1789"/>
        <v>0</v>
      </c>
      <c r="O2202" s="96" t="s">
        <v>27</v>
      </c>
      <c r="P2202" s="97">
        <v>40578</v>
      </c>
      <c r="Q2202" s="98">
        <f>VLOOKUP(H2202,Devices!$A$2:$C$2077,3,FALSE)</f>
        <v>42850</v>
      </c>
      <c r="R2202" s="94">
        <f t="shared" si="1790"/>
        <v>2272</v>
      </c>
      <c r="S2202" s="94"/>
      <c r="T2202" s="94">
        <f t="shared" si="1801"/>
        <v>2272</v>
      </c>
      <c r="U2202" s="96">
        <f t="shared" si="1802"/>
        <v>45.371840000000006</v>
      </c>
      <c r="V2202" s="99">
        <v>0</v>
      </c>
      <c r="W2202" s="100">
        <v>0</v>
      </c>
      <c r="X2202" s="94">
        <f t="shared" si="1791"/>
        <v>0</v>
      </c>
      <c r="Y2202" s="94"/>
      <c r="Z2202" s="94" t="str">
        <f t="shared" si="1803"/>
        <v>0</v>
      </c>
      <c r="AA2202" s="96">
        <f t="shared" si="1804"/>
        <v>0</v>
      </c>
      <c r="AB2202" s="91">
        <v>45.371840000000006</v>
      </c>
      <c r="AC2202" s="91"/>
    </row>
    <row r="2203" spans="1:29" s="4" customFormat="1" ht="15" customHeight="1">
      <c r="A2203" s="81">
        <v>319</v>
      </c>
      <c r="B2203" s="90">
        <v>1058353200</v>
      </c>
      <c r="C2203" s="91">
        <f>SUM(U2203+AA2203)</f>
        <v>20.928560000000001</v>
      </c>
      <c r="D2203" s="92">
        <v>12356005</v>
      </c>
      <c r="E2203" s="90" t="s">
        <v>3023</v>
      </c>
      <c r="F2203" s="90" t="s">
        <v>3033</v>
      </c>
      <c r="G2203" s="90" t="s">
        <v>2302</v>
      </c>
      <c r="H2203" s="93" t="s">
        <v>2972</v>
      </c>
      <c r="I2203" s="94">
        <v>0</v>
      </c>
      <c r="J2203" s="94">
        <v>0</v>
      </c>
      <c r="K2203" s="95">
        <v>1.9970000000000002E-2</v>
      </c>
      <c r="L2203" s="96">
        <v>0.08</v>
      </c>
      <c r="M2203" s="96">
        <f t="shared" si="1788"/>
        <v>0</v>
      </c>
      <c r="N2203" s="96">
        <f t="shared" si="1789"/>
        <v>0</v>
      </c>
      <c r="O2203" s="96" t="s">
        <v>27</v>
      </c>
      <c r="P2203" s="97">
        <v>113533</v>
      </c>
      <c r="Q2203" s="98">
        <f>VLOOKUP(H2203,Devices!$A$2:$C$2077,3,FALSE)</f>
        <v>114581</v>
      </c>
      <c r="R2203" s="94">
        <f t="shared" si="1790"/>
        <v>1048</v>
      </c>
      <c r="S2203" s="94"/>
      <c r="T2203" s="94">
        <f t="shared" si="1801"/>
        <v>1048</v>
      </c>
      <c r="U2203" s="96">
        <f t="shared" si="1802"/>
        <v>20.928560000000001</v>
      </c>
      <c r="V2203" s="99">
        <v>0</v>
      </c>
      <c r="W2203" s="100">
        <v>0</v>
      </c>
      <c r="X2203" s="94">
        <f t="shared" si="1791"/>
        <v>0</v>
      </c>
      <c r="Y2203" s="94"/>
      <c r="Z2203" s="94" t="str">
        <f t="shared" si="1803"/>
        <v>0</v>
      </c>
      <c r="AA2203" s="96">
        <f t="shared" si="1804"/>
        <v>0</v>
      </c>
      <c r="AB2203" s="91">
        <v>20.928560000000001</v>
      </c>
      <c r="AC2203" s="91"/>
    </row>
    <row r="2204" spans="1:29" s="4" customFormat="1" ht="15" customHeight="1">
      <c r="A2204" s="81" t="s">
        <v>6760</v>
      </c>
      <c r="B2204" s="90">
        <v>1058353200</v>
      </c>
      <c r="C2204" s="91">
        <f>SUM(U2204+AA2204)</f>
        <v>5.9910000000000005E-2</v>
      </c>
      <c r="D2204" s="92">
        <v>13586807</v>
      </c>
      <c r="E2204" s="90" t="s">
        <v>3023</v>
      </c>
      <c r="F2204" s="90" t="s">
        <v>4138</v>
      </c>
      <c r="G2204" s="90" t="s">
        <v>4009</v>
      </c>
      <c r="H2204" s="93" t="s">
        <v>6761</v>
      </c>
      <c r="I2204" s="94">
        <v>0</v>
      </c>
      <c r="J2204" s="94">
        <v>0</v>
      </c>
      <c r="K2204" s="95">
        <v>1.9970000000000002E-2</v>
      </c>
      <c r="L2204" s="96">
        <v>0.08</v>
      </c>
      <c r="M2204" s="96">
        <f t="shared" ref="M2204" si="1805">I2204*K2204</f>
        <v>0</v>
      </c>
      <c r="N2204" s="96">
        <f t="shared" ref="N2204" si="1806">J2204*L2204</f>
        <v>0</v>
      </c>
      <c r="O2204" s="96" t="s">
        <v>27</v>
      </c>
      <c r="P2204" s="97">
        <v>2</v>
      </c>
      <c r="Q2204" s="98">
        <f>VLOOKUP(H2204,Devices!$A$2:$C$2077,3,FALSE)</f>
        <v>5</v>
      </c>
      <c r="R2204" s="94">
        <f t="shared" ref="R2204" si="1807">Q2204-P2204</f>
        <v>3</v>
      </c>
      <c r="S2204" s="94"/>
      <c r="T2204" s="94">
        <f t="shared" ref="T2204" si="1808">IF(R2204-I2204&gt;0, R2204-I2204,"0")</f>
        <v>3</v>
      </c>
      <c r="U2204" s="96">
        <f t="shared" ref="U2204" si="1809">IF(T2204&gt;0,T2204*K2204,"0")</f>
        <v>5.9910000000000005E-2</v>
      </c>
      <c r="V2204" s="99">
        <v>0</v>
      </c>
      <c r="W2204" s="100">
        <v>0</v>
      </c>
      <c r="X2204" s="94">
        <f t="shared" ref="X2204" si="1810">W2204-V2204</f>
        <v>0</v>
      </c>
      <c r="Y2204" s="94"/>
      <c r="Z2204" s="94" t="str">
        <f t="shared" ref="Z2204" si="1811">IF(X2204-J2204&gt;0,X2204-J2204,"0")</f>
        <v>0</v>
      </c>
      <c r="AA2204" s="96">
        <f t="shared" ref="AA2204" si="1812">IF(Z2204&gt;0,Z2204*L2204,"0")</f>
        <v>0</v>
      </c>
      <c r="AB2204" s="91">
        <v>5.9910000000000005E-2</v>
      </c>
      <c r="AC2204" s="91"/>
    </row>
    <row r="2205" spans="1:29" s="4" customFormat="1" ht="15" customHeight="1">
      <c r="A2205" s="81">
        <v>320</v>
      </c>
      <c r="B2205" s="90">
        <v>1012540060</v>
      </c>
      <c r="C2205" s="91">
        <f>SUM(U2205+AA2205)</f>
        <v>247.42830000000001</v>
      </c>
      <c r="D2205" s="92">
        <v>13062993</v>
      </c>
      <c r="E2205" s="90" t="s">
        <v>3034</v>
      </c>
      <c r="F2205" s="90" t="s">
        <v>3035</v>
      </c>
      <c r="G2205" s="90" t="s">
        <v>1850</v>
      </c>
      <c r="H2205" s="93" t="s">
        <v>3036</v>
      </c>
      <c r="I2205" s="94">
        <v>0</v>
      </c>
      <c r="J2205" s="94">
        <v>0</v>
      </c>
      <c r="K2205" s="95">
        <v>1.9970000000000002E-2</v>
      </c>
      <c r="L2205" s="96">
        <v>0.08</v>
      </c>
      <c r="M2205" s="96">
        <f t="shared" si="1788"/>
        <v>0</v>
      </c>
      <c r="N2205" s="96">
        <f t="shared" si="1789"/>
        <v>0</v>
      </c>
      <c r="O2205" s="96" t="s">
        <v>27</v>
      </c>
      <c r="P2205" s="97">
        <v>599922</v>
      </c>
      <c r="Q2205" s="98">
        <f>VLOOKUP(H2205,Devices!$A$2:$C$2077,3,FALSE)</f>
        <v>612312</v>
      </c>
      <c r="R2205" s="94">
        <f t="shared" si="1790"/>
        <v>12390</v>
      </c>
      <c r="S2205" s="94"/>
      <c r="T2205" s="94">
        <f t="shared" si="1801"/>
        <v>12390</v>
      </c>
      <c r="U2205" s="96">
        <f t="shared" si="1802"/>
        <v>247.42830000000001</v>
      </c>
      <c r="V2205" s="99">
        <v>0</v>
      </c>
      <c r="W2205" s="100">
        <f>VLOOKUP(H2205,Devices!$A$2:$D$2077,4,FALSE)</f>
        <v>0</v>
      </c>
      <c r="X2205" s="94">
        <f t="shared" si="1791"/>
        <v>0</v>
      </c>
      <c r="Y2205" s="94"/>
      <c r="Z2205" s="94" t="str">
        <f t="shared" si="1803"/>
        <v>0</v>
      </c>
      <c r="AA2205" s="96">
        <f t="shared" si="1804"/>
        <v>0</v>
      </c>
      <c r="AB2205" s="91">
        <v>247.42830000000001</v>
      </c>
      <c r="AC2205" s="91"/>
    </row>
    <row r="2206" spans="1:29" s="4" customFormat="1" ht="15" customHeight="1">
      <c r="A2206" s="81">
        <v>321</v>
      </c>
      <c r="B2206" s="90">
        <v>1012142600</v>
      </c>
      <c r="C2206" s="91">
        <f>SUM(U2206+AA2206)</f>
        <v>488.56605000000002</v>
      </c>
      <c r="D2206" s="92">
        <v>12984346</v>
      </c>
      <c r="E2206" s="90" t="s">
        <v>3037</v>
      </c>
      <c r="F2206" s="90" t="s">
        <v>3038</v>
      </c>
      <c r="G2206" s="90" t="s">
        <v>2348</v>
      </c>
      <c r="H2206" s="93" t="s">
        <v>3039</v>
      </c>
      <c r="I2206" s="94">
        <v>0</v>
      </c>
      <c r="J2206" s="94">
        <v>0</v>
      </c>
      <c r="K2206" s="95">
        <v>1.9970000000000002E-2</v>
      </c>
      <c r="L2206" s="96">
        <v>0.08</v>
      </c>
      <c r="M2206" s="96">
        <f t="shared" ref="M2206:M2207" si="1813">I2206*K2206</f>
        <v>0</v>
      </c>
      <c r="N2206" s="96">
        <f t="shared" ref="N2206:N2207" si="1814">J2206*L2206</f>
        <v>0</v>
      </c>
      <c r="O2206" s="96" t="s">
        <v>27</v>
      </c>
      <c r="P2206" s="443">
        <v>1271670</v>
      </c>
      <c r="Q2206" s="98">
        <f>VLOOKUP(H2206,Devices!$A$2:$C$2077,3,FALSE)</f>
        <v>1296135</v>
      </c>
      <c r="R2206" s="94">
        <f t="shared" ref="R2206:R2207" si="1815">Q2206-P2206</f>
        <v>24465</v>
      </c>
      <c r="S2206" s="94"/>
      <c r="T2206" s="94">
        <f t="shared" ref="T2206:T2207" si="1816">IF(R2206-I2206&gt;0, R2206-I2206,"0")</f>
        <v>24465</v>
      </c>
      <c r="U2206" s="96">
        <f t="shared" ref="U2206:U2207" si="1817">IF(T2206&gt;0,T2206*K2206,"0")</f>
        <v>488.56605000000002</v>
      </c>
      <c r="V2206" s="99">
        <v>0</v>
      </c>
      <c r="W2206" s="100">
        <f>VLOOKUP(H2206,Devices!$A$2:$D$2077,4,FALSE)</f>
        <v>0</v>
      </c>
      <c r="X2206" s="94">
        <f t="shared" ref="X2206:X2207" si="1818">W2206-V2206</f>
        <v>0</v>
      </c>
      <c r="Y2206" s="94"/>
      <c r="Z2206" s="94" t="str">
        <f t="shared" ref="Z2206:Z2207" si="1819">IF(X2206-J2206&gt;0,X2206-J2206,"0")</f>
        <v>0</v>
      </c>
      <c r="AA2206" s="96">
        <f t="shared" ref="AA2206:AA2207" si="1820">IF(Z2206&gt;0,Z2206*L2206,"0")</f>
        <v>0</v>
      </c>
      <c r="AB2206" s="91">
        <v>488.56605000000002</v>
      </c>
      <c r="AC2206" s="91"/>
    </row>
    <row r="2207" spans="1:29" s="4" customFormat="1" ht="15" customHeight="1">
      <c r="A2207" s="81">
        <v>321</v>
      </c>
      <c r="B2207" s="90">
        <v>1012142600</v>
      </c>
      <c r="C2207" s="91">
        <f>SUM(U2207+AA2207)</f>
        <v>468.59605000000005</v>
      </c>
      <c r="D2207" s="92">
        <v>12984189</v>
      </c>
      <c r="E2207" s="90" t="s">
        <v>3037</v>
      </c>
      <c r="F2207" s="90" t="s">
        <v>3040</v>
      </c>
      <c r="G2207" s="90" t="s">
        <v>2348</v>
      </c>
      <c r="H2207" s="93" t="s">
        <v>3041</v>
      </c>
      <c r="I2207" s="94">
        <v>0</v>
      </c>
      <c r="J2207" s="94">
        <v>0</v>
      </c>
      <c r="K2207" s="95">
        <v>1.9970000000000002E-2</v>
      </c>
      <c r="L2207" s="96">
        <v>0.08</v>
      </c>
      <c r="M2207" s="96">
        <f t="shared" si="1813"/>
        <v>0</v>
      </c>
      <c r="N2207" s="96">
        <f t="shared" si="1814"/>
        <v>0</v>
      </c>
      <c r="O2207" s="96" t="s">
        <v>27</v>
      </c>
      <c r="P2207" s="443">
        <v>1269166</v>
      </c>
      <c r="Q2207" s="98">
        <f>VLOOKUP(H2207,Devices!$A$2:$C$2077,3,FALSE)</f>
        <v>1292631</v>
      </c>
      <c r="R2207" s="94">
        <f t="shared" si="1815"/>
        <v>23465</v>
      </c>
      <c r="S2207" s="94"/>
      <c r="T2207" s="94">
        <f t="shared" si="1816"/>
        <v>23465</v>
      </c>
      <c r="U2207" s="96">
        <f t="shared" si="1817"/>
        <v>468.59605000000005</v>
      </c>
      <c r="V2207" s="99">
        <v>0</v>
      </c>
      <c r="W2207" s="100">
        <f>VLOOKUP(H2207,Devices!$A$2:$D$2077,4,FALSE)</f>
        <v>0</v>
      </c>
      <c r="X2207" s="94">
        <f t="shared" si="1818"/>
        <v>0</v>
      </c>
      <c r="Y2207" s="94"/>
      <c r="Z2207" s="94" t="str">
        <f t="shared" si="1819"/>
        <v>0</v>
      </c>
      <c r="AA2207" s="96">
        <f t="shared" si="1820"/>
        <v>0</v>
      </c>
      <c r="AB2207" s="91">
        <v>468.59605000000005</v>
      </c>
      <c r="AC2207" s="91"/>
    </row>
    <row r="2208" spans="1:29" s="4" customFormat="1" ht="15" customHeight="1">
      <c r="A2208" s="81">
        <v>322</v>
      </c>
      <c r="B2208" s="90">
        <v>1012012860</v>
      </c>
      <c r="C2208" s="91">
        <f>SUM(U2208+AA2208)</f>
        <v>577.68148000000008</v>
      </c>
      <c r="D2208" s="92">
        <v>12956948</v>
      </c>
      <c r="E2208" s="90" t="s">
        <v>2454</v>
      </c>
      <c r="F2208" s="90" t="s">
        <v>3110</v>
      </c>
      <c r="G2208" s="90" t="s">
        <v>2983</v>
      </c>
      <c r="H2208" s="93" t="s">
        <v>3050</v>
      </c>
      <c r="I2208" s="94">
        <v>0</v>
      </c>
      <c r="J2208" s="94">
        <v>0</v>
      </c>
      <c r="K2208" s="95">
        <v>1.9970000000000002E-2</v>
      </c>
      <c r="L2208" s="96">
        <v>0.08</v>
      </c>
      <c r="M2208" s="96">
        <f t="shared" si="1788"/>
        <v>0</v>
      </c>
      <c r="N2208" s="96">
        <f t="shared" si="1789"/>
        <v>0</v>
      </c>
      <c r="O2208" s="96" t="s">
        <v>27</v>
      </c>
      <c r="P2208" s="97">
        <v>178274</v>
      </c>
      <c r="Q2208" s="98">
        <f>VLOOKUP(H2208,Devices!$A$2:$C$2077,3,FALSE)</f>
        <v>183558</v>
      </c>
      <c r="R2208" s="94">
        <f t="shared" si="1790"/>
        <v>5284</v>
      </c>
      <c r="S2208" s="94"/>
      <c r="T2208" s="94">
        <f>IF(R2208-I2208&gt;0, R2208-I2208,"0")</f>
        <v>5284</v>
      </c>
      <c r="U2208" s="96">
        <f>IF(T2208&gt;0,T2208*K2208,"0")</f>
        <v>105.52148000000001</v>
      </c>
      <c r="V2208" s="99">
        <v>172234</v>
      </c>
      <c r="W2208" s="100">
        <f>VLOOKUP(H2208,Devices!$A$2:$D$2077,4,FALSE)</f>
        <v>178136</v>
      </c>
      <c r="X2208" s="94">
        <f t="shared" si="1791"/>
        <v>5902</v>
      </c>
      <c r="Y2208" s="94"/>
      <c r="Z2208" s="94">
        <f>IF(X2208-J2208&gt;0,X2208-J2208,"0")</f>
        <v>5902</v>
      </c>
      <c r="AA2208" s="96">
        <f>IF(Z2208&gt;0,Z2208*L2208,"0")</f>
        <v>472.16</v>
      </c>
      <c r="AB2208" s="91">
        <v>577.68148000000008</v>
      </c>
      <c r="AC2208" s="91"/>
    </row>
    <row r="2209" spans="1:29" s="4" customFormat="1" ht="15" customHeight="1">
      <c r="A2209" s="81"/>
      <c r="B2209" s="90">
        <v>1012086810</v>
      </c>
      <c r="C2209" s="91"/>
      <c r="D2209" s="92"/>
      <c r="E2209" s="90" t="s">
        <v>3637</v>
      </c>
      <c r="F2209" s="90" t="s">
        <v>3110</v>
      </c>
      <c r="G2209" s="90"/>
      <c r="H2209" s="93"/>
      <c r="I2209" s="94"/>
      <c r="J2209" s="94"/>
      <c r="K2209" s="95"/>
      <c r="L2209" s="96"/>
      <c r="M2209" s="96"/>
      <c r="N2209" s="96"/>
      <c r="O2209" s="96"/>
      <c r="P2209" s="97"/>
      <c r="Q2209" s="98"/>
      <c r="R2209" s="94"/>
      <c r="S2209" s="94"/>
      <c r="T2209" s="94"/>
      <c r="U2209" s="96"/>
      <c r="V2209" s="99"/>
      <c r="W2209" s="100"/>
      <c r="X2209" s="94"/>
      <c r="Y2209" s="94"/>
      <c r="Z2209" s="94"/>
      <c r="AA2209" s="96"/>
      <c r="AB2209" s="91"/>
      <c r="AC2209" s="91"/>
    </row>
    <row r="2210" spans="1:29" s="4" customFormat="1" ht="15" customHeight="1">
      <c r="A2210" s="81"/>
      <c r="B2210" s="90">
        <v>1012014000</v>
      </c>
      <c r="C2210" s="91"/>
      <c r="D2210" s="92"/>
      <c r="E2210" s="90" t="s">
        <v>3237</v>
      </c>
      <c r="F2210" s="90" t="s">
        <v>3110</v>
      </c>
      <c r="G2210" s="90"/>
      <c r="H2210" s="93"/>
      <c r="I2210" s="94"/>
      <c r="J2210" s="94"/>
      <c r="K2210" s="95"/>
      <c r="L2210" s="96"/>
      <c r="M2210" s="96"/>
      <c r="N2210" s="96"/>
      <c r="O2210" s="96"/>
      <c r="P2210" s="97"/>
      <c r="Q2210" s="98"/>
      <c r="R2210" s="94"/>
      <c r="S2210" s="94"/>
      <c r="T2210" s="94"/>
      <c r="U2210" s="96"/>
      <c r="V2210" s="99"/>
      <c r="W2210" s="100"/>
      <c r="X2210" s="94"/>
      <c r="Y2210" s="94"/>
      <c r="Z2210" s="94"/>
      <c r="AA2210" s="96"/>
      <c r="AB2210" s="91"/>
      <c r="AC2210" s="91"/>
    </row>
    <row r="2211" spans="1:29" s="4" customFormat="1" ht="15" customHeight="1">
      <c r="A2211" s="81"/>
      <c r="B2211" s="90">
        <v>1012046520</v>
      </c>
      <c r="C2211" s="91"/>
      <c r="D2211" s="92"/>
      <c r="E2211" s="90" t="s">
        <v>6700</v>
      </c>
      <c r="F2211" s="90" t="s">
        <v>3110</v>
      </c>
      <c r="G2211" s="90"/>
      <c r="H2211" s="93"/>
      <c r="I2211" s="94"/>
      <c r="J2211" s="94"/>
      <c r="K2211" s="95"/>
      <c r="L2211" s="96"/>
      <c r="M2211" s="96"/>
      <c r="N2211" s="96"/>
      <c r="O2211" s="96"/>
      <c r="P2211" s="97"/>
      <c r="Q2211" s="98"/>
      <c r="R2211" s="94"/>
      <c r="S2211" s="94"/>
      <c r="T2211" s="94"/>
      <c r="U2211" s="96"/>
      <c r="V2211" s="99"/>
      <c r="W2211" s="100"/>
      <c r="X2211" s="94"/>
      <c r="Y2211" s="94"/>
      <c r="Z2211" s="94"/>
      <c r="AA2211" s="96"/>
      <c r="AB2211" s="91"/>
      <c r="AC2211" s="91"/>
    </row>
    <row r="2212" spans="1:29" s="4" customFormat="1" ht="15" customHeight="1">
      <c r="A2212" s="81"/>
      <c r="B2212" s="90">
        <v>1012146950</v>
      </c>
      <c r="C2212" s="91"/>
      <c r="D2212" s="92"/>
      <c r="E2212" s="90" t="s">
        <v>5843</v>
      </c>
      <c r="F2212" s="90" t="s">
        <v>3110</v>
      </c>
      <c r="G2212" s="90"/>
      <c r="H2212" s="93"/>
      <c r="I2212" s="94"/>
      <c r="J2212" s="94"/>
      <c r="K2212" s="95"/>
      <c r="L2212" s="96"/>
      <c r="M2212" s="96"/>
      <c r="N2212" s="96"/>
      <c r="O2212" s="96"/>
      <c r="P2212" s="97"/>
      <c r="Q2212" s="98"/>
      <c r="R2212" s="94"/>
      <c r="S2212" s="94"/>
      <c r="T2212" s="94"/>
      <c r="U2212" s="96"/>
      <c r="V2212" s="99"/>
      <c r="W2212" s="100"/>
      <c r="X2212" s="94"/>
      <c r="Y2212" s="94"/>
      <c r="Z2212" s="94"/>
      <c r="AA2212" s="96"/>
      <c r="AB2212" s="91"/>
      <c r="AC2212" s="91"/>
    </row>
    <row r="2213" spans="1:29" s="4" customFormat="1" ht="15" customHeight="1">
      <c r="A2213" s="81" t="s">
        <v>3236</v>
      </c>
      <c r="B2213" s="90">
        <v>1012014000</v>
      </c>
      <c r="C2213" s="91">
        <f>SUM(O2213+U2213+AA2213)</f>
        <v>486</v>
      </c>
      <c r="D2213" s="92">
        <v>13133237</v>
      </c>
      <c r="E2213" s="90" t="s">
        <v>3237</v>
      </c>
      <c r="F2213" s="90" t="s">
        <v>3238</v>
      </c>
      <c r="G2213" s="90" t="s">
        <v>2983</v>
      </c>
      <c r="H2213" s="93" t="s">
        <v>3217</v>
      </c>
      <c r="I2213" s="94">
        <v>8000</v>
      </c>
      <c r="J2213" s="94">
        <v>4000</v>
      </c>
      <c r="K2213" s="95">
        <v>2.0750000000000001E-2</v>
      </c>
      <c r="L2213" s="96">
        <v>0.08</v>
      </c>
      <c r="M2213" s="96">
        <f t="shared" ref="M2213:N2219" si="1821">I2213*K2213</f>
        <v>166</v>
      </c>
      <c r="N2213" s="96">
        <f t="shared" si="1821"/>
        <v>320</v>
      </c>
      <c r="O2213" s="96">
        <f>M2213+N2213</f>
        <v>486</v>
      </c>
      <c r="P2213" s="443">
        <v>46533</v>
      </c>
      <c r="Q2213" s="98">
        <f>VLOOKUP(H2213,Devices!$A$2:$C$2077,3,FALSE)</f>
        <v>47556</v>
      </c>
      <c r="R2213" s="94">
        <f>Q2213-P2213</f>
        <v>1023</v>
      </c>
      <c r="S2213" s="94" t="str">
        <f>IF(R2213-I2213&gt;0, R2213-I2213,"0")</f>
        <v>0</v>
      </c>
      <c r="T2213" s="94"/>
      <c r="U2213" s="96">
        <f>IF(S2213&gt;0,S2213*K2213,"0")</f>
        <v>0</v>
      </c>
      <c r="V2213" s="157">
        <v>123812</v>
      </c>
      <c r="W2213" s="100">
        <f>VLOOKUP(H2213,Devices!$A$2:$D$2077,4,FALSE)</f>
        <v>126653</v>
      </c>
      <c r="X2213" s="94">
        <f>W2213-V2213</f>
        <v>2841</v>
      </c>
      <c r="Y2213" s="94" t="str">
        <f>IF(X2213-J2213&gt;0,X2213-J2213,"0")</f>
        <v>0</v>
      </c>
      <c r="Z2213" s="94"/>
      <c r="AA2213" s="96">
        <f>IF(Y2213&gt;0,Y2213*L2213,"0")</f>
        <v>0</v>
      </c>
      <c r="AB2213" s="91">
        <v>486</v>
      </c>
      <c r="AC2213" s="91"/>
    </row>
    <row r="2214" spans="1:29" s="4" customFormat="1" ht="15" customHeight="1">
      <c r="A2214" s="81" t="s">
        <v>4423</v>
      </c>
      <c r="B2214" s="90">
        <v>1012058940</v>
      </c>
      <c r="C2214" s="91">
        <f>SUM(O2214+U2214+AA2214)</f>
        <v>251.875</v>
      </c>
      <c r="D2214" s="92">
        <v>13658629</v>
      </c>
      <c r="E2214" s="90" t="s">
        <v>4424</v>
      </c>
      <c r="F2214" s="90" t="s">
        <v>4425</v>
      </c>
      <c r="G2214" s="90" t="s">
        <v>3466</v>
      </c>
      <c r="H2214" s="93" t="s">
        <v>4393</v>
      </c>
      <c r="I2214" s="94">
        <v>2500</v>
      </c>
      <c r="J2214" s="94">
        <v>2500</v>
      </c>
      <c r="K2214" s="95">
        <v>2.0750000000000001E-2</v>
      </c>
      <c r="L2214" s="96">
        <v>0.08</v>
      </c>
      <c r="M2214" s="96">
        <f>I2214*K2214</f>
        <v>51.875</v>
      </c>
      <c r="N2214" s="96">
        <f>J2214*L2214</f>
        <v>200</v>
      </c>
      <c r="O2214" s="96">
        <f>M2214+N2214</f>
        <v>251.875</v>
      </c>
      <c r="P2214" s="443">
        <v>34225</v>
      </c>
      <c r="Q2214" s="98">
        <f>VLOOKUP(H2214,Devices!$A$2:$C$2077,3,FALSE)</f>
        <v>35055</v>
      </c>
      <c r="R2214" s="94">
        <f>Q2214-P2214</f>
        <v>830</v>
      </c>
      <c r="S2214" s="94" t="str">
        <f>IF(R2214-I2214&gt;0, R2214-I2214,"0")</f>
        <v>0</v>
      </c>
      <c r="T2214" s="94"/>
      <c r="U2214" s="96">
        <f>IF(S2214&gt;0,S2214*K2214,"0")</f>
        <v>0</v>
      </c>
      <c r="V2214" s="157">
        <v>13625</v>
      </c>
      <c r="W2214" s="100">
        <f>VLOOKUP(H2214,Devices!$A$2:$D$2077,4,FALSE)</f>
        <v>14018</v>
      </c>
      <c r="X2214" s="94">
        <f>W2214-V2214</f>
        <v>393</v>
      </c>
      <c r="Y2214" s="94" t="str">
        <f>IF(X2214-J2214&gt;0,X2214-J2214,"0")</f>
        <v>0</v>
      </c>
      <c r="Z2214" s="94"/>
      <c r="AA2214" s="96">
        <f>IF(Y2214&gt;0,Y2214*L2214,"0")</f>
        <v>0</v>
      </c>
      <c r="AB2214" s="91">
        <v>251.875</v>
      </c>
      <c r="AC2214" s="91"/>
    </row>
    <row r="2215" spans="1:29" s="4" customFormat="1" ht="15" customHeight="1">
      <c r="A2215" s="81"/>
      <c r="B2215" s="90">
        <v>1012128810</v>
      </c>
      <c r="C2215" s="91"/>
      <c r="D2215" s="92"/>
      <c r="E2215" s="90" t="s">
        <v>5072</v>
      </c>
      <c r="F2215" s="90"/>
      <c r="G2215" s="90"/>
      <c r="H2215" s="93"/>
      <c r="I2215" s="94"/>
      <c r="J2215" s="94"/>
      <c r="K2215" s="95"/>
      <c r="L2215" s="96"/>
      <c r="M2215" s="96"/>
      <c r="N2215" s="96"/>
      <c r="O2215" s="96"/>
      <c r="P2215" s="443"/>
      <c r="Q2215" s="98"/>
      <c r="R2215" s="94"/>
      <c r="S2215" s="94"/>
      <c r="T2215" s="94"/>
      <c r="U2215" s="96"/>
      <c r="V2215" s="157"/>
      <c r="W2215" s="100"/>
      <c r="X2215" s="94"/>
      <c r="Y2215" s="94"/>
      <c r="Z2215" s="94"/>
      <c r="AA2215" s="96"/>
      <c r="AB2215" s="91"/>
      <c r="AC2215" s="91"/>
    </row>
    <row r="2216" spans="1:29" s="4" customFormat="1" ht="15" customHeight="1">
      <c r="A2216" s="81"/>
      <c r="B2216" s="90">
        <v>1012062340</v>
      </c>
      <c r="C2216" s="91"/>
      <c r="D2216" s="92"/>
      <c r="E2216" s="90" t="s">
        <v>5073</v>
      </c>
      <c r="F2216" s="90"/>
      <c r="G2216" s="90"/>
      <c r="H2216" s="93"/>
      <c r="I2216" s="94"/>
      <c r="J2216" s="94"/>
      <c r="K2216" s="95"/>
      <c r="L2216" s="96"/>
      <c r="M2216" s="96"/>
      <c r="N2216" s="96"/>
      <c r="O2216" s="96"/>
      <c r="P2216" s="443"/>
      <c r="Q2216" s="98"/>
      <c r="R2216" s="94"/>
      <c r="S2216" s="94"/>
      <c r="T2216" s="94"/>
      <c r="U2216" s="96"/>
      <c r="V2216" s="157"/>
      <c r="W2216" s="100"/>
      <c r="X2216" s="94"/>
      <c r="Y2216" s="94"/>
      <c r="Z2216" s="94"/>
      <c r="AA2216" s="96"/>
      <c r="AB2216" s="91"/>
      <c r="AC2216" s="91"/>
    </row>
    <row r="2217" spans="1:29" s="4" customFormat="1" ht="15" customHeight="1">
      <c r="A2217" s="81">
        <v>323</v>
      </c>
      <c r="B2217" s="90">
        <v>3049024113</v>
      </c>
      <c r="C2217" s="91">
        <f>SUM(O2217+U2217+AA2217)</f>
        <v>974.92950000000008</v>
      </c>
      <c r="D2217" s="92">
        <v>13065273</v>
      </c>
      <c r="E2217" s="90" t="s">
        <v>3111</v>
      </c>
      <c r="F2217" s="90" t="s">
        <v>3112</v>
      </c>
      <c r="G2217" s="90" t="s">
        <v>2931</v>
      </c>
      <c r="H2217" s="93" t="s">
        <v>3057</v>
      </c>
      <c r="I2217" s="94">
        <v>5000</v>
      </c>
      <c r="J2217" s="94">
        <v>2500</v>
      </c>
      <c r="K2217" s="95">
        <v>2.0750000000000001E-2</v>
      </c>
      <c r="L2217" s="96">
        <v>0.08</v>
      </c>
      <c r="M2217" s="96">
        <f t="shared" si="1821"/>
        <v>103.75</v>
      </c>
      <c r="N2217" s="96">
        <f t="shared" si="1821"/>
        <v>200</v>
      </c>
      <c r="O2217" s="96">
        <f>M2217+N2217</f>
        <v>303.75</v>
      </c>
      <c r="P2217" s="443">
        <v>85345</v>
      </c>
      <c r="Q2217" s="98">
        <f>VLOOKUP(H2217,Devices!$A$2:$C$2077,3,FALSE)</f>
        <v>122691</v>
      </c>
      <c r="R2217" s="94">
        <f>Q2217-P2217</f>
        <v>37346</v>
      </c>
      <c r="S2217" s="94">
        <f>IF(R2217-I2217&gt;0, R2217-I2217,"0")</f>
        <v>32346</v>
      </c>
      <c r="T2217" s="94"/>
      <c r="U2217" s="96">
        <f>IF(S2217&gt;0,S2217*K2217,"0")</f>
        <v>671.17950000000008</v>
      </c>
      <c r="V2217" s="157">
        <v>79924</v>
      </c>
      <c r="W2217" s="100">
        <f>VLOOKUP(H2217,Devices!$A$2:$D$2077,4,FALSE)</f>
        <v>81729</v>
      </c>
      <c r="X2217" s="94">
        <f>W2217-V2217</f>
        <v>1805</v>
      </c>
      <c r="Y2217" s="94" t="str">
        <f>IF(X2217-J2217&gt;0,X2217-J2217,"0")</f>
        <v>0</v>
      </c>
      <c r="Z2217" s="94"/>
      <c r="AA2217" s="96">
        <f>IF(Y2217&gt;0,Y2217*L2217,"0")</f>
        <v>0</v>
      </c>
      <c r="AB2217" s="91">
        <v>974.92950000000008</v>
      </c>
      <c r="AC2217" s="91"/>
    </row>
    <row r="2218" spans="1:29" s="4" customFormat="1" ht="15" customHeight="1">
      <c r="A2218" s="81">
        <v>324</v>
      </c>
      <c r="B2218" s="90">
        <v>1012036300</v>
      </c>
      <c r="C2218" s="91">
        <f>SUM(O2218+U2218+AA2218)</f>
        <v>251.875</v>
      </c>
      <c r="D2218" s="92">
        <v>13065473</v>
      </c>
      <c r="E2218" s="90" t="s">
        <v>3113</v>
      </c>
      <c r="F2218" s="90" t="s">
        <v>3114</v>
      </c>
      <c r="G2218" s="90" t="s">
        <v>1174</v>
      </c>
      <c r="H2218" s="93" t="s">
        <v>3065</v>
      </c>
      <c r="I2218" s="94">
        <v>2500</v>
      </c>
      <c r="J2218" s="94">
        <v>2500</v>
      </c>
      <c r="K2218" s="95">
        <v>2.0750000000000001E-2</v>
      </c>
      <c r="L2218" s="96">
        <v>0.08</v>
      </c>
      <c r="M2218" s="96">
        <f t="shared" si="1821"/>
        <v>51.875</v>
      </c>
      <c r="N2218" s="96">
        <f t="shared" si="1821"/>
        <v>200</v>
      </c>
      <c r="O2218" s="96">
        <f>M2218+N2218</f>
        <v>251.875</v>
      </c>
      <c r="P2218" s="443">
        <v>39807</v>
      </c>
      <c r="Q2218" s="98">
        <f>VLOOKUP(H2218,Devices!$A$2:$C$2077,3,FALSE)</f>
        <v>40678</v>
      </c>
      <c r="R2218" s="94">
        <f>Q2218-P2218</f>
        <v>871</v>
      </c>
      <c r="S2218" s="94" t="str">
        <f>IF(R2218-I2218&gt;0, R2218-I2218,"0")</f>
        <v>0</v>
      </c>
      <c r="T2218" s="94"/>
      <c r="U2218" s="96">
        <f>IF(S2218&gt;0,S2218*K2218,"0")</f>
        <v>0</v>
      </c>
      <c r="V2218" s="157">
        <v>57940</v>
      </c>
      <c r="W2218" s="100">
        <f>VLOOKUP(H2218,Devices!$A$2:$D$2077,4,FALSE)</f>
        <v>59338</v>
      </c>
      <c r="X2218" s="94">
        <f>W2218-V2218</f>
        <v>1398</v>
      </c>
      <c r="Y2218" s="94" t="str">
        <f>IF(X2218-J2218&gt;0,X2218-J2218,"0")</f>
        <v>0</v>
      </c>
      <c r="Z2218" s="94"/>
      <c r="AA2218" s="96">
        <f>IF(Y2218&gt;0,Y2218*L2218,"0")</f>
        <v>0</v>
      </c>
      <c r="AB2218" s="91">
        <v>251.875</v>
      </c>
      <c r="AC2218" s="91"/>
    </row>
    <row r="2219" spans="1:29" s="4" customFormat="1" ht="15" customHeight="1">
      <c r="A2219" s="81">
        <v>325</v>
      </c>
      <c r="B2219" s="90">
        <v>1012143120</v>
      </c>
      <c r="C2219" s="91">
        <f>SUM(O2219+U2219+AA2219)</f>
        <v>343.73250000000002</v>
      </c>
      <c r="D2219" s="92">
        <v>12985475</v>
      </c>
      <c r="E2219" s="90" t="s">
        <v>3596</v>
      </c>
      <c r="F2219" s="90" t="s">
        <v>3116</v>
      </c>
      <c r="G2219" s="90" t="s">
        <v>2570</v>
      </c>
      <c r="H2219" s="93" t="s">
        <v>3064</v>
      </c>
      <c r="I2219" s="94">
        <v>12710</v>
      </c>
      <c r="J2219" s="94">
        <v>1000</v>
      </c>
      <c r="K2219" s="95">
        <v>2.0750000000000001E-2</v>
      </c>
      <c r="L2219" s="96">
        <v>0.08</v>
      </c>
      <c r="M2219" s="96">
        <f t="shared" si="1821"/>
        <v>263.73250000000002</v>
      </c>
      <c r="N2219" s="96">
        <f t="shared" si="1821"/>
        <v>80</v>
      </c>
      <c r="O2219" s="96">
        <f>M2219+N2219</f>
        <v>343.73250000000002</v>
      </c>
      <c r="P2219" s="443">
        <v>172495</v>
      </c>
      <c r="Q2219" s="98">
        <f>VLOOKUP(H2219,Devices!$A$2:$C$2077,3,FALSE)</f>
        <v>175911</v>
      </c>
      <c r="R2219" s="94">
        <f>Q2219-P2219</f>
        <v>3416</v>
      </c>
      <c r="S2219" s="94" t="str">
        <f>IF(R2219-I2219&gt;0, R2219-I2219,"0")</f>
        <v>0</v>
      </c>
      <c r="T2219" s="94"/>
      <c r="U2219" s="96">
        <f>IF(S2219&gt;0,S2219*K2219,"0")</f>
        <v>0</v>
      </c>
      <c r="V2219" s="157">
        <v>16037</v>
      </c>
      <c r="W2219" s="100">
        <f>VLOOKUP(H2219,Devices!$A$2:$D$2077,4,FALSE)</f>
        <v>16600</v>
      </c>
      <c r="X2219" s="94">
        <f>W2219-V2219</f>
        <v>563</v>
      </c>
      <c r="Y2219" s="94" t="str">
        <f>IF(X2219-J2219&gt;0,X2219-J2219,"0")</f>
        <v>0</v>
      </c>
      <c r="Z2219" s="94"/>
      <c r="AA2219" s="96">
        <f>IF(Y2219&gt;0,Y2219*L2219,"0")</f>
        <v>0</v>
      </c>
      <c r="AB2219" s="91">
        <v>343.73250000000002</v>
      </c>
      <c r="AC2219" s="91"/>
    </row>
    <row r="2220" spans="1:29" s="4" customFormat="1" ht="15" customHeight="1">
      <c r="A2220" s="81"/>
      <c r="B2220" s="90">
        <v>1012143490</v>
      </c>
      <c r="C2220" s="91"/>
      <c r="D2220" s="92"/>
      <c r="E2220" s="90" t="s">
        <v>3115</v>
      </c>
      <c r="F2220" s="90" t="s">
        <v>3116</v>
      </c>
      <c r="G2220" s="90" t="s">
        <v>2570</v>
      </c>
      <c r="H2220" s="93"/>
      <c r="I2220" s="94"/>
      <c r="J2220" s="94"/>
      <c r="K2220" s="95"/>
      <c r="L2220" s="96"/>
      <c r="M2220" s="96"/>
      <c r="N2220" s="96"/>
      <c r="O2220" s="96"/>
      <c r="P2220" s="443"/>
      <c r="Q2220" s="98"/>
      <c r="R2220" s="94"/>
      <c r="S2220" s="94"/>
      <c r="T2220" s="94"/>
      <c r="U2220" s="96"/>
      <c r="V2220" s="157"/>
      <c r="W2220" s="100"/>
      <c r="X2220" s="94"/>
      <c r="Y2220" s="94"/>
      <c r="Z2220" s="94"/>
      <c r="AA2220" s="96"/>
      <c r="AB2220" s="91"/>
      <c r="AC2220" s="91"/>
    </row>
    <row r="2221" spans="1:29" s="4" customFormat="1" ht="15" customHeight="1">
      <c r="A2221" s="81">
        <v>326</v>
      </c>
      <c r="B2221" s="90">
        <v>1058714660</v>
      </c>
      <c r="C2221" s="91">
        <f>SUM(O2221+U2221+AA2221)</f>
        <v>83</v>
      </c>
      <c r="D2221" s="92">
        <v>12356026</v>
      </c>
      <c r="E2221" s="90" t="s">
        <v>3117</v>
      </c>
      <c r="F2221" s="90" t="s">
        <v>3118</v>
      </c>
      <c r="G2221" s="90" t="s">
        <v>2280</v>
      </c>
      <c r="H2221" s="93" t="s">
        <v>3056</v>
      </c>
      <c r="I2221" s="94">
        <v>4000</v>
      </c>
      <c r="J2221" s="94">
        <v>0</v>
      </c>
      <c r="K2221" s="95">
        <v>2.0750000000000001E-2</v>
      </c>
      <c r="L2221" s="96">
        <v>0.08</v>
      </c>
      <c r="M2221" s="96">
        <f t="shared" ref="M2221:M2241" si="1822">I2221*K2221</f>
        <v>83</v>
      </c>
      <c r="N2221" s="96">
        <f t="shared" ref="N2221:N2241" si="1823">J2221*L2221</f>
        <v>0</v>
      </c>
      <c r="O2221" s="96">
        <f t="shared" ref="O2221:O2232" si="1824">M2221+N2221</f>
        <v>83</v>
      </c>
      <c r="P2221" s="443">
        <v>40707</v>
      </c>
      <c r="Q2221" s="98">
        <f>VLOOKUP(H2221,Devices!$A$2:$C$2077,3,FALSE)</f>
        <v>41438</v>
      </c>
      <c r="R2221" s="94">
        <f t="shared" ref="R2221:R2241" si="1825">Q2221-P2221</f>
        <v>731</v>
      </c>
      <c r="S2221" s="94" t="str">
        <f t="shared" ref="S2221:S2232" si="1826">IF(R2221-I2221&gt;0, R2221-I2221,"0")</f>
        <v>0</v>
      </c>
      <c r="T2221" s="94"/>
      <c r="U2221" s="96">
        <f t="shared" ref="U2221:U2232" si="1827">IF(S2221&gt;0,S2221*K2221,"0")</f>
        <v>0</v>
      </c>
      <c r="V2221" s="157">
        <v>0</v>
      </c>
      <c r="W2221" s="100">
        <v>0</v>
      </c>
      <c r="X2221" s="94">
        <f t="shared" ref="X2221:X2241" si="1828">W2221-V2221</f>
        <v>0</v>
      </c>
      <c r="Y2221" s="94" t="str">
        <f t="shared" ref="Y2221:Y2232" si="1829">IF(X2221-J2221&gt;0,X2221-J2221,"0")</f>
        <v>0</v>
      </c>
      <c r="Z2221" s="94"/>
      <c r="AA2221" s="96">
        <f t="shared" ref="AA2221:AA2232" si="1830">IF(Y2221&gt;0,Y2221*L2221,"0")</f>
        <v>0</v>
      </c>
      <c r="AB2221" s="91">
        <v>83</v>
      </c>
      <c r="AC2221" s="91"/>
    </row>
    <row r="2222" spans="1:29" s="4" customFormat="1" ht="15" customHeight="1">
      <c r="A2222" s="81" t="s">
        <v>5358</v>
      </c>
      <c r="B2222" s="90">
        <v>1058714660</v>
      </c>
      <c r="C2222" s="91">
        <f>SUM(U2222+AA2222)</f>
        <v>20.60904</v>
      </c>
      <c r="D2222" s="92">
        <v>12356457</v>
      </c>
      <c r="E2222" s="90" t="s">
        <v>3117</v>
      </c>
      <c r="F2222" s="90" t="s">
        <v>5359</v>
      </c>
      <c r="G2222" s="90" t="s">
        <v>40</v>
      </c>
      <c r="H2222" s="93" t="s">
        <v>5360</v>
      </c>
      <c r="I2222" s="94">
        <v>0</v>
      </c>
      <c r="J2222" s="94">
        <v>0</v>
      </c>
      <c r="K2222" s="95">
        <v>1.9970000000000002E-2</v>
      </c>
      <c r="L2222" s="96">
        <v>0.08</v>
      </c>
      <c r="M2222" s="96">
        <f t="shared" ref="M2222" si="1831">I2222*K2222</f>
        <v>0</v>
      </c>
      <c r="N2222" s="96">
        <f t="shared" ref="N2222" si="1832">J2222*L2222</f>
        <v>0</v>
      </c>
      <c r="O2222" s="96" t="s">
        <v>27</v>
      </c>
      <c r="P2222" s="97">
        <v>210776</v>
      </c>
      <c r="Q2222" s="98">
        <f>VLOOKUP(H2222,Devices!$A$2:$C$2077,3,FALSE)</f>
        <v>211808</v>
      </c>
      <c r="R2222" s="94">
        <f t="shared" ref="R2222" si="1833">Q2222-P2222</f>
        <v>1032</v>
      </c>
      <c r="S2222" s="94"/>
      <c r="T2222" s="94">
        <f>IF(R2222-I2222&gt;0, R2222-I2222,"0")</f>
        <v>1032</v>
      </c>
      <c r="U2222" s="96">
        <f>IF(T2222&gt;0,T2222*K2222,"0")</f>
        <v>20.60904</v>
      </c>
      <c r="V2222" s="99">
        <v>0</v>
      </c>
      <c r="W2222" s="100">
        <v>0</v>
      </c>
      <c r="X2222" s="94">
        <f t="shared" ref="X2222" si="1834">W2222-V2222</f>
        <v>0</v>
      </c>
      <c r="Y2222" s="94"/>
      <c r="Z2222" s="94" t="str">
        <f>IF(X2222-J2222&gt;0,X2222-J2222,"0")</f>
        <v>0</v>
      </c>
      <c r="AA2222" s="96">
        <f>IF(Z2222&gt;0,Z2222*L2222,"0")</f>
        <v>0</v>
      </c>
      <c r="AB2222" s="91">
        <v>20.60904</v>
      </c>
      <c r="AC2222" s="91"/>
    </row>
    <row r="2223" spans="1:29" s="4" customFormat="1" ht="15" customHeight="1">
      <c r="A2223" s="81">
        <v>327</v>
      </c>
      <c r="B2223" s="90">
        <v>1012086620</v>
      </c>
      <c r="C2223" s="91">
        <f>SUM(O2223+U2223+AA2223)</f>
        <v>343.75</v>
      </c>
      <c r="D2223" s="92">
        <v>12985922</v>
      </c>
      <c r="E2223" s="90" t="s">
        <v>3119</v>
      </c>
      <c r="F2223" s="90" t="s">
        <v>3120</v>
      </c>
      <c r="G2223" s="90" t="s">
        <v>2570</v>
      </c>
      <c r="H2223" s="93" t="s">
        <v>3121</v>
      </c>
      <c r="I2223" s="94">
        <v>5000</v>
      </c>
      <c r="J2223" s="94">
        <v>3000</v>
      </c>
      <c r="K2223" s="95">
        <v>2.0750000000000001E-2</v>
      </c>
      <c r="L2223" s="96">
        <v>0.08</v>
      </c>
      <c r="M2223" s="96">
        <f t="shared" si="1822"/>
        <v>103.75</v>
      </c>
      <c r="N2223" s="96">
        <f t="shared" si="1823"/>
        <v>240</v>
      </c>
      <c r="O2223" s="96">
        <f t="shared" si="1824"/>
        <v>343.75</v>
      </c>
      <c r="P2223" s="443">
        <v>72514</v>
      </c>
      <c r="Q2223" s="98">
        <f>VLOOKUP(H2223,Devices!$A$2:$C$2077,3,FALSE)</f>
        <v>74855</v>
      </c>
      <c r="R2223" s="94">
        <f t="shared" si="1825"/>
        <v>2341</v>
      </c>
      <c r="S2223" s="94" t="str">
        <f t="shared" si="1826"/>
        <v>0</v>
      </c>
      <c r="T2223" s="94"/>
      <c r="U2223" s="96">
        <f t="shared" si="1827"/>
        <v>0</v>
      </c>
      <c r="V2223" s="157">
        <v>63674</v>
      </c>
      <c r="W2223" s="100">
        <f>VLOOKUP(H2223,Devices!$A$2:$D$2077,4,FALSE)</f>
        <v>64541</v>
      </c>
      <c r="X2223" s="94">
        <f t="shared" si="1828"/>
        <v>867</v>
      </c>
      <c r="Y2223" s="94" t="str">
        <f t="shared" si="1829"/>
        <v>0</v>
      </c>
      <c r="Z2223" s="94"/>
      <c r="AA2223" s="96">
        <f t="shared" si="1830"/>
        <v>0</v>
      </c>
      <c r="AB2223" s="91">
        <v>343.75</v>
      </c>
      <c r="AC2223" s="91"/>
    </row>
    <row r="2224" spans="1:29" s="4" customFormat="1" ht="15" customHeight="1">
      <c r="A2224" s="81">
        <v>327</v>
      </c>
      <c r="B2224" s="90">
        <v>1012082100</v>
      </c>
      <c r="C2224" s="91">
        <f>SUM(O2224+U2224+AA2224)</f>
        <v>486</v>
      </c>
      <c r="D2224" s="92">
        <v>12985476</v>
      </c>
      <c r="E2224" s="90" t="s">
        <v>3119</v>
      </c>
      <c r="F2224" s="90" t="s">
        <v>3122</v>
      </c>
      <c r="G2224" s="90" t="s">
        <v>2983</v>
      </c>
      <c r="H2224" s="93" t="s">
        <v>3123</v>
      </c>
      <c r="I2224" s="94">
        <v>8000</v>
      </c>
      <c r="J2224" s="94">
        <v>4000</v>
      </c>
      <c r="K2224" s="95">
        <v>2.0750000000000001E-2</v>
      </c>
      <c r="L2224" s="96">
        <v>0.08</v>
      </c>
      <c r="M2224" s="96">
        <f t="shared" si="1822"/>
        <v>166</v>
      </c>
      <c r="N2224" s="96">
        <f t="shared" si="1823"/>
        <v>320</v>
      </c>
      <c r="O2224" s="96">
        <f t="shared" si="1824"/>
        <v>486</v>
      </c>
      <c r="P2224" s="443">
        <v>162583</v>
      </c>
      <c r="Q2224" s="98">
        <f>VLOOKUP(H2224,Devices!$A$2:$C$2077,3,FALSE)</f>
        <v>164619</v>
      </c>
      <c r="R2224" s="94">
        <f t="shared" si="1825"/>
        <v>2036</v>
      </c>
      <c r="S2224" s="94" t="str">
        <f t="shared" si="1826"/>
        <v>0</v>
      </c>
      <c r="T2224" s="94"/>
      <c r="U2224" s="96">
        <f t="shared" si="1827"/>
        <v>0</v>
      </c>
      <c r="V2224" s="157">
        <v>166006</v>
      </c>
      <c r="W2224" s="100">
        <f>VLOOKUP(H2224,Devices!$A$2:$D$2077,4,FALSE)</f>
        <v>168849</v>
      </c>
      <c r="X2224" s="94">
        <f t="shared" si="1828"/>
        <v>2843</v>
      </c>
      <c r="Y2224" s="94" t="str">
        <f t="shared" si="1829"/>
        <v>0</v>
      </c>
      <c r="Z2224" s="94"/>
      <c r="AA2224" s="96">
        <f t="shared" si="1830"/>
        <v>0</v>
      </c>
      <c r="AB2224" s="91">
        <v>486</v>
      </c>
      <c r="AC2224" s="91"/>
    </row>
    <row r="2225" spans="1:29" s="4" customFormat="1" ht="15" customHeight="1">
      <c r="A2225" s="81">
        <v>328</v>
      </c>
      <c r="B2225" s="90">
        <v>1215324020</v>
      </c>
      <c r="C2225" s="91">
        <f>SUM(O2225+U2225+AA2225)</f>
        <v>343.75</v>
      </c>
      <c r="D2225" s="92">
        <v>12985393</v>
      </c>
      <c r="E2225" s="90" t="s">
        <v>3124</v>
      </c>
      <c r="F2225" s="90" t="s">
        <v>3125</v>
      </c>
      <c r="G2225" s="90" t="s">
        <v>2570</v>
      </c>
      <c r="H2225" s="93" t="s">
        <v>3126</v>
      </c>
      <c r="I2225" s="94">
        <v>5000</v>
      </c>
      <c r="J2225" s="94">
        <v>3000</v>
      </c>
      <c r="K2225" s="95">
        <v>2.0750000000000001E-2</v>
      </c>
      <c r="L2225" s="96">
        <v>0.08</v>
      </c>
      <c r="M2225" s="96">
        <f t="shared" si="1822"/>
        <v>103.75</v>
      </c>
      <c r="N2225" s="96">
        <f t="shared" si="1823"/>
        <v>240</v>
      </c>
      <c r="O2225" s="96">
        <f t="shared" si="1824"/>
        <v>343.75</v>
      </c>
      <c r="P2225" s="443">
        <v>62772</v>
      </c>
      <c r="Q2225" s="98">
        <f>VLOOKUP(H2225,Devices!$A$2:$C$2077,3,FALSE)</f>
        <v>64171</v>
      </c>
      <c r="R2225" s="94">
        <f t="shared" si="1825"/>
        <v>1399</v>
      </c>
      <c r="S2225" s="94" t="str">
        <f t="shared" si="1826"/>
        <v>0</v>
      </c>
      <c r="T2225" s="94"/>
      <c r="U2225" s="96">
        <f t="shared" si="1827"/>
        <v>0</v>
      </c>
      <c r="V2225" s="157">
        <v>37066</v>
      </c>
      <c r="W2225" s="100">
        <f>VLOOKUP(H2225,Devices!$A$2:$D$2077,4,FALSE)</f>
        <v>37814</v>
      </c>
      <c r="X2225" s="94">
        <f t="shared" si="1828"/>
        <v>748</v>
      </c>
      <c r="Y2225" s="94" t="str">
        <f t="shared" si="1829"/>
        <v>0</v>
      </c>
      <c r="Z2225" s="94"/>
      <c r="AA2225" s="96">
        <f t="shared" si="1830"/>
        <v>0</v>
      </c>
      <c r="AB2225" s="91">
        <v>343.75</v>
      </c>
      <c r="AC2225" s="91"/>
    </row>
    <row r="2226" spans="1:29" s="4" customFormat="1" ht="15" customHeight="1">
      <c r="A2226" s="81">
        <v>329</v>
      </c>
      <c r="B2226" s="90">
        <v>1215323720</v>
      </c>
      <c r="C2226" s="91">
        <f>SUM(O2226+U2226+AA2226)</f>
        <v>145.25</v>
      </c>
      <c r="D2226" s="92">
        <v>12986505</v>
      </c>
      <c r="E2226" s="90" t="s">
        <v>3137</v>
      </c>
      <c r="F2226" s="90" t="s">
        <v>3138</v>
      </c>
      <c r="G2226" s="90" t="s">
        <v>1484</v>
      </c>
      <c r="H2226" s="93" t="s">
        <v>3139</v>
      </c>
      <c r="I2226" s="94">
        <v>7000</v>
      </c>
      <c r="J2226" s="94">
        <v>0</v>
      </c>
      <c r="K2226" s="95">
        <v>2.0750000000000001E-2</v>
      </c>
      <c r="L2226" s="96">
        <v>0.08</v>
      </c>
      <c r="M2226" s="96">
        <f t="shared" si="1822"/>
        <v>145.25</v>
      </c>
      <c r="N2226" s="96">
        <f t="shared" si="1823"/>
        <v>0</v>
      </c>
      <c r="O2226" s="96">
        <f t="shared" si="1824"/>
        <v>145.25</v>
      </c>
      <c r="P2226" s="443">
        <v>56672</v>
      </c>
      <c r="Q2226" s="98">
        <f>VLOOKUP(H2226,Devices!$A$2:$C$2077,3,FALSE)</f>
        <v>58906</v>
      </c>
      <c r="R2226" s="94">
        <f t="shared" si="1825"/>
        <v>2234</v>
      </c>
      <c r="S2226" s="94" t="str">
        <f t="shared" si="1826"/>
        <v>0</v>
      </c>
      <c r="T2226" s="94"/>
      <c r="U2226" s="96">
        <f t="shared" si="1827"/>
        <v>0</v>
      </c>
      <c r="V2226" s="157">
        <v>0</v>
      </c>
      <c r="W2226" s="100">
        <f>VLOOKUP(H2226,Devices!$A$2:$D$2077,4,FALSE)</f>
        <v>0</v>
      </c>
      <c r="X2226" s="94">
        <f t="shared" si="1828"/>
        <v>0</v>
      </c>
      <c r="Y2226" s="94" t="str">
        <f t="shared" si="1829"/>
        <v>0</v>
      </c>
      <c r="Z2226" s="94"/>
      <c r="AA2226" s="96">
        <f t="shared" si="1830"/>
        <v>0</v>
      </c>
      <c r="AB2226" s="91">
        <v>145.25</v>
      </c>
      <c r="AC2226" s="91"/>
    </row>
    <row r="2227" spans="1:29" s="4" customFormat="1" ht="15" customHeight="1">
      <c r="A2227" s="81">
        <v>329</v>
      </c>
      <c r="B2227" s="90">
        <v>1215323720</v>
      </c>
      <c r="C2227" s="91">
        <f>SUM(O2227+U2227+AA2227)</f>
        <v>343.75</v>
      </c>
      <c r="D2227" s="92">
        <v>12986854</v>
      </c>
      <c r="E2227" s="90" t="s">
        <v>3137</v>
      </c>
      <c r="F2227" s="90" t="s">
        <v>3140</v>
      </c>
      <c r="G2227" s="90" t="s">
        <v>2570</v>
      </c>
      <c r="H2227" s="93" t="s">
        <v>3141</v>
      </c>
      <c r="I2227" s="94">
        <v>5000</v>
      </c>
      <c r="J2227" s="94">
        <v>3000</v>
      </c>
      <c r="K2227" s="95">
        <v>2.0750000000000001E-2</v>
      </c>
      <c r="L2227" s="96">
        <v>0.08</v>
      </c>
      <c r="M2227" s="96">
        <f t="shared" si="1822"/>
        <v>103.75</v>
      </c>
      <c r="N2227" s="96">
        <f t="shared" si="1823"/>
        <v>240</v>
      </c>
      <c r="O2227" s="96">
        <f t="shared" si="1824"/>
        <v>343.75</v>
      </c>
      <c r="P2227" s="443">
        <v>184553</v>
      </c>
      <c r="Q2227" s="98">
        <f>VLOOKUP(H2227,Devices!$A$2:$C$2077,3,FALSE)</f>
        <v>187115</v>
      </c>
      <c r="R2227" s="94">
        <f t="shared" si="1825"/>
        <v>2562</v>
      </c>
      <c r="S2227" s="94" t="str">
        <f t="shared" si="1826"/>
        <v>0</v>
      </c>
      <c r="T2227" s="94"/>
      <c r="U2227" s="96">
        <f t="shared" si="1827"/>
        <v>0</v>
      </c>
      <c r="V2227" s="157">
        <v>57549</v>
      </c>
      <c r="W2227" s="100">
        <f>VLOOKUP(H2227,Devices!$A$2:$D$2077,4,FALSE)</f>
        <v>58296</v>
      </c>
      <c r="X2227" s="94">
        <f t="shared" si="1828"/>
        <v>747</v>
      </c>
      <c r="Y2227" s="94" t="str">
        <f t="shared" si="1829"/>
        <v>0</v>
      </c>
      <c r="Z2227" s="94"/>
      <c r="AA2227" s="96">
        <f t="shared" si="1830"/>
        <v>0</v>
      </c>
      <c r="AB2227" s="91">
        <v>343.75</v>
      </c>
      <c r="AC2227" s="91"/>
    </row>
    <row r="2228" spans="1:29" s="4" customFormat="1" ht="15" customHeight="1">
      <c r="A2228" s="81">
        <v>330</v>
      </c>
      <c r="B2228" s="90">
        <v>1043800180</v>
      </c>
      <c r="C2228" s="91">
        <f>SUM(O2228+U2228+AA2228)</f>
        <v>171.875</v>
      </c>
      <c r="D2228" s="92">
        <v>12984128</v>
      </c>
      <c r="E2228" s="90" t="s">
        <v>3190</v>
      </c>
      <c r="F2228" s="90" t="s">
        <v>3191</v>
      </c>
      <c r="G2228" s="90" t="s">
        <v>1174</v>
      </c>
      <c r="H2228" s="93" t="s">
        <v>3159</v>
      </c>
      <c r="I2228" s="94">
        <v>2500</v>
      </c>
      <c r="J2228" s="94">
        <v>1500</v>
      </c>
      <c r="K2228" s="95">
        <v>2.0750000000000001E-2</v>
      </c>
      <c r="L2228" s="96">
        <v>0.08</v>
      </c>
      <c r="M2228" s="96">
        <f t="shared" si="1822"/>
        <v>51.875</v>
      </c>
      <c r="N2228" s="96">
        <f t="shared" si="1823"/>
        <v>120</v>
      </c>
      <c r="O2228" s="96">
        <f t="shared" si="1824"/>
        <v>171.875</v>
      </c>
      <c r="P2228" s="443">
        <v>39704</v>
      </c>
      <c r="Q2228" s="98">
        <f>VLOOKUP(H2228,Devices!$A$2:$C$2077,3,FALSE)</f>
        <v>40576</v>
      </c>
      <c r="R2228" s="94">
        <f t="shared" si="1825"/>
        <v>872</v>
      </c>
      <c r="S2228" s="94" t="str">
        <f t="shared" si="1826"/>
        <v>0</v>
      </c>
      <c r="T2228" s="94"/>
      <c r="U2228" s="96">
        <f t="shared" si="1827"/>
        <v>0</v>
      </c>
      <c r="V2228" s="157">
        <v>27957</v>
      </c>
      <c r="W2228" s="100">
        <f>VLOOKUP(H2228,Devices!$A$2:$D$2077,4,FALSE)</f>
        <v>28325</v>
      </c>
      <c r="X2228" s="94">
        <f t="shared" si="1828"/>
        <v>368</v>
      </c>
      <c r="Y2228" s="94" t="str">
        <f t="shared" si="1829"/>
        <v>0</v>
      </c>
      <c r="Z2228" s="94"/>
      <c r="AA2228" s="96">
        <f t="shared" si="1830"/>
        <v>0</v>
      </c>
      <c r="AB2228" s="91">
        <v>171.875</v>
      </c>
      <c r="AC2228" s="91"/>
    </row>
    <row r="2229" spans="1:29" s="4" customFormat="1" ht="15" customHeight="1">
      <c r="A2229" s="81" t="s">
        <v>3671</v>
      </c>
      <c r="B2229" s="90">
        <v>1043800180</v>
      </c>
      <c r="C2229" s="91">
        <f>SUM(O2229+U2229+AA2229)</f>
        <v>83</v>
      </c>
      <c r="D2229" s="92">
        <v>12356084</v>
      </c>
      <c r="E2229" s="90" t="s">
        <v>3190</v>
      </c>
      <c r="F2229" s="90" t="s">
        <v>3672</v>
      </c>
      <c r="G2229" s="90" t="s">
        <v>2280</v>
      </c>
      <c r="H2229" s="93" t="s">
        <v>3673</v>
      </c>
      <c r="I2229" s="94">
        <v>4000</v>
      </c>
      <c r="J2229" s="94">
        <v>0</v>
      </c>
      <c r="K2229" s="95">
        <v>2.0750000000000001E-2</v>
      </c>
      <c r="L2229" s="96">
        <v>0.08</v>
      </c>
      <c r="M2229" s="96">
        <f t="shared" si="1822"/>
        <v>83</v>
      </c>
      <c r="N2229" s="96">
        <f t="shared" si="1823"/>
        <v>0</v>
      </c>
      <c r="O2229" s="96">
        <f t="shared" si="1824"/>
        <v>83</v>
      </c>
      <c r="P2229" s="443">
        <v>9614</v>
      </c>
      <c r="Q2229" s="98">
        <f>VLOOKUP(H2229,Devices!$A$2:$C$2077,3,FALSE)</f>
        <v>9993</v>
      </c>
      <c r="R2229" s="94">
        <f t="shared" si="1825"/>
        <v>379</v>
      </c>
      <c r="S2229" s="94" t="str">
        <f t="shared" si="1826"/>
        <v>0</v>
      </c>
      <c r="T2229" s="94"/>
      <c r="U2229" s="96">
        <f t="shared" si="1827"/>
        <v>0</v>
      </c>
      <c r="V2229" s="157">
        <v>0</v>
      </c>
      <c r="W2229" s="100">
        <v>0</v>
      </c>
      <c r="X2229" s="94">
        <f t="shared" si="1828"/>
        <v>0</v>
      </c>
      <c r="Y2229" s="94" t="str">
        <f t="shared" si="1829"/>
        <v>0</v>
      </c>
      <c r="Z2229" s="94"/>
      <c r="AA2229" s="96">
        <f t="shared" si="1830"/>
        <v>0</v>
      </c>
      <c r="AB2229" s="91">
        <v>83</v>
      </c>
      <c r="AC2229" s="91"/>
    </row>
    <row r="2230" spans="1:29" s="4" customFormat="1" ht="15" customHeight="1">
      <c r="A2230" s="81" t="s">
        <v>3763</v>
      </c>
      <c r="B2230" s="90">
        <v>1043800180</v>
      </c>
      <c r="C2230" s="91">
        <f>SUM(O2230+U2230+AA2230)</f>
        <v>83</v>
      </c>
      <c r="D2230" s="92">
        <v>12356063</v>
      </c>
      <c r="E2230" s="90" t="s">
        <v>3190</v>
      </c>
      <c r="F2230" s="90" t="s">
        <v>3764</v>
      </c>
      <c r="G2230" s="90" t="s">
        <v>2280</v>
      </c>
      <c r="H2230" s="93" t="s">
        <v>3724</v>
      </c>
      <c r="I2230" s="94">
        <v>4000</v>
      </c>
      <c r="J2230" s="94">
        <v>0</v>
      </c>
      <c r="K2230" s="95">
        <v>2.0750000000000001E-2</v>
      </c>
      <c r="L2230" s="96">
        <v>0.08</v>
      </c>
      <c r="M2230" s="96">
        <f t="shared" si="1822"/>
        <v>83</v>
      </c>
      <c r="N2230" s="96">
        <f t="shared" si="1823"/>
        <v>0</v>
      </c>
      <c r="O2230" s="96">
        <f t="shared" si="1824"/>
        <v>83</v>
      </c>
      <c r="P2230" s="443">
        <v>6397</v>
      </c>
      <c r="Q2230" s="98">
        <f>VLOOKUP(H2230,Devices!$A$2:$C$2077,3,FALSE)</f>
        <v>6594</v>
      </c>
      <c r="R2230" s="94">
        <f t="shared" si="1825"/>
        <v>197</v>
      </c>
      <c r="S2230" s="94" t="str">
        <f t="shared" si="1826"/>
        <v>0</v>
      </c>
      <c r="T2230" s="94"/>
      <c r="U2230" s="96">
        <f t="shared" si="1827"/>
        <v>0</v>
      </c>
      <c r="V2230" s="157">
        <v>0</v>
      </c>
      <c r="W2230" s="100">
        <v>0</v>
      </c>
      <c r="X2230" s="94">
        <f t="shared" si="1828"/>
        <v>0</v>
      </c>
      <c r="Y2230" s="94" t="str">
        <f t="shared" si="1829"/>
        <v>0</v>
      </c>
      <c r="Z2230" s="94"/>
      <c r="AA2230" s="96">
        <f t="shared" si="1830"/>
        <v>0</v>
      </c>
      <c r="AB2230" s="91">
        <v>83</v>
      </c>
      <c r="AC2230" s="91"/>
    </row>
    <row r="2231" spans="1:29" s="4" customFormat="1" ht="15" customHeight="1">
      <c r="A2231" s="81">
        <v>331</v>
      </c>
      <c r="B2231" s="90">
        <v>1012058170</v>
      </c>
      <c r="C2231" s="91">
        <f>SUM(O2231+U2231+AA2231)</f>
        <v>364.5</v>
      </c>
      <c r="D2231" s="92">
        <v>13068181</v>
      </c>
      <c r="E2231" s="90" t="s">
        <v>3192</v>
      </c>
      <c r="F2231" s="90" t="s">
        <v>3193</v>
      </c>
      <c r="G2231" s="90" t="s">
        <v>2931</v>
      </c>
      <c r="H2231" s="93" t="s">
        <v>3194</v>
      </c>
      <c r="I2231" s="94">
        <v>6000</v>
      </c>
      <c r="J2231" s="94">
        <v>3000</v>
      </c>
      <c r="K2231" s="95">
        <v>2.0750000000000001E-2</v>
      </c>
      <c r="L2231" s="96">
        <v>0.08</v>
      </c>
      <c r="M2231" s="96">
        <f t="shared" si="1822"/>
        <v>124.5</v>
      </c>
      <c r="N2231" s="96">
        <f t="shared" si="1823"/>
        <v>240</v>
      </c>
      <c r="O2231" s="96">
        <f t="shared" si="1824"/>
        <v>364.5</v>
      </c>
      <c r="P2231" s="443">
        <v>65937</v>
      </c>
      <c r="Q2231" s="98">
        <f>VLOOKUP(H2231,Devices!$A$2:$C$2077,3,FALSE)</f>
        <v>67730</v>
      </c>
      <c r="R2231" s="94">
        <f t="shared" si="1825"/>
        <v>1793</v>
      </c>
      <c r="S2231" s="94" t="str">
        <f t="shared" si="1826"/>
        <v>0</v>
      </c>
      <c r="T2231" s="94"/>
      <c r="U2231" s="96">
        <f t="shared" si="1827"/>
        <v>0</v>
      </c>
      <c r="V2231" s="157">
        <v>25230</v>
      </c>
      <c r="W2231" s="100">
        <f>VLOOKUP(H2231,Devices!$A$2:$D$2077,4,FALSE)</f>
        <v>25674</v>
      </c>
      <c r="X2231" s="94">
        <f t="shared" si="1828"/>
        <v>444</v>
      </c>
      <c r="Y2231" s="94" t="str">
        <f t="shared" si="1829"/>
        <v>0</v>
      </c>
      <c r="Z2231" s="94"/>
      <c r="AA2231" s="96">
        <f t="shared" si="1830"/>
        <v>0</v>
      </c>
      <c r="AB2231" s="91">
        <v>364.5</v>
      </c>
      <c r="AC2231" s="91"/>
    </row>
    <row r="2232" spans="1:29" s="4" customFormat="1" ht="15" customHeight="1">
      <c r="A2232" s="81" t="s">
        <v>3239</v>
      </c>
      <c r="B2232" s="90">
        <v>1043801200</v>
      </c>
      <c r="C2232" s="91">
        <f>SUM(O2232+U2232+AA2232)</f>
        <v>251.875</v>
      </c>
      <c r="D2232" s="92">
        <v>13132138</v>
      </c>
      <c r="E2232" s="90" t="s">
        <v>3240</v>
      </c>
      <c r="F2232" s="90" t="s">
        <v>3241</v>
      </c>
      <c r="G2232" s="90" t="s">
        <v>1174</v>
      </c>
      <c r="H2232" s="93" t="s">
        <v>3242</v>
      </c>
      <c r="I2232" s="94">
        <v>2500</v>
      </c>
      <c r="J2232" s="94">
        <v>2500</v>
      </c>
      <c r="K2232" s="95">
        <v>2.0750000000000001E-2</v>
      </c>
      <c r="L2232" s="96">
        <v>0.08</v>
      </c>
      <c r="M2232" s="96">
        <f t="shared" si="1822"/>
        <v>51.875</v>
      </c>
      <c r="N2232" s="96">
        <f t="shared" si="1823"/>
        <v>200</v>
      </c>
      <c r="O2232" s="96">
        <f t="shared" si="1824"/>
        <v>251.875</v>
      </c>
      <c r="P2232" s="443">
        <v>19598</v>
      </c>
      <c r="Q2232" s="98">
        <f>VLOOKUP(H2232,Devices!$A$2:$C$2077,3,FALSE)</f>
        <v>19944</v>
      </c>
      <c r="R2232" s="94">
        <f t="shared" si="1825"/>
        <v>346</v>
      </c>
      <c r="S2232" s="94" t="str">
        <f t="shared" si="1826"/>
        <v>0</v>
      </c>
      <c r="T2232" s="94"/>
      <c r="U2232" s="96">
        <f t="shared" si="1827"/>
        <v>0</v>
      </c>
      <c r="V2232" s="157">
        <v>23710</v>
      </c>
      <c r="W2232" s="100">
        <f>VLOOKUP(H2232,Devices!$A$2:$D$2077,4,FALSE)</f>
        <v>24132</v>
      </c>
      <c r="X2232" s="94">
        <f t="shared" si="1828"/>
        <v>422</v>
      </c>
      <c r="Y2232" s="94" t="str">
        <f t="shared" si="1829"/>
        <v>0</v>
      </c>
      <c r="Z2232" s="94"/>
      <c r="AA2232" s="96">
        <f t="shared" si="1830"/>
        <v>0</v>
      </c>
      <c r="AB2232" s="91">
        <v>251.875</v>
      </c>
      <c r="AC2232" s="91"/>
    </row>
    <row r="2233" spans="1:29" s="4" customFormat="1" ht="15" customHeight="1">
      <c r="A2233" s="81" t="s">
        <v>3376</v>
      </c>
      <c r="B2233" s="90">
        <v>1012146170</v>
      </c>
      <c r="C2233" s="91">
        <f>SUM(U2233+AA2233)</f>
        <v>157.06405000000001</v>
      </c>
      <c r="D2233" s="92">
        <v>12140708</v>
      </c>
      <c r="E2233" s="90" t="s">
        <v>4733</v>
      </c>
      <c r="F2233" s="90" t="s">
        <v>5583</v>
      </c>
      <c r="G2233" s="90" t="s">
        <v>1750</v>
      </c>
      <c r="H2233" s="93" t="s">
        <v>3377</v>
      </c>
      <c r="I2233" s="94">
        <v>0</v>
      </c>
      <c r="J2233" s="94">
        <v>0</v>
      </c>
      <c r="K2233" s="95">
        <v>1.9970000000000002E-2</v>
      </c>
      <c r="L2233" s="96">
        <v>0.08</v>
      </c>
      <c r="M2233" s="96">
        <f t="shared" si="1822"/>
        <v>0</v>
      </c>
      <c r="N2233" s="96">
        <f t="shared" si="1823"/>
        <v>0</v>
      </c>
      <c r="O2233" s="96" t="s">
        <v>27</v>
      </c>
      <c r="P2233" s="97">
        <v>560714</v>
      </c>
      <c r="Q2233" s="98">
        <f>VLOOKUP(H2233,[1]Billing!$I$2:$S$2302,11,FALSE)</f>
        <v>568579</v>
      </c>
      <c r="R2233" s="94">
        <f t="shared" si="1825"/>
        <v>7865</v>
      </c>
      <c r="S2233" s="94"/>
      <c r="T2233" s="94">
        <f>IF(R2233-I2233&gt;0, R2233-I2233,"0")</f>
        <v>7865</v>
      </c>
      <c r="U2233" s="96">
        <f>IF(T2233&gt;0,T2233*K2233,"0")</f>
        <v>157.06405000000001</v>
      </c>
      <c r="V2233" s="99">
        <v>0</v>
      </c>
      <c r="W2233" s="100">
        <f>VLOOKUP(H2233,[1]Billing!$I$2:$Y$2302,17,FALSE)</f>
        <v>0</v>
      </c>
      <c r="X2233" s="94">
        <f t="shared" si="1828"/>
        <v>0</v>
      </c>
      <c r="Y2233" s="94"/>
      <c r="Z2233" s="94" t="str">
        <f>IF(X2233-J2233&gt;0,X2233-J2233,"0")</f>
        <v>0</v>
      </c>
      <c r="AA2233" s="96">
        <f>IF(Z2233&gt;0,Z2233*L2233,"0")</f>
        <v>0</v>
      </c>
      <c r="AB2233" s="91">
        <v>157.06405000000001</v>
      </c>
      <c r="AC2233" s="91"/>
    </row>
    <row r="2234" spans="1:29" s="4" customFormat="1" ht="15" customHeight="1">
      <c r="A2234" s="81">
        <v>333</v>
      </c>
      <c r="B2234" s="90">
        <v>1012146170</v>
      </c>
      <c r="C2234" s="91">
        <f>SUM(U2234+AA2234)</f>
        <v>98.571920000000006</v>
      </c>
      <c r="D2234" s="92">
        <v>12908489</v>
      </c>
      <c r="E2234" s="90" t="s">
        <v>4733</v>
      </c>
      <c r="F2234" s="90" t="s">
        <v>4440</v>
      </c>
      <c r="G2234" s="90" t="s">
        <v>1157</v>
      </c>
      <c r="H2234" s="93" t="s">
        <v>3208</v>
      </c>
      <c r="I2234" s="94">
        <v>0</v>
      </c>
      <c r="J2234" s="94">
        <v>0</v>
      </c>
      <c r="K2234" s="95">
        <v>1.9970000000000002E-2</v>
      </c>
      <c r="L2234" s="96">
        <v>0.08</v>
      </c>
      <c r="M2234" s="96">
        <f t="shared" si="1822"/>
        <v>0</v>
      </c>
      <c r="N2234" s="96">
        <f t="shared" si="1823"/>
        <v>0</v>
      </c>
      <c r="O2234" s="96" t="s">
        <v>27</v>
      </c>
      <c r="P2234" s="97">
        <v>377184</v>
      </c>
      <c r="Q2234" s="98">
        <f>VLOOKUP(H2234,Devices!$A$2:$C$2077,3,FALSE)</f>
        <v>382120</v>
      </c>
      <c r="R2234" s="94">
        <f t="shared" si="1825"/>
        <v>4936</v>
      </c>
      <c r="S2234" s="94"/>
      <c r="T2234" s="94">
        <f>IF(R2234-I2234&gt;0, R2234-I2234,"0")</f>
        <v>4936</v>
      </c>
      <c r="U2234" s="96">
        <f>IF(T2234&gt;0,T2234*K2234,"0")</f>
        <v>98.571920000000006</v>
      </c>
      <c r="V2234" s="99">
        <v>0</v>
      </c>
      <c r="W2234" s="100">
        <f>VLOOKUP(H2234,Devices!$A$2:$D$2077,4,FALSE)</f>
        <v>0</v>
      </c>
      <c r="X2234" s="94">
        <f t="shared" si="1828"/>
        <v>0</v>
      </c>
      <c r="Y2234" s="94"/>
      <c r="Z2234" s="94" t="str">
        <f>IF(X2234-J2234&gt;0,X2234-J2234,"0")</f>
        <v>0</v>
      </c>
      <c r="AA2234" s="96">
        <f>IF(Z2234&gt;0,Z2234*L2234,"0")</f>
        <v>0</v>
      </c>
      <c r="AB2234" s="91">
        <v>98.571920000000006</v>
      </c>
      <c r="AC2234" s="91"/>
    </row>
    <row r="2235" spans="1:29" s="4" customFormat="1" ht="15" customHeight="1">
      <c r="A2235" s="81">
        <v>333</v>
      </c>
      <c r="B2235" s="90">
        <v>1012146170</v>
      </c>
      <c r="C2235" s="91">
        <f>SUM(U2235+AA2235)</f>
        <v>247.62730000000002</v>
      </c>
      <c r="D2235" s="92">
        <v>12186483</v>
      </c>
      <c r="E2235" s="90" t="s">
        <v>4733</v>
      </c>
      <c r="F2235" s="90" t="s">
        <v>4452</v>
      </c>
      <c r="G2235" s="90" t="s">
        <v>1325</v>
      </c>
      <c r="H2235" s="93" t="s">
        <v>3205</v>
      </c>
      <c r="I2235" s="94">
        <v>0</v>
      </c>
      <c r="J2235" s="94">
        <v>0</v>
      </c>
      <c r="K2235" s="95">
        <v>1.9970000000000002E-2</v>
      </c>
      <c r="L2235" s="96">
        <v>0.08</v>
      </c>
      <c r="M2235" s="96">
        <f t="shared" si="1822"/>
        <v>0</v>
      </c>
      <c r="N2235" s="96">
        <f t="shared" si="1823"/>
        <v>0</v>
      </c>
      <c r="O2235" s="96" t="s">
        <v>27</v>
      </c>
      <c r="P2235" s="97">
        <v>341560</v>
      </c>
      <c r="Q2235" s="98">
        <f>VLOOKUP(H2235,Devices!$A$2:$C$2077,3,FALSE)</f>
        <v>344650</v>
      </c>
      <c r="R2235" s="94">
        <f t="shared" si="1825"/>
        <v>3090</v>
      </c>
      <c r="S2235" s="94"/>
      <c r="T2235" s="94">
        <f>IF(R2235-I2235&gt;0, R2235-I2235,"0")</f>
        <v>3090</v>
      </c>
      <c r="U2235" s="96">
        <f>IF(T2235&gt;0,T2235*K2235,"0")</f>
        <v>61.707300000000004</v>
      </c>
      <c r="V2235" s="99">
        <v>175234</v>
      </c>
      <c r="W2235" s="100">
        <f>VLOOKUP(H2235,Devices!$A$2:$D$2077,4,FALSE)</f>
        <v>177558</v>
      </c>
      <c r="X2235" s="94">
        <f t="shared" si="1828"/>
        <v>2324</v>
      </c>
      <c r="Y2235" s="94"/>
      <c r="Z2235" s="94">
        <f>IF(X2235-J2235&gt;0,X2235-J2235,"0")</f>
        <v>2324</v>
      </c>
      <c r="AA2235" s="96">
        <f>IF(Z2235&gt;0,Z2235*L2235,"0")</f>
        <v>185.92000000000002</v>
      </c>
      <c r="AB2235" s="91">
        <v>247.62730000000002</v>
      </c>
      <c r="AC2235" s="91"/>
    </row>
    <row r="2236" spans="1:29" s="4" customFormat="1" ht="15" customHeight="1">
      <c r="A2236" s="81" t="s">
        <v>5947</v>
      </c>
      <c r="B2236" s="90">
        <v>1012146170</v>
      </c>
      <c r="C2236" s="91">
        <f>SUM(U2236+AA2236)</f>
        <v>952.31751000000008</v>
      </c>
      <c r="D2236" s="92">
        <v>12355267</v>
      </c>
      <c r="E2236" s="90" t="s">
        <v>4733</v>
      </c>
      <c r="F2236" s="90" t="s">
        <v>6685</v>
      </c>
      <c r="G2236" s="90" t="s">
        <v>1170</v>
      </c>
      <c r="H2236" s="93" t="s">
        <v>5948</v>
      </c>
      <c r="I2236" s="94">
        <v>0</v>
      </c>
      <c r="J2236" s="94">
        <v>0</v>
      </c>
      <c r="K2236" s="95">
        <v>1.9970000000000002E-2</v>
      </c>
      <c r="L2236" s="96">
        <v>0.08</v>
      </c>
      <c r="M2236" s="96">
        <f t="shared" ref="M2236" si="1835">I2236*K2236</f>
        <v>0</v>
      </c>
      <c r="N2236" s="96">
        <f t="shared" ref="N2236" si="1836">J2236*L2236</f>
        <v>0</v>
      </c>
      <c r="O2236" s="96" t="s">
        <v>27</v>
      </c>
      <c r="P2236" s="97">
        <v>101688</v>
      </c>
      <c r="Q2236" s="98">
        <f>VLOOKUP(H2236,Devices!$A$2:$C$2077,3,FALSE)</f>
        <v>103771</v>
      </c>
      <c r="R2236" s="94">
        <f t="shared" ref="R2236" si="1837">Q2236-P2236</f>
        <v>2083</v>
      </c>
      <c r="S2236" s="94"/>
      <c r="T2236" s="94">
        <f>IF(R2236-I2236&gt;0, R2236-I2236,"0")</f>
        <v>2083</v>
      </c>
      <c r="U2236" s="96">
        <f>IF(T2236&gt;0,T2236*K2236,"0")</f>
        <v>41.597510000000007</v>
      </c>
      <c r="V2236" s="99">
        <v>60223</v>
      </c>
      <c r="W2236" s="100">
        <f>VLOOKUP(H2236,Devices!$A$2:$D$2077,4,FALSE)</f>
        <v>71607</v>
      </c>
      <c r="X2236" s="94">
        <f t="shared" ref="X2236" si="1838">W2236-V2236</f>
        <v>11384</v>
      </c>
      <c r="Y2236" s="94"/>
      <c r="Z2236" s="94">
        <f>IF(X2236-J2236&gt;0,X2236-J2236,"0")</f>
        <v>11384</v>
      </c>
      <c r="AA2236" s="96">
        <f>IF(Z2236&gt;0,Z2236*L2236,"0")</f>
        <v>910.72</v>
      </c>
      <c r="AB2236" s="91">
        <v>952.31751000000008</v>
      </c>
      <c r="AC2236" s="91"/>
    </row>
    <row r="2237" spans="1:29" s="4" customFormat="1" ht="15" customHeight="1">
      <c r="A2237" s="81">
        <v>334</v>
      </c>
      <c r="B2237" s="90">
        <v>1058359700</v>
      </c>
      <c r="C2237" s="91">
        <f>SUM(O2237+U2237+AA2237)</f>
        <v>83</v>
      </c>
      <c r="D2237" s="92">
        <v>12356055</v>
      </c>
      <c r="E2237" s="90" t="s">
        <v>3243</v>
      </c>
      <c r="F2237" s="90" t="s">
        <v>3244</v>
      </c>
      <c r="G2237" s="90" t="s">
        <v>2236</v>
      </c>
      <c r="H2237" s="93" t="s">
        <v>3216</v>
      </c>
      <c r="I2237" s="94">
        <v>4000</v>
      </c>
      <c r="J2237" s="94">
        <v>0</v>
      </c>
      <c r="K2237" s="95">
        <v>2.0750000000000001E-2</v>
      </c>
      <c r="L2237" s="96">
        <v>0.08</v>
      </c>
      <c r="M2237" s="96">
        <f t="shared" si="1822"/>
        <v>83</v>
      </c>
      <c r="N2237" s="96">
        <f t="shared" si="1823"/>
        <v>0</v>
      </c>
      <c r="O2237" s="96">
        <f>M2237+N2237</f>
        <v>83</v>
      </c>
      <c r="P2237" s="443">
        <v>18222</v>
      </c>
      <c r="Q2237" s="98">
        <f>VLOOKUP(H2237,Devices!$A$2:$C$2077,3,FALSE)</f>
        <v>18223</v>
      </c>
      <c r="R2237" s="94">
        <f t="shared" si="1825"/>
        <v>1</v>
      </c>
      <c r="S2237" s="94" t="str">
        <f>IF(R2237-I2237&gt;0, R2237-I2237,"0")</f>
        <v>0</v>
      </c>
      <c r="T2237" s="94"/>
      <c r="U2237" s="96">
        <f>IF(S2237&gt;0,S2237*K2237,"0")</f>
        <v>0</v>
      </c>
      <c r="V2237" s="157">
        <v>0</v>
      </c>
      <c r="W2237" s="100">
        <v>0</v>
      </c>
      <c r="X2237" s="94">
        <f t="shared" si="1828"/>
        <v>0</v>
      </c>
      <c r="Y2237" s="94" t="str">
        <f>IF(X2237-J2237&gt;0,X2237-J2237,"0")</f>
        <v>0</v>
      </c>
      <c r="Z2237" s="94"/>
      <c r="AA2237" s="96">
        <f>IF(Y2237&gt;0,Y2237*L2237,"0")</f>
        <v>0</v>
      </c>
      <c r="AB2237" s="91">
        <v>83</v>
      </c>
      <c r="AC2237" s="91"/>
    </row>
    <row r="2238" spans="1:29" s="4" customFormat="1" ht="15" customHeight="1">
      <c r="A2238" s="81">
        <v>335</v>
      </c>
      <c r="B2238" s="90">
        <v>1013201900</v>
      </c>
      <c r="C2238" s="91">
        <f>SUM(U2238+AA2238)</f>
        <v>1695.03413</v>
      </c>
      <c r="D2238" s="92">
        <v>13134249</v>
      </c>
      <c r="E2238" s="90" t="s">
        <v>3297</v>
      </c>
      <c r="F2238" s="90" t="s">
        <v>3298</v>
      </c>
      <c r="G2238" s="90" t="s">
        <v>2983</v>
      </c>
      <c r="H2238" s="93" t="s">
        <v>3259</v>
      </c>
      <c r="I2238" s="94">
        <v>0</v>
      </c>
      <c r="J2238" s="94">
        <v>0</v>
      </c>
      <c r="K2238" s="95">
        <v>1.9970000000000002E-2</v>
      </c>
      <c r="L2238" s="96">
        <v>0.08</v>
      </c>
      <c r="M2238" s="96">
        <f t="shared" si="1822"/>
        <v>0</v>
      </c>
      <c r="N2238" s="96">
        <f t="shared" si="1823"/>
        <v>0</v>
      </c>
      <c r="O2238" s="96" t="s">
        <v>27</v>
      </c>
      <c r="P2238" s="97">
        <v>274912</v>
      </c>
      <c r="Q2238" s="98">
        <f>VLOOKUP(H2238,Devices!$A$2:$C$2077,3,FALSE)</f>
        <v>294441</v>
      </c>
      <c r="R2238" s="94">
        <f t="shared" si="1825"/>
        <v>19529</v>
      </c>
      <c r="S2238" s="94"/>
      <c r="T2238" s="94">
        <f>IF(R2238-I2238&gt;0, R2238-I2238,"0")</f>
        <v>19529</v>
      </c>
      <c r="U2238" s="96">
        <f>IF(T2238&gt;0,T2238*K2238,"0")</f>
        <v>389.99413000000004</v>
      </c>
      <c r="V2238" s="99">
        <v>233146</v>
      </c>
      <c r="W2238" s="100">
        <f>VLOOKUP(H2238,Devices!$A$2:$D$2077,4,FALSE)</f>
        <v>249459</v>
      </c>
      <c r="X2238" s="94">
        <f t="shared" si="1828"/>
        <v>16313</v>
      </c>
      <c r="Y2238" s="94"/>
      <c r="Z2238" s="94">
        <f>IF(X2238-J2238&gt;0,X2238-J2238,"0")</f>
        <v>16313</v>
      </c>
      <c r="AA2238" s="96">
        <f>IF(Z2238&gt;0,Z2238*L2238,"0")</f>
        <v>1305.04</v>
      </c>
      <c r="AB2238" s="91">
        <v>1695.03413</v>
      </c>
      <c r="AC2238" s="91"/>
    </row>
    <row r="2239" spans="1:29" s="4" customFormat="1" ht="15" customHeight="1">
      <c r="A2239" s="81">
        <v>336</v>
      </c>
      <c r="B2239" s="90">
        <v>1013153460</v>
      </c>
      <c r="C2239" s="91">
        <f>SUM(O2239+U2239+AA2239)</f>
        <v>166</v>
      </c>
      <c r="D2239" s="92">
        <v>12988228</v>
      </c>
      <c r="E2239" s="90" t="s">
        <v>3300</v>
      </c>
      <c r="F2239" s="90" t="s">
        <v>4861</v>
      </c>
      <c r="G2239" s="90" t="s">
        <v>3323</v>
      </c>
      <c r="H2239" s="93" t="s">
        <v>3260</v>
      </c>
      <c r="I2239" s="94">
        <v>8000</v>
      </c>
      <c r="J2239" s="94">
        <v>0</v>
      </c>
      <c r="K2239" s="95">
        <v>2.0750000000000001E-2</v>
      </c>
      <c r="L2239" s="96">
        <v>0.08</v>
      </c>
      <c r="M2239" s="96">
        <f t="shared" si="1822"/>
        <v>166</v>
      </c>
      <c r="N2239" s="96">
        <f t="shared" si="1823"/>
        <v>0</v>
      </c>
      <c r="O2239" s="96">
        <f>M2239+N2239</f>
        <v>166</v>
      </c>
      <c r="P2239" s="443">
        <v>157652</v>
      </c>
      <c r="Q2239" s="98">
        <f>VLOOKUP(H2239,Devices!$A$2:$C$2077,3,FALSE)</f>
        <v>159496</v>
      </c>
      <c r="R2239" s="94">
        <f t="shared" si="1825"/>
        <v>1844</v>
      </c>
      <c r="S2239" s="94" t="str">
        <f>IF(R2239-I2239&gt;0, R2239-I2239,"0")</f>
        <v>0</v>
      </c>
      <c r="T2239" s="94"/>
      <c r="U2239" s="96">
        <f>IF(S2239&gt;0,S2239*K2239,"0")</f>
        <v>0</v>
      </c>
      <c r="V2239" s="157">
        <v>0</v>
      </c>
      <c r="W2239" s="100">
        <f>VLOOKUP(H2239,Devices!$A$2:$D$2077,4,FALSE)</f>
        <v>0</v>
      </c>
      <c r="X2239" s="94">
        <f t="shared" si="1828"/>
        <v>0</v>
      </c>
      <c r="Y2239" s="94" t="str">
        <f>IF(X2239-J2239&gt;0,X2239-J2239,"0")</f>
        <v>0</v>
      </c>
      <c r="Z2239" s="94"/>
      <c r="AA2239" s="96">
        <f>IF(Y2239&gt;0,Y2239*L2239,"0")</f>
        <v>0</v>
      </c>
      <c r="AB2239" s="91">
        <v>166</v>
      </c>
      <c r="AC2239" s="91"/>
    </row>
    <row r="2240" spans="1:29" s="4" customFormat="1" ht="15" customHeight="1">
      <c r="A2240" s="81">
        <v>337</v>
      </c>
      <c r="B2240" s="90">
        <v>1012038120</v>
      </c>
      <c r="C2240" s="91">
        <f>SUM(O2240+U2240+AA2240)</f>
        <v>207.5</v>
      </c>
      <c r="D2240" s="92">
        <v>12988849</v>
      </c>
      <c r="E2240" s="90" t="s">
        <v>3301</v>
      </c>
      <c r="F2240" s="90" t="s">
        <v>3302</v>
      </c>
      <c r="G2240" s="90" t="s">
        <v>1254</v>
      </c>
      <c r="H2240" s="93" t="s">
        <v>3270</v>
      </c>
      <c r="I2240" s="94">
        <v>10000</v>
      </c>
      <c r="J2240" s="94">
        <v>0</v>
      </c>
      <c r="K2240" s="95">
        <v>2.0750000000000001E-2</v>
      </c>
      <c r="L2240" s="96">
        <v>0.08</v>
      </c>
      <c r="M2240" s="96">
        <f t="shared" si="1822"/>
        <v>207.5</v>
      </c>
      <c r="N2240" s="96">
        <f t="shared" si="1823"/>
        <v>0</v>
      </c>
      <c r="O2240" s="96">
        <f>M2240+N2240</f>
        <v>207.5</v>
      </c>
      <c r="P2240" s="443">
        <v>210787</v>
      </c>
      <c r="Q2240" s="98">
        <f>VLOOKUP(H2240,Devices!$A$2:$C$2077,3,FALSE)</f>
        <v>212430</v>
      </c>
      <c r="R2240" s="94">
        <f t="shared" si="1825"/>
        <v>1643</v>
      </c>
      <c r="S2240" s="94" t="str">
        <f>IF(R2240-I2240&gt;0, R2240-I2240,"0")</f>
        <v>0</v>
      </c>
      <c r="T2240" s="94"/>
      <c r="U2240" s="96">
        <f>IF(S2240&gt;0,S2240*K2240,"0")</f>
        <v>0</v>
      </c>
      <c r="V2240" s="157">
        <v>0</v>
      </c>
      <c r="W2240" s="100">
        <f>VLOOKUP(H2240,Devices!$A$2:$D$2077,4,FALSE)</f>
        <v>0</v>
      </c>
      <c r="X2240" s="94">
        <f t="shared" si="1828"/>
        <v>0</v>
      </c>
      <c r="Y2240" s="94" t="str">
        <f>IF(X2240-J2240&gt;0,X2240-J2240,"0")</f>
        <v>0</v>
      </c>
      <c r="Z2240" s="94"/>
      <c r="AA2240" s="96">
        <f>IF(Y2240&gt;0,Y2240*L2240,"0")</f>
        <v>0</v>
      </c>
      <c r="AB2240" s="91">
        <v>207.5</v>
      </c>
      <c r="AC2240" s="91"/>
    </row>
    <row r="2241" spans="1:34" s="4" customFormat="1" ht="15" customHeight="1">
      <c r="A2241" s="81">
        <v>338</v>
      </c>
      <c r="B2241" s="90">
        <v>1012530060</v>
      </c>
      <c r="C2241" s="91">
        <f>SUM(O2241+U2241+AA2241)</f>
        <v>664.99600000000009</v>
      </c>
      <c r="D2241" s="92">
        <v>12988229</v>
      </c>
      <c r="E2241" s="90" t="s">
        <v>3303</v>
      </c>
      <c r="F2241" s="90" t="s">
        <v>3304</v>
      </c>
      <c r="G2241" s="90" t="s">
        <v>1850</v>
      </c>
      <c r="H2241" s="93" t="s">
        <v>3262</v>
      </c>
      <c r="I2241" s="94">
        <v>14000</v>
      </c>
      <c r="J2241" s="94">
        <v>0</v>
      </c>
      <c r="K2241" s="95">
        <v>2.0750000000000001E-2</v>
      </c>
      <c r="L2241" s="96">
        <v>0.08</v>
      </c>
      <c r="M2241" s="96">
        <f t="shared" si="1822"/>
        <v>290.5</v>
      </c>
      <c r="N2241" s="96">
        <f t="shared" si="1823"/>
        <v>0</v>
      </c>
      <c r="O2241" s="96">
        <f>M2241+N2241</f>
        <v>290.5</v>
      </c>
      <c r="P2241" s="443">
        <v>672375</v>
      </c>
      <c r="Q2241" s="98">
        <f>VLOOKUP(H2241,Devices!$A$2:$C$2077,3,FALSE)</f>
        <v>704423</v>
      </c>
      <c r="R2241" s="94">
        <f t="shared" si="1825"/>
        <v>32048</v>
      </c>
      <c r="S2241" s="94">
        <f>IF(R2241-I2241&gt;0, R2241-I2241,"0")</f>
        <v>18048</v>
      </c>
      <c r="T2241" s="94"/>
      <c r="U2241" s="96">
        <f>IF(S2241&gt;0,S2241*K2241,"0")</f>
        <v>374.49600000000004</v>
      </c>
      <c r="V2241" s="157">
        <v>0</v>
      </c>
      <c r="W2241" s="100">
        <f>VLOOKUP(H2241,Devices!$A$2:$D$2077,4,FALSE)</f>
        <v>0</v>
      </c>
      <c r="X2241" s="94">
        <f t="shared" si="1828"/>
        <v>0</v>
      </c>
      <c r="Y2241" s="94" t="str">
        <f>IF(X2241-J2241&gt;0,X2241-J2241,"0")</f>
        <v>0</v>
      </c>
      <c r="Z2241" s="94"/>
      <c r="AA2241" s="96">
        <f>IF(Y2241&gt;0,Y2241*L2241,"0")</f>
        <v>0</v>
      </c>
      <c r="AB2241" s="91">
        <v>664.99600000000009</v>
      </c>
      <c r="AC2241" s="91"/>
    </row>
    <row r="2242" spans="1:34" s="4" customFormat="1" ht="15" customHeight="1">
      <c r="A2242" s="81"/>
      <c r="B2242" s="90">
        <v>1012585060</v>
      </c>
      <c r="C2242" s="91"/>
      <c r="D2242" s="92"/>
      <c r="E2242" s="90" t="s">
        <v>3303</v>
      </c>
      <c r="F2242" s="90"/>
      <c r="G2242" s="90"/>
      <c r="H2242" s="93"/>
      <c r="I2242" s="94"/>
      <c r="J2242" s="94"/>
      <c r="K2242" s="95"/>
      <c r="L2242" s="96"/>
      <c r="M2242" s="96"/>
      <c r="N2242" s="96"/>
      <c r="O2242" s="96"/>
      <c r="P2242" s="443"/>
      <c r="Q2242" s="98"/>
      <c r="R2242" s="94"/>
      <c r="S2242" s="94"/>
      <c r="T2242" s="94"/>
      <c r="U2242" s="96"/>
      <c r="V2242" s="157"/>
      <c r="W2242" s="100"/>
      <c r="X2242" s="94"/>
      <c r="Y2242" s="94"/>
      <c r="Z2242" s="94"/>
      <c r="AA2242" s="96"/>
      <c r="AB2242" s="91"/>
      <c r="AC2242" s="91"/>
    </row>
    <row r="2243" spans="1:34" s="4" customFormat="1" ht="15" customHeight="1">
      <c r="A2243" s="81">
        <v>338</v>
      </c>
      <c r="B2243" s="90">
        <v>1012530060</v>
      </c>
      <c r="C2243" s="91">
        <f>SUM(O2243+U2243+AA2243)</f>
        <v>699.12975000000006</v>
      </c>
      <c r="D2243" s="92">
        <v>12988460</v>
      </c>
      <c r="E2243" s="90" t="s">
        <v>3303</v>
      </c>
      <c r="F2243" s="90" t="s">
        <v>3304</v>
      </c>
      <c r="G2243" s="90" t="s">
        <v>1850</v>
      </c>
      <c r="H2243" s="93" t="s">
        <v>3261</v>
      </c>
      <c r="I2243" s="94">
        <v>14000</v>
      </c>
      <c r="J2243" s="94">
        <v>0</v>
      </c>
      <c r="K2243" s="95">
        <v>2.0750000000000001E-2</v>
      </c>
      <c r="L2243" s="96">
        <v>0.08</v>
      </c>
      <c r="M2243" s="96">
        <f>I2243*K2243</f>
        <v>290.5</v>
      </c>
      <c r="N2243" s="96">
        <f>J2243*L2243</f>
        <v>0</v>
      </c>
      <c r="O2243" s="96">
        <f>M2243+N2243</f>
        <v>290.5</v>
      </c>
      <c r="P2243" s="443">
        <v>793572</v>
      </c>
      <c r="Q2243" s="98">
        <f>VLOOKUP(H2243,Devices!$A$2:$C$2077,3,FALSE)</f>
        <v>827265</v>
      </c>
      <c r="R2243" s="94">
        <f>Q2243-P2243</f>
        <v>33693</v>
      </c>
      <c r="S2243" s="94">
        <f>IF(R2243-I2243&gt;0, R2243-I2243,"0")</f>
        <v>19693</v>
      </c>
      <c r="T2243" s="94"/>
      <c r="U2243" s="96">
        <f>IF(S2243&gt;0,S2243*K2243,"0")</f>
        <v>408.62975</v>
      </c>
      <c r="V2243" s="157">
        <v>0</v>
      </c>
      <c r="W2243" s="100">
        <f>VLOOKUP(H2243,Devices!$A$2:$D$2077,4,FALSE)</f>
        <v>0</v>
      </c>
      <c r="X2243" s="94">
        <f>W2243-V2243</f>
        <v>0</v>
      </c>
      <c r="Y2243" s="94" t="str">
        <f>IF(X2243-J2243&gt;0,X2243-J2243,"0")</f>
        <v>0</v>
      </c>
      <c r="Z2243" s="94"/>
      <c r="AA2243" s="96">
        <f>IF(Y2243&gt;0,Y2243*L2243,"0")</f>
        <v>0</v>
      </c>
      <c r="AB2243" s="91">
        <v>699.12975000000006</v>
      </c>
      <c r="AC2243" s="91"/>
    </row>
    <row r="2244" spans="1:34" s="4" customFormat="1" ht="15" customHeight="1">
      <c r="A2244" s="81"/>
      <c r="B2244" s="90">
        <v>1012585060</v>
      </c>
      <c r="C2244" s="91"/>
      <c r="D2244" s="92"/>
      <c r="E2244" s="90" t="s">
        <v>3303</v>
      </c>
      <c r="F2244" s="90"/>
      <c r="G2244" s="90"/>
      <c r="H2244" s="93"/>
      <c r="I2244" s="94"/>
      <c r="J2244" s="94"/>
      <c r="K2244" s="95"/>
      <c r="L2244" s="96"/>
      <c r="M2244" s="96"/>
      <c r="N2244" s="96"/>
      <c r="O2244" s="96"/>
      <c r="P2244" s="443"/>
      <c r="Q2244" s="98"/>
      <c r="R2244" s="94"/>
      <c r="S2244" s="94"/>
      <c r="T2244" s="94"/>
      <c r="U2244" s="96"/>
      <c r="V2244" s="157"/>
      <c r="W2244" s="100"/>
      <c r="X2244" s="94"/>
      <c r="Y2244" s="94"/>
      <c r="Z2244" s="94"/>
      <c r="AA2244" s="96"/>
      <c r="AB2244" s="91"/>
      <c r="AC2244" s="91"/>
    </row>
    <row r="2245" spans="1:34" s="4" customFormat="1" ht="15" customHeight="1">
      <c r="A2245" s="81" t="s">
        <v>4898</v>
      </c>
      <c r="B2245" s="90">
        <v>1058342200</v>
      </c>
      <c r="C2245" s="91">
        <f>SUM(O2245+U2245+AA2245)</f>
        <v>145.25</v>
      </c>
      <c r="D2245" s="92">
        <v>13670046</v>
      </c>
      <c r="E2245" s="90" t="s">
        <v>3305</v>
      </c>
      <c r="F2245" s="90" t="s">
        <v>5603</v>
      </c>
      <c r="G2245" s="90" t="s">
        <v>4899</v>
      </c>
      <c r="H2245" s="93" t="s">
        <v>4900</v>
      </c>
      <c r="I2245" s="94">
        <v>7000</v>
      </c>
      <c r="J2245" s="94">
        <v>0</v>
      </c>
      <c r="K2245" s="95">
        <v>2.0750000000000001E-2</v>
      </c>
      <c r="L2245" s="96">
        <v>0.08</v>
      </c>
      <c r="M2245" s="96">
        <f t="shared" ref="M2245:M2272" si="1839">I2245*K2245</f>
        <v>145.25</v>
      </c>
      <c r="N2245" s="96">
        <f t="shared" ref="N2245:N2272" si="1840">J2245*L2245</f>
        <v>0</v>
      </c>
      <c r="O2245" s="96">
        <f>M2245+N2245</f>
        <v>145.25</v>
      </c>
      <c r="P2245" s="443">
        <v>80309</v>
      </c>
      <c r="Q2245" s="98">
        <f>VLOOKUP(H2245,Devices!$A$2:$C$2077,3,FALSE)</f>
        <v>83845</v>
      </c>
      <c r="R2245" s="94">
        <f t="shared" ref="R2245:R2272" si="1841">Q2245-P2245</f>
        <v>3536</v>
      </c>
      <c r="S2245" s="94" t="str">
        <f>IF(R2245-I2245&gt;0, R2245-I2245,"0")</f>
        <v>0</v>
      </c>
      <c r="T2245" s="94"/>
      <c r="U2245" s="96">
        <f>IF(S2245&gt;0,S2245*K2245,"0")</f>
        <v>0</v>
      </c>
      <c r="V2245" s="157">
        <v>0</v>
      </c>
      <c r="W2245" s="100">
        <f>VLOOKUP(H2245,Devices!$A$2:$D$2077,4,FALSE)</f>
        <v>0</v>
      </c>
      <c r="X2245" s="94">
        <f t="shared" ref="X2245:X2272" si="1842">W2245-V2245</f>
        <v>0</v>
      </c>
      <c r="Y2245" s="94" t="str">
        <f>IF(X2245-J2245&gt;0,X2245-J2245,"0")</f>
        <v>0</v>
      </c>
      <c r="Z2245" s="94"/>
      <c r="AA2245" s="96">
        <f>IF(Y2245&gt;0,Y2245*L2245,"0")</f>
        <v>0</v>
      </c>
      <c r="AB2245" s="91">
        <v>145.25</v>
      </c>
      <c r="AC2245" s="91"/>
    </row>
    <row r="2246" spans="1:34" s="4" customFormat="1" ht="15" customHeight="1">
      <c r="A2246" s="81">
        <v>340</v>
      </c>
      <c r="B2246" s="90">
        <v>1058714960</v>
      </c>
      <c r="C2246" s="91">
        <f>SUM(O2246+U2246+AA2246)</f>
        <v>83</v>
      </c>
      <c r="D2246" s="92">
        <v>12356077</v>
      </c>
      <c r="E2246" s="90" t="s">
        <v>3307</v>
      </c>
      <c r="F2246" s="90" t="s">
        <v>3308</v>
      </c>
      <c r="G2246" s="90" t="s">
        <v>2280</v>
      </c>
      <c r="H2246" s="93" t="s">
        <v>3309</v>
      </c>
      <c r="I2246" s="94">
        <v>4000</v>
      </c>
      <c r="J2246" s="94">
        <v>0</v>
      </c>
      <c r="K2246" s="95">
        <v>2.0750000000000001E-2</v>
      </c>
      <c r="L2246" s="96">
        <v>0.08</v>
      </c>
      <c r="M2246" s="96">
        <f t="shared" si="1839"/>
        <v>83</v>
      </c>
      <c r="N2246" s="96">
        <f t="shared" si="1840"/>
        <v>0</v>
      </c>
      <c r="O2246" s="96">
        <f>M2246+N2246</f>
        <v>83</v>
      </c>
      <c r="P2246" s="443">
        <v>56521</v>
      </c>
      <c r="Q2246" s="98">
        <f>VLOOKUP(H2246,Devices!$A$2:$C$2077,3,FALSE)</f>
        <v>58358</v>
      </c>
      <c r="R2246" s="94">
        <f t="shared" si="1841"/>
        <v>1837</v>
      </c>
      <c r="S2246" s="94" t="str">
        <f>IF(R2246-I2246&gt;0, R2246-I2246,"0")</f>
        <v>0</v>
      </c>
      <c r="T2246" s="94"/>
      <c r="U2246" s="96">
        <f>IF(S2246&gt;0,S2246*K2246,"0")</f>
        <v>0</v>
      </c>
      <c r="V2246" s="157">
        <v>0</v>
      </c>
      <c r="W2246" s="100">
        <v>0</v>
      </c>
      <c r="X2246" s="94">
        <f t="shared" si="1842"/>
        <v>0</v>
      </c>
      <c r="Y2246" s="94" t="str">
        <f>IF(X2246-J2246&gt;0,X2246-J2246,"0")</f>
        <v>0</v>
      </c>
      <c r="Z2246" s="94"/>
      <c r="AA2246" s="96">
        <f>IF(Y2246&gt;0,Y2246*L2246,"0")</f>
        <v>0</v>
      </c>
      <c r="AB2246" s="91">
        <v>83</v>
      </c>
      <c r="AC2246" s="91"/>
    </row>
    <row r="2247" spans="1:34" s="14" customFormat="1" ht="15" customHeight="1">
      <c r="A2247" s="667" t="s">
        <v>3568</v>
      </c>
      <c r="B2247" s="668"/>
      <c r="C2247" s="669"/>
      <c r="D2247" s="670">
        <v>13184905</v>
      </c>
      <c r="E2247" s="668" t="s">
        <v>3425</v>
      </c>
      <c r="F2247" s="668" t="s">
        <v>3426</v>
      </c>
      <c r="G2247" s="668" t="s">
        <v>2570</v>
      </c>
      <c r="H2247" s="671" t="s">
        <v>3163</v>
      </c>
      <c r="I2247" s="672">
        <v>5000</v>
      </c>
      <c r="J2247" s="672">
        <v>3000</v>
      </c>
      <c r="K2247" s="673">
        <v>2.0750000000000001E-2</v>
      </c>
      <c r="L2247" s="674">
        <v>0.08</v>
      </c>
      <c r="M2247" s="674">
        <f t="shared" si="1839"/>
        <v>103.75</v>
      </c>
      <c r="N2247" s="674">
        <f t="shared" si="1840"/>
        <v>240</v>
      </c>
      <c r="O2247" s="674">
        <f>M2247+N2247</f>
        <v>343.75</v>
      </c>
      <c r="P2247" s="675">
        <v>63812</v>
      </c>
      <c r="Q2247" s="98">
        <f>VLOOKUP(H2247,Devices!$A$2:$C$2077,3,FALSE)</f>
        <v>65083</v>
      </c>
      <c r="R2247" s="672">
        <f t="shared" si="1841"/>
        <v>1271</v>
      </c>
      <c r="S2247" s="672" t="str">
        <f>IF(R2247-I2247&gt;0, R2247-I2247,"0")</f>
        <v>0</v>
      </c>
      <c r="T2247" s="672"/>
      <c r="U2247" s="674">
        <f>IF(S2247&gt;0,S2247*K2247,"0")</f>
        <v>0</v>
      </c>
      <c r="V2247" s="676">
        <v>47463</v>
      </c>
      <c r="W2247" s="100">
        <f>VLOOKUP(H2247,Devices!$A$2:$D$2077,4,FALSE)</f>
        <v>48914</v>
      </c>
      <c r="X2247" s="672">
        <f t="shared" si="1842"/>
        <v>1451</v>
      </c>
      <c r="Y2247" s="672" t="str">
        <f>IF(X2247-J2247&gt;0,X2247-J2247,"0")</f>
        <v>0</v>
      </c>
      <c r="Z2247" s="672"/>
      <c r="AA2247" s="674">
        <f>IF(Y2247&gt;0,Y2247*L2247,"0")</f>
        <v>0</v>
      </c>
      <c r="AB2247" s="669"/>
      <c r="AC2247" s="669"/>
      <c r="AF2247" s="4"/>
      <c r="AG2247" s="4"/>
      <c r="AH2247" s="4"/>
    </row>
    <row r="2248" spans="1:34" s="4" customFormat="1" ht="15" customHeight="1">
      <c r="A2248" s="81">
        <v>342</v>
      </c>
      <c r="B2248" s="90">
        <v>1013158030</v>
      </c>
      <c r="C2248" s="91">
        <f>SUM(U2248+AA2248)</f>
        <v>304.18948999999998</v>
      </c>
      <c r="D2248" s="92">
        <v>13216903</v>
      </c>
      <c r="E2248" s="90" t="s">
        <v>3427</v>
      </c>
      <c r="F2248" s="90" t="s">
        <v>3428</v>
      </c>
      <c r="G2248" s="90" t="s">
        <v>3011</v>
      </c>
      <c r="H2248" s="93" t="s">
        <v>3429</v>
      </c>
      <c r="I2248" s="94">
        <v>0</v>
      </c>
      <c r="J2248" s="94">
        <v>0</v>
      </c>
      <c r="K2248" s="95">
        <v>1.9970000000000002E-2</v>
      </c>
      <c r="L2248" s="96">
        <v>0.08</v>
      </c>
      <c r="M2248" s="96">
        <f t="shared" si="1839"/>
        <v>0</v>
      </c>
      <c r="N2248" s="96">
        <f t="shared" si="1840"/>
        <v>0</v>
      </c>
      <c r="O2248" s="96" t="s">
        <v>27</v>
      </c>
      <c r="P2248" s="97">
        <v>276683</v>
      </c>
      <c r="Q2248" s="98">
        <f>VLOOKUP(H2248,Devices!$A$2:$C$2077,3,FALSE)</f>
        <v>281700</v>
      </c>
      <c r="R2248" s="94">
        <f t="shared" si="1841"/>
        <v>5017</v>
      </c>
      <c r="S2248" s="94"/>
      <c r="T2248" s="94">
        <f>IF(R2248-I2248&gt;0, R2248-I2248,"0")</f>
        <v>5017</v>
      </c>
      <c r="U2248" s="96">
        <f>IF(T2248&gt;0,T2248*K2248,"0")</f>
        <v>100.18949000000001</v>
      </c>
      <c r="V2248" s="99">
        <v>79489</v>
      </c>
      <c r="W2248" s="100">
        <f>VLOOKUP(H2248,Devices!$A$2:$D$2077,4,FALSE)</f>
        <v>82039</v>
      </c>
      <c r="X2248" s="94">
        <f t="shared" si="1842"/>
        <v>2550</v>
      </c>
      <c r="Y2248" s="94"/>
      <c r="Z2248" s="94">
        <f>IF(X2248-J2248&gt;0,X2248-J2248,"0")</f>
        <v>2550</v>
      </c>
      <c r="AA2248" s="96">
        <f>IF(Z2248&gt;0,Z2248*L2248,"0")</f>
        <v>204</v>
      </c>
      <c r="AB2248" s="91">
        <v>304.18948999999998</v>
      </c>
      <c r="AC2248" s="91"/>
      <c r="AG2248" s="14"/>
      <c r="AH2248" s="14"/>
    </row>
    <row r="2249" spans="1:34" s="4" customFormat="1" ht="15" customHeight="1">
      <c r="A2249" s="81">
        <v>343</v>
      </c>
      <c r="B2249" s="90">
        <v>1013196610</v>
      </c>
      <c r="C2249" s="91">
        <f>SUM(O2249+U2249+AA2249)</f>
        <v>83</v>
      </c>
      <c r="D2249" s="92">
        <v>12356091</v>
      </c>
      <c r="E2249" s="90" t="s">
        <v>3430</v>
      </c>
      <c r="F2249" s="90" t="s">
        <v>4794</v>
      </c>
      <c r="G2249" s="90" t="s">
        <v>2236</v>
      </c>
      <c r="H2249" s="93" t="s">
        <v>3431</v>
      </c>
      <c r="I2249" s="94">
        <v>4000</v>
      </c>
      <c r="J2249" s="94">
        <v>0</v>
      </c>
      <c r="K2249" s="95">
        <v>2.0750000000000001E-2</v>
      </c>
      <c r="L2249" s="96">
        <v>0.08</v>
      </c>
      <c r="M2249" s="96">
        <f t="shared" si="1839"/>
        <v>83</v>
      </c>
      <c r="N2249" s="96">
        <f t="shared" si="1840"/>
        <v>0</v>
      </c>
      <c r="O2249" s="96">
        <f>M2249+N2249</f>
        <v>83</v>
      </c>
      <c r="P2249" s="443">
        <v>111124</v>
      </c>
      <c r="Q2249" s="98">
        <f>VLOOKUP(H2249,Devices!$A$2:$C$2077,3,FALSE)</f>
        <v>112675</v>
      </c>
      <c r="R2249" s="94">
        <f t="shared" si="1841"/>
        <v>1551</v>
      </c>
      <c r="S2249" s="94" t="str">
        <f>IF(R2249-I2249&gt;0, R2249-I2249,"0")</f>
        <v>0</v>
      </c>
      <c r="T2249" s="94"/>
      <c r="U2249" s="96">
        <f>IF(S2249&gt;0,S2249*K2249,"0")</f>
        <v>0</v>
      </c>
      <c r="V2249" s="157">
        <v>0</v>
      </c>
      <c r="W2249" s="100">
        <v>0</v>
      </c>
      <c r="X2249" s="94">
        <f t="shared" si="1842"/>
        <v>0</v>
      </c>
      <c r="Y2249" s="94" t="str">
        <f>IF(X2249-J2249&gt;0,X2249-J2249,"0")</f>
        <v>0</v>
      </c>
      <c r="Z2249" s="94"/>
      <c r="AA2249" s="96">
        <f>IF(Y2249&gt;0,Y2249*L2249,"0")</f>
        <v>0</v>
      </c>
      <c r="AB2249" s="91">
        <v>83</v>
      </c>
      <c r="AC2249" s="91"/>
      <c r="AF2249" s="14"/>
    </row>
    <row r="2250" spans="1:34" s="4" customFormat="1" ht="15" customHeight="1">
      <c r="A2250" s="81">
        <v>344</v>
      </c>
      <c r="B2250" s="90">
        <v>1013205420</v>
      </c>
      <c r="C2250" s="91">
        <f>SUM(O2250+U2250+AA2250)</f>
        <v>151.48000000000002</v>
      </c>
      <c r="D2250" s="92">
        <v>12356109</v>
      </c>
      <c r="E2250" s="90" t="s">
        <v>3502</v>
      </c>
      <c r="F2250" s="90" t="s">
        <v>4712</v>
      </c>
      <c r="G2250" s="90" t="s">
        <v>2362</v>
      </c>
      <c r="H2250" s="93" t="s">
        <v>3438</v>
      </c>
      <c r="I2250" s="94">
        <v>4000</v>
      </c>
      <c r="J2250" s="94">
        <v>100</v>
      </c>
      <c r="K2250" s="95">
        <v>2.0750000000000001E-2</v>
      </c>
      <c r="L2250" s="96">
        <v>0.08</v>
      </c>
      <c r="M2250" s="96">
        <f t="shared" si="1839"/>
        <v>83</v>
      </c>
      <c r="N2250" s="96">
        <f t="shared" si="1840"/>
        <v>8</v>
      </c>
      <c r="O2250" s="96">
        <f>M2250+N2250</f>
        <v>91</v>
      </c>
      <c r="P2250" s="443">
        <v>60261</v>
      </c>
      <c r="Q2250" s="98">
        <f>VLOOKUP(H2250,Devices!$A$2:$C$2077,3,FALSE)</f>
        <v>62282</v>
      </c>
      <c r="R2250" s="94">
        <f t="shared" si="1841"/>
        <v>2021</v>
      </c>
      <c r="S2250" s="94" t="str">
        <f>IF(R2250-I2250&gt;0, R2250-I2250,"0")</f>
        <v>0</v>
      </c>
      <c r="T2250" s="94"/>
      <c r="U2250" s="96">
        <f>IF(S2250&gt;0,S2250*K2250,"0")</f>
        <v>0</v>
      </c>
      <c r="V2250" s="157">
        <v>19551</v>
      </c>
      <c r="W2250" s="100">
        <f>VLOOKUP(H2250,Devices!$A$2:$D$2077,4,FALSE)</f>
        <v>20407</v>
      </c>
      <c r="X2250" s="94">
        <f t="shared" si="1842"/>
        <v>856</v>
      </c>
      <c r="Y2250" s="94">
        <f>IF(X2250-J2250&gt;0,X2250-J2250,"0")</f>
        <v>756</v>
      </c>
      <c r="Z2250" s="94"/>
      <c r="AA2250" s="96">
        <f>IF(Y2250&gt;0,Y2250*L2250,"0")</f>
        <v>60.480000000000004</v>
      </c>
      <c r="AB2250" s="91">
        <v>151.48000000000002</v>
      </c>
      <c r="AC2250" s="225"/>
    </row>
    <row r="2251" spans="1:34" s="4" customFormat="1" ht="15" customHeight="1">
      <c r="A2251" s="81">
        <v>345</v>
      </c>
      <c r="B2251" s="90">
        <v>1012143450</v>
      </c>
      <c r="C2251" s="91">
        <f>SUM(O2251+U2251+AA2251)</f>
        <v>246</v>
      </c>
      <c r="D2251" s="92">
        <v>13156949</v>
      </c>
      <c r="E2251" s="90" t="s">
        <v>3503</v>
      </c>
      <c r="F2251" s="90" t="s">
        <v>3504</v>
      </c>
      <c r="G2251" s="90" t="s">
        <v>3466</v>
      </c>
      <c r="H2251" s="93" t="s">
        <v>3440</v>
      </c>
      <c r="I2251" s="94">
        <v>8000</v>
      </c>
      <c r="J2251" s="94">
        <v>1000</v>
      </c>
      <c r="K2251" s="95">
        <v>2.0750000000000001E-2</v>
      </c>
      <c r="L2251" s="96">
        <v>0.08</v>
      </c>
      <c r="M2251" s="96">
        <f t="shared" si="1839"/>
        <v>166</v>
      </c>
      <c r="N2251" s="96">
        <f t="shared" si="1840"/>
        <v>80</v>
      </c>
      <c r="O2251" s="96">
        <f>M2251+N2251</f>
        <v>246</v>
      </c>
      <c r="P2251" s="443">
        <v>53543</v>
      </c>
      <c r="Q2251" s="98">
        <f>VLOOKUP(H2251,Devices!$A$2:$C$2077,3,FALSE)</f>
        <v>53783</v>
      </c>
      <c r="R2251" s="94">
        <f t="shared" si="1841"/>
        <v>240</v>
      </c>
      <c r="S2251" s="94" t="str">
        <f>IF(R2251-I2251&gt;0, R2251-I2251,"0")</f>
        <v>0</v>
      </c>
      <c r="T2251" s="94"/>
      <c r="U2251" s="96">
        <f>IF(S2251&gt;0,S2251*K2251,"0")</f>
        <v>0</v>
      </c>
      <c r="V2251" s="157">
        <v>23184</v>
      </c>
      <c r="W2251" s="100">
        <f>VLOOKUP(H2251,Devices!$A$2:$D$2077,4,FALSE)</f>
        <v>23367</v>
      </c>
      <c r="X2251" s="94">
        <f t="shared" si="1842"/>
        <v>183</v>
      </c>
      <c r="Y2251" s="94" t="str">
        <f>IF(X2251-J2251&gt;0,X2251-J2251,"0")</f>
        <v>0</v>
      </c>
      <c r="Z2251" s="94"/>
      <c r="AA2251" s="96">
        <f>IF(Y2251&gt;0,Y2251*L2251,"0")</f>
        <v>0</v>
      </c>
      <c r="AB2251" s="91">
        <v>246</v>
      </c>
      <c r="AC2251" s="91"/>
    </row>
    <row r="2252" spans="1:34" s="4" customFormat="1">
      <c r="A2252" s="81">
        <v>346</v>
      </c>
      <c r="B2252" s="90">
        <v>1043800440</v>
      </c>
      <c r="C2252" s="91">
        <f>SUM(O2252+U2252+AA2252)</f>
        <v>145.25</v>
      </c>
      <c r="D2252" s="92">
        <v>13324322</v>
      </c>
      <c r="E2252" s="90" t="s">
        <v>3505</v>
      </c>
      <c r="F2252" s="90" t="s">
        <v>3506</v>
      </c>
      <c r="G2252" s="90" t="s">
        <v>3507</v>
      </c>
      <c r="H2252" s="93" t="s">
        <v>3508</v>
      </c>
      <c r="I2252" s="94">
        <v>7000</v>
      </c>
      <c r="J2252" s="94">
        <v>0</v>
      </c>
      <c r="K2252" s="95">
        <v>2.0750000000000001E-2</v>
      </c>
      <c r="L2252" s="96">
        <v>0.08</v>
      </c>
      <c r="M2252" s="96">
        <f t="shared" si="1839"/>
        <v>145.25</v>
      </c>
      <c r="N2252" s="96">
        <f t="shared" si="1840"/>
        <v>0</v>
      </c>
      <c r="O2252" s="96">
        <f>M2252+N2252</f>
        <v>145.25</v>
      </c>
      <c r="P2252" s="443">
        <v>31225</v>
      </c>
      <c r="Q2252" s="98">
        <f>VLOOKUP(H2252,Devices!$A$2:$C$2077,3,FALSE)</f>
        <v>31524</v>
      </c>
      <c r="R2252" s="94">
        <f t="shared" si="1841"/>
        <v>299</v>
      </c>
      <c r="S2252" s="94" t="str">
        <f>IF(R2252-I2252&gt;0, R2252-I2252,"0")</f>
        <v>0</v>
      </c>
      <c r="T2252" s="94"/>
      <c r="U2252" s="96">
        <f>IF(S2252&gt;0,S2252*K2252,"0")</f>
        <v>0</v>
      </c>
      <c r="V2252" s="157">
        <v>0</v>
      </c>
      <c r="W2252" s="100">
        <f>VLOOKUP(H2252,Devices!$A$2:$D$2077,4,FALSE)</f>
        <v>0</v>
      </c>
      <c r="X2252" s="94">
        <f t="shared" si="1842"/>
        <v>0</v>
      </c>
      <c r="Y2252" s="94" t="str">
        <f>IF(X2252-J2252&gt;0,X2252-J2252,"0")</f>
        <v>0</v>
      </c>
      <c r="Z2252" s="94"/>
      <c r="AA2252" s="96">
        <f>IF(Y2252&gt;0,Y2252*L2252,"0")</f>
        <v>0</v>
      </c>
      <c r="AB2252" s="91">
        <v>145.25</v>
      </c>
      <c r="AC2252" s="91"/>
    </row>
    <row r="2253" spans="1:34" s="4" customFormat="1" ht="15" customHeight="1">
      <c r="A2253" s="81">
        <v>347</v>
      </c>
      <c r="B2253" s="90">
        <v>1058725210</v>
      </c>
      <c r="C2253" s="91">
        <f>SUM(U2253+AA2253)</f>
        <v>557.52997000000005</v>
      </c>
      <c r="D2253" s="92">
        <v>12356122</v>
      </c>
      <c r="E2253" s="90" t="s">
        <v>3569</v>
      </c>
      <c r="F2253" s="90" t="s">
        <v>3570</v>
      </c>
      <c r="G2253" s="90" t="s">
        <v>2296</v>
      </c>
      <c r="H2253" s="93">
        <v>5026319422634</v>
      </c>
      <c r="I2253" s="94">
        <v>0</v>
      </c>
      <c r="J2253" s="94">
        <v>0</v>
      </c>
      <c r="K2253" s="95">
        <v>1.9970000000000002E-2</v>
      </c>
      <c r="L2253" s="96">
        <v>0.08</v>
      </c>
      <c r="M2253" s="96">
        <f t="shared" si="1839"/>
        <v>0</v>
      </c>
      <c r="N2253" s="96">
        <f t="shared" si="1840"/>
        <v>0</v>
      </c>
      <c r="O2253" s="96" t="s">
        <v>27</v>
      </c>
      <c r="P2253" s="97">
        <v>7987</v>
      </c>
      <c r="Q2253" s="98">
        <f>VLOOKUP(H2253,[1]Billing!$I$2:$S$2302,11,FALSE)</f>
        <v>10988</v>
      </c>
      <c r="R2253" s="94">
        <f t="shared" si="1841"/>
        <v>3001</v>
      </c>
      <c r="S2253" s="94"/>
      <c r="T2253" s="94">
        <f>IF(R2253-I2253&gt;0, R2253-I2253,"0")</f>
        <v>3001</v>
      </c>
      <c r="U2253" s="96">
        <f>IF(T2253&gt;0,T2253*K2253,"0")</f>
        <v>59.929970000000004</v>
      </c>
      <c r="V2253" s="99">
        <v>60974</v>
      </c>
      <c r="W2253" s="100">
        <f>VLOOKUP(H2253,[1]Billing!$I$2:$Y$2302,17,FALSE)</f>
        <v>67194</v>
      </c>
      <c r="X2253" s="94">
        <f t="shared" si="1842"/>
        <v>6220</v>
      </c>
      <c r="Y2253" s="94"/>
      <c r="Z2253" s="94">
        <f>IF(X2253-J2253&gt;0,X2253-J2253,"0")</f>
        <v>6220</v>
      </c>
      <c r="AA2253" s="96">
        <f>IF(Z2253&gt;0,Z2253*L2253,"0")</f>
        <v>497.6</v>
      </c>
      <c r="AB2253" s="91">
        <v>557.52997000000005</v>
      </c>
      <c r="AC2253" s="91"/>
    </row>
    <row r="2254" spans="1:34" s="4" customFormat="1" ht="15" customHeight="1">
      <c r="A2254" s="81" t="s">
        <v>3626</v>
      </c>
      <c r="B2254" s="90">
        <v>1058725300</v>
      </c>
      <c r="C2254" s="91">
        <f>SUM(U2254+AA2254)</f>
        <v>125.93082000000001</v>
      </c>
      <c r="D2254" s="92">
        <v>13325716</v>
      </c>
      <c r="E2254" s="90" t="s">
        <v>3569</v>
      </c>
      <c r="F2254" s="90" t="s">
        <v>3627</v>
      </c>
      <c r="G2254" s="90" t="s">
        <v>1254</v>
      </c>
      <c r="H2254" s="93" t="s">
        <v>3602</v>
      </c>
      <c r="I2254" s="94">
        <v>0</v>
      </c>
      <c r="J2254" s="94">
        <v>0</v>
      </c>
      <c r="K2254" s="95">
        <v>1.9970000000000002E-2</v>
      </c>
      <c r="L2254" s="96">
        <v>0.08</v>
      </c>
      <c r="M2254" s="96">
        <f t="shared" si="1839"/>
        <v>0</v>
      </c>
      <c r="N2254" s="96">
        <f t="shared" si="1840"/>
        <v>0</v>
      </c>
      <c r="O2254" s="96" t="s">
        <v>27</v>
      </c>
      <c r="P2254" s="97">
        <v>191811</v>
      </c>
      <c r="Q2254" s="98">
        <f>VLOOKUP(H2254,Devices!$A$2:$C$2077,3,FALSE)</f>
        <v>198117</v>
      </c>
      <c r="R2254" s="94">
        <f t="shared" si="1841"/>
        <v>6306</v>
      </c>
      <c r="S2254" s="94"/>
      <c r="T2254" s="94">
        <f>IF(R2254-I2254&gt;0, R2254-I2254,"0")</f>
        <v>6306</v>
      </c>
      <c r="U2254" s="96">
        <f>IF(T2254&gt;0,T2254*K2254,"0")</f>
        <v>125.93082000000001</v>
      </c>
      <c r="V2254" s="99">
        <v>0</v>
      </c>
      <c r="W2254" s="100">
        <f>VLOOKUP(H2254,Devices!$A$2:$D$2077,4,FALSE)</f>
        <v>0</v>
      </c>
      <c r="X2254" s="94">
        <f t="shared" si="1842"/>
        <v>0</v>
      </c>
      <c r="Y2254" s="94"/>
      <c r="Z2254" s="94" t="str">
        <f>IF(X2254-J2254&gt;0,X2254-J2254,"0")</f>
        <v>0</v>
      </c>
      <c r="AA2254" s="96">
        <f>IF(Z2254&gt;0,Z2254*L2254,"0")</f>
        <v>0</v>
      </c>
      <c r="AB2254" s="91">
        <v>125.93082000000001</v>
      </c>
      <c r="AC2254" s="91"/>
    </row>
    <row r="2255" spans="1:34" s="4" customFormat="1" ht="15" customHeight="1">
      <c r="A2255" s="81" t="s">
        <v>5361</v>
      </c>
      <c r="B2255" s="90">
        <v>1058725210</v>
      </c>
      <c r="C2255" s="91">
        <f>SUM(O2255+U2255+AA2255)</f>
        <v>180.94174999999998</v>
      </c>
      <c r="D2255" s="92">
        <v>12356435</v>
      </c>
      <c r="E2255" s="90" t="s">
        <v>3569</v>
      </c>
      <c r="F2255" s="90" t="s">
        <v>3992</v>
      </c>
      <c r="G2255" s="90" t="s">
        <v>2362</v>
      </c>
      <c r="H2255" s="93" t="s">
        <v>5301</v>
      </c>
      <c r="I2255" s="94">
        <v>4000</v>
      </c>
      <c r="J2255" s="94">
        <v>100</v>
      </c>
      <c r="K2255" s="95">
        <v>2.0750000000000001E-2</v>
      </c>
      <c r="L2255" s="96">
        <v>0.08</v>
      </c>
      <c r="M2255" s="96">
        <f t="shared" si="1839"/>
        <v>83</v>
      </c>
      <c r="N2255" s="96">
        <f t="shared" si="1840"/>
        <v>8</v>
      </c>
      <c r="O2255" s="96">
        <f>M2255+N2255</f>
        <v>91</v>
      </c>
      <c r="P2255" s="443">
        <v>63633</v>
      </c>
      <c r="Q2255" s="98">
        <f>VLOOKUP(H2255,Devices!$A$2:$C$2077,3,FALSE)</f>
        <v>70942</v>
      </c>
      <c r="R2255" s="94">
        <f t="shared" si="1841"/>
        <v>7309</v>
      </c>
      <c r="S2255" s="94">
        <f>IF(R2255-I2255&gt;0, R2255-I2255,"0")</f>
        <v>3309</v>
      </c>
      <c r="T2255" s="94"/>
      <c r="U2255" s="96">
        <f>IF(S2255&gt;0,S2255*K2255,"0")</f>
        <v>68.661749999999998</v>
      </c>
      <c r="V2255" s="157">
        <v>3784</v>
      </c>
      <c r="W2255" s="100">
        <f>VLOOKUP(H2255,Devices!$A$2:$D$2077,4,FALSE)</f>
        <v>4150</v>
      </c>
      <c r="X2255" s="94">
        <f t="shared" si="1842"/>
        <v>366</v>
      </c>
      <c r="Y2255" s="94">
        <f>IF(X2255-J2255&gt;0,X2255-J2255,"0")</f>
        <v>266</v>
      </c>
      <c r="Z2255" s="94"/>
      <c r="AA2255" s="96">
        <f>IF(Y2255&gt;0,Y2255*L2255,"0")</f>
        <v>21.28</v>
      </c>
      <c r="AB2255" s="91">
        <v>180.94174999999998</v>
      </c>
      <c r="AC2255" s="91"/>
    </row>
    <row r="2256" spans="1:34" s="4" customFormat="1" ht="15" customHeight="1">
      <c r="A2256" s="81">
        <v>348</v>
      </c>
      <c r="B2256" s="90">
        <v>1012013050</v>
      </c>
      <c r="C2256" s="91">
        <f>SUM(O2256+U2256+AA2256)</f>
        <v>207.5</v>
      </c>
      <c r="D2256" s="92">
        <v>13325537</v>
      </c>
      <c r="E2256" s="90" t="s">
        <v>3571</v>
      </c>
      <c r="F2256" s="90" t="s">
        <v>3572</v>
      </c>
      <c r="G2256" s="90" t="s">
        <v>1254</v>
      </c>
      <c r="H2256" s="93" t="s">
        <v>3573</v>
      </c>
      <c r="I2256" s="94">
        <v>10000</v>
      </c>
      <c r="J2256" s="94">
        <v>0</v>
      </c>
      <c r="K2256" s="95">
        <v>2.0750000000000001E-2</v>
      </c>
      <c r="L2256" s="96">
        <v>0.08</v>
      </c>
      <c r="M2256" s="96">
        <f t="shared" si="1839"/>
        <v>207.5</v>
      </c>
      <c r="N2256" s="96">
        <f t="shared" si="1840"/>
        <v>0</v>
      </c>
      <c r="O2256" s="96">
        <f>M2256+N2256</f>
        <v>207.5</v>
      </c>
      <c r="P2256" s="443">
        <v>327999</v>
      </c>
      <c r="Q2256" s="98">
        <f>VLOOKUP(H2256,Devices!$A$2:$C$2077,3,FALSE)</f>
        <v>337769</v>
      </c>
      <c r="R2256" s="94">
        <f t="shared" si="1841"/>
        <v>9770</v>
      </c>
      <c r="S2256" s="94" t="str">
        <f>IF(R2256-I2256&gt;0, R2256-I2256,"0")</f>
        <v>0</v>
      </c>
      <c r="T2256" s="94"/>
      <c r="U2256" s="96">
        <f>IF(S2256&gt;0,S2256*K2256,"0")</f>
        <v>0</v>
      </c>
      <c r="V2256" s="157">
        <v>0</v>
      </c>
      <c r="W2256" s="100">
        <f>VLOOKUP(H2256,Devices!$A$2:$D$2077,4,FALSE)</f>
        <v>0</v>
      </c>
      <c r="X2256" s="94">
        <f t="shared" si="1842"/>
        <v>0</v>
      </c>
      <c r="Y2256" s="94" t="str">
        <f>IF(X2256-J2256&gt;0,X2256-J2256,"0")</f>
        <v>0</v>
      </c>
      <c r="Z2256" s="94"/>
      <c r="AA2256" s="96">
        <f>IF(Y2256&gt;0,Y2256*L2256,"0")</f>
        <v>0</v>
      </c>
      <c r="AB2256" s="91">
        <v>207.5</v>
      </c>
      <c r="AC2256" s="91"/>
    </row>
    <row r="2257" spans="1:29" s="4" customFormat="1" ht="15" customHeight="1">
      <c r="A2257" s="81">
        <v>349</v>
      </c>
      <c r="B2257" s="90">
        <v>1053774510</v>
      </c>
      <c r="C2257" s="91">
        <f>SUM(U2257+AA2257)</f>
        <v>253.17966000000001</v>
      </c>
      <c r="D2257" s="92">
        <v>12356124</v>
      </c>
      <c r="E2257" s="90" t="s">
        <v>3628</v>
      </c>
      <c r="F2257" s="90" t="s">
        <v>3629</v>
      </c>
      <c r="G2257" s="90" t="s">
        <v>2236</v>
      </c>
      <c r="H2257" s="93" t="s">
        <v>3630</v>
      </c>
      <c r="I2257" s="94">
        <v>0</v>
      </c>
      <c r="J2257" s="94">
        <v>0</v>
      </c>
      <c r="K2257" s="95">
        <v>1.9970000000000002E-2</v>
      </c>
      <c r="L2257" s="96">
        <v>0.08</v>
      </c>
      <c r="M2257" s="96">
        <f t="shared" si="1839"/>
        <v>0</v>
      </c>
      <c r="N2257" s="96">
        <f t="shared" si="1840"/>
        <v>0</v>
      </c>
      <c r="O2257" s="96" t="s">
        <v>27</v>
      </c>
      <c r="P2257" s="97">
        <v>269701</v>
      </c>
      <c r="Q2257" s="98">
        <f>VLOOKUP(H2257,Devices!$A$2:$C$2077,3,FALSE)</f>
        <v>282379</v>
      </c>
      <c r="R2257" s="94">
        <f t="shared" si="1841"/>
        <v>12678</v>
      </c>
      <c r="S2257" s="94"/>
      <c r="T2257" s="94">
        <f>IF(R2257-I2257&gt;0, R2257-I2257,"0")</f>
        <v>12678</v>
      </c>
      <c r="U2257" s="96">
        <f>IF(T2257&gt;0,T2257*K2257,"0")</f>
        <v>253.17966000000001</v>
      </c>
      <c r="V2257" s="99">
        <v>0</v>
      </c>
      <c r="W2257" s="100">
        <v>0</v>
      </c>
      <c r="X2257" s="94">
        <f t="shared" si="1842"/>
        <v>0</v>
      </c>
      <c r="Y2257" s="94"/>
      <c r="Z2257" s="94" t="str">
        <f>IF(X2257-J2257&gt;0,X2257-J2257,"0")</f>
        <v>0</v>
      </c>
      <c r="AA2257" s="96">
        <f>IF(Z2257&gt;0,Z2257*L2257,"0")</f>
        <v>0</v>
      </c>
      <c r="AB2257" s="91">
        <v>253.17966000000001</v>
      </c>
      <c r="AC2257" s="91"/>
    </row>
    <row r="2258" spans="1:29" s="4" customFormat="1" ht="15" customHeight="1">
      <c r="A2258" s="81">
        <v>349</v>
      </c>
      <c r="B2258" s="90">
        <v>1053774510</v>
      </c>
      <c r="C2258" s="91">
        <f>SUM(U2258+AA2258)</f>
        <v>70.534040000000005</v>
      </c>
      <c r="D2258" s="92">
        <v>12354916</v>
      </c>
      <c r="E2258" s="90" t="s">
        <v>3628</v>
      </c>
      <c r="F2258" s="90" t="s">
        <v>3631</v>
      </c>
      <c r="G2258" s="90" t="s">
        <v>1248</v>
      </c>
      <c r="H2258" s="93" t="s">
        <v>3633</v>
      </c>
      <c r="I2258" s="94">
        <v>0</v>
      </c>
      <c r="J2258" s="94">
        <v>0</v>
      </c>
      <c r="K2258" s="95">
        <v>1.9970000000000002E-2</v>
      </c>
      <c r="L2258" s="96">
        <v>0.08</v>
      </c>
      <c r="M2258" s="96">
        <f t="shared" si="1839"/>
        <v>0</v>
      </c>
      <c r="N2258" s="96">
        <f t="shared" si="1840"/>
        <v>0</v>
      </c>
      <c r="O2258" s="96" t="s">
        <v>27</v>
      </c>
      <c r="P2258" s="97">
        <v>58158</v>
      </c>
      <c r="Q2258" s="98">
        <f>VLOOKUP(H2258,Devices!$A$2:$C$2077,3,FALSE)</f>
        <v>61690</v>
      </c>
      <c r="R2258" s="94">
        <f t="shared" si="1841"/>
        <v>3532</v>
      </c>
      <c r="S2258" s="94"/>
      <c r="T2258" s="94">
        <f>IF(R2258-I2258&gt;0, R2258-I2258,"0")</f>
        <v>3532</v>
      </c>
      <c r="U2258" s="96">
        <f>IF(T2258&gt;0,T2258*K2258,"0")</f>
        <v>70.534040000000005</v>
      </c>
      <c r="V2258" s="99">
        <v>0</v>
      </c>
      <c r="W2258" s="100">
        <v>0</v>
      </c>
      <c r="X2258" s="94">
        <f t="shared" si="1842"/>
        <v>0</v>
      </c>
      <c r="Y2258" s="94"/>
      <c r="Z2258" s="94" t="str">
        <f>IF(X2258-J2258&gt;0,X2258-J2258,"0")</f>
        <v>0</v>
      </c>
      <c r="AA2258" s="96">
        <f>IF(Z2258&gt;0,Z2258*L2258,"0")</f>
        <v>0</v>
      </c>
      <c r="AB2258" s="91">
        <v>70.534040000000005</v>
      </c>
      <c r="AC2258" s="91"/>
    </row>
    <row r="2259" spans="1:29" s="4" customFormat="1" ht="15" customHeight="1">
      <c r="A2259" s="81">
        <v>350</v>
      </c>
      <c r="B2259" s="90">
        <v>1071511200</v>
      </c>
      <c r="C2259" s="91">
        <f>SUM(U2259+AA2259)</f>
        <v>0.51922000000000001</v>
      </c>
      <c r="D2259" s="92">
        <v>12355807</v>
      </c>
      <c r="E2259" s="90" t="s">
        <v>3674</v>
      </c>
      <c r="F2259" s="90" t="s">
        <v>3675</v>
      </c>
      <c r="G2259" s="90" t="s">
        <v>2236</v>
      </c>
      <c r="H2259" s="93" t="s">
        <v>3676</v>
      </c>
      <c r="I2259" s="94">
        <v>0</v>
      </c>
      <c r="J2259" s="94">
        <v>0</v>
      </c>
      <c r="K2259" s="95">
        <v>1.9970000000000002E-2</v>
      </c>
      <c r="L2259" s="96">
        <v>0.08</v>
      </c>
      <c r="M2259" s="96">
        <f t="shared" si="1839"/>
        <v>0</v>
      </c>
      <c r="N2259" s="96">
        <f t="shared" si="1840"/>
        <v>0</v>
      </c>
      <c r="O2259" s="96" t="s">
        <v>27</v>
      </c>
      <c r="P2259" s="187">
        <v>5701</v>
      </c>
      <c r="Q2259" s="98">
        <v>5727</v>
      </c>
      <c r="R2259" s="94">
        <f t="shared" si="1841"/>
        <v>26</v>
      </c>
      <c r="S2259" s="94"/>
      <c r="T2259" s="94">
        <f>IF(R2259-I2259&gt;0, R2259-I2259,"0")</f>
        <v>26</v>
      </c>
      <c r="U2259" s="96">
        <f>IF(T2259&gt;0,T2259*K2259,"0")</f>
        <v>0.51922000000000001</v>
      </c>
      <c r="V2259" s="99">
        <v>0</v>
      </c>
      <c r="W2259" s="100">
        <v>0</v>
      </c>
      <c r="X2259" s="94">
        <f t="shared" si="1842"/>
        <v>0</v>
      </c>
      <c r="Y2259" s="94"/>
      <c r="Z2259" s="94" t="str">
        <f>IF(X2259-J2259&gt;0,X2259-J2259,"0")</f>
        <v>0</v>
      </c>
      <c r="AA2259" s="96">
        <f>IF(Z2259&gt;0,Z2259*L2259,"0")</f>
        <v>0</v>
      </c>
      <c r="AB2259" s="91">
        <v>0.51922000000000001</v>
      </c>
      <c r="AC2259" s="91"/>
    </row>
    <row r="2260" spans="1:29" s="4" customFormat="1" ht="15" customHeight="1">
      <c r="A2260" s="81" t="s">
        <v>4852</v>
      </c>
      <c r="B2260" s="90">
        <v>1071511200</v>
      </c>
      <c r="C2260" s="91">
        <f>SUM(O2260+U2260+AA2260)</f>
        <v>124.5</v>
      </c>
      <c r="D2260" s="92">
        <v>12356324</v>
      </c>
      <c r="E2260" s="90" t="s">
        <v>3674</v>
      </c>
      <c r="F2260" s="90" t="s">
        <v>4853</v>
      </c>
      <c r="G2260" s="90" t="s">
        <v>2200</v>
      </c>
      <c r="H2260" s="93" t="s">
        <v>4819</v>
      </c>
      <c r="I2260" s="94">
        <v>6000</v>
      </c>
      <c r="J2260" s="94">
        <v>0</v>
      </c>
      <c r="K2260" s="95">
        <v>2.0750000000000001E-2</v>
      </c>
      <c r="L2260" s="96">
        <v>0.08</v>
      </c>
      <c r="M2260" s="96">
        <f t="shared" ref="M2260" si="1843">I2260*K2260</f>
        <v>124.5</v>
      </c>
      <c r="N2260" s="96">
        <f t="shared" ref="N2260" si="1844">J2260*L2260</f>
        <v>0</v>
      </c>
      <c r="O2260" s="96">
        <f t="shared" ref="O2260" si="1845">M2260+N2260</f>
        <v>124.5</v>
      </c>
      <c r="P2260" s="443">
        <v>81367</v>
      </c>
      <c r="Q2260" s="98">
        <f>VLOOKUP(H2260,Devices!$A$2:$C$2077,3,FALSE)</f>
        <v>87081</v>
      </c>
      <c r="R2260" s="94">
        <f t="shared" ref="R2260" si="1846">Q2260-P2260</f>
        <v>5714</v>
      </c>
      <c r="S2260" s="94" t="str">
        <f t="shared" ref="S2260" si="1847">IF(R2260-I2260&gt;0, R2260-I2260,"0")</f>
        <v>0</v>
      </c>
      <c r="T2260" s="94"/>
      <c r="U2260" s="96">
        <f t="shared" ref="U2260" si="1848">IF(S2260&gt;0,S2260*K2260,"0")</f>
        <v>0</v>
      </c>
      <c r="V2260" s="157">
        <v>0</v>
      </c>
      <c r="W2260" s="100">
        <v>0</v>
      </c>
      <c r="X2260" s="94">
        <f t="shared" ref="X2260" si="1849">W2260-V2260</f>
        <v>0</v>
      </c>
      <c r="Y2260" s="94" t="str">
        <f t="shared" ref="Y2260" si="1850">IF(X2260-J2260&gt;0,X2260-J2260,"0")</f>
        <v>0</v>
      </c>
      <c r="Z2260" s="94"/>
      <c r="AA2260" s="96">
        <f t="shared" ref="AA2260" si="1851">IF(Y2260&gt;0,Y2260*L2260,"0")</f>
        <v>0</v>
      </c>
      <c r="AB2260" s="91">
        <v>124.5</v>
      </c>
      <c r="AC2260" s="91"/>
    </row>
    <row r="2261" spans="1:29" s="4" customFormat="1" ht="15" customHeight="1">
      <c r="A2261" s="81" t="s">
        <v>4852</v>
      </c>
      <c r="B2261" s="90">
        <v>1071511200</v>
      </c>
      <c r="C2261" s="91">
        <f>SUM(O2261+U2261+AA2261)</f>
        <v>83</v>
      </c>
      <c r="D2261" s="92">
        <v>12356320</v>
      </c>
      <c r="E2261" s="90" t="s">
        <v>3674</v>
      </c>
      <c r="F2261" s="90" t="s">
        <v>4854</v>
      </c>
      <c r="G2261" s="90" t="s">
        <v>2236</v>
      </c>
      <c r="H2261" s="93" t="s">
        <v>4815</v>
      </c>
      <c r="I2261" s="94">
        <v>4000</v>
      </c>
      <c r="J2261" s="94">
        <v>0</v>
      </c>
      <c r="K2261" s="95">
        <v>2.0750000000000001E-2</v>
      </c>
      <c r="L2261" s="96">
        <v>0.08</v>
      </c>
      <c r="M2261" s="96">
        <f t="shared" ref="M2261:M2262" si="1852">I2261*K2261</f>
        <v>83</v>
      </c>
      <c r="N2261" s="96">
        <f t="shared" ref="N2261:N2262" si="1853">J2261*L2261</f>
        <v>0</v>
      </c>
      <c r="O2261" s="96">
        <f t="shared" ref="O2261:O2262" si="1854">M2261+N2261</f>
        <v>83</v>
      </c>
      <c r="P2261" s="443">
        <v>4098</v>
      </c>
      <c r="Q2261" s="98">
        <f>VLOOKUP(H2261,Devices!$A$2:$C$2077,3,FALSE)</f>
        <v>4256</v>
      </c>
      <c r="R2261" s="94">
        <f t="shared" ref="R2261:R2262" si="1855">Q2261-P2261</f>
        <v>158</v>
      </c>
      <c r="S2261" s="94" t="str">
        <f t="shared" ref="S2261:S2262" si="1856">IF(R2261-I2261&gt;0, R2261-I2261,"0")</f>
        <v>0</v>
      </c>
      <c r="T2261" s="94"/>
      <c r="U2261" s="96">
        <f t="shared" ref="U2261:U2262" si="1857">IF(S2261&gt;0,S2261*K2261,"0")</f>
        <v>0</v>
      </c>
      <c r="V2261" s="157">
        <v>0</v>
      </c>
      <c r="W2261" s="100">
        <v>0</v>
      </c>
      <c r="X2261" s="94">
        <f t="shared" ref="X2261:X2262" si="1858">W2261-V2261</f>
        <v>0</v>
      </c>
      <c r="Y2261" s="94" t="str">
        <f t="shared" ref="Y2261:Y2262" si="1859">IF(X2261-J2261&gt;0,X2261-J2261,"0")</f>
        <v>0</v>
      </c>
      <c r="Z2261" s="94"/>
      <c r="AA2261" s="96">
        <f t="shared" ref="AA2261:AA2262" si="1860">IF(Y2261&gt;0,Y2261*L2261,"0")</f>
        <v>0</v>
      </c>
      <c r="AB2261" s="91">
        <v>83</v>
      </c>
      <c r="AC2261" s="91"/>
    </row>
    <row r="2262" spans="1:29" s="4" customFormat="1" ht="15" customHeight="1">
      <c r="A2262" s="81" t="s">
        <v>4852</v>
      </c>
      <c r="B2262" s="90">
        <v>1071511200</v>
      </c>
      <c r="C2262" s="91">
        <f>SUM(O2262+U2262+AA2262)</f>
        <v>124.5</v>
      </c>
      <c r="D2262" s="92">
        <v>12356323</v>
      </c>
      <c r="E2262" s="90" t="s">
        <v>3674</v>
      </c>
      <c r="F2262" s="90" t="s">
        <v>4855</v>
      </c>
      <c r="G2262" s="90" t="s">
        <v>2200</v>
      </c>
      <c r="H2262" s="93" t="s">
        <v>4820</v>
      </c>
      <c r="I2262" s="94">
        <v>6000</v>
      </c>
      <c r="J2262" s="94">
        <v>0</v>
      </c>
      <c r="K2262" s="95">
        <v>2.0750000000000001E-2</v>
      </c>
      <c r="L2262" s="96">
        <v>0.08</v>
      </c>
      <c r="M2262" s="96">
        <f t="shared" si="1852"/>
        <v>124.5</v>
      </c>
      <c r="N2262" s="96">
        <f t="shared" si="1853"/>
        <v>0</v>
      </c>
      <c r="O2262" s="96">
        <f t="shared" si="1854"/>
        <v>124.5</v>
      </c>
      <c r="P2262" s="443">
        <v>64865</v>
      </c>
      <c r="Q2262" s="98">
        <f>VLOOKUP(H2262,Devices!$A$2:$C$2077,3,FALSE)</f>
        <v>69254</v>
      </c>
      <c r="R2262" s="94">
        <f t="shared" si="1855"/>
        <v>4389</v>
      </c>
      <c r="S2262" s="94" t="str">
        <f t="shared" si="1856"/>
        <v>0</v>
      </c>
      <c r="T2262" s="94"/>
      <c r="U2262" s="96">
        <f t="shared" si="1857"/>
        <v>0</v>
      </c>
      <c r="V2262" s="157">
        <v>0</v>
      </c>
      <c r="W2262" s="100">
        <v>0</v>
      </c>
      <c r="X2262" s="94">
        <f t="shared" si="1858"/>
        <v>0</v>
      </c>
      <c r="Y2262" s="94" t="str">
        <f t="shared" si="1859"/>
        <v>0</v>
      </c>
      <c r="Z2262" s="94"/>
      <c r="AA2262" s="96">
        <f t="shared" si="1860"/>
        <v>0</v>
      </c>
      <c r="AB2262" s="91">
        <v>124.5</v>
      </c>
      <c r="AC2262" s="91"/>
    </row>
    <row r="2263" spans="1:29" s="4" customFormat="1" ht="15" customHeight="1">
      <c r="A2263" s="81">
        <v>351</v>
      </c>
      <c r="B2263" s="90">
        <v>1012001110</v>
      </c>
      <c r="C2263" s="91">
        <f>SUM(O2263+U2263+AA2263)</f>
        <v>394.97625000000005</v>
      </c>
      <c r="D2263" s="92">
        <v>13226496</v>
      </c>
      <c r="E2263" s="90" t="s">
        <v>3680</v>
      </c>
      <c r="F2263" s="90" t="s">
        <v>3681</v>
      </c>
      <c r="G2263" s="90" t="s">
        <v>1254</v>
      </c>
      <c r="H2263" s="93" t="s">
        <v>3682</v>
      </c>
      <c r="I2263" s="94">
        <v>10000</v>
      </c>
      <c r="J2263" s="94">
        <v>0</v>
      </c>
      <c r="K2263" s="95">
        <v>2.0750000000000001E-2</v>
      </c>
      <c r="L2263" s="96">
        <v>0.08</v>
      </c>
      <c r="M2263" s="96">
        <f t="shared" si="1839"/>
        <v>207.5</v>
      </c>
      <c r="N2263" s="96">
        <f t="shared" si="1840"/>
        <v>0</v>
      </c>
      <c r="O2263" s="96">
        <f t="shared" ref="O2263:O2268" si="1861">M2263+N2263</f>
        <v>207.5</v>
      </c>
      <c r="P2263" s="443">
        <v>454642</v>
      </c>
      <c r="Q2263" s="98">
        <f>VLOOKUP(H2263,Devices!$A$2:$C$2077,3,FALSE)</f>
        <v>473677</v>
      </c>
      <c r="R2263" s="94">
        <f t="shared" si="1841"/>
        <v>19035</v>
      </c>
      <c r="S2263" s="94">
        <f t="shared" ref="S2263:S2268" si="1862">IF(R2263-I2263&gt;0, R2263-I2263,"0")</f>
        <v>9035</v>
      </c>
      <c r="T2263" s="94"/>
      <c r="U2263" s="96">
        <f t="shared" ref="U2263:U2268" si="1863">IF(S2263&gt;0,S2263*K2263,"0")</f>
        <v>187.47625000000002</v>
      </c>
      <c r="V2263" s="157">
        <v>0</v>
      </c>
      <c r="W2263" s="100">
        <f>VLOOKUP(H2263,Devices!$A$2:$D$2077,4,FALSE)</f>
        <v>0</v>
      </c>
      <c r="X2263" s="94">
        <f t="shared" si="1842"/>
        <v>0</v>
      </c>
      <c r="Y2263" s="94" t="str">
        <f t="shared" ref="Y2263:Y2268" si="1864">IF(X2263-J2263&gt;0,X2263-J2263,"0")</f>
        <v>0</v>
      </c>
      <c r="Z2263" s="94"/>
      <c r="AA2263" s="96">
        <f t="shared" ref="AA2263:AA2268" si="1865">IF(Y2263&gt;0,Y2263*L2263,"0")</f>
        <v>0</v>
      </c>
      <c r="AB2263" s="91">
        <v>394.97625000000005</v>
      </c>
      <c r="AC2263" s="91"/>
    </row>
    <row r="2264" spans="1:29" s="4" customFormat="1" ht="15" customHeight="1">
      <c r="A2264" s="81">
        <v>351</v>
      </c>
      <c r="B2264" s="90">
        <v>1012001110</v>
      </c>
      <c r="C2264" s="91">
        <f>SUM(O2264+U2264+AA2264)</f>
        <v>363</v>
      </c>
      <c r="D2264" s="92">
        <v>13333247</v>
      </c>
      <c r="E2264" s="90" t="s">
        <v>3680</v>
      </c>
      <c r="F2264" s="90" t="s">
        <v>3683</v>
      </c>
      <c r="G2264" s="90" t="s">
        <v>2931</v>
      </c>
      <c r="H2264" s="93" t="s">
        <v>3684</v>
      </c>
      <c r="I2264" s="94">
        <v>4000</v>
      </c>
      <c r="J2264" s="94">
        <v>3500</v>
      </c>
      <c r="K2264" s="95">
        <v>2.0750000000000001E-2</v>
      </c>
      <c r="L2264" s="96">
        <v>0.08</v>
      </c>
      <c r="M2264" s="96">
        <f t="shared" si="1839"/>
        <v>83</v>
      </c>
      <c r="N2264" s="96">
        <f t="shared" si="1840"/>
        <v>280</v>
      </c>
      <c r="O2264" s="96">
        <f t="shared" si="1861"/>
        <v>363</v>
      </c>
      <c r="P2264" s="443">
        <v>50690</v>
      </c>
      <c r="Q2264" s="98">
        <f>VLOOKUP(H2264,Devices!$A$2:$C$2077,3,FALSE)</f>
        <v>51517</v>
      </c>
      <c r="R2264" s="94">
        <f t="shared" si="1841"/>
        <v>827</v>
      </c>
      <c r="S2264" s="94" t="str">
        <f t="shared" si="1862"/>
        <v>0</v>
      </c>
      <c r="T2264" s="94"/>
      <c r="U2264" s="96">
        <f t="shared" si="1863"/>
        <v>0</v>
      </c>
      <c r="V2264" s="157">
        <v>53292</v>
      </c>
      <c r="W2264" s="100">
        <f>VLOOKUP(H2264,Devices!$A$2:$D$2077,4,FALSE)</f>
        <v>54147</v>
      </c>
      <c r="X2264" s="94">
        <f t="shared" si="1842"/>
        <v>855</v>
      </c>
      <c r="Y2264" s="94" t="str">
        <f t="shared" si="1864"/>
        <v>0</v>
      </c>
      <c r="Z2264" s="94"/>
      <c r="AA2264" s="96">
        <f t="shared" si="1865"/>
        <v>0</v>
      </c>
      <c r="AB2264" s="91">
        <v>363</v>
      </c>
      <c r="AC2264" s="91"/>
    </row>
    <row r="2265" spans="1:29" s="4" customFormat="1" ht="15" customHeight="1">
      <c r="A2265" s="81">
        <v>352</v>
      </c>
      <c r="B2265" s="90">
        <v>1013171300</v>
      </c>
      <c r="C2265" s="91">
        <f>SUM(O2265+U2265+AA2265)</f>
        <v>83</v>
      </c>
      <c r="D2265" s="92">
        <v>12356150</v>
      </c>
      <c r="E2265" s="90" t="s">
        <v>3692</v>
      </c>
      <c r="F2265" s="90" t="s">
        <v>3693</v>
      </c>
      <c r="G2265" s="90" t="s">
        <v>2236</v>
      </c>
      <c r="H2265" s="93" t="s">
        <v>3694</v>
      </c>
      <c r="I2265" s="94">
        <v>4000</v>
      </c>
      <c r="J2265" s="94">
        <v>0</v>
      </c>
      <c r="K2265" s="95">
        <v>2.0750000000000001E-2</v>
      </c>
      <c r="L2265" s="96">
        <v>0.08</v>
      </c>
      <c r="M2265" s="96">
        <f t="shared" si="1839"/>
        <v>83</v>
      </c>
      <c r="N2265" s="96">
        <f t="shared" si="1840"/>
        <v>0</v>
      </c>
      <c r="O2265" s="96">
        <f t="shared" si="1861"/>
        <v>83</v>
      </c>
      <c r="P2265" s="443">
        <v>25407</v>
      </c>
      <c r="Q2265" s="98">
        <f>VLOOKUP(H2265,Devices!$A$2:$C$2077,3,FALSE)</f>
        <v>25970</v>
      </c>
      <c r="R2265" s="94">
        <f t="shared" si="1841"/>
        <v>563</v>
      </c>
      <c r="S2265" s="94" t="str">
        <f t="shared" si="1862"/>
        <v>0</v>
      </c>
      <c r="T2265" s="94"/>
      <c r="U2265" s="96">
        <f t="shared" si="1863"/>
        <v>0</v>
      </c>
      <c r="V2265" s="157">
        <v>0</v>
      </c>
      <c r="W2265" s="100">
        <v>0</v>
      </c>
      <c r="X2265" s="94">
        <f t="shared" si="1842"/>
        <v>0</v>
      </c>
      <c r="Y2265" s="94" t="str">
        <f t="shared" si="1864"/>
        <v>0</v>
      </c>
      <c r="Z2265" s="94"/>
      <c r="AA2265" s="96">
        <f t="shared" si="1865"/>
        <v>0</v>
      </c>
      <c r="AB2265" s="91">
        <v>83</v>
      </c>
      <c r="AC2265" s="91"/>
    </row>
    <row r="2266" spans="1:29" s="4" customFormat="1" ht="15" customHeight="1">
      <c r="A2266" s="81" t="s">
        <v>4092</v>
      </c>
      <c r="B2266" s="90">
        <v>1013171300</v>
      </c>
      <c r="C2266" s="91">
        <f>SUM(O2266+U2266+AA2266)</f>
        <v>351.83</v>
      </c>
      <c r="D2266" s="92">
        <v>13506216</v>
      </c>
      <c r="E2266" s="90" t="s">
        <v>4093</v>
      </c>
      <c r="F2266" s="90" t="s">
        <v>4094</v>
      </c>
      <c r="G2266" s="90" t="s">
        <v>2570</v>
      </c>
      <c r="H2266" s="93" t="s">
        <v>4095</v>
      </c>
      <c r="I2266" s="94">
        <v>5000</v>
      </c>
      <c r="J2266" s="94">
        <v>3000</v>
      </c>
      <c r="K2266" s="95">
        <v>2.0750000000000001E-2</v>
      </c>
      <c r="L2266" s="96">
        <v>0.08</v>
      </c>
      <c r="M2266" s="96">
        <f t="shared" si="1839"/>
        <v>103.75</v>
      </c>
      <c r="N2266" s="96">
        <f t="shared" si="1840"/>
        <v>240</v>
      </c>
      <c r="O2266" s="96">
        <f t="shared" si="1861"/>
        <v>343.75</v>
      </c>
      <c r="P2266" s="443">
        <v>90989</v>
      </c>
      <c r="Q2266" s="98">
        <f>VLOOKUP(H2266,Devices!$A$2:$C$2077,3,FALSE)</f>
        <v>93741</v>
      </c>
      <c r="R2266" s="94">
        <f t="shared" si="1841"/>
        <v>2752</v>
      </c>
      <c r="S2266" s="94" t="str">
        <f t="shared" si="1862"/>
        <v>0</v>
      </c>
      <c r="T2266" s="94"/>
      <c r="U2266" s="96">
        <f t="shared" si="1863"/>
        <v>0</v>
      </c>
      <c r="V2266" s="157">
        <v>114087</v>
      </c>
      <c r="W2266" s="100">
        <f>VLOOKUP(H2266,Devices!$A$2:$D$2077,4,FALSE)</f>
        <v>117188</v>
      </c>
      <c r="X2266" s="94">
        <f t="shared" si="1842"/>
        <v>3101</v>
      </c>
      <c r="Y2266" s="94">
        <f t="shared" si="1864"/>
        <v>101</v>
      </c>
      <c r="Z2266" s="94"/>
      <c r="AA2266" s="96">
        <f t="shared" si="1865"/>
        <v>8.08</v>
      </c>
      <c r="AB2266" s="91">
        <v>351.83</v>
      </c>
      <c r="AC2266" s="91"/>
    </row>
    <row r="2267" spans="1:29" s="4" customFormat="1" ht="15" customHeight="1">
      <c r="A2267" s="81" t="s">
        <v>4092</v>
      </c>
      <c r="B2267" s="90">
        <v>1013171300</v>
      </c>
      <c r="C2267" s="91">
        <f>SUM(O2267+U2267+AA2267)</f>
        <v>311.25</v>
      </c>
      <c r="D2267" s="92">
        <v>13314656</v>
      </c>
      <c r="E2267" s="90" t="s">
        <v>4093</v>
      </c>
      <c r="F2267" s="90" t="s">
        <v>4094</v>
      </c>
      <c r="G2267" s="90" t="s">
        <v>1850</v>
      </c>
      <c r="H2267" s="93" t="s">
        <v>4096</v>
      </c>
      <c r="I2267" s="94">
        <v>15000</v>
      </c>
      <c r="J2267" s="94">
        <v>0</v>
      </c>
      <c r="K2267" s="95">
        <v>2.0750000000000001E-2</v>
      </c>
      <c r="L2267" s="96">
        <v>0.08</v>
      </c>
      <c r="M2267" s="96">
        <f t="shared" si="1839"/>
        <v>311.25</v>
      </c>
      <c r="N2267" s="96">
        <f t="shared" si="1840"/>
        <v>0</v>
      </c>
      <c r="O2267" s="96">
        <f t="shared" si="1861"/>
        <v>311.25</v>
      </c>
      <c r="P2267" s="443">
        <v>43353</v>
      </c>
      <c r="Q2267" s="98">
        <f>VLOOKUP(H2267,Devices!$A$2:$C$2077,3,FALSE)</f>
        <v>44112</v>
      </c>
      <c r="R2267" s="94">
        <f t="shared" si="1841"/>
        <v>759</v>
      </c>
      <c r="S2267" s="94" t="str">
        <f t="shared" si="1862"/>
        <v>0</v>
      </c>
      <c r="T2267" s="94"/>
      <c r="U2267" s="96">
        <f t="shared" si="1863"/>
        <v>0</v>
      </c>
      <c r="V2267" s="157">
        <v>0</v>
      </c>
      <c r="W2267" s="100">
        <f>VLOOKUP(H2267,Devices!$A$2:$D$2077,4,FALSE)</f>
        <v>0</v>
      </c>
      <c r="X2267" s="94">
        <f t="shared" si="1842"/>
        <v>0</v>
      </c>
      <c r="Y2267" s="94" t="str">
        <f t="shared" si="1864"/>
        <v>0</v>
      </c>
      <c r="Z2267" s="94"/>
      <c r="AA2267" s="96">
        <f t="shared" si="1865"/>
        <v>0</v>
      </c>
      <c r="AB2267" s="91">
        <v>311.25</v>
      </c>
      <c r="AC2267" s="91"/>
    </row>
    <row r="2268" spans="1:29" s="4" customFormat="1" ht="15" customHeight="1">
      <c r="A2268" s="81">
        <v>353</v>
      </c>
      <c r="B2268" s="90">
        <v>1012004770</v>
      </c>
      <c r="C2268" s="91">
        <f>SUM(O2268+U2268+AA2268)</f>
        <v>178.42000000000002</v>
      </c>
      <c r="D2268" s="92">
        <v>12356179</v>
      </c>
      <c r="E2268" s="90" t="s">
        <v>3765</v>
      </c>
      <c r="F2268" s="90" t="s">
        <v>3766</v>
      </c>
      <c r="G2268" s="90" t="s">
        <v>1971</v>
      </c>
      <c r="H2268" s="93" t="s">
        <v>3726</v>
      </c>
      <c r="I2268" s="94">
        <v>6000</v>
      </c>
      <c r="J2268" s="94">
        <v>100</v>
      </c>
      <c r="K2268" s="95">
        <v>2.0750000000000001E-2</v>
      </c>
      <c r="L2268" s="96">
        <v>0.08</v>
      </c>
      <c r="M2268" s="96">
        <f t="shared" si="1839"/>
        <v>124.5</v>
      </c>
      <c r="N2268" s="96">
        <f t="shared" si="1840"/>
        <v>8</v>
      </c>
      <c r="O2268" s="96">
        <f t="shared" si="1861"/>
        <v>132.5</v>
      </c>
      <c r="P2268" s="443">
        <v>37160</v>
      </c>
      <c r="Q2268" s="98">
        <f>VLOOKUP(H2268,Devices!$A$2:$C$2077,3,FALSE)</f>
        <v>38645</v>
      </c>
      <c r="R2268" s="94">
        <f t="shared" si="1841"/>
        <v>1485</v>
      </c>
      <c r="S2268" s="94" t="str">
        <f t="shared" si="1862"/>
        <v>0</v>
      </c>
      <c r="T2268" s="94"/>
      <c r="U2268" s="96">
        <f t="shared" si="1863"/>
        <v>0</v>
      </c>
      <c r="V2268" s="157">
        <v>24983</v>
      </c>
      <c r="W2268" s="100">
        <f>VLOOKUP(H2268,Devices!$A$2:$D$2077,4,FALSE)</f>
        <v>25657</v>
      </c>
      <c r="X2268" s="94">
        <f t="shared" si="1842"/>
        <v>674</v>
      </c>
      <c r="Y2268" s="94">
        <f t="shared" si="1864"/>
        <v>574</v>
      </c>
      <c r="Z2268" s="94"/>
      <c r="AA2268" s="96">
        <f t="shared" si="1865"/>
        <v>45.92</v>
      </c>
      <c r="AB2268" s="91">
        <v>178.42000000000002</v>
      </c>
      <c r="AC2268" s="91"/>
    </row>
    <row r="2269" spans="1:29" s="4" customFormat="1" ht="15" customHeight="1">
      <c r="A2269" s="81">
        <v>354</v>
      </c>
      <c r="B2269" s="90">
        <v>1013194230</v>
      </c>
      <c r="C2269" s="91">
        <f>SUM(U2269+AA2269)</f>
        <v>12.36143</v>
      </c>
      <c r="D2269" s="92" t="s">
        <v>1805</v>
      </c>
      <c r="E2269" s="90" t="s">
        <v>3960</v>
      </c>
      <c r="F2269" s="90" t="s">
        <v>6774</v>
      </c>
      <c r="G2269" s="90" t="s">
        <v>2302</v>
      </c>
      <c r="H2269" s="93" t="s">
        <v>3934</v>
      </c>
      <c r="I2269" s="94">
        <v>0</v>
      </c>
      <c r="J2269" s="94">
        <v>0</v>
      </c>
      <c r="K2269" s="95">
        <v>1.9970000000000002E-2</v>
      </c>
      <c r="L2269" s="96">
        <v>0.08</v>
      </c>
      <c r="M2269" s="96">
        <f t="shared" si="1839"/>
        <v>0</v>
      </c>
      <c r="N2269" s="96">
        <f t="shared" si="1840"/>
        <v>0</v>
      </c>
      <c r="O2269" s="96" t="s">
        <v>27</v>
      </c>
      <c r="P2269" s="97">
        <v>12668</v>
      </c>
      <c r="Q2269" s="98">
        <f>VLOOKUP(H2269,Devices!$A$2:$C$2077,3,FALSE)</f>
        <v>13287</v>
      </c>
      <c r="R2269" s="94">
        <f t="shared" si="1841"/>
        <v>619</v>
      </c>
      <c r="S2269" s="94"/>
      <c r="T2269" s="94">
        <f>IF(R2269-I2269&gt;0, R2269-I2269,"0")</f>
        <v>619</v>
      </c>
      <c r="U2269" s="96">
        <f>IF(T2269&gt;0,T2269*K2269,"0")</f>
        <v>12.36143</v>
      </c>
      <c r="V2269" s="99">
        <v>0</v>
      </c>
      <c r="W2269" s="100">
        <v>0</v>
      </c>
      <c r="X2269" s="94">
        <f t="shared" si="1842"/>
        <v>0</v>
      </c>
      <c r="Y2269" s="94"/>
      <c r="Z2269" s="94" t="str">
        <f>IF(X2269-J2269&gt;0,X2269-J2269,"0")</f>
        <v>0</v>
      </c>
      <c r="AA2269" s="96">
        <f>IF(Z2269&gt;0,Z2269*L2269,"0")</f>
        <v>0</v>
      </c>
      <c r="AB2269" s="91">
        <v>12.36143</v>
      </c>
      <c r="AC2269" s="91"/>
    </row>
    <row r="2270" spans="1:29" s="4" customFormat="1" ht="15" customHeight="1">
      <c r="A2270" s="81">
        <v>354</v>
      </c>
      <c r="B2270" s="90">
        <v>1013194230</v>
      </c>
      <c r="C2270" s="91">
        <f>SUM(U2270+AA2270)</f>
        <v>22.10679</v>
      </c>
      <c r="D2270" s="92">
        <v>12355882</v>
      </c>
      <c r="E2270" s="90" t="s">
        <v>3960</v>
      </c>
      <c r="F2270" s="90" t="s">
        <v>3961</v>
      </c>
      <c r="G2270" s="90" t="s">
        <v>2200</v>
      </c>
      <c r="H2270" s="93" t="s">
        <v>3930</v>
      </c>
      <c r="I2270" s="94">
        <v>0</v>
      </c>
      <c r="J2270" s="94">
        <v>0</v>
      </c>
      <c r="K2270" s="95">
        <v>1.9970000000000002E-2</v>
      </c>
      <c r="L2270" s="96">
        <v>0.08</v>
      </c>
      <c r="M2270" s="96">
        <f t="shared" si="1839"/>
        <v>0</v>
      </c>
      <c r="N2270" s="96">
        <f t="shared" si="1840"/>
        <v>0</v>
      </c>
      <c r="O2270" s="96" t="s">
        <v>27</v>
      </c>
      <c r="P2270" s="97">
        <v>35506</v>
      </c>
      <c r="Q2270" s="98">
        <f>VLOOKUP(H2270,Devices!$A$2:$C$2077,3,FALSE)</f>
        <v>36613</v>
      </c>
      <c r="R2270" s="94">
        <f t="shared" si="1841"/>
        <v>1107</v>
      </c>
      <c r="S2270" s="94"/>
      <c r="T2270" s="94">
        <f>IF(R2270-I2270&gt;0, R2270-I2270,"0")</f>
        <v>1107</v>
      </c>
      <c r="U2270" s="96">
        <f>IF(T2270&gt;0,T2270*K2270,"0")</f>
        <v>22.10679</v>
      </c>
      <c r="V2270" s="99">
        <v>0</v>
      </c>
      <c r="W2270" s="100">
        <v>0</v>
      </c>
      <c r="X2270" s="94">
        <f t="shared" si="1842"/>
        <v>0</v>
      </c>
      <c r="Y2270" s="94"/>
      <c r="Z2270" s="94" t="str">
        <f>IF(X2270-J2270&gt;0,X2270-J2270,"0")</f>
        <v>0</v>
      </c>
      <c r="AA2270" s="96">
        <f>IF(Z2270&gt;0,Z2270*L2270,"0")</f>
        <v>0</v>
      </c>
      <c r="AB2270" s="91">
        <v>22.10679</v>
      </c>
      <c r="AC2270" s="91"/>
    </row>
    <row r="2271" spans="1:29" s="4" customFormat="1" ht="15" customHeight="1">
      <c r="A2271" s="81">
        <v>354</v>
      </c>
      <c r="B2271" s="90">
        <v>1013194230</v>
      </c>
      <c r="C2271" s="91">
        <f>SUM(U2271+AA2271)</f>
        <v>45.950970000000005</v>
      </c>
      <c r="D2271" s="92">
        <v>12355893</v>
      </c>
      <c r="E2271" s="90" t="s">
        <v>3960</v>
      </c>
      <c r="F2271" s="90" t="s">
        <v>3962</v>
      </c>
      <c r="G2271" s="90" t="s">
        <v>2200</v>
      </c>
      <c r="H2271" s="93" t="s">
        <v>3929</v>
      </c>
      <c r="I2271" s="94">
        <v>0</v>
      </c>
      <c r="J2271" s="94">
        <v>0</v>
      </c>
      <c r="K2271" s="95">
        <v>1.9970000000000002E-2</v>
      </c>
      <c r="L2271" s="96">
        <v>0.08</v>
      </c>
      <c r="M2271" s="96">
        <f t="shared" si="1839"/>
        <v>0</v>
      </c>
      <c r="N2271" s="96">
        <f t="shared" si="1840"/>
        <v>0</v>
      </c>
      <c r="O2271" s="96" t="s">
        <v>27</v>
      </c>
      <c r="P2271" s="97">
        <v>75167</v>
      </c>
      <c r="Q2271" s="98">
        <f>VLOOKUP(H2271,Devices!$A$2:$C$2077,3,FALSE)</f>
        <v>77468</v>
      </c>
      <c r="R2271" s="94">
        <f t="shared" si="1841"/>
        <v>2301</v>
      </c>
      <c r="S2271" s="94"/>
      <c r="T2271" s="94">
        <f>IF(R2271-I2271&gt;0, R2271-I2271,"0")</f>
        <v>2301</v>
      </c>
      <c r="U2271" s="96">
        <f>IF(T2271&gt;0,T2271*K2271,"0")</f>
        <v>45.950970000000005</v>
      </c>
      <c r="V2271" s="99">
        <v>0</v>
      </c>
      <c r="W2271" s="100">
        <v>0</v>
      </c>
      <c r="X2271" s="94">
        <f t="shared" si="1842"/>
        <v>0</v>
      </c>
      <c r="Y2271" s="94"/>
      <c r="Z2271" s="94" t="str">
        <f>IF(X2271-J2271&gt;0,X2271-J2271,"0")</f>
        <v>0</v>
      </c>
      <c r="AA2271" s="96">
        <f>IF(Z2271&gt;0,Z2271*L2271,"0")</f>
        <v>0</v>
      </c>
      <c r="AB2271" s="91">
        <v>45.950970000000005</v>
      </c>
      <c r="AC2271" s="91"/>
    </row>
    <row r="2272" spans="1:29" s="4" customFormat="1" ht="15" customHeight="1">
      <c r="A2272" s="81">
        <v>354</v>
      </c>
      <c r="B2272" s="90">
        <v>1013194230</v>
      </c>
      <c r="C2272" s="91">
        <f>SUM(U2272+AA2272)</f>
        <v>34.767770000000006</v>
      </c>
      <c r="D2272" s="92">
        <v>12355892</v>
      </c>
      <c r="E2272" s="90" t="s">
        <v>3960</v>
      </c>
      <c r="F2272" s="90" t="s">
        <v>3963</v>
      </c>
      <c r="G2272" s="90" t="s">
        <v>2200</v>
      </c>
      <c r="H2272" s="93" t="s">
        <v>3928</v>
      </c>
      <c r="I2272" s="94">
        <v>0</v>
      </c>
      <c r="J2272" s="94">
        <v>0</v>
      </c>
      <c r="K2272" s="95">
        <v>1.9970000000000002E-2</v>
      </c>
      <c r="L2272" s="96">
        <v>0.08</v>
      </c>
      <c r="M2272" s="96">
        <f t="shared" si="1839"/>
        <v>0</v>
      </c>
      <c r="N2272" s="96">
        <f t="shared" si="1840"/>
        <v>0</v>
      </c>
      <c r="O2272" s="96" t="s">
        <v>27</v>
      </c>
      <c r="P2272" s="97">
        <v>44529</v>
      </c>
      <c r="Q2272" s="98">
        <f>VLOOKUP(H2272,Devices!$A$2:$C$2077,3,FALSE)</f>
        <v>46270</v>
      </c>
      <c r="R2272" s="94">
        <f t="shared" si="1841"/>
        <v>1741</v>
      </c>
      <c r="S2272" s="94"/>
      <c r="T2272" s="94">
        <f>IF(R2272-I2272&gt;0, R2272-I2272,"0")</f>
        <v>1741</v>
      </c>
      <c r="U2272" s="96">
        <f>IF(T2272&gt;0,T2272*K2272,"0")</f>
        <v>34.767770000000006</v>
      </c>
      <c r="V2272" s="99">
        <v>0</v>
      </c>
      <c r="W2272" s="100">
        <v>0</v>
      </c>
      <c r="X2272" s="94">
        <f t="shared" si="1842"/>
        <v>0</v>
      </c>
      <c r="Y2272" s="94"/>
      <c r="Z2272" s="94" t="str">
        <f>IF(X2272-J2272&gt;0,X2272-J2272,"0")</f>
        <v>0</v>
      </c>
      <c r="AA2272" s="96">
        <f>IF(Z2272&gt;0,Z2272*L2272,"0")</f>
        <v>0</v>
      </c>
      <c r="AB2272" s="91">
        <v>34.767770000000006</v>
      </c>
      <c r="AC2272" s="91"/>
    </row>
    <row r="2273" spans="1:29" s="4" customFormat="1" ht="15" customHeight="1">
      <c r="A2273" s="81" t="s">
        <v>4325</v>
      </c>
      <c r="B2273" s="90">
        <v>1012141860</v>
      </c>
      <c r="C2273" s="91">
        <f>SUM(O2273+U2273+AA2273)</f>
        <v>600.35374999999999</v>
      </c>
      <c r="D2273" s="92">
        <v>13491091</v>
      </c>
      <c r="E2273" s="90" t="s">
        <v>4020</v>
      </c>
      <c r="F2273" s="90" t="s">
        <v>4021</v>
      </c>
      <c r="G2273" s="90" t="s">
        <v>3466</v>
      </c>
      <c r="H2273" s="93" t="s">
        <v>4277</v>
      </c>
      <c r="I2273" s="94">
        <v>2500</v>
      </c>
      <c r="J2273" s="94">
        <v>2500</v>
      </c>
      <c r="K2273" s="95">
        <v>2.0750000000000001E-2</v>
      </c>
      <c r="L2273" s="96">
        <v>0.08</v>
      </c>
      <c r="M2273" s="96">
        <f>I2273*K2273</f>
        <v>51.875</v>
      </c>
      <c r="N2273" s="96">
        <f>J2273*L2273</f>
        <v>200</v>
      </c>
      <c r="O2273" s="96">
        <f>M2273+N2273</f>
        <v>251.875</v>
      </c>
      <c r="P2273" s="443">
        <v>98721</v>
      </c>
      <c r="Q2273" s="98">
        <f>VLOOKUP(H2273,Devices!$A$2:$C$2077,3,FALSE)</f>
        <v>103966</v>
      </c>
      <c r="R2273" s="94">
        <f>Q2273-P2273</f>
        <v>5245</v>
      </c>
      <c r="S2273" s="94">
        <f>IF(R2273-I2273&gt;0, R2273-I2273,"0")</f>
        <v>2745</v>
      </c>
      <c r="T2273" s="94"/>
      <c r="U2273" s="96">
        <f>IF(S2273&gt;0,S2273*K2273,"0")</f>
        <v>56.958750000000002</v>
      </c>
      <c r="V2273" s="157">
        <v>105287</v>
      </c>
      <c r="W2273" s="100">
        <f>VLOOKUP(H2273,Devices!$A$2:$D$2077,4,FALSE)</f>
        <v>111431</v>
      </c>
      <c r="X2273" s="94">
        <f>W2273-V2273</f>
        <v>6144</v>
      </c>
      <c r="Y2273" s="94">
        <f>IF(X2273-J2273&gt;0,X2273-J2273,"0")</f>
        <v>3644</v>
      </c>
      <c r="Z2273" s="94"/>
      <c r="AA2273" s="96">
        <f>IF(Y2273&gt;0,Y2273*L2273,"0")</f>
        <v>291.52</v>
      </c>
      <c r="AB2273" s="91">
        <v>600.35374999999999</v>
      </c>
      <c r="AC2273" s="91"/>
    </row>
    <row r="2274" spans="1:29" s="4" customFormat="1" ht="15" customHeight="1">
      <c r="A2274" s="81"/>
      <c r="B2274" s="90">
        <v>1054210400</v>
      </c>
      <c r="C2274" s="91"/>
      <c r="D2274" s="92"/>
      <c r="E2274" s="90"/>
      <c r="F2274" s="90"/>
      <c r="G2274" s="90"/>
      <c r="H2274" s="93"/>
      <c r="I2274" s="94"/>
      <c r="J2274" s="94"/>
      <c r="K2274" s="95"/>
      <c r="L2274" s="96"/>
      <c r="M2274" s="96"/>
      <c r="N2274" s="96"/>
      <c r="O2274" s="96"/>
      <c r="P2274" s="443"/>
      <c r="Q2274" s="98"/>
      <c r="R2274" s="94"/>
      <c r="S2274" s="94"/>
      <c r="T2274" s="94"/>
      <c r="U2274" s="96"/>
      <c r="V2274" s="157"/>
      <c r="W2274" s="100"/>
      <c r="X2274" s="94"/>
      <c r="Y2274" s="94"/>
      <c r="Z2274" s="94"/>
      <c r="AA2274" s="96"/>
      <c r="AB2274" s="91"/>
      <c r="AC2274" s="91"/>
    </row>
    <row r="2275" spans="1:29" s="4" customFormat="1" ht="15" customHeight="1">
      <c r="A2275" s="81">
        <v>356</v>
      </c>
      <c r="B2275" s="90">
        <v>1012003480</v>
      </c>
      <c r="C2275" s="91">
        <f>SUM(O2275+U2275+AA2275)</f>
        <v>355.58125000000001</v>
      </c>
      <c r="D2275" s="92">
        <v>13507132</v>
      </c>
      <c r="E2275" s="90" t="s">
        <v>4097</v>
      </c>
      <c r="F2275" s="90" t="s">
        <v>4098</v>
      </c>
      <c r="G2275" s="90" t="s">
        <v>3466</v>
      </c>
      <c r="H2275" s="93" t="s">
        <v>4054</v>
      </c>
      <c r="I2275" s="94">
        <v>2500</v>
      </c>
      <c r="J2275" s="94">
        <v>2500</v>
      </c>
      <c r="K2275" s="95">
        <v>2.0750000000000001E-2</v>
      </c>
      <c r="L2275" s="96">
        <v>0.08</v>
      </c>
      <c r="M2275" s="96">
        <f t="shared" ref="M2275:M2289" si="1866">I2275*K2275</f>
        <v>51.875</v>
      </c>
      <c r="N2275" s="96">
        <f t="shared" ref="N2275:N2289" si="1867">J2275*L2275</f>
        <v>200</v>
      </c>
      <c r="O2275" s="96">
        <f>M2275+N2275</f>
        <v>251.875</v>
      </c>
      <c r="P2275" s="443">
        <v>60330</v>
      </c>
      <c r="Q2275" s="98">
        <f>VLOOKUP(H2275,Devices!$A$2:$C$2077,3,FALSE)</f>
        <v>63425</v>
      </c>
      <c r="R2275" s="94">
        <f t="shared" ref="R2275:R2289" si="1868">Q2275-P2275</f>
        <v>3095</v>
      </c>
      <c r="S2275" s="94">
        <f>IF(R2275-I2275&gt;0, R2275-I2275,"0")</f>
        <v>595</v>
      </c>
      <c r="T2275" s="94"/>
      <c r="U2275" s="96">
        <f>IF(S2275&gt;0,S2275*K2275,"0")</f>
        <v>12.346250000000001</v>
      </c>
      <c r="V2275" s="157">
        <v>62146</v>
      </c>
      <c r="W2275" s="100">
        <f>VLOOKUP(H2275,Devices!$A$2:$D$2077,4,FALSE)</f>
        <v>65788</v>
      </c>
      <c r="X2275" s="94">
        <f t="shared" ref="X2275:X2289" si="1869">W2275-V2275</f>
        <v>3642</v>
      </c>
      <c r="Y2275" s="94">
        <f>IF(X2275-J2275&gt;0,X2275-J2275,"0")</f>
        <v>1142</v>
      </c>
      <c r="Z2275" s="94"/>
      <c r="AA2275" s="96">
        <f>IF(Y2275&gt;0,Y2275*L2275,"0")</f>
        <v>91.36</v>
      </c>
      <c r="AB2275" s="91">
        <v>355.58125000000001</v>
      </c>
      <c r="AC2275" s="91"/>
    </row>
    <row r="2276" spans="1:29" s="4" customFormat="1" ht="15" customHeight="1">
      <c r="A2276" s="81">
        <v>357</v>
      </c>
      <c r="B2276" s="90">
        <v>1013200000</v>
      </c>
      <c r="C2276" s="91">
        <f>SUM(U2276+AA2276)</f>
        <v>76.864530000000002</v>
      </c>
      <c r="D2276" s="92">
        <v>12603329</v>
      </c>
      <c r="E2276" s="90" t="s">
        <v>4099</v>
      </c>
      <c r="F2276" s="90" t="s">
        <v>4100</v>
      </c>
      <c r="G2276" s="90" t="s">
        <v>1484</v>
      </c>
      <c r="H2276" s="93" t="s">
        <v>4101</v>
      </c>
      <c r="I2276" s="94">
        <v>0</v>
      </c>
      <c r="J2276" s="94">
        <v>0</v>
      </c>
      <c r="K2276" s="95">
        <v>1.9970000000000002E-2</v>
      </c>
      <c r="L2276" s="96">
        <v>0.08</v>
      </c>
      <c r="M2276" s="96">
        <f t="shared" si="1866"/>
        <v>0</v>
      </c>
      <c r="N2276" s="96">
        <f t="shared" si="1867"/>
        <v>0</v>
      </c>
      <c r="O2276" s="96" t="s">
        <v>27</v>
      </c>
      <c r="P2276" s="97">
        <v>149218</v>
      </c>
      <c r="Q2276" s="98">
        <f>VLOOKUP(H2276,Devices!$A$2:$C$2077,3,FALSE)</f>
        <v>153067</v>
      </c>
      <c r="R2276" s="94">
        <f t="shared" si="1868"/>
        <v>3849</v>
      </c>
      <c r="S2276" s="94"/>
      <c r="T2276" s="94">
        <f>IF(R2276-I2276&gt;0, R2276-I2276,"0")</f>
        <v>3849</v>
      </c>
      <c r="U2276" s="96">
        <f>IF(T2276&gt;0,T2276*K2276,"0")</f>
        <v>76.864530000000002</v>
      </c>
      <c r="V2276" s="99">
        <v>0</v>
      </c>
      <c r="W2276" s="100">
        <f>VLOOKUP(H2276,Devices!$A$2:$D$2077,4,FALSE)</f>
        <v>0</v>
      </c>
      <c r="X2276" s="94">
        <f t="shared" si="1869"/>
        <v>0</v>
      </c>
      <c r="Y2276" s="94"/>
      <c r="Z2276" s="94" t="str">
        <f>IF(X2276-J2276&gt;0,X2276-J2276,"0")</f>
        <v>0</v>
      </c>
      <c r="AA2276" s="96">
        <f>IF(Z2276&gt;0,Z2276*L2276,"0")</f>
        <v>0</v>
      </c>
      <c r="AB2276" s="91">
        <v>76.864530000000002</v>
      </c>
      <c r="AC2276" s="91"/>
    </row>
    <row r="2277" spans="1:29" s="4" customFormat="1" ht="15" customHeight="1">
      <c r="A2277" s="81">
        <v>358</v>
      </c>
      <c r="B2277" s="593">
        <v>1012142400</v>
      </c>
      <c r="C2277" s="91">
        <f>SUM(O2277+U2277+AA2277)</f>
        <v>271.02724999999998</v>
      </c>
      <c r="D2277" s="92">
        <v>13489542</v>
      </c>
      <c r="E2277" s="90" t="s">
        <v>4217</v>
      </c>
      <c r="F2277" s="90" t="s">
        <v>4218</v>
      </c>
      <c r="G2277" s="90" t="s">
        <v>3466</v>
      </c>
      <c r="H2277" s="93" t="s">
        <v>4164</v>
      </c>
      <c r="I2277" s="94">
        <v>2500</v>
      </c>
      <c r="J2277" s="94">
        <v>2500</v>
      </c>
      <c r="K2277" s="95">
        <v>2.0750000000000001E-2</v>
      </c>
      <c r="L2277" s="96">
        <v>0.08</v>
      </c>
      <c r="M2277" s="96">
        <f t="shared" si="1866"/>
        <v>51.875</v>
      </c>
      <c r="N2277" s="96">
        <f t="shared" si="1867"/>
        <v>200</v>
      </c>
      <c r="O2277" s="96">
        <f>M2277+N2277</f>
        <v>251.875</v>
      </c>
      <c r="P2277" s="443">
        <v>81339</v>
      </c>
      <c r="Q2277" s="98">
        <f>VLOOKUP(H2277,Devices!$A$2:$C$2077,3,FALSE)</f>
        <v>84762</v>
      </c>
      <c r="R2277" s="94">
        <f t="shared" si="1868"/>
        <v>3423</v>
      </c>
      <c r="S2277" s="94">
        <f>IF(R2277-I2277&gt;0, R2277-I2277,"0")</f>
        <v>923</v>
      </c>
      <c r="T2277" s="94"/>
      <c r="U2277" s="96">
        <f>IF(S2277&gt;0,S2277*K2277,"0")</f>
        <v>19.152250000000002</v>
      </c>
      <c r="V2277" s="157">
        <v>57050</v>
      </c>
      <c r="W2277" s="100">
        <f>VLOOKUP(H2277,Devices!$A$2:$D$2077,4,FALSE)</f>
        <v>59218</v>
      </c>
      <c r="X2277" s="94">
        <f t="shared" si="1869"/>
        <v>2168</v>
      </c>
      <c r="Y2277" s="94" t="str">
        <f>IF(X2277-J2277&gt;0,X2277-J2277,"0")</f>
        <v>0</v>
      </c>
      <c r="Z2277" s="94"/>
      <c r="AA2277" s="96">
        <f>IF(Y2277&gt;0,Y2277*L2277,"0")</f>
        <v>0</v>
      </c>
      <c r="AB2277" s="91">
        <v>271.02724999999998</v>
      </c>
      <c r="AC2277" s="91"/>
    </row>
    <row r="2278" spans="1:29" s="4" customFormat="1" ht="15" customHeight="1">
      <c r="A2278" s="81" t="s">
        <v>4775</v>
      </c>
      <c r="B2278" s="90">
        <v>1012005200</v>
      </c>
      <c r="C2278" s="91">
        <f>SUM(U2278+AA2278)</f>
        <v>640.24696000000006</v>
      </c>
      <c r="D2278" s="92">
        <v>13653976</v>
      </c>
      <c r="E2278" s="90" t="s">
        <v>4219</v>
      </c>
      <c r="F2278" s="90" t="s">
        <v>4220</v>
      </c>
      <c r="G2278" s="90" t="s">
        <v>3423</v>
      </c>
      <c r="H2278" s="93" t="s">
        <v>4730</v>
      </c>
      <c r="I2278" s="94">
        <v>0</v>
      </c>
      <c r="J2278" s="94">
        <v>0</v>
      </c>
      <c r="K2278" s="95">
        <v>1.9970000000000002E-2</v>
      </c>
      <c r="L2278" s="96">
        <v>0.08</v>
      </c>
      <c r="M2278" s="96">
        <f t="shared" si="1866"/>
        <v>0</v>
      </c>
      <c r="N2278" s="96">
        <f t="shared" si="1867"/>
        <v>0</v>
      </c>
      <c r="O2278" s="96" t="s">
        <v>27</v>
      </c>
      <c r="P2278" s="97">
        <v>346611</v>
      </c>
      <c r="Q2278" s="98">
        <f>VLOOKUP(H2278,Devices!$A$2:$C$2077,3,FALSE)</f>
        <v>370379</v>
      </c>
      <c r="R2278" s="94">
        <f t="shared" si="1868"/>
        <v>23768</v>
      </c>
      <c r="S2278" s="94"/>
      <c r="T2278" s="94">
        <f>IF(R2278-I2278&gt;0, R2278-I2278,"0")</f>
        <v>23768</v>
      </c>
      <c r="U2278" s="96">
        <f>IF(T2278&gt;0,T2278*K2278,"0")</f>
        <v>474.64696000000004</v>
      </c>
      <c r="V2278" s="99">
        <v>28392</v>
      </c>
      <c r="W2278" s="100">
        <f>VLOOKUP(H2278,Devices!$A$2:$D$2077,4,FALSE)</f>
        <v>30462</v>
      </c>
      <c r="X2278" s="94">
        <f t="shared" si="1869"/>
        <v>2070</v>
      </c>
      <c r="Y2278" s="94"/>
      <c r="Z2278" s="94">
        <f>IF(X2278-J2278&gt;0,X2278-J2278,"0")</f>
        <v>2070</v>
      </c>
      <c r="AA2278" s="96">
        <f>IF(Z2278&gt;0,Z2278*L2278,"0")</f>
        <v>165.6</v>
      </c>
      <c r="AB2278" s="91">
        <v>640.24696000000006</v>
      </c>
      <c r="AC2278" s="91"/>
    </row>
    <row r="2279" spans="1:29" s="4" customFormat="1" ht="15" customHeight="1">
      <c r="A2279" s="81">
        <v>360</v>
      </c>
      <c r="B2279" s="90">
        <v>1235410100</v>
      </c>
      <c r="C2279" s="91">
        <f>SUM(U2279+AA2279)</f>
        <v>210.15398000000002</v>
      </c>
      <c r="D2279" s="92">
        <v>13392735</v>
      </c>
      <c r="E2279" s="90" t="s">
        <v>4221</v>
      </c>
      <c r="F2279" s="90" t="s">
        <v>4222</v>
      </c>
      <c r="G2279" s="90" t="s">
        <v>3466</v>
      </c>
      <c r="H2279" s="93" t="s">
        <v>4223</v>
      </c>
      <c r="I2279" s="94">
        <v>0</v>
      </c>
      <c r="J2279" s="94">
        <v>0</v>
      </c>
      <c r="K2279" s="95">
        <v>1.9970000000000002E-2</v>
      </c>
      <c r="L2279" s="96">
        <v>0.08</v>
      </c>
      <c r="M2279" s="96">
        <f t="shared" si="1866"/>
        <v>0</v>
      </c>
      <c r="N2279" s="96">
        <f t="shared" si="1867"/>
        <v>0</v>
      </c>
      <c r="O2279" s="96" t="s">
        <v>27</v>
      </c>
      <c r="P2279" s="97">
        <v>47630</v>
      </c>
      <c r="Q2279" s="98">
        <f>VLOOKUP(H2279,Devices!$A$2:$C$2077,3,FALSE)</f>
        <v>49164</v>
      </c>
      <c r="R2279" s="94">
        <f t="shared" si="1868"/>
        <v>1534</v>
      </c>
      <c r="S2279" s="94"/>
      <c r="T2279" s="94">
        <f>IF(R2279-I2279&gt;0, R2279-I2279,"0")</f>
        <v>1534</v>
      </c>
      <c r="U2279" s="96">
        <f>IF(T2279&gt;0,T2279*K2279,"0")</f>
        <v>30.633980000000001</v>
      </c>
      <c r="V2279" s="99">
        <v>66963</v>
      </c>
      <c r="W2279" s="100">
        <f>VLOOKUP(H2279,Devices!$A$2:$D$2077,4,FALSE)</f>
        <v>69207</v>
      </c>
      <c r="X2279" s="94">
        <f t="shared" si="1869"/>
        <v>2244</v>
      </c>
      <c r="Y2279" s="94"/>
      <c r="Z2279" s="94">
        <f>IF(X2279-J2279&gt;0,X2279-J2279,"0")</f>
        <v>2244</v>
      </c>
      <c r="AA2279" s="96">
        <f>IF(Z2279&gt;0,Z2279*L2279,"0")</f>
        <v>179.52</v>
      </c>
      <c r="AB2279" s="91">
        <v>210.15398000000002</v>
      </c>
      <c r="AC2279" s="91"/>
    </row>
    <row r="2280" spans="1:29" s="4" customFormat="1" ht="15" customHeight="1">
      <c r="A2280" s="81">
        <v>361</v>
      </c>
      <c r="B2280" s="90">
        <v>1013193350</v>
      </c>
      <c r="C2280" s="91">
        <f>SUM(O2280+U2280+AA2280)</f>
        <v>124.5</v>
      </c>
      <c r="D2280" s="92">
        <v>12356227</v>
      </c>
      <c r="E2280" s="90" t="s">
        <v>4426</v>
      </c>
      <c r="F2280" s="90" t="s">
        <v>4427</v>
      </c>
      <c r="G2280" s="90" t="s">
        <v>2200</v>
      </c>
      <c r="H2280" s="93" t="s">
        <v>4398</v>
      </c>
      <c r="I2280" s="94">
        <v>6000</v>
      </c>
      <c r="J2280" s="94">
        <v>0</v>
      </c>
      <c r="K2280" s="95">
        <v>2.0750000000000001E-2</v>
      </c>
      <c r="L2280" s="96">
        <v>0.08</v>
      </c>
      <c r="M2280" s="96">
        <f t="shared" si="1866"/>
        <v>124.5</v>
      </c>
      <c r="N2280" s="96">
        <f t="shared" si="1867"/>
        <v>0</v>
      </c>
      <c r="O2280" s="96">
        <f t="shared" ref="O2280:O2286" si="1870">M2280+N2280</f>
        <v>124.5</v>
      </c>
      <c r="P2280" s="443">
        <v>69349</v>
      </c>
      <c r="Q2280" s="98">
        <f>VLOOKUP(H2280,Devices!$A$2:$C$2077,3,FALSE)</f>
        <v>74427</v>
      </c>
      <c r="R2280" s="94">
        <f t="shared" si="1868"/>
        <v>5078</v>
      </c>
      <c r="S2280" s="94" t="str">
        <f t="shared" ref="S2280:S2286" si="1871">IF(R2280-I2280&gt;0, R2280-I2280,"0")</f>
        <v>0</v>
      </c>
      <c r="T2280" s="94"/>
      <c r="U2280" s="96">
        <f t="shared" ref="U2280:U2286" si="1872">IF(S2280&gt;0,S2280*K2280,"0")</f>
        <v>0</v>
      </c>
      <c r="V2280" s="157">
        <v>0</v>
      </c>
      <c r="W2280" s="100">
        <v>0</v>
      </c>
      <c r="X2280" s="94">
        <f t="shared" si="1869"/>
        <v>0</v>
      </c>
      <c r="Y2280" s="94" t="str">
        <f t="shared" ref="Y2280:Y2286" si="1873">IF(X2280-J2280&gt;0,X2280-J2280,"0")</f>
        <v>0</v>
      </c>
      <c r="Z2280" s="94"/>
      <c r="AA2280" s="96">
        <f t="shared" ref="AA2280:AA2286" si="1874">IF(Y2280&gt;0,Y2280*L2280,"0")</f>
        <v>0</v>
      </c>
      <c r="AB2280" s="91">
        <v>124.5</v>
      </c>
      <c r="AC2280" s="91"/>
    </row>
    <row r="2281" spans="1:29" s="4" customFormat="1" ht="15" customHeight="1">
      <c r="A2281" s="81">
        <v>362</v>
      </c>
      <c r="B2281" s="90">
        <v>1012591560</v>
      </c>
      <c r="C2281" s="91">
        <f>SUM(O2281+U2281+AA2281)</f>
        <v>644.16</v>
      </c>
      <c r="D2281" s="92">
        <v>13690973</v>
      </c>
      <c r="E2281" s="90" t="s">
        <v>4433</v>
      </c>
      <c r="F2281" s="90" t="s">
        <v>4434</v>
      </c>
      <c r="G2281" s="90" t="s">
        <v>2983</v>
      </c>
      <c r="H2281" s="93" t="s">
        <v>4435</v>
      </c>
      <c r="I2281" s="94">
        <v>8000</v>
      </c>
      <c r="J2281" s="94">
        <v>4000</v>
      </c>
      <c r="K2281" s="95">
        <v>2.0750000000000001E-2</v>
      </c>
      <c r="L2281" s="96">
        <v>0.08</v>
      </c>
      <c r="M2281" s="96">
        <f t="shared" si="1866"/>
        <v>166</v>
      </c>
      <c r="N2281" s="96">
        <f t="shared" si="1867"/>
        <v>320</v>
      </c>
      <c r="O2281" s="96">
        <f t="shared" si="1870"/>
        <v>486</v>
      </c>
      <c r="P2281" s="443">
        <v>152784</v>
      </c>
      <c r="Q2281" s="98">
        <f>VLOOKUP(H2281,Devices!$A$2:$C$2077,3,FALSE)</f>
        <v>156704</v>
      </c>
      <c r="R2281" s="94">
        <f t="shared" si="1868"/>
        <v>3920</v>
      </c>
      <c r="S2281" s="94" t="str">
        <f t="shared" si="1871"/>
        <v>0</v>
      </c>
      <c r="T2281" s="94"/>
      <c r="U2281" s="96">
        <f t="shared" si="1872"/>
        <v>0</v>
      </c>
      <c r="V2281" s="157">
        <v>118762</v>
      </c>
      <c r="W2281" s="100">
        <f>VLOOKUP(H2281,Devices!$A$2:$D$2077,4,FALSE)</f>
        <v>124739</v>
      </c>
      <c r="X2281" s="94">
        <f t="shared" si="1869"/>
        <v>5977</v>
      </c>
      <c r="Y2281" s="94">
        <f t="shared" si="1873"/>
        <v>1977</v>
      </c>
      <c r="Z2281" s="94"/>
      <c r="AA2281" s="96">
        <f t="shared" si="1874"/>
        <v>158.16</v>
      </c>
      <c r="AB2281" s="91">
        <v>644.16</v>
      </c>
      <c r="AC2281" s="91"/>
    </row>
    <row r="2282" spans="1:29" s="4" customFormat="1" ht="15" customHeight="1">
      <c r="A2282" s="81">
        <v>363</v>
      </c>
      <c r="B2282" s="90">
        <v>1215351520</v>
      </c>
      <c r="C2282" s="91">
        <f>SUM(O2282+U2282+AA2282)</f>
        <v>655.17000000000007</v>
      </c>
      <c r="D2282" s="92">
        <v>13656796</v>
      </c>
      <c r="E2282" s="90" t="s">
        <v>4487</v>
      </c>
      <c r="F2282" s="90" t="s">
        <v>4488</v>
      </c>
      <c r="G2282" s="90" t="s">
        <v>3011</v>
      </c>
      <c r="H2282" s="93" t="s">
        <v>4446</v>
      </c>
      <c r="I2282" s="94">
        <v>7000</v>
      </c>
      <c r="J2282" s="94">
        <v>3000</v>
      </c>
      <c r="K2282" s="95">
        <v>2.0750000000000001E-2</v>
      </c>
      <c r="L2282" s="96">
        <v>0.08</v>
      </c>
      <c r="M2282" s="96">
        <f t="shared" si="1866"/>
        <v>145.25</v>
      </c>
      <c r="N2282" s="96">
        <f t="shared" si="1867"/>
        <v>240</v>
      </c>
      <c r="O2282" s="96">
        <f t="shared" si="1870"/>
        <v>385.25</v>
      </c>
      <c r="P2282" s="443">
        <v>125874</v>
      </c>
      <c r="Q2282" s="98">
        <f>VLOOKUP(H2282,Devices!$A$2:$C$2077,3,FALSE)</f>
        <v>131963</v>
      </c>
      <c r="R2282" s="94">
        <f t="shared" si="1868"/>
        <v>6089</v>
      </c>
      <c r="S2282" s="94" t="str">
        <f t="shared" si="1871"/>
        <v>0</v>
      </c>
      <c r="T2282" s="94"/>
      <c r="U2282" s="96">
        <f t="shared" si="1872"/>
        <v>0</v>
      </c>
      <c r="V2282" s="157">
        <v>70752</v>
      </c>
      <c r="W2282" s="100">
        <f>VLOOKUP(H2282,Devices!$A$2:$D$2077,4,FALSE)</f>
        <v>77126</v>
      </c>
      <c r="X2282" s="94">
        <f t="shared" si="1869"/>
        <v>6374</v>
      </c>
      <c r="Y2282" s="94">
        <f t="shared" si="1873"/>
        <v>3374</v>
      </c>
      <c r="Z2282" s="94"/>
      <c r="AA2282" s="96">
        <f t="shared" si="1874"/>
        <v>269.92</v>
      </c>
      <c r="AB2282" s="91">
        <v>655.17000000000007</v>
      </c>
      <c r="AC2282" s="91"/>
    </row>
    <row r="2283" spans="1:29" s="4" customFormat="1" ht="15" customHeight="1">
      <c r="A2283" s="81" t="s">
        <v>4973</v>
      </c>
      <c r="B2283" s="90">
        <v>1215351520</v>
      </c>
      <c r="C2283" s="91">
        <f>SUM(O2283+U2283+AA2283)</f>
        <v>83</v>
      </c>
      <c r="D2283" s="92">
        <v>12356373</v>
      </c>
      <c r="E2283" s="90" t="s">
        <v>4487</v>
      </c>
      <c r="F2283" s="90" t="s">
        <v>4974</v>
      </c>
      <c r="G2283" s="90" t="s">
        <v>2280</v>
      </c>
      <c r="H2283" s="93" t="s">
        <v>4975</v>
      </c>
      <c r="I2283" s="94">
        <v>4000</v>
      </c>
      <c r="J2283" s="94">
        <v>0</v>
      </c>
      <c r="K2283" s="95">
        <v>2.0750000000000001E-2</v>
      </c>
      <c r="L2283" s="96">
        <v>0.08</v>
      </c>
      <c r="M2283" s="96">
        <f t="shared" ref="M2283" si="1875">I2283*K2283</f>
        <v>83</v>
      </c>
      <c r="N2283" s="96">
        <f t="shared" ref="N2283" si="1876">J2283*L2283</f>
        <v>0</v>
      </c>
      <c r="O2283" s="96">
        <f t="shared" ref="O2283" si="1877">M2283+N2283</f>
        <v>83</v>
      </c>
      <c r="P2283" s="443">
        <v>59623</v>
      </c>
      <c r="Q2283" s="98">
        <f>VLOOKUP(H2283,Devices!$A$2:$C$2077,3,FALSE)</f>
        <v>63454</v>
      </c>
      <c r="R2283" s="94">
        <f t="shared" ref="R2283" si="1878">Q2283-P2283</f>
        <v>3831</v>
      </c>
      <c r="S2283" s="94" t="str">
        <f t="shared" ref="S2283" si="1879">IF(R2283-I2283&gt;0, R2283-I2283,"0")</f>
        <v>0</v>
      </c>
      <c r="T2283" s="94"/>
      <c r="U2283" s="96">
        <f t="shared" ref="U2283" si="1880">IF(S2283&gt;0,S2283*K2283,"0")</f>
        <v>0</v>
      </c>
      <c r="V2283" s="157">
        <v>0</v>
      </c>
      <c r="W2283" s="100">
        <v>0</v>
      </c>
      <c r="X2283" s="94">
        <f t="shared" ref="X2283" si="1881">W2283-V2283</f>
        <v>0</v>
      </c>
      <c r="Y2283" s="94" t="str">
        <f t="shared" ref="Y2283" si="1882">IF(X2283-J2283&gt;0,X2283-J2283,"0")</f>
        <v>0</v>
      </c>
      <c r="Z2283" s="94"/>
      <c r="AA2283" s="96">
        <f t="shared" ref="AA2283" si="1883">IF(Y2283&gt;0,Y2283*L2283,"0")</f>
        <v>0</v>
      </c>
      <c r="AB2283" s="91">
        <v>83</v>
      </c>
      <c r="AC2283" s="91"/>
    </row>
    <row r="2284" spans="1:29" s="4" customFormat="1" ht="15" customHeight="1">
      <c r="A2284" s="81">
        <v>364</v>
      </c>
      <c r="B2284" s="90">
        <v>1012033690</v>
      </c>
      <c r="C2284" s="91">
        <f>SUM(O2284+U2284+AA2284)</f>
        <v>171.875</v>
      </c>
      <c r="D2284" s="92">
        <v>13692114</v>
      </c>
      <c r="E2284" s="90" t="s">
        <v>4489</v>
      </c>
      <c r="F2284" s="90" t="s">
        <v>5052</v>
      </c>
      <c r="G2284" s="90" t="s">
        <v>3511</v>
      </c>
      <c r="H2284" s="93" t="s">
        <v>4490</v>
      </c>
      <c r="I2284" s="94">
        <v>2500</v>
      </c>
      <c r="J2284" s="94">
        <v>1500</v>
      </c>
      <c r="K2284" s="95">
        <v>2.0750000000000001E-2</v>
      </c>
      <c r="L2284" s="96">
        <v>0.08</v>
      </c>
      <c r="M2284" s="96">
        <f t="shared" si="1866"/>
        <v>51.875</v>
      </c>
      <c r="N2284" s="96">
        <f t="shared" si="1867"/>
        <v>120</v>
      </c>
      <c r="O2284" s="96">
        <f t="shared" si="1870"/>
        <v>171.875</v>
      </c>
      <c r="P2284" s="443">
        <v>17587</v>
      </c>
      <c r="Q2284" s="98">
        <f>VLOOKUP(H2284,Devices!$A$2:$C$2077,3,FALSE)</f>
        <v>18672</v>
      </c>
      <c r="R2284" s="94">
        <f t="shared" si="1868"/>
        <v>1085</v>
      </c>
      <c r="S2284" s="94" t="str">
        <f t="shared" si="1871"/>
        <v>0</v>
      </c>
      <c r="T2284" s="94"/>
      <c r="U2284" s="96">
        <f t="shared" si="1872"/>
        <v>0</v>
      </c>
      <c r="V2284" s="157">
        <v>33348</v>
      </c>
      <c r="W2284" s="100">
        <f>VLOOKUP(H2284,Devices!$A$2:$D$2077,4,FALSE)</f>
        <v>34848</v>
      </c>
      <c r="X2284" s="94">
        <f t="shared" si="1869"/>
        <v>1500</v>
      </c>
      <c r="Y2284" s="94" t="str">
        <f t="shared" si="1873"/>
        <v>0</v>
      </c>
      <c r="Z2284" s="94"/>
      <c r="AA2284" s="96">
        <f t="shared" si="1874"/>
        <v>0</v>
      </c>
      <c r="AB2284" s="91">
        <v>171.875</v>
      </c>
      <c r="AC2284" s="91"/>
    </row>
    <row r="2285" spans="1:29" s="4" customFormat="1" ht="15" customHeight="1">
      <c r="A2285" s="81">
        <v>365</v>
      </c>
      <c r="B2285" s="90">
        <v>1013173870</v>
      </c>
      <c r="C2285" s="91">
        <f>SUM(O2285+U2285+AA2285)</f>
        <v>343.75</v>
      </c>
      <c r="D2285" s="92">
        <v>12187442</v>
      </c>
      <c r="E2285" s="90" t="s">
        <v>4590</v>
      </c>
      <c r="F2285" s="90" t="s">
        <v>5123</v>
      </c>
      <c r="G2285" s="90" t="s">
        <v>1325</v>
      </c>
      <c r="H2285" s="93" t="s">
        <v>4532</v>
      </c>
      <c r="I2285" s="94">
        <v>5000</v>
      </c>
      <c r="J2285" s="94">
        <v>3000</v>
      </c>
      <c r="K2285" s="95">
        <v>2.0750000000000001E-2</v>
      </c>
      <c r="L2285" s="96">
        <v>0.08</v>
      </c>
      <c r="M2285" s="96">
        <f t="shared" si="1866"/>
        <v>103.75</v>
      </c>
      <c r="N2285" s="96">
        <f t="shared" si="1867"/>
        <v>240</v>
      </c>
      <c r="O2285" s="96">
        <f t="shared" si="1870"/>
        <v>343.75</v>
      </c>
      <c r="P2285" s="443">
        <v>100535</v>
      </c>
      <c r="Q2285" s="98">
        <f>VLOOKUP(H2285,Devices!$A$2:$C$2077,3,FALSE)</f>
        <v>102203</v>
      </c>
      <c r="R2285" s="94">
        <f t="shared" si="1868"/>
        <v>1668</v>
      </c>
      <c r="S2285" s="94" t="str">
        <f t="shared" si="1871"/>
        <v>0</v>
      </c>
      <c r="T2285" s="94"/>
      <c r="U2285" s="96">
        <f t="shared" si="1872"/>
        <v>0</v>
      </c>
      <c r="V2285" s="157">
        <v>73542</v>
      </c>
      <c r="W2285" s="100">
        <f>VLOOKUP(H2285,Devices!$A$2:$D$2077,4,FALSE)</f>
        <v>74626</v>
      </c>
      <c r="X2285" s="94">
        <f t="shared" si="1869"/>
        <v>1084</v>
      </c>
      <c r="Y2285" s="94" t="str">
        <f t="shared" si="1873"/>
        <v>0</v>
      </c>
      <c r="Z2285" s="94"/>
      <c r="AA2285" s="96">
        <f t="shared" si="1874"/>
        <v>0</v>
      </c>
      <c r="AB2285" s="91">
        <v>343.75</v>
      </c>
      <c r="AC2285" s="91"/>
    </row>
    <row r="2286" spans="1:29" s="4" customFormat="1" ht="15" customHeight="1">
      <c r="A2286" s="81">
        <v>366</v>
      </c>
      <c r="B2286" s="90">
        <v>1215451970</v>
      </c>
      <c r="C2286" s="91">
        <f>SUM(O2286+U2286+AA2286)</f>
        <v>171.875</v>
      </c>
      <c r="D2286" s="92">
        <v>12944548</v>
      </c>
      <c r="E2286" s="90" t="s">
        <v>4702</v>
      </c>
      <c r="F2286" s="90" t="s">
        <v>4703</v>
      </c>
      <c r="G2286" s="90" t="s">
        <v>1762</v>
      </c>
      <c r="H2286" s="93" t="s">
        <v>4644</v>
      </c>
      <c r="I2286" s="94">
        <v>2500</v>
      </c>
      <c r="J2286" s="94">
        <v>1500</v>
      </c>
      <c r="K2286" s="95">
        <v>2.0750000000000001E-2</v>
      </c>
      <c r="L2286" s="96">
        <v>0.08</v>
      </c>
      <c r="M2286" s="96">
        <f t="shared" si="1866"/>
        <v>51.875</v>
      </c>
      <c r="N2286" s="96">
        <f t="shared" si="1867"/>
        <v>120</v>
      </c>
      <c r="O2286" s="96">
        <f t="shared" si="1870"/>
        <v>171.875</v>
      </c>
      <c r="P2286" s="443">
        <v>61617</v>
      </c>
      <c r="Q2286" s="98">
        <f>VLOOKUP(H2286,Devices!$A$2:$C$2077,3,FALSE)</f>
        <v>61693</v>
      </c>
      <c r="R2286" s="94">
        <f t="shared" si="1868"/>
        <v>76</v>
      </c>
      <c r="S2286" s="94" t="str">
        <f t="shared" si="1871"/>
        <v>0</v>
      </c>
      <c r="T2286" s="94"/>
      <c r="U2286" s="96">
        <f t="shared" si="1872"/>
        <v>0</v>
      </c>
      <c r="V2286" s="157">
        <v>16083</v>
      </c>
      <c r="W2286" s="100">
        <f>VLOOKUP(H2286,Devices!$A$2:$D$2077,4,FALSE)</f>
        <v>16204</v>
      </c>
      <c r="X2286" s="94">
        <f t="shared" si="1869"/>
        <v>121</v>
      </c>
      <c r="Y2286" s="94" t="str">
        <f t="shared" si="1873"/>
        <v>0</v>
      </c>
      <c r="Z2286" s="94"/>
      <c r="AA2286" s="96">
        <f t="shared" si="1874"/>
        <v>0</v>
      </c>
      <c r="AB2286" s="91">
        <v>171.875</v>
      </c>
      <c r="AC2286" s="91"/>
    </row>
    <row r="2287" spans="1:29" s="4" customFormat="1" ht="15" customHeight="1">
      <c r="A2287" s="81">
        <v>367</v>
      </c>
      <c r="B2287" s="90">
        <v>1058725710</v>
      </c>
      <c r="C2287" s="91">
        <f>SUM(U2287+AA2287)</f>
        <v>50.37847</v>
      </c>
      <c r="D2287" s="92">
        <v>12356264</v>
      </c>
      <c r="E2287" s="90" t="s">
        <v>4704</v>
      </c>
      <c r="F2287" s="90" t="s">
        <v>4705</v>
      </c>
      <c r="G2287" s="90" t="s">
        <v>2296</v>
      </c>
      <c r="H2287" s="93" t="s">
        <v>4706</v>
      </c>
      <c r="I2287" s="94">
        <v>0</v>
      </c>
      <c r="J2287" s="94">
        <v>0</v>
      </c>
      <c r="K2287" s="95">
        <v>1.9970000000000002E-2</v>
      </c>
      <c r="L2287" s="96">
        <v>0.08</v>
      </c>
      <c r="M2287" s="96">
        <f t="shared" si="1866"/>
        <v>0</v>
      </c>
      <c r="N2287" s="96">
        <f t="shared" si="1867"/>
        <v>0</v>
      </c>
      <c r="O2287" s="96" t="s">
        <v>27</v>
      </c>
      <c r="P2287" s="97">
        <v>709</v>
      </c>
      <c r="Q2287" s="98">
        <f>VLOOKUP(H2287,[1]Billing!$I$2:$S$2302,11,FALSE)</f>
        <v>760</v>
      </c>
      <c r="R2287" s="94">
        <f t="shared" si="1868"/>
        <v>51</v>
      </c>
      <c r="S2287" s="94"/>
      <c r="T2287" s="94">
        <f>IF(R2287-I2287&gt;0, R2287-I2287,"0")</f>
        <v>51</v>
      </c>
      <c r="U2287" s="96">
        <f>IF(T2287&gt;0,T2287*K2287,"0")</f>
        <v>1.01847</v>
      </c>
      <c r="V2287" s="99">
        <v>4189</v>
      </c>
      <c r="W2287" s="100">
        <f>VLOOKUP(H2287,[1]Billing!$I$2:$Y$2302,17,FALSE)</f>
        <v>4806</v>
      </c>
      <c r="X2287" s="94">
        <f t="shared" si="1869"/>
        <v>617</v>
      </c>
      <c r="Y2287" s="94"/>
      <c r="Z2287" s="94">
        <f>IF(X2287-J2287&gt;0,X2287-J2287,"0")</f>
        <v>617</v>
      </c>
      <c r="AA2287" s="96">
        <f>IF(Z2287&gt;0,Z2287*L2287,"0")</f>
        <v>49.36</v>
      </c>
      <c r="AB2287" s="91">
        <v>50.37847</v>
      </c>
      <c r="AC2287" s="91"/>
    </row>
    <row r="2288" spans="1:29" s="4" customFormat="1" ht="15" customHeight="1">
      <c r="A2288" s="81" t="s">
        <v>4964</v>
      </c>
      <c r="B2288" s="90">
        <v>1058723200</v>
      </c>
      <c r="C2288" s="91">
        <f>SUM(O2288+U2288+AA2288)</f>
        <v>83</v>
      </c>
      <c r="D2288" s="92">
        <v>12356297</v>
      </c>
      <c r="E2288" s="90" t="s">
        <v>4704</v>
      </c>
      <c r="F2288" s="90" t="s">
        <v>5698</v>
      </c>
      <c r="G2288" s="90" t="s">
        <v>2280</v>
      </c>
      <c r="H2288" s="93" t="s">
        <v>4965</v>
      </c>
      <c r="I2288" s="94">
        <v>4000</v>
      </c>
      <c r="J2288" s="94">
        <v>0</v>
      </c>
      <c r="K2288" s="95">
        <v>2.0750000000000001E-2</v>
      </c>
      <c r="L2288" s="96">
        <v>0.08</v>
      </c>
      <c r="M2288" s="96">
        <f t="shared" ref="M2288" si="1884">I2288*K2288</f>
        <v>83</v>
      </c>
      <c r="N2288" s="96">
        <f t="shared" ref="N2288" si="1885">J2288*L2288</f>
        <v>0</v>
      </c>
      <c r="O2288" s="96">
        <f t="shared" ref="O2288" si="1886">M2288+N2288</f>
        <v>83</v>
      </c>
      <c r="P2288" s="443">
        <v>11079</v>
      </c>
      <c r="Q2288" s="98">
        <f>VLOOKUP(H2288,Devices!$A$2:$C$2077,3,FALSE)</f>
        <v>11643</v>
      </c>
      <c r="R2288" s="94">
        <f t="shared" ref="R2288" si="1887">Q2288-P2288</f>
        <v>564</v>
      </c>
      <c r="S2288" s="94" t="str">
        <f t="shared" ref="S2288" si="1888">IF(R2288-I2288&gt;0, R2288-I2288,"0")</f>
        <v>0</v>
      </c>
      <c r="T2288" s="94"/>
      <c r="U2288" s="96">
        <f t="shared" ref="U2288" si="1889">IF(S2288&gt;0,S2288*K2288,"0")</f>
        <v>0</v>
      </c>
      <c r="V2288" s="157">
        <v>0</v>
      </c>
      <c r="W2288" s="100">
        <v>0</v>
      </c>
      <c r="X2288" s="94">
        <f t="shared" ref="X2288" si="1890">W2288-V2288</f>
        <v>0</v>
      </c>
      <c r="Y2288" s="94" t="str">
        <f t="shared" ref="Y2288" si="1891">IF(X2288-J2288&gt;0,X2288-J2288,"0")</f>
        <v>0</v>
      </c>
      <c r="Z2288" s="94"/>
      <c r="AA2288" s="96">
        <f t="shared" ref="AA2288" si="1892">IF(Y2288&gt;0,Y2288*L2288,"0")</f>
        <v>0</v>
      </c>
      <c r="AB2288" s="91">
        <v>83</v>
      </c>
      <c r="AC2288" s="91"/>
    </row>
    <row r="2289" spans="1:29" s="4" customFormat="1" ht="15" customHeight="1">
      <c r="A2289" s="81">
        <v>368</v>
      </c>
      <c r="B2289" s="90">
        <v>1012123030</v>
      </c>
      <c r="C2289" s="91">
        <f>SUM(O2289+U2289+AA2289)</f>
        <v>385.25</v>
      </c>
      <c r="D2289" s="92">
        <v>13717402</v>
      </c>
      <c r="E2289" s="90" t="s">
        <v>4707</v>
      </c>
      <c r="F2289" s="90" t="s">
        <v>4708</v>
      </c>
      <c r="G2289" s="90" t="s">
        <v>3011</v>
      </c>
      <c r="H2289" s="93" t="s">
        <v>4709</v>
      </c>
      <c r="I2289" s="94">
        <v>7000</v>
      </c>
      <c r="J2289" s="94">
        <v>3000</v>
      </c>
      <c r="K2289" s="95">
        <v>2.0750000000000001E-2</v>
      </c>
      <c r="L2289" s="96">
        <v>0.08</v>
      </c>
      <c r="M2289" s="96">
        <f t="shared" si="1866"/>
        <v>145.25</v>
      </c>
      <c r="N2289" s="96">
        <f t="shared" si="1867"/>
        <v>240</v>
      </c>
      <c r="O2289" s="96">
        <f>M2289+N2289</f>
        <v>385.25</v>
      </c>
      <c r="P2289" s="443">
        <v>48238</v>
      </c>
      <c r="Q2289" s="98">
        <f>VLOOKUP(H2289,Devices!$A$2:$C$2077,3,FALSE)</f>
        <v>50004</v>
      </c>
      <c r="R2289" s="94">
        <f t="shared" si="1868"/>
        <v>1766</v>
      </c>
      <c r="S2289" s="94" t="str">
        <f>IF(R2289-I2289&gt;0, R2289-I2289,"0")</f>
        <v>0</v>
      </c>
      <c r="T2289" s="94"/>
      <c r="U2289" s="96">
        <f>IF(S2289&gt;0,S2289*K2289,"0")</f>
        <v>0</v>
      </c>
      <c r="V2289" s="157">
        <v>32830</v>
      </c>
      <c r="W2289" s="100">
        <f>VLOOKUP(H2289,Devices!$A$2:$D$2077,4,FALSE)</f>
        <v>35122</v>
      </c>
      <c r="X2289" s="94">
        <f t="shared" si="1869"/>
        <v>2292</v>
      </c>
      <c r="Y2289" s="94" t="str">
        <f>IF(X2289-J2289&gt;0,X2289-J2289,"0")</f>
        <v>0</v>
      </c>
      <c r="Z2289" s="94"/>
      <c r="AA2289" s="96">
        <f>IF(Y2289&gt;0,Y2289*L2289,"0")</f>
        <v>0</v>
      </c>
      <c r="AB2289" s="91">
        <v>385.25</v>
      </c>
      <c r="AC2289" s="91"/>
    </row>
    <row r="2290" spans="1:29" s="4" customFormat="1" ht="15" customHeight="1">
      <c r="A2290" s="81"/>
      <c r="B2290" s="90">
        <v>1013196830</v>
      </c>
      <c r="C2290" s="91"/>
      <c r="D2290" s="92"/>
      <c r="E2290" s="90"/>
      <c r="F2290" s="90"/>
      <c r="G2290" s="90"/>
      <c r="H2290" s="93"/>
      <c r="I2290" s="94"/>
      <c r="J2290" s="94"/>
      <c r="K2290" s="95"/>
      <c r="L2290" s="96"/>
      <c r="M2290" s="96"/>
      <c r="N2290" s="96"/>
      <c r="O2290" s="96"/>
      <c r="P2290" s="443"/>
      <c r="Q2290" s="98"/>
      <c r="R2290" s="94"/>
      <c r="S2290" s="94"/>
      <c r="T2290" s="94"/>
      <c r="U2290" s="96"/>
      <c r="V2290" s="157"/>
      <c r="W2290" s="100"/>
      <c r="X2290" s="94"/>
      <c r="Y2290" s="94"/>
      <c r="Z2290" s="94"/>
      <c r="AA2290" s="96"/>
      <c r="AB2290" s="91"/>
      <c r="AC2290" s="91"/>
    </row>
    <row r="2291" spans="1:29" s="4" customFormat="1" ht="15" customHeight="1">
      <c r="A2291" s="81"/>
      <c r="B2291" s="90">
        <v>1013196850</v>
      </c>
      <c r="C2291" s="91"/>
      <c r="D2291" s="92"/>
      <c r="E2291" s="90"/>
      <c r="F2291" s="90"/>
      <c r="G2291" s="90"/>
      <c r="H2291" s="93"/>
      <c r="I2291" s="94"/>
      <c r="J2291" s="94"/>
      <c r="K2291" s="95"/>
      <c r="L2291" s="96"/>
      <c r="M2291" s="96"/>
      <c r="N2291" s="96"/>
      <c r="O2291" s="96"/>
      <c r="P2291" s="443"/>
      <c r="Q2291" s="98"/>
      <c r="R2291" s="94"/>
      <c r="S2291" s="94"/>
      <c r="T2291" s="94"/>
      <c r="U2291" s="96"/>
      <c r="V2291" s="157"/>
      <c r="W2291" s="100"/>
      <c r="X2291" s="94"/>
      <c r="Y2291" s="94"/>
      <c r="Z2291" s="94"/>
      <c r="AA2291" s="96"/>
      <c r="AB2291" s="91"/>
      <c r="AC2291" s="91"/>
    </row>
    <row r="2292" spans="1:29" s="4" customFormat="1" ht="15" customHeight="1">
      <c r="A2292" s="81"/>
      <c r="B2292" s="90">
        <v>1013196840</v>
      </c>
      <c r="C2292" s="91"/>
      <c r="D2292" s="92"/>
      <c r="E2292" s="90"/>
      <c r="F2292" s="90"/>
      <c r="G2292" s="90"/>
      <c r="H2292" s="93"/>
      <c r="I2292" s="94"/>
      <c r="J2292" s="94"/>
      <c r="K2292" s="95"/>
      <c r="L2292" s="96"/>
      <c r="M2292" s="96"/>
      <c r="N2292" s="96"/>
      <c r="O2292" s="96"/>
      <c r="P2292" s="443"/>
      <c r="Q2292" s="98"/>
      <c r="R2292" s="94"/>
      <c r="S2292" s="94"/>
      <c r="T2292" s="94"/>
      <c r="U2292" s="96"/>
      <c r="V2292" s="157"/>
      <c r="W2292" s="100"/>
      <c r="X2292" s="94"/>
      <c r="Y2292" s="94"/>
      <c r="Z2292" s="94"/>
      <c r="AA2292" s="96"/>
      <c r="AB2292" s="91"/>
      <c r="AC2292" s="91"/>
    </row>
    <row r="2293" spans="1:29" s="4" customFormat="1" ht="15" customHeight="1">
      <c r="A2293" s="81">
        <v>369</v>
      </c>
      <c r="B2293" s="90">
        <v>1013199740</v>
      </c>
      <c r="C2293" s="91">
        <f>SUM(O2293+U2293+AA2293)</f>
        <v>124.5</v>
      </c>
      <c r="D2293" s="92">
        <v>12356378</v>
      </c>
      <c r="E2293" s="90" t="s">
        <v>5044</v>
      </c>
      <c r="F2293" s="90" t="s">
        <v>5045</v>
      </c>
      <c r="G2293" s="90" t="s">
        <v>2200</v>
      </c>
      <c r="H2293" s="93" t="s">
        <v>4993</v>
      </c>
      <c r="I2293" s="94">
        <v>6000</v>
      </c>
      <c r="J2293" s="94">
        <v>0</v>
      </c>
      <c r="K2293" s="95">
        <v>2.0750000000000001E-2</v>
      </c>
      <c r="L2293" s="96">
        <v>0.08</v>
      </c>
      <c r="M2293" s="96">
        <f t="shared" ref="M2293" si="1893">I2293*K2293</f>
        <v>124.5</v>
      </c>
      <c r="N2293" s="96">
        <f t="shared" ref="N2293" si="1894">J2293*L2293</f>
        <v>0</v>
      </c>
      <c r="O2293" s="96">
        <f t="shared" ref="O2293" si="1895">M2293+N2293</f>
        <v>124.5</v>
      </c>
      <c r="P2293" s="443">
        <v>47629</v>
      </c>
      <c r="Q2293" s="98">
        <f>VLOOKUP(H2293,Devices!$A$2:$C$2077,3,FALSE)</f>
        <v>51324</v>
      </c>
      <c r="R2293" s="94">
        <f t="shared" ref="R2293" si="1896">Q2293-P2293</f>
        <v>3695</v>
      </c>
      <c r="S2293" s="94" t="str">
        <f t="shared" ref="S2293" si="1897">IF(R2293-I2293&gt;0, R2293-I2293,"0")</f>
        <v>0</v>
      </c>
      <c r="T2293" s="94"/>
      <c r="U2293" s="96">
        <f t="shared" ref="U2293" si="1898">IF(S2293&gt;0,S2293*K2293,"0")</f>
        <v>0</v>
      </c>
      <c r="V2293" s="157">
        <v>0</v>
      </c>
      <c r="W2293" s="100">
        <v>0</v>
      </c>
      <c r="X2293" s="94">
        <f t="shared" ref="X2293" si="1899">W2293-V2293</f>
        <v>0</v>
      </c>
      <c r="Y2293" s="94" t="str">
        <f t="shared" ref="Y2293" si="1900">IF(X2293-J2293&gt;0,X2293-J2293,"0")</f>
        <v>0</v>
      </c>
      <c r="Z2293" s="94"/>
      <c r="AA2293" s="96">
        <f t="shared" ref="AA2293" si="1901">IF(Y2293&gt;0,Y2293*L2293,"0")</f>
        <v>0</v>
      </c>
      <c r="AB2293" s="91">
        <v>124.5</v>
      </c>
      <c r="AC2293" s="91"/>
    </row>
    <row r="2294" spans="1:29" s="4" customFormat="1" ht="15" customHeight="1">
      <c r="A2294" s="81">
        <v>370</v>
      </c>
      <c r="B2294" s="90">
        <v>1012141800</v>
      </c>
      <c r="C2294" s="91">
        <f>SUM(O2294+U2294+AA2294)</f>
        <v>364.9</v>
      </c>
      <c r="D2294" s="92">
        <v>12356359</v>
      </c>
      <c r="E2294" s="90" t="s">
        <v>5120</v>
      </c>
      <c r="F2294" s="90" t="s">
        <v>5121</v>
      </c>
      <c r="G2294" s="90" t="s">
        <v>1971</v>
      </c>
      <c r="H2294" s="93" t="s">
        <v>5122</v>
      </c>
      <c r="I2294" s="94">
        <v>6000</v>
      </c>
      <c r="J2294" s="94">
        <v>100</v>
      </c>
      <c r="K2294" s="95">
        <v>2.0750000000000001E-2</v>
      </c>
      <c r="L2294" s="96">
        <v>0.08</v>
      </c>
      <c r="M2294" s="96">
        <f t="shared" ref="M2294" si="1902">I2294*K2294</f>
        <v>124.5</v>
      </c>
      <c r="N2294" s="96">
        <f t="shared" ref="N2294" si="1903">J2294*L2294</f>
        <v>8</v>
      </c>
      <c r="O2294" s="96">
        <f t="shared" ref="O2294" si="1904">M2294+N2294</f>
        <v>132.5</v>
      </c>
      <c r="P2294" s="443">
        <v>16001</v>
      </c>
      <c r="Q2294" s="98">
        <f>VLOOKUP(H2294,Devices!$A$2:$C$2077,3,FALSE)</f>
        <v>16949</v>
      </c>
      <c r="R2294" s="94">
        <f t="shared" ref="R2294" si="1905">Q2294-P2294</f>
        <v>948</v>
      </c>
      <c r="S2294" s="94" t="str">
        <f t="shared" ref="S2294" si="1906">IF(R2294-I2294&gt;0, R2294-I2294,"0")</f>
        <v>0</v>
      </c>
      <c r="T2294" s="94"/>
      <c r="U2294" s="96">
        <f t="shared" ref="U2294" si="1907">IF(S2294&gt;0,S2294*K2294,"0")</f>
        <v>0</v>
      </c>
      <c r="V2294" s="157">
        <v>36776</v>
      </c>
      <c r="W2294" s="100">
        <f>VLOOKUP(H2294,Devices!$A$2:$D$2077,4,FALSE)</f>
        <v>39781</v>
      </c>
      <c r="X2294" s="94">
        <f t="shared" ref="X2294" si="1908">W2294-V2294</f>
        <v>3005</v>
      </c>
      <c r="Y2294" s="94">
        <f t="shared" ref="Y2294" si="1909">IF(X2294-J2294&gt;0,X2294-J2294,"0")</f>
        <v>2905</v>
      </c>
      <c r="Z2294" s="94"/>
      <c r="AA2294" s="96">
        <f t="shared" ref="AA2294" si="1910">IF(Y2294&gt;0,Y2294*L2294,"0")</f>
        <v>232.4</v>
      </c>
      <c r="AB2294" s="91">
        <v>364.9</v>
      </c>
      <c r="AC2294" s="91"/>
    </row>
    <row r="2295" spans="1:29" s="4" customFormat="1" ht="15" customHeight="1">
      <c r="A2295" s="81">
        <v>371</v>
      </c>
      <c r="B2295" s="90">
        <v>1215509500</v>
      </c>
      <c r="C2295" s="91">
        <f>SUM(O2295+U2295+AA2295)</f>
        <v>325.70000000000005</v>
      </c>
      <c r="D2295" s="92">
        <v>12356447</v>
      </c>
      <c r="E2295" s="90" t="s">
        <v>5414</v>
      </c>
      <c r="F2295" s="90" t="s">
        <v>5415</v>
      </c>
      <c r="G2295" s="90" t="s">
        <v>1971</v>
      </c>
      <c r="H2295" s="93" t="s">
        <v>5416</v>
      </c>
      <c r="I2295" s="94">
        <v>6000</v>
      </c>
      <c r="J2295" s="94">
        <v>100</v>
      </c>
      <c r="K2295" s="95">
        <v>2.0750000000000001E-2</v>
      </c>
      <c r="L2295" s="96">
        <v>0.08</v>
      </c>
      <c r="M2295" s="96">
        <f t="shared" ref="M2295:M2296" si="1911">I2295*K2295</f>
        <v>124.5</v>
      </c>
      <c r="N2295" s="96">
        <f t="shared" ref="N2295:N2296" si="1912">J2295*L2295</f>
        <v>8</v>
      </c>
      <c r="O2295" s="96">
        <f t="shared" ref="O2295" si="1913">M2295+N2295</f>
        <v>132.5</v>
      </c>
      <c r="P2295" s="443">
        <v>7337</v>
      </c>
      <c r="Q2295" s="98">
        <f>VLOOKUP(H2295,Devices!$A$2:$C$2077,3,FALSE)</f>
        <v>9068</v>
      </c>
      <c r="R2295" s="94">
        <f t="shared" ref="R2295:R2296" si="1914">Q2295-P2295</f>
        <v>1731</v>
      </c>
      <c r="S2295" s="94" t="str">
        <f t="shared" ref="S2295" si="1915">IF(R2295-I2295&gt;0, R2295-I2295,"0")</f>
        <v>0</v>
      </c>
      <c r="T2295" s="94"/>
      <c r="U2295" s="96">
        <f t="shared" ref="U2295" si="1916">IF(S2295&gt;0,S2295*K2295,"0")</f>
        <v>0</v>
      </c>
      <c r="V2295" s="157">
        <v>21509</v>
      </c>
      <c r="W2295" s="100">
        <f>VLOOKUP(H2295,Devices!$A$2:$D$2077,4,FALSE)</f>
        <v>24024</v>
      </c>
      <c r="X2295" s="94">
        <f t="shared" ref="X2295:X2296" si="1917">W2295-V2295</f>
        <v>2515</v>
      </c>
      <c r="Y2295" s="94">
        <f t="shared" ref="Y2295" si="1918">IF(X2295-J2295&gt;0,X2295-J2295,"0")</f>
        <v>2415</v>
      </c>
      <c r="Z2295" s="94"/>
      <c r="AA2295" s="96">
        <f t="shared" ref="AA2295" si="1919">IF(Y2295&gt;0,Y2295*L2295,"0")</f>
        <v>193.20000000000002</v>
      </c>
      <c r="AB2295" s="91">
        <v>325.70000000000005</v>
      </c>
      <c r="AC2295" s="91"/>
    </row>
    <row r="2296" spans="1:29" s="4" customFormat="1" ht="15" customHeight="1">
      <c r="A2296" s="81">
        <v>372</v>
      </c>
      <c r="B2296" s="90">
        <v>1012004620</v>
      </c>
      <c r="C2296" s="91">
        <f>SUM(U2296+AA2296)</f>
        <v>92.780620000000013</v>
      </c>
      <c r="D2296" s="92">
        <v>12661406</v>
      </c>
      <c r="E2296" s="90" t="s">
        <v>5485</v>
      </c>
      <c r="F2296" s="90" t="s">
        <v>5486</v>
      </c>
      <c r="G2296" s="90" t="s">
        <v>5487</v>
      </c>
      <c r="H2296" s="93" t="s">
        <v>5488</v>
      </c>
      <c r="I2296" s="94">
        <v>0</v>
      </c>
      <c r="J2296" s="94">
        <v>0</v>
      </c>
      <c r="K2296" s="95">
        <v>1.9970000000000002E-2</v>
      </c>
      <c r="L2296" s="96">
        <v>0.08</v>
      </c>
      <c r="M2296" s="96">
        <f t="shared" si="1911"/>
        <v>0</v>
      </c>
      <c r="N2296" s="96">
        <f t="shared" si="1912"/>
        <v>0</v>
      </c>
      <c r="O2296" s="96" t="s">
        <v>27</v>
      </c>
      <c r="P2296" s="97">
        <v>196297</v>
      </c>
      <c r="Q2296" s="98">
        <f>VLOOKUP(H2296,Devices!$A$2:$C$2077,3,FALSE)</f>
        <v>200943</v>
      </c>
      <c r="R2296" s="94">
        <f t="shared" si="1914"/>
        <v>4646</v>
      </c>
      <c r="S2296" s="94"/>
      <c r="T2296" s="94">
        <f>IF(R2296-I2296&gt;0, R2296-I2296,"0")</f>
        <v>4646</v>
      </c>
      <c r="U2296" s="96">
        <f>IF(T2296&gt;0,T2296*K2296,"0")</f>
        <v>92.780620000000013</v>
      </c>
      <c r="V2296" s="99">
        <v>0</v>
      </c>
      <c r="W2296" s="100">
        <f>VLOOKUP(H2296,Devices!$A$2:$D$2077,4,FALSE)</f>
        <v>0</v>
      </c>
      <c r="X2296" s="94">
        <f t="shared" si="1917"/>
        <v>0</v>
      </c>
      <c r="Y2296" s="94"/>
      <c r="Z2296" s="94" t="str">
        <f>IF(X2296-J2296&gt;0,X2296-J2296,"0")</f>
        <v>0</v>
      </c>
      <c r="AA2296" s="96">
        <f>IF(Z2296&gt;0,Z2296*L2296,"0")</f>
        <v>0</v>
      </c>
      <c r="AB2296" s="91">
        <v>92.780620000000013</v>
      </c>
      <c r="AC2296" s="221"/>
    </row>
    <row r="2297" spans="1:29" s="4" customFormat="1" ht="15" customHeight="1">
      <c r="A2297" s="81">
        <v>372</v>
      </c>
      <c r="B2297" s="90">
        <v>1012004620</v>
      </c>
      <c r="C2297" s="91">
        <f>SUM(U2297+AA2297)</f>
        <v>318.94087000000002</v>
      </c>
      <c r="D2297" s="92">
        <v>17075577</v>
      </c>
      <c r="E2297" s="90" t="s">
        <v>5485</v>
      </c>
      <c r="F2297" s="90" t="s">
        <v>5489</v>
      </c>
      <c r="G2297" s="90" t="s">
        <v>5216</v>
      </c>
      <c r="H2297" s="93" t="s">
        <v>5270</v>
      </c>
      <c r="I2297" s="94">
        <v>0</v>
      </c>
      <c r="J2297" s="94">
        <v>0</v>
      </c>
      <c r="K2297" s="95">
        <v>1.9970000000000002E-2</v>
      </c>
      <c r="L2297" s="96">
        <v>0.08</v>
      </c>
      <c r="M2297" s="96">
        <f t="shared" ref="M2297" si="1920">I2297*K2297</f>
        <v>0</v>
      </c>
      <c r="N2297" s="96">
        <f t="shared" ref="N2297" si="1921">J2297*L2297</f>
        <v>0</v>
      </c>
      <c r="O2297" s="96" t="s">
        <v>27</v>
      </c>
      <c r="P2297" s="97">
        <v>369914</v>
      </c>
      <c r="Q2297" s="98">
        <f>VLOOKUP(H2297,Devices!$A$2:$C$2077,3,FALSE)</f>
        <v>385885</v>
      </c>
      <c r="R2297" s="94">
        <f t="shared" ref="R2297" si="1922">Q2297-P2297</f>
        <v>15971</v>
      </c>
      <c r="S2297" s="94"/>
      <c r="T2297" s="94">
        <f>IF(R2297-I2297&gt;0, R2297-I2297,"0")</f>
        <v>15971</v>
      </c>
      <c r="U2297" s="96">
        <f>IF(T2297&gt;0,T2297*K2297,"0")</f>
        <v>318.94087000000002</v>
      </c>
      <c r="V2297" s="99">
        <v>0</v>
      </c>
      <c r="W2297" s="100">
        <f>VLOOKUP(H2297,Devices!$A$2:$D$2077,4,FALSE)</f>
        <v>0</v>
      </c>
      <c r="X2297" s="94">
        <f t="shared" ref="X2297" si="1923">W2297-V2297</f>
        <v>0</v>
      </c>
      <c r="Y2297" s="94"/>
      <c r="Z2297" s="94" t="str">
        <f>IF(X2297-J2297&gt;0,X2297-J2297,"0")</f>
        <v>0</v>
      </c>
      <c r="AA2297" s="96">
        <f>IF(Z2297&gt;0,Z2297*L2297,"0")</f>
        <v>0</v>
      </c>
      <c r="AB2297" s="91">
        <v>318.94087000000002</v>
      </c>
      <c r="AC2297" s="221"/>
    </row>
    <row r="2298" spans="1:29" s="4" customFormat="1" ht="15" customHeight="1">
      <c r="A2298" s="81">
        <v>372</v>
      </c>
      <c r="B2298" s="90">
        <v>1012004620</v>
      </c>
      <c r="C2298" s="91">
        <f>SUM(U2298+AA2298)</f>
        <v>181.13416000000004</v>
      </c>
      <c r="D2298" s="92">
        <v>13985458</v>
      </c>
      <c r="E2298" s="90" t="s">
        <v>5485</v>
      </c>
      <c r="F2298" s="90" t="s">
        <v>5490</v>
      </c>
      <c r="G2298" s="90" t="s">
        <v>5491</v>
      </c>
      <c r="H2298" s="93" t="s">
        <v>5492</v>
      </c>
      <c r="I2298" s="94">
        <v>0</v>
      </c>
      <c r="J2298" s="94">
        <v>0</v>
      </c>
      <c r="K2298" s="95">
        <v>1.9970000000000002E-2</v>
      </c>
      <c r="L2298" s="96">
        <v>0.08</v>
      </c>
      <c r="M2298" s="96">
        <f t="shared" ref="M2298:M2300" si="1924">I2298*K2298</f>
        <v>0</v>
      </c>
      <c r="N2298" s="96">
        <f t="shared" ref="N2298:N2300" si="1925">J2298*L2298</f>
        <v>0</v>
      </c>
      <c r="O2298" s="96" t="s">
        <v>27</v>
      </c>
      <c r="P2298" s="97">
        <v>74359</v>
      </c>
      <c r="Q2298" s="98">
        <f>VLOOKUP(H2298,Devices!$A$2:$C$2077,3,FALSE)</f>
        <v>81887</v>
      </c>
      <c r="R2298" s="94">
        <f t="shared" ref="R2298:R2300" si="1926">Q2298-P2298</f>
        <v>7528</v>
      </c>
      <c r="S2298" s="94"/>
      <c r="T2298" s="94">
        <f>IF(R2298-I2298&gt;0, R2298-I2298,"0")</f>
        <v>7528</v>
      </c>
      <c r="U2298" s="96">
        <f>IF(T2298&gt;0,T2298*K2298,"0")</f>
        <v>150.33416000000003</v>
      </c>
      <c r="V2298" s="99">
        <v>5193</v>
      </c>
      <c r="W2298" s="100">
        <f>VLOOKUP(H2298,Devices!$A$2:$D$2077,4,FALSE)</f>
        <v>5578</v>
      </c>
      <c r="X2298" s="94">
        <f t="shared" ref="X2298:X2300" si="1927">W2298-V2298</f>
        <v>385</v>
      </c>
      <c r="Y2298" s="94"/>
      <c r="Z2298" s="94">
        <f>IF(X2298-J2298&gt;0,X2298-J2298,"0")</f>
        <v>385</v>
      </c>
      <c r="AA2298" s="96">
        <f>IF(Z2298&gt;0,Z2298*L2298,"0")</f>
        <v>30.8</v>
      </c>
      <c r="AB2298" s="91">
        <v>181.13416000000004</v>
      </c>
      <c r="AC2298" s="221"/>
    </row>
    <row r="2299" spans="1:29" s="16" customFormat="1" ht="15" customHeight="1">
      <c r="A2299" s="677">
        <v>373</v>
      </c>
      <c r="B2299" s="678"/>
      <c r="C2299" s="679">
        <f>SUM(O2299+U2299+AA2299)</f>
        <v>171.63499999999999</v>
      </c>
      <c r="D2299" s="680">
        <v>12603408</v>
      </c>
      <c r="E2299" s="678" t="s">
        <v>5493</v>
      </c>
      <c r="F2299" s="678" t="s">
        <v>5494</v>
      </c>
      <c r="G2299" s="678" t="s">
        <v>1174</v>
      </c>
      <c r="H2299" s="681" t="s">
        <v>5495</v>
      </c>
      <c r="I2299" s="682">
        <v>2500</v>
      </c>
      <c r="J2299" s="682">
        <v>1000</v>
      </c>
      <c r="K2299" s="683">
        <v>2.0750000000000001E-2</v>
      </c>
      <c r="L2299" s="684">
        <v>0.08</v>
      </c>
      <c r="M2299" s="684">
        <f t="shared" si="1924"/>
        <v>51.875</v>
      </c>
      <c r="N2299" s="684">
        <f t="shared" si="1925"/>
        <v>80</v>
      </c>
      <c r="O2299" s="684">
        <f t="shared" ref="O2299:O2300" si="1928">M2299+N2299</f>
        <v>131.875</v>
      </c>
      <c r="P2299" s="685">
        <v>180719</v>
      </c>
      <c r="Q2299" s="98">
        <f>VLOOKUP(H2299,Devices!$A$2:$C$2077,3,FALSE)</f>
        <v>181289</v>
      </c>
      <c r="R2299" s="682">
        <f t="shared" si="1926"/>
        <v>570</v>
      </c>
      <c r="S2299" s="682" t="str">
        <f t="shared" ref="S2299:S2300" si="1929">IF(R2299-I2299&gt;0, R2299-I2299,"0")</f>
        <v>0</v>
      </c>
      <c r="T2299" s="682"/>
      <c r="U2299" s="684">
        <f t="shared" ref="U2299" si="1930">IF(S2299&gt;0,S2299*K2299,"0")</f>
        <v>0</v>
      </c>
      <c r="V2299" s="686">
        <v>101200</v>
      </c>
      <c r="W2299" s="100">
        <f>VLOOKUP(H2299,Devices!$A$2:$D$2077,4,FALSE)</f>
        <v>102697</v>
      </c>
      <c r="X2299" s="682">
        <f t="shared" si="1927"/>
        <v>1497</v>
      </c>
      <c r="Y2299" s="682">
        <f t="shared" ref="Y2299:Y2300" si="1931">IF(X2299-J2299&gt;0,X2299-J2299,"0")</f>
        <v>497</v>
      </c>
      <c r="Z2299" s="682"/>
      <c r="AA2299" s="684">
        <f t="shared" ref="AA2299:AA2300" si="1932">IF(Y2299&gt;0,Y2299*L2299,"0")</f>
        <v>39.76</v>
      </c>
      <c r="AB2299" s="679">
        <v>171.63499999999999</v>
      </c>
      <c r="AC2299" s="679"/>
    </row>
    <row r="2300" spans="1:29" s="4" customFormat="1" ht="15" customHeight="1">
      <c r="A2300" s="81">
        <v>374</v>
      </c>
      <c r="B2300" s="90">
        <v>1043800080</v>
      </c>
      <c r="C2300" s="91" t="e">
        <f>SUM(O2300+U2300+AA2300)</f>
        <v>#REF!</v>
      </c>
      <c r="D2300" s="92">
        <v>13986187</v>
      </c>
      <c r="E2300" s="90" t="s">
        <v>5573</v>
      </c>
      <c r="F2300" s="90" t="s">
        <v>5574</v>
      </c>
      <c r="G2300" s="90" t="s">
        <v>5562</v>
      </c>
      <c r="H2300" s="93" t="s">
        <v>5523</v>
      </c>
      <c r="I2300" s="94">
        <v>2500</v>
      </c>
      <c r="J2300" s="94">
        <v>2500</v>
      </c>
      <c r="K2300" s="95">
        <v>2.0750000000000001E-2</v>
      </c>
      <c r="L2300" s="96">
        <v>0.08</v>
      </c>
      <c r="M2300" s="96">
        <f t="shared" si="1924"/>
        <v>51.875</v>
      </c>
      <c r="N2300" s="96">
        <f t="shared" si="1925"/>
        <v>200</v>
      </c>
      <c r="O2300" s="96">
        <f t="shared" si="1928"/>
        <v>251.875</v>
      </c>
      <c r="P2300" s="443">
        <v>12435</v>
      </c>
      <c r="Q2300" s="98">
        <f>VLOOKUP(H2300,Devices!$A$2:$C$2077,3,FALSE)</f>
        <v>14782</v>
      </c>
      <c r="R2300" s="94">
        <f t="shared" si="1926"/>
        <v>2347</v>
      </c>
      <c r="S2300" s="94" t="str">
        <f t="shared" si="1929"/>
        <v>0</v>
      </c>
      <c r="T2300" s="94"/>
      <c r="U2300" s="96" t="e">
        <f>#REF!</f>
        <v>#REF!</v>
      </c>
      <c r="V2300" s="157">
        <v>200</v>
      </c>
      <c r="W2300" s="100">
        <f>VLOOKUP(H2300,Devices!$A$2:$D$2077,4,FALSE)</f>
        <v>254</v>
      </c>
      <c r="X2300" s="94">
        <f t="shared" si="1927"/>
        <v>54</v>
      </c>
      <c r="Y2300" s="94" t="str">
        <f t="shared" si="1931"/>
        <v>0</v>
      </c>
      <c r="Z2300" s="94"/>
      <c r="AA2300" s="96">
        <f t="shared" si="1932"/>
        <v>0</v>
      </c>
      <c r="AB2300" s="91" t="e">
        <v>#REF!</v>
      </c>
      <c r="AC2300" s="91"/>
    </row>
    <row r="2301" spans="1:29" s="4" customFormat="1" ht="15" customHeight="1">
      <c r="A2301" s="81">
        <v>375</v>
      </c>
      <c r="B2301" s="90">
        <v>1012073630</v>
      </c>
      <c r="C2301" s="91" t="e">
        <f>SUM(O2301+U2301+AA2301)</f>
        <v>#REF!</v>
      </c>
      <c r="D2301" s="92">
        <v>12356485</v>
      </c>
      <c r="E2301" s="90" t="s">
        <v>5575</v>
      </c>
      <c r="F2301" s="90" t="s">
        <v>5576</v>
      </c>
      <c r="G2301" s="90" t="s">
        <v>2362</v>
      </c>
      <c r="H2301" s="93" t="s">
        <v>5519</v>
      </c>
      <c r="I2301" s="94">
        <v>4000</v>
      </c>
      <c r="J2301" s="94">
        <v>100</v>
      </c>
      <c r="K2301" s="95">
        <v>2.0750000000000001E-2</v>
      </c>
      <c r="L2301" s="96">
        <v>0.08</v>
      </c>
      <c r="M2301" s="96">
        <f t="shared" ref="M2301:M2303" si="1933">I2301*K2301</f>
        <v>83</v>
      </c>
      <c r="N2301" s="96">
        <f t="shared" ref="N2301:N2303" si="1934">J2301*L2301</f>
        <v>8</v>
      </c>
      <c r="O2301" s="96">
        <f t="shared" ref="O2301" si="1935">M2301+N2301</f>
        <v>91</v>
      </c>
      <c r="P2301" s="443">
        <v>9366</v>
      </c>
      <c r="Q2301" s="98">
        <f>VLOOKUP(H2301,Devices!$A$2:$C$2077,3,FALSE)</f>
        <v>11396</v>
      </c>
      <c r="R2301" s="94">
        <f t="shared" ref="R2301:R2303" si="1936">Q2301-P2301</f>
        <v>2030</v>
      </c>
      <c r="S2301" s="94" t="str">
        <f t="shared" ref="S2301" si="1937">IF(R2301-I2301&gt;0, R2301-I2301,"0")</f>
        <v>0</v>
      </c>
      <c r="T2301" s="94"/>
      <c r="U2301" s="96" t="e">
        <f>#REF!</f>
        <v>#REF!</v>
      </c>
      <c r="V2301" s="157">
        <v>10735</v>
      </c>
      <c r="W2301" s="100">
        <f>VLOOKUP(H2301,Devices!$A$2:$D$2077,4,FALSE)</f>
        <v>13212</v>
      </c>
      <c r="X2301" s="94">
        <f t="shared" ref="X2301:X2303" si="1938">W2301-V2301</f>
        <v>2477</v>
      </c>
      <c r="Y2301" s="94">
        <f t="shared" ref="Y2301" si="1939">IF(X2301-J2301&gt;0,X2301-J2301,"0")</f>
        <v>2377</v>
      </c>
      <c r="Z2301" s="94"/>
      <c r="AA2301" s="96">
        <f t="shared" ref="AA2301" si="1940">IF(Y2301&gt;0,Y2301*L2301,"0")</f>
        <v>190.16</v>
      </c>
      <c r="AB2301" s="91" t="e">
        <v>#REF!</v>
      </c>
      <c r="AC2301" s="91"/>
    </row>
    <row r="2302" spans="1:29" s="4" customFormat="1" ht="15" customHeight="1">
      <c r="A2302" s="81">
        <v>376</v>
      </c>
      <c r="B2302" s="90">
        <v>1012146100</v>
      </c>
      <c r="C2302" s="91">
        <f>SUM(U2302+AA2302)</f>
        <v>26.08137</v>
      </c>
      <c r="D2302" s="92">
        <v>13888253</v>
      </c>
      <c r="E2302" s="90" t="s">
        <v>5842</v>
      </c>
      <c r="F2302" s="90" t="s">
        <v>5887</v>
      </c>
      <c r="G2302" s="90" t="s">
        <v>5342</v>
      </c>
      <c r="H2302" s="93" t="s">
        <v>5799</v>
      </c>
      <c r="I2302" s="94">
        <v>0</v>
      </c>
      <c r="J2302" s="94">
        <v>0</v>
      </c>
      <c r="K2302" s="95">
        <v>1.9970000000000002E-2</v>
      </c>
      <c r="L2302" s="96">
        <v>0.08</v>
      </c>
      <c r="M2302" s="96">
        <f t="shared" si="1933"/>
        <v>0</v>
      </c>
      <c r="N2302" s="96">
        <f t="shared" si="1934"/>
        <v>0</v>
      </c>
      <c r="O2302" s="96" t="s">
        <v>27</v>
      </c>
      <c r="P2302" s="97">
        <v>878</v>
      </c>
      <c r="Q2302" s="98">
        <f>VLOOKUP(H2302,Devices!$A$2:$C$2077,3,FALSE)</f>
        <v>1499</v>
      </c>
      <c r="R2302" s="94">
        <f t="shared" si="1936"/>
        <v>621</v>
      </c>
      <c r="S2302" s="94"/>
      <c r="T2302" s="94">
        <f>IF(R2302-I2302&gt;0, R2302-I2302,"0")</f>
        <v>621</v>
      </c>
      <c r="U2302" s="96">
        <f>IF(T2302&gt;0,T2302*K2302,"0")</f>
        <v>12.401370000000002</v>
      </c>
      <c r="V2302" s="99">
        <v>532</v>
      </c>
      <c r="W2302" s="100">
        <f>VLOOKUP(H2302,Devices!$A$2:$D$2077,4,FALSE)</f>
        <v>703</v>
      </c>
      <c r="X2302" s="94">
        <f t="shared" si="1938"/>
        <v>171</v>
      </c>
      <c r="Y2302" s="94"/>
      <c r="Z2302" s="94">
        <f>IF(X2302-J2302&gt;0,X2302-J2302,"0")</f>
        <v>171</v>
      </c>
      <c r="AA2302" s="96">
        <f>IF(Z2302&gt;0,Z2302*L2302,"0")</f>
        <v>13.68</v>
      </c>
      <c r="AB2302" s="91">
        <v>26.08137</v>
      </c>
      <c r="AC2302" s="221"/>
    </row>
    <row r="2303" spans="1:29" s="4" customFormat="1" ht="15" customHeight="1">
      <c r="A2303" s="81">
        <v>377</v>
      </c>
      <c r="B2303" s="90">
        <v>1012146950</v>
      </c>
      <c r="C2303" s="91">
        <f>SUM(U2303+AA2303)</f>
        <v>163.36145999999999</v>
      </c>
      <c r="D2303" s="92">
        <v>13713770</v>
      </c>
      <c r="E2303" s="90" t="s">
        <v>5843</v>
      </c>
      <c r="F2303" s="90" t="s">
        <v>5844</v>
      </c>
      <c r="G2303" s="90" t="s">
        <v>5342</v>
      </c>
      <c r="H2303" s="93" t="s">
        <v>5845</v>
      </c>
      <c r="I2303" s="94">
        <v>0</v>
      </c>
      <c r="J2303" s="94">
        <v>0</v>
      </c>
      <c r="K2303" s="95">
        <v>1.9970000000000002E-2</v>
      </c>
      <c r="L2303" s="96">
        <v>0.08</v>
      </c>
      <c r="M2303" s="96">
        <f t="shared" si="1933"/>
        <v>0</v>
      </c>
      <c r="N2303" s="96">
        <f t="shared" si="1934"/>
        <v>0</v>
      </c>
      <c r="O2303" s="96" t="s">
        <v>27</v>
      </c>
      <c r="P2303" s="97">
        <v>17767</v>
      </c>
      <c r="Q2303" s="98">
        <f>VLOOKUP(H2303,Devices!$A$2:$C$2077,3,FALSE)</f>
        <v>24385</v>
      </c>
      <c r="R2303" s="94">
        <f t="shared" si="1936"/>
        <v>6618</v>
      </c>
      <c r="S2303" s="94"/>
      <c r="T2303" s="94">
        <f>IF(R2303-I2303&gt;0, R2303-I2303,"0")</f>
        <v>6618</v>
      </c>
      <c r="U2303" s="96">
        <f>IF(T2303&gt;0,T2303*K2303,"0")</f>
        <v>132.16146000000001</v>
      </c>
      <c r="V2303" s="99">
        <v>857</v>
      </c>
      <c r="W2303" s="100">
        <f>VLOOKUP(H2303,Devices!$A$2:$D$2077,4,FALSE)</f>
        <v>1247</v>
      </c>
      <c r="X2303" s="94">
        <f t="shared" si="1938"/>
        <v>390</v>
      </c>
      <c r="Y2303" s="94"/>
      <c r="Z2303" s="94">
        <f>IF(X2303-J2303&gt;0,X2303-J2303,"0")</f>
        <v>390</v>
      </c>
      <c r="AA2303" s="96">
        <f>IF(Z2303&gt;0,Z2303*L2303,"0")</f>
        <v>31.2</v>
      </c>
      <c r="AB2303" s="91">
        <v>163.36145999999999</v>
      </c>
      <c r="AC2303" s="221"/>
    </row>
    <row r="2304" spans="1:29" s="4" customFormat="1" ht="15" customHeight="1">
      <c r="A2304" s="687">
        <v>378</v>
      </c>
      <c r="B2304" s="688">
        <v>1012149320</v>
      </c>
      <c r="C2304" s="689" t="e">
        <f>SUM(O2304+U2304+AA2304)</f>
        <v>#REF!</v>
      </c>
      <c r="D2304" s="690">
        <v>13586838</v>
      </c>
      <c r="E2304" s="688" t="s">
        <v>6678</v>
      </c>
      <c r="F2304" s="688" t="s">
        <v>6679</v>
      </c>
      <c r="G2304" s="688" t="s">
        <v>5638</v>
      </c>
      <c r="H2304" s="691" t="s">
        <v>6680</v>
      </c>
      <c r="I2304" s="692">
        <v>6000</v>
      </c>
      <c r="J2304" s="692">
        <v>100</v>
      </c>
      <c r="K2304" s="693">
        <v>2.0750000000000001E-2</v>
      </c>
      <c r="L2304" s="694">
        <v>0.08</v>
      </c>
      <c r="M2304" s="694">
        <f t="shared" ref="M2304" si="1941">I2304*K2304</f>
        <v>124.5</v>
      </c>
      <c r="N2304" s="694">
        <f t="shared" ref="N2304" si="1942">J2304*L2304</f>
        <v>8</v>
      </c>
      <c r="O2304" s="694">
        <f t="shared" ref="O2304" si="1943">M2304+N2304</f>
        <v>132.5</v>
      </c>
      <c r="P2304" s="695">
        <v>196</v>
      </c>
      <c r="Q2304" s="696">
        <f>VLOOKUP(H2304,Devices!$A$2:$C$2077,3,FALSE)</f>
        <v>213</v>
      </c>
      <c r="R2304" s="692">
        <f t="shared" ref="R2304" si="1944">Q2304-P2304</f>
        <v>17</v>
      </c>
      <c r="S2304" s="692" t="str">
        <f t="shared" ref="S2304" si="1945">IF(R2304-I2304&gt;0, R2304-I2304,"0")</f>
        <v>0</v>
      </c>
      <c r="T2304" s="692"/>
      <c r="U2304" s="694" t="e">
        <f>#REF!</f>
        <v>#REF!</v>
      </c>
      <c r="V2304" s="697">
        <v>345</v>
      </c>
      <c r="W2304" s="698">
        <f>VLOOKUP(H2304,Devices!$A$2:$D$2077,4,FALSE)</f>
        <v>400</v>
      </c>
      <c r="X2304" s="692">
        <f t="shared" ref="X2304" si="1946">W2304-V2304</f>
        <v>55</v>
      </c>
      <c r="Y2304" s="692" t="str">
        <f t="shared" ref="Y2304" si="1947">IF(X2304-J2304&gt;0,X2304-J2304,"0")</f>
        <v>0</v>
      </c>
      <c r="Z2304" s="692"/>
      <c r="AA2304" s="694">
        <f t="shared" ref="AA2304" si="1948">IF(Y2304&gt;0,Y2304*L2304,"0")</f>
        <v>0</v>
      </c>
      <c r="AB2304" s="689" t="e">
        <v>#REF!</v>
      </c>
      <c r="AC2304" s="689"/>
    </row>
    <row r="2305" spans="7:23" s="10" customFormat="1">
      <c r="G2305" s="2"/>
      <c r="P2305" s="2"/>
      <c r="Q2305" s="2"/>
      <c r="R2305" s="2"/>
      <c r="V2305" s="2"/>
      <c r="W2305" s="2"/>
    </row>
    <row r="2306" spans="7:23" s="10" customFormat="1">
      <c r="G2306" s="2"/>
      <c r="P2306" s="2"/>
      <c r="Q2306" s="2"/>
      <c r="R2306" s="2"/>
      <c r="V2306" s="2"/>
      <c r="W2306" s="2"/>
    </row>
    <row r="2307" spans="7:23" s="10" customFormat="1">
      <c r="G2307" s="2"/>
      <c r="P2307" s="2"/>
      <c r="Q2307" s="2"/>
      <c r="R2307" s="2"/>
      <c r="V2307" s="2"/>
      <c r="W2307" s="2"/>
    </row>
    <row r="2308" spans="7:23" s="10" customFormat="1">
      <c r="G2308" s="2"/>
      <c r="P2308" s="2"/>
      <c r="Q2308" s="2"/>
      <c r="R2308" s="2"/>
      <c r="V2308" s="2"/>
      <c r="W2308" s="2"/>
    </row>
    <row r="2309" spans="7:23" s="10" customFormat="1">
      <c r="G2309" s="2"/>
      <c r="P2309" s="2"/>
      <c r="Q2309" s="2"/>
      <c r="R2309" s="2"/>
      <c r="V2309" s="2"/>
      <c r="W2309" s="2"/>
    </row>
    <row r="2310" spans="7:23" s="10" customFormat="1">
      <c r="G2310" s="2"/>
      <c r="P2310" s="2"/>
      <c r="Q2310" s="2"/>
      <c r="R2310" s="2"/>
      <c r="V2310" s="2"/>
      <c r="W2310" s="2"/>
    </row>
    <row r="2311" spans="7:23" s="10" customFormat="1">
      <c r="G2311" s="2"/>
      <c r="P2311" s="2"/>
      <c r="Q2311" s="2"/>
      <c r="R2311" s="2"/>
      <c r="V2311" s="2"/>
      <c r="W2311" s="2"/>
    </row>
    <row r="2312" spans="7:23" s="10" customFormat="1">
      <c r="G2312" s="2"/>
      <c r="P2312" s="2"/>
      <c r="Q2312" s="2"/>
      <c r="R2312" s="2"/>
      <c r="V2312" s="2"/>
      <c r="W2312" s="2"/>
    </row>
    <row r="2313" spans="7:23" s="10" customFormat="1">
      <c r="G2313" s="2"/>
      <c r="P2313" s="2"/>
      <c r="Q2313" s="2"/>
      <c r="R2313" s="2"/>
      <c r="V2313" s="2"/>
      <c r="W2313" s="2"/>
    </row>
    <row r="2314" spans="7:23" s="10" customFormat="1">
      <c r="G2314" s="2"/>
      <c r="P2314" s="2"/>
      <c r="Q2314" s="2"/>
      <c r="R2314" s="2"/>
      <c r="V2314" s="2"/>
      <c r="W2314" s="2"/>
    </row>
    <row r="2315" spans="7:23" s="10" customFormat="1">
      <c r="G2315" s="2"/>
      <c r="P2315" s="2"/>
      <c r="Q2315" s="2"/>
      <c r="R2315" s="2"/>
      <c r="V2315" s="2"/>
      <c r="W2315" s="2"/>
    </row>
    <row r="2316" spans="7:23" s="10" customFormat="1">
      <c r="G2316" s="2"/>
      <c r="P2316" s="2"/>
      <c r="Q2316" s="2"/>
      <c r="R2316" s="2"/>
      <c r="V2316" s="2"/>
      <c r="W2316" s="2"/>
    </row>
    <row r="2317" spans="7:23" s="10" customFormat="1">
      <c r="G2317" s="2"/>
      <c r="P2317" s="2"/>
      <c r="Q2317" s="2"/>
      <c r="R2317" s="2"/>
      <c r="V2317" s="2"/>
      <c r="W2317" s="2"/>
    </row>
    <row r="2318" spans="7:23" s="10" customFormat="1">
      <c r="G2318" s="2"/>
      <c r="P2318" s="2"/>
      <c r="Q2318" s="2"/>
      <c r="R2318" s="2"/>
      <c r="V2318" s="2"/>
      <c r="W2318" s="2"/>
    </row>
    <row r="2319" spans="7:23" s="10" customFormat="1">
      <c r="G2319" s="2"/>
      <c r="P2319" s="2"/>
      <c r="Q2319" s="2"/>
      <c r="R2319" s="2"/>
      <c r="V2319" s="2"/>
      <c r="W2319" s="2"/>
    </row>
    <row r="2320" spans="7:23" s="10" customFormat="1">
      <c r="G2320" s="2"/>
      <c r="P2320" s="2"/>
      <c r="Q2320" s="2"/>
      <c r="R2320" s="2"/>
      <c r="V2320" s="2"/>
      <c r="W2320" s="2"/>
    </row>
    <row r="2321" spans="7:23" s="10" customFormat="1">
      <c r="G2321" s="2"/>
      <c r="P2321" s="2"/>
      <c r="Q2321" s="2"/>
      <c r="R2321" s="2"/>
      <c r="V2321" s="2"/>
      <c r="W2321" s="2"/>
    </row>
    <row r="2322" spans="7:23" s="10" customFormat="1">
      <c r="G2322" s="2"/>
      <c r="P2322" s="2"/>
      <c r="Q2322" s="2"/>
      <c r="R2322" s="2"/>
      <c r="V2322" s="2"/>
      <c r="W2322" s="2"/>
    </row>
    <row r="2323" spans="7:23" s="10" customFormat="1">
      <c r="G2323" s="2"/>
      <c r="P2323" s="2"/>
      <c r="Q2323" s="2"/>
      <c r="R2323" s="2"/>
      <c r="V2323" s="2"/>
      <c r="W2323" s="2"/>
    </row>
    <row r="2324" spans="7:23" s="10" customFormat="1">
      <c r="G2324" s="2"/>
      <c r="P2324" s="2"/>
      <c r="Q2324" s="2"/>
      <c r="R2324" s="2"/>
      <c r="V2324" s="2"/>
      <c r="W2324" s="2"/>
    </row>
    <row r="2325" spans="7:23" s="10" customFormat="1">
      <c r="G2325" s="2"/>
      <c r="P2325" s="2"/>
      <c r="Q2325" s="2"/>
      <c r="R2325" s="2"/>
      <c r="V2325" s="2"/>
      <c r="W2325" s="2"/>
    </row>
    <row r="2326" spans="7:23" s="10" customFormat="1">
      <c r="G2326" s="2"/>
      <c r="P2326" s="2"/>
      <c r="Q2326" s="2"/>
      <c r="R2326" s="2"/>
      <c r="V2326" s="2"/>
      <c r="W2326" s="2"/>
    </row>
    <row r="2327" spans="7:23" s="10" customFormat="1">
      <c r="G2327" s="2"/>
      <c r="P2327" s="2"/>
      <c r="Q2327" s="2"/>
      <c r="R2327" s="2"/>
      <c r="V2327" s="2"/>
      <c r="W2327" s="2"/>
    </row>
    <row r="2328" spans="7:23" s="10" customFormat="1">
      <c r="G2328" s="2"/>
      <c r="P2328" s="2"/>
      <c r="Q2328" s="2"/>
      <c r="R2328" s="2"/>
      <c r="V2328" s="2"/>
      <c r="W2328" s="2"/>
    </row>
    <row r="2329" spans="7:23" s="10" customFormat="1">
      <c r="G2329" s="2"/>
      <c r="P2329" s="2"/>
      <c r="Q2329" s="2"/>
      <c r="R2329" s="2"/>
      <c r="V2329" s="2"/>
      <c r="W2329" s="2"/>
    </row>
    <row r="2330" spans="7:23" s="10" customFormat="1">
      <c r="G2330" s="2"/>
      <c r="P2330" s="2"/>
      <c r="Q2330" s="2"/>
      <c r="R2330" s="2"/>
      <c r="V2330" s="2"/>
      <c r="W2330" s="2"/>
    </row>
    <row r="2331" spans="7:23" s="10" customFormat="1">
      <c r="G2331" s="2"/>
      <c r="P2331" s="2"/>
      <c r="Q2331" s="2"/>
      <c r="R2331" s="2"/>
      <c r="V2331" s="2"/>
      <c r="W2331" s="2"/>
    </row>
    <row r="2332" spans="7:23" s="10" customFormat="1">
      <c r="G2332" s="2"/>
      <c r="P2332" s="2"/>
      <c r="Q2332" s="2"/>
      <c r="R2332" s="2"/>
      <c r="V2332" s="2"/>
      <c r="W2332" s="2"/>
    </row>
    <row r="2333" spans="7:23" s="10" customFormat="1">
      <c r="G2333" s="2"/>
      <c r="P2333" s="2"/>
      <c r="Q2333" s="2"/>
      <c r="R2333" s="2"/>
      <c r="V2333" s="2"/>
      <c r="W2333" s="2"/>
    </row>
    <row r="2334" spans="7:23" s="10" customFormat="1">
      <c r="G2334" s="2"/>
      <c r="P2334" s="2"/>
      <c r="Q2334" s="2"/>
      <c r="R2334" s="2"/>
      <c r="V2334" s="2"/>
      <c r="W2334" s="2"/>
    </row>
    <row r="2335" spans="7:23" s="10" customFormat="1">
      <c r="G2335" s="2"/>
      <c r="P2335" s="2"/>
      <c r="Q2335" s="2"/>
      <c r="R2335" s="2"/>
      <c r="V2335" s="2"/>
      <c r="W2335" s="2"/>
    </row>
    <row r="2336" spans="7:23" s="10" customFormat="1">
      <c r="G2336" s="2"/>
      <c r="P2336" s="2"/>
      <c r="Q2336" s="2"/>
      <c r="R2336" s="2"/>
      <c r="V2336" s="2"/>
      <c r="W2336" s="2"/>
    </row>
    <row r="2337" spans="7:23" s="10" customFormat="1">
      <c r="G2337" s="2"/>
      <c r="P2337" s="2"/>
      <c r="Q2337" s="2"/>
      <c r="R2337" s="2"/>
      <c r="V2337" s="2"/>
      <c r="W2337" s="2"/>
    </row>
    <row r="2338" spans="7:23" s="10" customFormat="1">
      <c r="G2338" s="2"/>
      <c r="P2338" s="2"/>
      <c r="Q2338" s="2"/>
      <c r="R2338" s="2"/>
      <c r="V2338" s="2"/>
      <c r="W2338" s="2"/>
    </row>
    <row r="2339" spans="7:23" s="10" customFormat="1">
      <c r="G2339" s="2"/>
      <c r="P2339" s="2"/>
      <c r="Q2339" s="2"/>
      <c r="R2339" s="2"/>
      <c r="V2339" s="2"/>
      <c r="W2339" s="2"/>
    </row>
    <row r="2340" spans="7:23" s="10" customFormat="1">
      <c r="G2340" s="2"/>
      <c r="P2340" s="2"/>
      <c r="Q2340" s="2"/>
      <c r="R2340" s="2"/>
      <c r="V2340" s="2"/>
      <c r="W2340" s="2"/>
    </row>
    <row r="2341" spans="7:23" s="10" customFormat="1">
      <c r="G2341" s="2"/>
      <c r="P2341" s="2"/>
      <c r="Q2341" s="2"/>
      <c r="R2341" s="2"/>
      <c r="V2341" s="2"/>
      <c r="W2341" s="2"/>
    </row>
    <row r="2342" spans="7:23" s="10" customFormat="1">
      <c r="G2342" s="2"/>
      <c r="P2342" s="2"/>
      <c r="Q2342" s="2"/>
      <c r="R2342" s="2"/>
      <c r="V2342" s="2"/>
      <c r="W2342" s="2"/>
    </row>
    <row r="2343" spans="7:23" s="10" customFormat="1">
      <c r="G2343" s="2"/>
      <c r="P2343" s="2"/>
      <c r="Q2343" s="2"/>
      <c r="R2343" s="2"/>
      <c r="V2343" s="2"/>
      <c r="W2343" s="2"/>
    </row>
    <row r="2344" spans="7:23" s="10" customFormat="1">
      <c r="G2344" s="2"/>
      <c r="P2344" s="2"/>
      <c r="Q2344" s="2"/>
      <c r="R2344" s="2"/>
      <c r="V2344" s="2"/>
      <c r="W2344" s="2"/>
    </row>
    <row r="2345" spans="7:23" s="10" customFormat="1">
      <c r="G2345" s="2"/>
      <c r="P2345" s="2"/>
      <c r="Q2345" s="2"/>
      <c r="R2345" s="2"/>
      <c r="V2345" s="2"/>
      <c r="W2345" s="2"/>
    </row>
    <row r="2346" spans="7:23" s="10" customFormat="1">
      <c r="G2346" s="2"/>
      <c r="P2346" s="2"/>
      <c r="Q2346" s="2"/>
      <c r="R2346" s="2"/>
      <c r="V2346" s="2"/>
      <c r="W2346" s="2"/>
    </row>
    <row r="2347" spans="7:23" s="10" customFormat="1">
      <c r="G2347" s="2"/>
      <c r="P2347" s="2"/>
      <c r="Q2347" s="2"/>
      <c r="R2347" s="2"/>
      <c r="V2347" s="2"/>
      <c r="W2347" s="2"/>
    </row>
    <row r="2348" spans="7:23" s="10" customFormat="1">
      <c r="G2348" s="2"/>
      <c r="P2348" s="2"/>
      <c r="Q2348" s="2"/>
      <c r="R2348" s="2"/>
      <c r="V2348" s="2"/>
      <c r="W2348" s="2"/>
    </row>
    <row r="2349" spans="7:23" s="10" customFormat="1">
      <c r="G2349" s="2"/>
      <c r="P2349" s="2"/>
      <c r="Q2349" s="2"/>
      <c r="R2349" s="2"/>
      <c r="V2349" s="2"/>
      <c r="W2349" s="2"/>
    </row>
    <row r="2350" spans="7:23" s="10" customFormat="1">
      <c r="G2350" s="2"/>
      <c r="P2350" s="2"/>
      <c r="Q2350" s="2"/>
      <c r="R2350" s="2"/>
      <c r="V2350" s="2"/>
      <c r="W2350" s="2"/>
    </row>
    <row r="2351" spans="7:23" s="10" customFormat="1">
      <c r="G2351" s="2"/>
      <c r="P2351" s="2"/>
      <c r="Q2351" s="2"/>
      <c r="R2351" s="2"/>
      <c r="V2351" s="2"/>
      <c r="W2351" s="2"/>
    </row>
    <row r="2352" spans="7:23" s="10" customFormat="1">
      <c r="G2352" s="2"/>
      <c r="P2352" s="2"/>
      <c r="Q2352" s="2"/>
      <c r="R2352" s="2"/>
      <c r="V2352" s="2"/>
      <c r="W2352" s="2"/>
    </row>
    <row r="2353" spans="7:23" s="10" customFormat="1">
      <c r="G2353" s="2"/>
      <c r="P2353" s="2"/>
      <c r="Q2353" s="2"/>
      <c r="R2353" s="2"/>
      <c r="V2353" s="2"/>
      <c r="W2353" s="2"/>
    </row>
    <row r="2354" spans="7:23" s="10" customFormat="1">
      <c r="G2354" s="2"/>
      <c r="P2354" s="2"/>
      <c r="Q2354" s="2"/>
      <c r="R2354" s="2"/>
      <c r="V2354" s="2"/>
      <c r="W2354" s="2"/>
    </row>
    <row r="2355" spans="7:23" s="10" customFormat="1">
      <c r="G2355" s="2"/>
      <c r="P2355" s="2"/>
      <c r="Q2355" s="2"/>
      <c r="R2355" s="2"/>
      <c r="V2355" s="2"/>
      <c r="W2355" s="2"/>
    </row>
    <row r="2356" spans="7:23" s="10" customFormat="1">
      <c r="G2356" s="2"/>
      <c r="P2356" s="2"/>
      <c r="Q2356" s="2"/>
      <c r="R2356" s="2"/>
      <c r="V2356" s="2"/>
      <c r="W2356" s="2"/>
    </row>
    <row r="2357" spans="7:23" s="10" customFormat="1">
      <c r="G2357" s="2"/>
      <c r="P2357" s="2"/>
      <c r="Q2357" s="2"/>
      <c r="R2357" s="2"/>
      <c r="V2357" s="2"/>
      <c r="W2357" s="2"/>
    </row>
    <row r="2358" spans="7:23" s="10" customFormat="1">
      <c r="G2358" s="2"/>
      <c r="P2358" s="2"/>
      <c r="Q2358" s="2"/>
      <c r="R2358" s="2"/>
      <c r="V2358" s="2"/>
      <c r="W2358" s="2"/>
    </row>
    <row r="2359" spans="7:23" s="10" customFormat="1">
      <c r="G2359" s="2"/>
      <c r="P2359" s="2"/>
      <c r="Q2359" s="2"/>
      <c r="R2359" s="2"/>
      <c r="V2359" s="2"/>
      <c r="W2359" s="2"/>
    </row>
    <row r="2360" spans="7:23" s="10" customFormat="1">
      <c r="G2360" s="2"/>
      <c r="P2360" s="2"/>
      <c r="Q2360" s="2"/>
      <c r="R2360" s="2"/>
      <c r="V2360" s="2"/>
      <c r="W2360" s="2"/>
    </row>
    <row r="2361" spans="7:23" s="10" customFormat="1">
      <c r="G2361" s="2"/>
      <c r="P2361" s="2"/>
      <c r="Q2361" s="2"/>
      <c r="R2361" s="2"/>
      <c r="V2361" s="2"/>
      <c r="W2361" s="2"/>
    </row>
    <row r="2362" spans="7:23" s="10" customFormat="1">
      <c r="G2362" s="2"/>
      <c r="P2362" s="2"/>
      <c r="Q2362" s="2"/>
      <c r="R2362" s="2"/>
      <c r="V2362" s="2"/>
      <c r="W2362" s="2"/>
    </row>
    <row r="2363" spans="7:23" s="10" customFormat="1">
      <c r="G2363" s="2"/>
      <c r="P2363" s="2"/>
      <c r="Q2363" s="2"/>
      <c r="R2363" s="2"/>
      <c r="V2363" s="2"/>
      <c r="W2363" s="2"/>
    </row>
    <row r="2364" spans="7:23" s="10" customFormat="1">
      <c r="G2364" s="2"/>
      <c r="P2364" s="2"/>
      <c r="Q2364" s="2"/>
      <c r="R2364" s="2"/>
      <c r="V2364" s="2"/>
      <c r="W2364" s="2"/>
    </row>
    <row r="2365" spans="7:23" s="10" customFormat="1">
      <c r="G2365" s="2"/>
      <c r="P2365" s="2"/>
      <c r="Q2365" s="2"/>
      <c r="R2365" s="2"/>
      <c r="V2365" s="2"/>
      <c r="W2365" s="2"/>
    </row>
    <row r="2366" spans="7:23" s="10" customFormat="1">
      <c r="G2366" s="2"/>
      <c r="P2366" s="2"/>
      <c r="Q2366" s="2"/>
      <c r="R2366" s="2"/>
      <c r="V2366" s="2"/>
      <c r="W2366" s="2"/>
    </row>
    <row r="2367" spans="7:23" s="10" customFormat="1">
      <c r="G2367" s="2"/>
      <c r="P2367" s="2"/>
      <c r="Q2367" s="2"/>
      <c r="R2367" s="2"/>
      <c r="V2367" s="2"/>
      <c r="W2367" s="2"/>
    </row>
    <row r="2368" spans="7:23" s="10" customFormat="1">
      <c r="G2368" s="2"/>
      <c r="P2368" s="2"/>
      <c r="Q2368" s="2"/>
      <c r="R2368" s="2"/>
      <c r="V2368" s="2"/>
      <c r="W2368" s="2"/>
    </row>
    <row r="2369" spans="7:23" s="10" customFormat="1">
      <c r="G2369" s="2"/>
      <c r="P2369" s="2"/>
      <c r="Q2369" s="2"/>
      <c r="R2369" s="2"/>
      <c r="V2369" s="2"/>
      <c r="W2369" s="2"/>
    </row>
    <row r="2370" spans="7:23" s="10" customFormat="1">
      <c r="G2370" s="2"/>
      <c r="P2370" s="2"/>
      <c r="Q2370" s="2"/>
      <c r="R2370" s="2"/>
      <c r="V2370" s="2"/>
      <c r="W2370" s="2"/>
    </row>
    <row r="2371" spans="7:23" s="10" customFormat="1">
      <c r="G2371" s="2"/>
      <c r="P2371" s="2"/>
      <c r="Q2371" s="2"/>
      <c r="R2371" s="2"/>
      <c r="V2371" s="2"/>
      <c r="W2371" s="2"/>
    </row>
    <row r="2372" spans="7:23" s="10" customFormat="1">
      <c r="G2372" s="2"/>
      <c r="P2372" s="2"/>
      <c r="Q2372" s="2"/>
      <c r="R2372" s="2"/>
      <c r="V2372" s="2"/>
      <c r="W2372" s="2"/>
    </row>
    <row r="2373" spans="7:23" s="10" customFormat="1">
      <c r="G2373" s="2"/>
      <c r="P2373" s="2"/>
      <c r="Q2373" s="2"/>
      <c r="R2373" s="2"/>
      <c r="V2373" s="2"/>
      <c r="W2373" s="2"/>
    </row>
    <row r="2374" spans="7:23" s="10" customFormat="1">
      <c r="G2374" s="2"/>
      <c r="P2374" s="2"/>
      <c r="Q2374" s="2"/>
      <c r="R2374" s="2"/>
      <c r="V2374" s="2"/>
      <c r="W2374" s="2"/>
    </row>
    <row r="2375" spans="7:23" s="10" customFormat="1">
      <c r="G2375" s="2"/>
      <c r="P2375" s="2"/>
      <c r="Q2375" s="2"/>
      <c r="R2375" s="2"/>
      <c r="V2375" s="2"/>
      <c r="W2375" s="2"/>
    </row>
    <row r="2376" spans="7:23" s="10" customFormat="1">
      <c r="G2376" s="2"/>
      <c r="P2376" s="2"/>
      <c r="Q2376" s="2"/>
      <c r="R2376" s="2"/>
      <c r="V2376" s="2"/>
      <c r="W2376" s="2"/>
    </row>
    <row r="2377" spans="7:23" s="10" customFormat="1">
      <c r="G2377" s="2"/>
      <c r="P2377" s="2"/>
      <c r="Q2377" s="2"/>
      <c r="R2377" s="2"/>
      <c r="V2377" s="2"/>
      <c r="W2377" s="2"/>
    </row>
    <row r="2378" spans="7:23" s="10" customFormat="1">
      <c r="G2378" s="2"/>
      <c r="P2378" s="2"/>
      <c r="Q2378" s="2"/>
      <c r="R2378" s="2"/>
      <c r="V2378" s="2"/>
      <c r="W2378" s="2"/>
    </row>
    <row r="2379" spans="7:23" s="10" customFormat="1">
      <c r="G2379" s="2"/>
      <c r="P2379" s="2"/>
      <c r="Q2379" s="2"/>
      <c r="R2379" s="2"/>
      <c r="V2379" s="2"/>
      <c r="W2379" s="2"/>
    </row>
    <row r="2380" spans="7:23" s="10" customFormat="1">
      <c r="G2380" s="2"/>
      <c r="P2380" s="2"/>
      <c r="Q2380" s="2"/>
      <c r="R2380" s="2"/>
      <c r="V2380" s="2"/>
      <c r="W2380" s="2"/>
    </row>
    <row r="2381" spans="7:23" s="10" customFormat="1">
      <c r="G2381" s="2"/>
      <c r="P2381" s="2"/>
      <c r="Q2381" s="2"/>
      <c r="R2381" s="2"/>
      <c r="V2381" s="2"/>
      <c r="W2381" s="2"/>
    </row>
    <row r="2382" spans="7:23" s="10" customFormat="1">
      <c r="G2382" s="2"/>
      <c r="P2382" s="2"/>
      <c r="Q2382" s="2"/>
      <c r="R2382" s="2"/>
      <c r="V2382" s="2"/>
      <c r="W2382" s="2"/>
    </row>
    <row r="2383" spans="7:23" s="10" customFormat="1">
      <c r="G2383" s="2"/>
      <c r="P2383" s="2"/>
      <c r="Q2383" s="2"/>
      <c r="R2383" s="2"/>
      <c r="V2383" s="2"/>
      <c r="W2383" s="2"/>
    </row>
    <row r="2384" spans="7:23" s="10" customFormat="1">
      <c r="G2384" s="2"/>
      <c r="P2384" s="2"/>
      <c r="Q2384" s="2"/>
      <c r="R2384" s="2"/>
      <c r="V2384" s="2"/>
      <c r="W2384" s="2"/>
    </row>
    <row r="2385" spans="7:23" s="10" customFormat="1">
      <c r="G2385" s="2"/>
      <c r="P2385" s="2"/>
      <c r="Q2385" s="2"/>
      <c r="R2385" s="2"/>
      <c r="V2385" s="2"/>
      <c r="W2385" s="2"/>
    </row>
    <row r="2386" spans="7:23" s="10" customFormat="1">
      <c r="G2386" s="2"/>
      <c r="P2386" s="2"/>
      <c r="Q2386" s="2"/>
      <c r="R2386" s="2"/>
      <c r="V2386" s="2"/>
      <c r="W2386" s="2"/>
    </row>
    <row r="2387" spans="7:23" s="10" customFormat="1">
      <c r="G2387" s="2"/>
      <c r="P2387" s="2"/>
      <c r="Q2387" s="2"/>
      <c r="R2387" s="2"/>
      <c r="V2387" s="2"/>
      <c r="W2387" s="2"/>
    </row>
    <row r="2388" spans="7:23" s="10" customFormat="1">
      <c r="G2388" s="2"/>
      <c r="P2388" s="2"/>
      <c r="Q2388" s="2"/>
      <c r="R2388" s="2"/>
      <c r="V2388" s="2"/>
      <c r="W2388" s="2"/>
    </row>
    <row r="2389" spans="7:23" s="10" customFormat="1">
      <c r="G2389" s="2"/>
      <c r="P2389" s="2"/>
      <c r="Q2389" s="2"/>
      <c r="R2389" s="2"/>
      <c r="V2389" s="2"/>
      <c r="W2389" s="2"/>
    </row>
    <row r="2390" spans="7:23" s="10" customFormat="1">
      <c r="G2390" s="2"/>
      <c r="P2390" s="2"/>
      <c r="Q2390" s="2"/>
      <c r="R2390" s="2"/>
      <c r="V2390" s="2"/>
      <c r="W2390" s="2"/>
    </row>
    <row r="2391" spans="7:23" s="10" customFormat="1">
      <c r="G2391" s="2"/>
      <c r="P2391" s="2"/>
      <c r="Q2391" s="2"/>
      <c r="R2391" s="2"/>
      <c r="V2391" s="2"/>
      <c r="W2391" s="2"/>
    </row>
    <row r="2392" spans="7:23" s="10" customFormat="1">
      <c r="G2392" s="2"/>
      <c r="P2392" s="2"/>
      <c r="Q2392" s="2"/>
      <c r="R2392" s="2"/>
      <c r="V2392" s="2"/>
      <c r="W2392" s="2"/>
    </row>
    <row r="2393" spans="7:23" s="10" customFormat="1">
      <c r="G2393" s="2"/>
      <c r="P2393" s="2"/>
      <c r="Q2393" s="2"/>
      <c r="R2393" s="2"/>
      <c r="V2393" s="2"/>
      <c r="W2393" s="2"/>
    </row>
    <row r="2394" spans="7:23" s="10" customFormat="1">
      <c r="G2394" s="2"/>
      <c r="P2394" s="2"/>
      <c r="Q2394" s="2"/>
      <c r="R2394" s="2"/>
      <c r="V2394" s="2"/>
      <c r="W2394" s="2"/>
    </row>
    <row r="2395" spans="7:23" s="10" customFormat="1">
      <c r="G2395" s="2"/>
      <c r="P2395" s="2"/>
      <c r="Q2395" s="2"/>
      <c r="R2395" s="2"/>
      <c r="V2395" s="2"/>
      <c r="W2395" s="2"/>
    </row>
    <row r="2396" spans="7:23" s="10" customFormat="1">
      <c r="G2396" s="2"/>
      <c r="P2396" s="2"/>
      <c r="Q2396" s="2"/>
      <c r="R2396" s="2"/>
      <c r="V2396" s="2"/>
      <c r="W2396" s="2"/>
    </row>
    <row r="2397" spans="7:23" s="10" customFormat="1">
      <c r="G2397" s="2"/>
      <c r="P2397" s="2"/>
      <c r="Q2397" s="2"/>
      <c r="R2397" s="2"/>
      <c r="V2397" s="2"/>
      <c r="W2397" s="2"/>
    </row>
    <row r="2398" spans="7:23" s="10" customFormat="1">
      <c r="G2398" s="2"/>
      <c r="P2398" s="2"/>
      <c r="Q2398" s="2"/>
      <c r="R2398" s="2"/>
      <c r="V2398" s="2"/>
      <c r="W2398" s="2"/>
    </row>
    <row r="2399" spans="7:23" s="10" customFormat="1">
      <c r="G2399" s="2"/>
      <c r="P2399" s="2"/>
      <c r="Q2399" s="2"/>
      <c r="R2399" s="2"/>
      <c r="V2399" s="2"/>
      <c r="W2399" s="2"/>
    </row>
    <row r="2400" spans="7:23" s="10" customFormat="1">
      <c r="G2400" s="2"/>
      <c r="P2400" s="2"/>
      <c r="Q2400" s="2"/>
      <c r="R2400" s="2"/>
      <c r="V2400" s="2"/>
      <c r="W2400" s="2"/>
    </row>
    <row r="2401" spans="7:23" s="10" customFormat="1">
      <c r="G2401" s="2"/>
      <c r="P2401" s="2"/>
      <c r="Q2401" s="2"/>
      <c r="R2401" s="2"/>
      <c r="V2401" s="2"/>
      <c r="W2401" s="2"/>
    </row>
    <row r="2402" spans="7:23" s="10" customFormat="1">
      <c r="G2402" s="2"/>
      <c r="P2402" s="2"/>
      <c r="Q2402" s="2"/>
      <c r="R2402" s="2"/>
      <c r="V2402" s="2"/>
      <c r="W2402" s="2"/>
    </row>
    <row r="2403" spans="7:23" s="10" customFormat="1">
      <c r="G2403" s="2"/>
      <c r="P2403" s="2"/>
      <c r="Q2403" s="2"/>
      <c r="R2403" s="2"/>
      <c r="V2403" s="2"/>
      <c r="W2403" s="2"/>
    </row>
    <row r="2404" spans="7:23" s="10" customFormat="1">
      <c r="G2404" s="2"/>
      <c r="P2404" s="2"/>
      <c r="Q2404" s="2"/>
      <c r="R2404" s="2"/>
      <c r="V2404" s="2"/>
      <c r="W2404" s="2"/>
    </row>
    <row r="2405" spans="7:23" s="10" customFormat="1">
      <c r="G2405" s="2"/>
      <c r="P2405" s="2"/>
      <c r="Q2405" s="2"/>
      <c r="R2405" s="2"/>
      <c r="V2405" s="2"/>
      <c r="W2405" s="2"/>
    </row>
    <row r="2406" spans="7:23" s="10" customFormat="1">
      <c r="G2406" s="2"/>
      <c r="P2406" s="2"/>
      <c r="Q2406" s="2"/>
      <c r="R2406" s="2"/>
      <c r="V2406" s="2"/>
      <c r="W2406" s="2"/>
    </row>
    <row r="2407" spans="7:23" s="10" customFormat="1">
      <c r="G2407" s="2"/>
      <c r="P2407" s="2"/>
      <c r="Q2407" s="2"/>
      <c r="R2407" s="2"/>
      <c r="V2407" s="2"/>
      <c r="W2407" s="2"/>
    </row>
    <row r="2408" spans="7:23" s="10" customFormat="1">
      <c r="G2408" s="2"/>
      <c r="P2408" s="2"/>
      <c r="Q2408" s="2"/>
      <c r="R2408" s="2"/>
      <c r="V2408" s="2"/>
      <c r="W2408" s="2"/>
    </row>
    <row r="2409" spans="7:23" s="10" customFormat="1">
      <c r="G2409" s="2"/>
      <c r="P2409" s="2"/>
      <c r="Q2409" s="2"/>
      <c r="R2409" s="2"/>
      <c r="V2409" s="2"/>
      <c r="W2409" s="2"/>
    </row>
    <row r="2410" spans="7:23" s="10" customFormat="1">
      <c r="G2410" s="2"/>
      <c r="P2410" s="2"/>
      <c r="Q2410" s="2"/>
      <c r="R2410" s="2"/>
      <c r="V2410" s="2"/>
      <c r="W2410" s="2"/>
    </row>
    <row r="2411" spans="7:23" s="10" customFormat="1">
      <c r="G2411" s="2"/>
      <c r="P2411" s="2"/>
      <c r="Q2411" s="2"/>
      <c r="R2411" s="2"/>
      <c r="V2411" s="2"/>
      <c r="W2411" s="2"/>
    </row>
    <row r="2412" spans="7:23" s="10" customFormat="1">
      <c r="G2412" s="2"/>
      <c r="P2412" s="2"/>
      <c r="Q2412" s="2"/>
      <c r="R2412" s="2"/>
      <c r="V2412" s="2"/>
      <c r="W2412" s="2"/>
    </row>
    <row r="2413" spans="7:23" s="10" customFormat="1">
      <c r="G2413" s="2"/>
      <c r="P2413" s="2"/>
      <c r="Q2413" s="2"/>
      <c r="R2413" s="2"/>
      <c r="V2413" s="2"/>
      <c r="W2413" s="2"/>
    </row>
    <row r="2414" spans="7:23" s="10" customFormat="1">
      <c r="G2414" s="2"/>
      <c r="P2414" s="2"/>
      <c r="Q2414" s="2"/>
      <c r="R2414" s="2"/>
      <c r="V2414" s="2"/>
      <c r="W2414" s="2"/>
    </row>
    <row r="2415" spans="7:23" s="10" customFormat="1">
      <c r="G2415" s="2"/>
      <c r="P2415" s="2"/>
      <c r="Q2415" s="2"/>
      <c r="R2415" s="2"/>
      <c r="V2415" s="2"/>
      <c r="W2415" s="2"/>
    </row>
    <row r="2416" spans="7:23" s="10" customFormat="1">
      <c r="G2416" s="2"/>
      <c r="P2416" s="2"/>
      <c r="Q2416" s="2"/>
      <c r="R2416" s="2"/>
      <c r="V2416" s="2"/>
      <c r="W2416" s="2"/>
    </row>
    <row r="2417" spans="7:23" s="10" customFormat="1">
      <c r="G2417" s="2"/>
      <c r="P2417" s="2"/>
      <c r="Q2417" s="2"/>
      <c r="R2417" s="2"/>
      <c r="V2417" s="2"/>
      <c r="W2417" s="2"/>
    </row>
    <row r="2418" spans="7:23" s="10" customFormat="1">
      <c r="G2418" s="2"/>
      <c r="P2418" s="2"/>
      <c r="Q2418" s="2"/>
      <c r="R2418" s="2"/>
      <c r="V2418" s="2"/>
      <c r="W2418" s="2"/>
    </row>
    <row r="2419" spans="7:23" s="10" customFormat="1">
      <c r="G2419" s="2"/>
      <c r="P2419" s="2"/>
      <c r="Q2419" s="2"/>
      <c r="R2419" s="2"/>
      <c r="V2419" s="2"/>
      <c r="W2419" s="2"/>
    </row>
    <row r="2420" spans="7:23" s="10" customFormat="1">
      <c r="G2420" s="2"/>
      <c r="P2420" s="2"/>
      <c r="Q2420" s="2"/>
      <c r="R2420" s="2"/>
      <c r="V2420" s="2"/>
      <c r="W2420" s="2"/>
    </row>
    <row r="2421" spans="7:23" s="10" customFormat="1">
      <c r="G2421" s="2"/>
      <c r="P2421" s="2"/>
      <c r="Q2421" s="2"/>
      <c r="R2421" s="2"/>
      <c r="V2421" s="2"/>
      <c r="W2421" s="2"/>
    </row>
    <row r="2422" spans="7:23" s="10" customFormat="1">
      <c r="G2422" s="2"/>
      <c r="P2422" s="2"/>
      <c r="Q2422" s="2"/>
      <c r="R2422" s="2"/>
      <c r="V2422" s="2"/>
      <c r="W2422" s="2"/>
    </row>
    <row r="2423" spans="7:23" s="10" customFormat="1">
      <c r="G2423" s="2"/>
      <c r="P2423" s="2"/>
      <c r="Q2423" s="2"/>
      <c r="R2423" s="2"/>
      <c r="V2423" s="2"/>
      <c r="W2423" s="2"/>
    </row>
    <row r="2424" spans="7:23" s="10" customFormat="1">
      <c r="G2424" s="2"/>
      <c r="P2424" s="2"/>
      <c r="Q2424" s="2"/>
      <c r="R2424" s="2"/>
      <c r="V2424" s="2"/>
      <c r="W2424" s="2"/>
    </row>
    <row r="2425" spans="7:23" s="10" customFormat="1">
      <c r="G2425" s="2"/>
      <c r="P2425" s="2"/>
      <c r="Q2425" s="2"/>
      <c r="R2425" s="2"/>
      <c r="V2425" s="2"/>
      <c r="W2425" s="2"/>
    </row>
    <row r="2426" spans="7:23" s="10" customFormat="1">
      <c r="G2426" s="2"/>
      <c r="P2426" s="2"/>
      <c r="Q2426" s="2"/>
      <c r="R2426" s="2"/>
      <c r="V2426" s="2"/>
      <c r="W2426" s="2"/>
    </row>
    <row r="2427" spans="7:23" s="10" customFormat="1">
      <c r="G2427" s="2"/>
      <c r="P2427" s="2"/>
      <c r="Q2427" s="2"/>
      <c r="R2427" s="2"/>
      <c r="V2427" s="2"/>
      <c r="W2427" s="2"/>
    </row>
    <row r="2428" spans="7:23" s="10" customFormat="1">
      <c r="G2428" s="2"/>
      <c r="P2428" s="2"/>
      <c r="Q2428" s="2"/>
      <c r="R2428" s="2"/>
      <c r="V2428" s="2"/>
      <c r="W2428" s="2"/>
    </row>
    <row r="2429" spans="7:23" s="10" customFormat="1">
      <c r="G2429" s="2"/>
      <c r="P2429" s="2"/>
      <c r="Q2429" s="2"/>
      <c r="R2429" s="2"/>
      <c r="V2429" s="2"/>
      <c r="W2429" s="2"/>
    </row>
    <row r="2430" spans="7:23" s="10" customFormat="1">
      <c r="G2430" s="2"/>
      <c r="P2430" s="2"/>
      <c r="Q2430" s="2"/>
      <c r="R2430" s="2"/>
      <c r="V2430" s="2"/>
      <c r="W2430" s="2"/>
    </row>
    <row r="2431" spans="7:23" s="10" customFormat="1">
      <c r="G2431" s="2"/>
      <c r="P2431" s="2"/>
      <c r="Q2431" s="2"/>
      <c r="R2431" s="2"/>
      <c r="V2431" s="2"/>
      <c r="W2431" s="2"/>
    </row>
    <row r="2432" spans="7:23" s="10" customFormat="1">
      <c r="G2432" s="2"/>
      <c r="P2432" s="2"/>
      <c r="Q2432" s="2"/>
      <c r="R2432" s="2"/>
      <c r="V2432" s="2"/>
      <c r="W2432" s="2"/>
    </row>
    <row r="2433" spans="7:23" s="10" customFormat="1">
      <c r="G2433" s="2"/>
      <c r="P2433" s="2"/>
      <c r="Q2433" s="2"/>
      <c r="R2433" s="2"/>
      <c r="V2433" s="2"/>
      <c r="W2433" s="2"/>
    </row>
    <row r="2434" spans="7:23" s="10" customFormat="1">
      <c r="G2434" s="2"/>
      <c r="P2434" s="2"/>
      <c r="Q2434" s="2"/>
      <c r="R2434" s="2"/>
      <c r="V2434" s="2"/>
      <c r="W2434" s="2"/>
    </row>
    <row r="2435" spans="7:23" s="10" customFormat="1">
      <c r="G2435" s="2"/>
      <c r="P2435" s="2"/>
      <c r="Q2435" s="2"/>
      <c r="R2435" s="2"/>
      <c r="V2435" s="2"/>
      <c r="W2435" s="2"/>
    </row>
    <row r="2436" spans="7:23" s="10" customFormat="1">
      <c r="G2436" s="2"/>
      <c r="P2436" s="2"/>
      <c r="Q2436" s="2"/>
      <c r="R2436" s="2"/>
      <c r="V2436" s="2"/>
      <c r="W2436" s="2"/>
    </row>
    <row r="2437" spans="7:23" s="10" customFormat="1">
      <c r="G2437" s="2"/>
      <c r="P2437" s="2"/>
      <c r="Q2437" s="2"/>
      <c r="R2437" s="2"/>
      <c r="V2437" s="2"/>
      <c r="W2437" s="2"/>
    </row>
    <row r="2438" spans="7:23" s="10" customFormat="1">
      <c r="G2438" s="2"/>
      <c r="P2438" s="2"/>
      <c r="Q2438" s="2"/>
      <c r="R2438" s="2"/>
      <c r="V2438" s="2"/>
      <c r="W2438" s="2"/>
    </row>
    <row r="2439" spans="7:23" s="10" customFormat="1">
      <c r="G2439" s="2"/>
      <c r="P2439" s="2"/>
      <c r="Q2439" s="2"/>
      <c r="R2439" s="2"/>
      <c r="V2439" s="2"/>
      <c r="W2439" s="2"/>
    </row>
    <row r="2440" spans="7:23" s="10" customFormat="1">
      <c r="G2440" s="2"/>
      <c r="P2440" s="2"/>
      <c r="Q2440" s="2"/>
      <c r="R2440" s="2"/>
      <c r="V2440" s="2"/>
      <c r="W2440" s="2"/>
    </row>
    <row r="2441" spans="7:23" s="10" customFormat="1">
      <c r="G2441" s="2"/>
      <c r="P2441" s="2"/>
      <c r="Q2441" s="2"/>
      <c r="R2441" s="2"/>
      <c r="V2441" s="2"/>
      <c r="W2441" s="2"/>
    </row>
    <row r="2442" spans="7:23" s="10" customFormat="1">
      <c r="G2442" s="2"/>
      <c r="P2442" s="2"/>
      <c r="Q2442" s="2"/>
      <c r="R2442" s="2"/>
      <c r="V2442" s="2"/>
      <c r="W2442" s="2"/>
    </row>
    <row r="2443" spans="7:23" s="10" customFormat="1">
      <c r="G2443" s="2"/>
      <c r="P2443" s="2"/>
      <c r="Q2443" s="2"/>
      <c r="R2443" s="2"/>
      <c r="V2443" s="2"/>
      <c r="W2443" s="2"/>
    </row>
    <row r="2444" spans="7:23" s="10" customFormat="1">
      <c r="G2444" s="2"/>
      <c r="P2444" s="2"/>
      <c r="Q2444" s="2"/>
      <c r="R2444" s="2"/>
      <c r="V2444" s="2"/>
      <c r="W2444" s="2"/>
    </row>
    <row r="2445" spans="7:23" s="10" customFormat="1">
      <c r="G2445" s="2"/>
      <c r="P2445" s="2"/>
      <c r="Q2445" s="2"/>
      <c r="R2445" s="2"/>
      <c r="V2445" s="2"/>
      <c r="W2445" s="2"/>
    </row>
    <row r="2446" spans="7:23" s="10" customFormat="1">
      <c r="G2446" s="2"/>
      <c r="P2446" s="2"/>
      <c r="Q2446" s="2"/>
      <c r="R2446" s="2"/>
      <c r="V2446" s="2"/>
      <c r="W2446" s="2"/>
    </row>
    <row r="2447" spans="7:23" s="10" customFormat="1">
      <c r="G2447" s="2"/>
      <c r="P2447" s="2"/>
      <c r="Q2447" s="2"/>
      <c r="R2447" s="2"/>
      <c r="V2447" s="2"/>
      <c r="W2447" s="2"/>
    </row>
    <row r="2448" spans="7:23" s="10" customFormat="1">
      <c r="G2448" s="2"/>
      <c r="P2448" s="2"/>
      <c r="Q2448" s="2"/>
      <c r="R2448" s="2"/>
      <c r="V2448" s="2"/>
      <c r="W2448" s="2"/>
    </row>
    <row r="2449" spans="7:23" s="10" customFormat="1">
      <c r="G2449" s="2"/>
      <c r="P2449" s="2"/>
      <c r="Q2449" s="2"/>
      <c r="R2449" s="2"/>
      <c r="V2449" s="2"/>
      <c r="W2449" s="2"/>
    </row>
    <row r="2450" spans="7:23" s="10" customFormat="1">
      <c r="G2450" s="2"/>
      <c r="P2450" s="2"/>
      <c r="Q2450" s="2"/>
      <c r="R2450" s="2"/>
      <c r="V2450" s="2"/>
      <c r="W2450" s="2"/>
    </row>
    <row r="2451" spans="7:23" s="10" customFormat="1">
      <c r="G2451" s="2"/>
      <c r="P2451" s="2"/>
      <c r="Q2451" s="2"/>
      <c r="R2451" s="2"/>
      <c r="V2451" s="2"/>
      <c r="W2451" s="2"/>
    </row>
    <row r="2452" spans="7:23" s="10" customFormat="1">
      <c r="G2452" s="2"/>
      <c r="P2452" s="2"/>
      <c r="Q2452" s="2"/>
      <c r="R2452" s="2"/>
      <c r="V2452" s="2"/>
      <c r="W2452" s="2"/>
    </row>
    <row r="2453" spans="7:23" s="10" customFormat="1">
      <c r="G2453" s="2"/>
      <c r="P2453" s="2"/>
      <c r="Q2453" s="2"/>
      <c r="R2453" s="2"/>
      <c r="V2453" s="2"/>
      <c r="W2453" s="2"/>
    </row>
    <row r="2454" spans="7:23" s="10" customFormat="1">
      <c r="G2454" s="2"/>
      <c r="P2454" s="2"/>
      <c r="Q2454" s="2"/>
      <c r="R2454" s="2"/>
      <c r="V2454" s="2"/>
      <c r="W2454" s="2"/>
    </row>
    <row r="2455" spans="7:23" s="10" customFormat="1">
      <c r="G2455" s="2"/>
      <c r="P2455" s="2"/>
      <c r="Q2455" s="2"/>
      <c r="R2455" s="2"/>
      <c r="V2455" s="2"/>
      <c r="W2455" s="2"/>
    </row>
    <row r="2456" spans="7:23" s="10" customFormat="1">
      <c r="G2456" s="2"/>
      <c r="P2456" s="2"/>
      <c r="Q2456" s="2"/>
      <c r="R2456" s="2"/>
      <c r="V2456" s="2"/>
      <c r="W2456" s="2"/>
    </row>
    <row r="2457" spans="7:23" s="10" customFormat="1">
      <c r="G2457" s="2"/>
      <c r="P2457" s="2"/>
      <c r="Q2457" s="2"/>
      <c r="R2457" s="2"/>
      <c r="V2457" s="2"/>
      <c r="W2457" s="2"/>
    </row>
    <row r="2458" spans="7:23" s="10" customFormat="1">
      <c r="G2458" s="2"/>
      <c r="P2458" s="2"/>
      <c r="Q2458" s="2"/>
      <c r="R2458" s="2"/>
      <c r="V2458" s="2"/>
      <c r="W2458" s="2"/>
    </row>
    <row r="2459" spans="7:23" s="10" customFormat="1">
      <c r="G2459" s="2"/>
      <c r="P2459" s="2"/>
      <c r="Q2459" s="2"/>
      <c r="R2459" s="2"/>
      <c r="V2459" s="2"/>
      <c r="W2459" s="2"/>
    </row>
    <row r="2460" spans="7:23" s="10" customFormat="1">
      <c r="G2460" s="2"/>
      <c r="P2460" s="2"/>
      <c r="Q2460" s="2"/>
      <c r="R2460" s="2"/>
      <c r="V2460" s="2"/>
      <c r="W2460" s="2"/>
    </row>
    <row r="2461" spans="7:23" s="10" customFormat="1">
      <c r="G2461" s="2"/>
      <c r="P2461" s="2"/>
      <c r="Q2461" s="2"/>
      <c r="R2461" s="2"/>
      <c r="V2461" s="2"/>
      <c r="W2461" s="2"/>
    </row>
    <row r="2462" spans="7:23" s="10" customFormat="1">
      <c r="G2462" s="2"/>
      <c r="P2462" s="2"/>
      <c r="Q2462" s="2"/>
      <c r="R2462" s="2"/>
      <c r="V2462" s="2"/>
      <c r="W2462" s="2"/>
    </row>
    <row r="2463" spans="7:23" s="10" customFormat="1">
      <c r="G2463" s="2"/>
      <c r="P2463" s="2"/>
      <c r="Q2463" s="2"/>
      <c r="R2463" s="2"/>
      <c r="V2463" s="2"/>
      <c r="W2463" s="2"/>
    </row>
    <row r="2464" spans="7:23" s="10" customFormat="1">
      <c r="G2464" s="2"/>
      <c r="P2464" s="2"/>
      <c r="Q2464" s="2"/>
      <c r="R2464" s="2"/>
      <c r="V2464" s="2"/>
      <c r="W2464" s="2"/>
    </row>
    <row r="2465" spans="7:23" s="10" customFormat="1">
      <c r="G2465" s="2"/>
      <c r="P2465" s="2"/>
      <c r="Q2465" s="2"/>
      <c r="R2465" s="2"/>
      <c r="V2465" s="2"/>
      <c r="W2465" s="2"/>
    </row>
    <row r="2466" spans="7:23" s="10" customFormat="1">
      <c r="G2466" s="2"/>
      <c r="P2466" s="2"/>
      <c r="Q2466" s="2"/>
      <c r="R2466" s="2"/>
      <c r="V2466" s="2"/>
      <c r="W2466" s="2"/>
    </row>
    <row r="2467" spans="7:23" s="10" customFormat="1">
      <c r="G2467" s="2"/>
      <c r="P2467" s="2"/>
      <c r="Q2467" s="2"/>
      <c r="R2467" s="2"/>
      <c r="V2467" s="2"/>
      <c r="W2467" s="2"/>
    </row>
    <row r="2468" spans="7:23" s="10" customFormat="1">
      <c r="G2468" s="2"/>
      <c r="P2468" s="2"/>
      <c r="Q2468" s="2"/>
      <c r="R2468" s="2"/>
      <c r="V2468" s="2"/>
      <c r="W2468" s="2"/>
    </row>
    <row r="2469" spans="7:23" s="10" customFormat="1">
      <c r="G2469" s="2"/>
      <c r="P2469" s="2"/>
      <c r="Q2469" s="2"/>
      <c r="R2469" s="2"/>
      <c r="V2469" s="2"/>
      <c r="W2469" s="2"/>
    </row>
    <row r="2470" spans="7:23" s="10" customFormat="1">
      <c r="G2470" s="2"/>
      <c r="P2470" s="2"/>
      <c r="Q2470" s="2"/>
      <c r="R2470" s="2"/>
      <c r="V2470" s="2"/>
      <c r="W2470" s="2"/>
    </row>
    <row r="2471" spans="7:23" s="10" customFormat="1">
      <c r="G2471" s="2"/>
      <c r="P2471" s="2"/>
      <c r="Q2471" s="2"/>
      <c r="R2471" s="2"/>
      <c r="V2471" s="2"/>
      <c r="W2471" s="2"/>
    </row>
    <row r="2472" spans="7:23" s="10" customFormat="1">
      <c r="G2472" s="2"/>
      <c r="P2472" s="2"/>
      <c r="Q2472" s="2"/>
      <c r="R2472" s="2"/>
      <c r="V2472" s="2"/>
      <c r="W2472" s="2"/>
    </row>
    <row r="2473" spans="7:23" s="10" customFormat="1">
      <c r="G2473" s="2"/>
      <c r="P2473" s="2"/>
      <c r="Q2473" s="2"/>
      <c r="R2473" s="2"/>
      <c r="V2473" s="2"/>
      <c r="W2473" s="2"/>
    </row>
    <row r="2474" spans="7:23" s="10" customFormat="1">
      <c r="G2474" s="2"/>
      <c r="P2474" s="2"/>
      <c r="Q2474" s="2"/>
      <c r="R2474" s="2"/>
      <c r="V2474" s="2"/>
      <c r="W2474" s="2"/>
    </row>
    <row r="2475" spans="7:23" s="10" customFormat="1">
      <c r="G2475" s="2"/>
      <c r="P2475" s="2"/>
      <c r="Q2475" s="2"/>
      <c r="R2475" s="2"/>
      <c r="V2475" s="2"/>
      <c r="W2475" s="2"/>
    </row>
    <row r="2476" spans="7:23" s="10" customFormat="1">
      <c r="G2476" s="2"/>
      <c r="P2476" s="2"/>
      <c r="Q2476" s="2"/>
      <c r="R2476" s="2"/>
      <c r="V2476" s="2"/>
      <c r="W2476" s="2"/>
    </row>
    <row r="2477" spans="7:23" s="10" customFormat="1">
      <c r="G2477" s="2"/>
      <c r="P2477" s="2"/>
      <c r="Q2477" s="2"/>
      <c r="R2477" s="2"/>
      <c r="V2477" s="2"/>
      <c r="W2477" s="2"/>
    </row>
    <row r="2478" spans="7:23" s="10" customFormat="1">
      <c r="G2478" s="2"/>
      <c r="P2478" s="2"/>
      <c r="Q2478" s="2"/>
      <c r="R2478" s="2"/>
      <c r="V2478" s="2"/>
      <c r="W2478" s="2"/>
    </row>
    <row r="2479" spans="7:23" s="10" customFormat="1">
      <c r="G2479" s="2"/>
      <c r="P2479" s="2"/>
      <c r="Q2479" s="2"/>
      <c r="R2479" s="2"/>
      <c r="V2479" s="2"/>
      <c r="W2479" s="2"/>
    </row>
    <row r="2480" spans="7:23" s="10" customFormat="1">
      <c r="G2480" s="2"/>
      <c r="P2480" s="2"/>
      <c r="Q2480" s="2"/>
      <c r="R2480" s="2"/>
      <c r="V2480" s="2"/>
      <c r="W2480" s="2"/>
    </row>
    <row r="2481" spans="7:23" s="10" customFormat="1">
      <c r="G2481" s="2"/>
      <c r="P2481" s="2"/>
      <c r="Q2481" s="2"/>
      <c r="R2481" s="2"/>
      <c r="V2481" s="2"/>
      <c r="W2481" s="2"/>
    </row>
    <row r="2482" spans="7:23" s="10" customFormat="1">
      <c r="G2482" s="2"/>
      <c r="P2482" s="2"/>
      <c r="Q2482" s="2"/>
      <c r="R2482" s="2"/>
      <c r="V2482" s="2"/>
      <c r="W2482" s="2"/>
    </row>
    <row r="2483" spans="7:23" s="10" customFormat="1">
      <c r="G2483" s="2"/>
      <c r="P2483" s="2"/>
      <c r="Q2483" s="2"/>
      <c r="R2483" s="2"/>
      <c r="V2483" s="2"/>
      <c r="W2483" s="2"/>
    </row>
    <row r="2484" spans="7:23" s="10" customFormat="1">
      <c r="G2484" s="2"/>
      <c r="P2484" s="2"/>
      <c r="Q2484" s="2"/>
      <c r="R2484" s="2"/>
      <c r="V2484" s="2"/>
      <c r="W2484" s="2"/>
    </row>
    <row r="2485" spans="7:23" s="10" customFormat="1">
      <c r="G2485" s="2"/>
      <c r="P2485" s="2"/>
      <c r="Q2485" s="2"/>
      <c r="R2485" s="2"/>
      <c r="V2485" s="2"/>
      <c r="W2485" s="2"/>
    </row>
    <row r="2486" spans="7:23" s="10" customFormat="1">
      <c r="G2486" s="2"/>
      <c r="P2486" s="2"/>
      <c r="Q2486" s="2"/>
      <c r="R2486" s="2"/>
      <c r="V2486" s="2"/>
      <c r="W2486" s="2"/>
    </row>
    <row r="2487" spans="7:23" s="10" customFormat="1">
      <c r="G2487" s="2"/>
      <c r="P2487" s="2"/>
      <c r="Q2487" s="2"/>
      <c r="R2487" s="2"/>
      <c r="V2487" s="2"/>
      <c r="W2487" s="2"/>
    </row>
    <row r="2488" spans="7:23" s="10" customFormat="1">
      <c r="G2488" s="2"/>
      <c r="P2488" s="2"/>
      <c r="Q2488" s="2"/>
      <c r="R2488" s="2"/>
      <c r="V2488" s="2"/>
      <c r="W2488" s="2"/>
    </row>
    <row r="2489" spans="7:23" s="10" customFormat="1">
      <c r="G2489" s="2"/>
      <c r="P2489" s="2"/>
      <c r="Q2489" s="2"/>
      <c r="R2489" s="2"/>
      <c r="V2489" s="2"/>
      <c r="W2489" s="2"/>
    </row>
    <row r="2490" spans="7:23" s="10" customFormat="1">
      <c r="G2490" s="2"/>
      <c r="P2490" s="2"/>
      <c r="Q2490" s="2"/>
      <c r="R2490" s="2"/>
      <c r="V2490" s="2"/>
      <c r="W2490" s="2"/>
    </row>
    <row r="2491" spans="7:23" s="10" customFormat="1">
      <c r="G2491" s="2"/>
      <c r="P2491" s="2"/>
      <c r="Q2491" s="2"/>
      <c r="R2491" s="2"/>
      <c r="V2491" s="2"/>
      <c r="W2491" s="2"/>
    </row>
    <row r="2492" spans="7:23" s="10" customFormat="1">
      <c r="G2492" s="2"/>
      <c r="P2492" s="2"/>
      <c r="Q2492" s="2"/>
      <c r="R2492" s="2"/>
      <c r="V2492" s="2"/>
      <c r="W2492" s="2"/>
    </row>
    <row r="2493" spans="7:23" s="10" customFormat="1">
      <c r="G2493" s="2"/>
      <c r="P2493" s="2"/>
      <c r="Q2493" s="2"/>
      <c r="R2493" s="2"/>
      <c r="V2493" s="2"/>
      <c r="W2493" s="2"/>
    </row>
    <row r="2494" spans="7:23" s="10" customFormat="1">
      <c r="G2494" s="2"/>
      <c r="P2494" s="2"/>
      <c r="Q2494" s="2"/>
      <c r="R2494" s="2"/>
      <c r="V2494" s="2"/>
      <c r="W2494" s="2"/>
    </row>
    <row r="2495" spans="7:23" s="10" customFormat="1">
      <c r="G2495" s="2"/>
      <c r="P2495" s="2"/>
      <c r="Q2495" s="2"/>
      <c r="R2495" s="2"/>
      <c r="V2495" s="2"/>
      <c r="W2495" s="2"/>
    </row>
    <row r="2496" spans="7:23" s="10" customFormat="1">
      <c r="G2496" s="2"/>
      <c r="P2496" s="2"/>
      <c r="Q2496" s="2"/>
      <c r="R2496" s="2"/>
      <c r="V2496" s="2"/>
      <c r="W2496" s="2"/>
    </row>
    <row r="2497" spans="7:23" s="10" customFormat="1">
      <c r="G2497" s="2"/>
      <c r="P2497" s="2"/>
      <c r="Q2497" s="2"/>
      <c r="R2497" s="2"/>
      <c r="V2497" s="2"/>
      <c r="W2497" s="2"/>
    </row>
    <row r="2498" spans="7:23" s="10" customFormat="1">
      <c r="G2498" s="2"/>
      <c r="P2498" s="2"/>
      <c r="Q2498" s="2"/>
      <c r="R2498" s="2"/>
      <c r="V2498" s="2"/>
      <c r="W2498" s="2"/>
    </row>
    <row r="2499" spans="7:23" s="10" customFormat="1">
      <c r="G2499" s="2"/>
      <c r="P2499" s="2"/>
      <c r="Q2499" s="2"/>
      <c r="R2499" s="2"/>
      <c r="V2499" s="2"/>
      <c r="W2499" s="2"/>
    </row>
    <row r="2500" spans="7:23" s="10" customFormat="1">
      <c r="G2500" s="2"/>
      <c r="P2500" s="2"/>
      <c r="Q2500" s="2"/>
      <c r="R2500" s="2"/>
      <c r="V2500" s="2"/>
      <c r="W2500" s="2"/>
    </row>
    <row r="2501" spans="7:23" s="10" customFormat="1">
      <c r="G2501" s="2"/>
      <c r="P2501" s="2"/>
      <c r="Q2501" s="2"/>
      <c r="R2501" s="2"/>
      <c r="V2501" s="2"/>
      <c r="W2501" s="2"/>
    </row>
    <row r="2502" spans="7:23" s="10" customFormat="1">
      <c r="G2502" s="2"/>
      <c r="P2502" s="2"/>
      <c r="Q2502" s="2"/>
      <c r="R2502" s="2"/>
      <c r="V2502" s="2"/>
      <c r="W2502" s="2"/>
    </row>
    <row r="2503" spans="7:23" s="10" customFormat="1">
      <c r="G2503" s="2"/>
      <c r="P2503" s="2"/>
      <c r="Q2503" s="2"/>
      <c r="R2503" s="2"/>
      <c r="V2503" s="2"/>
      <c r="W2503" s="2"/>
    </row>
    <row r="2504" spans="7:23" s="10" customFormat="1">
      <c r="G2504" s="2"/>
      <c r="P2504" s="2"/>
      <c r="Q2504" s="2"/>
      <c r="R2504" s="2"/>
      <c r="V2504" s="2"/>
      <c r="W2504" s="2"/>
    </row>
    <row r="2505" spans="7:23" s="10" customFormat="1">
      <c r="G2505" s="2"/>
      <c r="P2505" s="2"/>
      <c r="Q2505" s="2"/>
      <c r="R2505" s="2"/>
      <c r="V2505" s="2"/>
      <c r="W2505" s="2"/>
    </row>
    <row r="2506" spans="7:23" s="10" customFormat="1">
      <c r="G2506" s="2"/>
      <c r="P2506" s="2"/>
      <c r="Q2506" s="2"/>
      <c r="R2506" s="2"/>
      <c r="V2506" s="2"/>
      <c r="W2506" s="2"/>
    </row>
    <row r="2507" spans="7:23" s="10" customFormat="1">
      <c r="G2507" s="2"/>
      <c r="P2507" s="2"/>
      <c r="Q2507" s="2"/>
      <c r="R2507" s="2"/>
      <c r="V2507" s="2"/>
      <c r="W2507" s="2"/>
    </row>
    <row r="2508" spans="7:23" s="10" customFormat="1">
      <c r="G2508" s="2"/>
      <c r="P2508" s="2"/>
      <c r="Q2508" s="2"/>
      <c r="R2508" s="2"/>
      <c r="V2508" s="2"/>
      <c r="W2508" s="2"/>
    </row>
    <row r="2509" spans="7:23" s="10" customFormat="1">
      <c r="G2509" s="2"/>
      <c r="P2509" s="2"/>
      <c r="Q2509" s="2"/>
      <c r="R2509" s="2"/>
      <c r="V2509" s="2"/>
      <c r="W2509" s="2"/>
    </row>
    <row r="2510" spans="7:23" s="10" customFormat="1">
      <c r="G2510" s="2"/>
      <c r="P2510" s="2"/>
      <c r="Q2510" s="2"/>
      <c r="R2510" s="2"/>
      <c r="V2510" s="2"/>
      <c r="W2510" s="2"/>
    </row>
    <row r="2511" spans="7:23" s="10" customFormat="1">
      <c r="G2511" s="2"/>
      <c r="P2511" s="2"/>
      <c r="Q2511" s="2"/>
      <c r="R2511" s="2"/>
      <c r="V2511" s="2"/>
      <c r="W2511" s="2"/>
    </row>
    <row r="2512" spans="7:23" s="10" customFormat="1">
      <c r="G2512" s="2"/>
      <c r="P2512" s="2"/>
      <c r="Q2512" s="2"/>
      <c r="R2512" s="2"/>
      <c r="V2512" s="2"/>
      <c r="W2512" s="2"/>
    </row>
    <row r="2513" spans="7:23" s="10" customFormat="1">
      <c r="G2513" s="2"/>
      <c r="P2513" s="2"/>
      <c r="Q2513" s="2"/>
      <c r="R2513" s="2"/>
      <c r="V2513" s="2"/>
      <c r="W2513" s="2"/>
    </row>
    <row r="2514" spans="7:23" s="10" customFormat="1">
      <c r="G2514" s="2"/>
      <c r="P2514" s="2"/>
      <c r="Q2514" s="2"/>
      <c r="R2514" s="2"/>
      <c r="V2514" s="2"/>
      <c r="W2514" s="2"/>
    </row>
    <row r="2515" spans="7:23" s="10" customFormat="1">
      <c r="G2515" s="2"/>
      <c r="P2515" s="2"/>
      <c r="Q2515" s="2"/>
      <c r="R2515" s="2"/>
      <c r="V2515" s="2"/>
      <c r="W2515" s="2"/>
    </row>
    <row r="2516" spans="7:23" s="10" customFormat="1">
      <c r="G2516" s="2"/>
      <c r="P2516" s="2"/>
      <c r="Q2516" s="2"/>
      <c r="R2516" s="2"/>
      <c r="V2516" s="2"/>
      <c r="W2516" s="2"/>
    </row>
    <row r="2517" spans="7:23" s="10" customFormat="1">
      <c r="G2517" s="2"/>
      <c r="P2517" s="2"/>
      <c r="Q2517" s="2"/>
      <c r="R2517" s="2"/>
      <c r="V2517" s="2"/>
      <c r="W2517" s="2"/>
    </row>
    <row r="2518" spans="7:23" s="10" customFormat="1">
      <c r="G2518" s="2"/>
      <c r="P2518" s="2"/>
      <c r="Q2518" s="2"/>
      <c r="R2518" s="2"/>
      <c r="V2518" s="2"/>
      <c r="W2518" s="2"/>
    </row>
    <row r="2519" spans="7:23" s="10" customFormat="1">
      <c r="G2519" s="2"/>
      <c r="P2519" s="2"/>
      <c r="Q2519" s="2"/>
      <c r="R2519" s="2"/>
      <c r="V2519" s="2"/>
      <c r="W2519" s="2"/>
    </row>
    <row r="2520" spans="7:23" s="10" customFormat="1">
      <c r="G2520" s="2"/>
      <c r="P2520" s="2"/>
      <c r="Q2520" s="2"/>
      <c r="R2520" s="2"/>
      <c r="V2520" s="2"/>
      <c r="W2520" s="2"/>
    </row>
    <row r="2521" spans="7:23" s="10" customFormat="1">
      <c r="G2521" s="2"/>
      <c r="P2521" s="2"/>
      <c r="Q2521" s="2"/>
      <c r="R2521" s="2"/>
      <c r="V2521" s="2"/>
      <c r="W2521" s="2"/>
    </row>
    <row r="2522" spans="7:23" s="10" customFormat="1">
      <c r="G2522" s="2"/>
      <c r="P2522" s="2"/>
      <c r="Q2522" s="2"/>
      <c r="R2522" s="2"/>
      <c r="V2522" s="2"/>
      <c r="W2522" s="2"/>
    </row>
    <row r="2523" spans="7:23" s="10" customFormat="1">
      <c r="G2523" s="2"/>
      <c r="P2523" s="2"/>
      <c r="Q2523" s="2"/>
      <c r="R2523" s="2"/>
      <c r="V2523" s="2"/>
      <c r="W2523" s="2"/>
    </row>
    <row r="2524" spans="7:23" s="10" customFormat="1">
      <c r="G2524" s="2"/>
      <c r="P2524" s="2"/>
      <c r="Q2524" s="2"/>
      <c r="R2524" s="2"/>
      <c r="V2524" s="2"/>
      <c r="W2524" s="2"/>
    </row>
    <row r="2525" spans="7:23" s="10" customFormat="1">
      <c r="G2525" s="2"/>
      <c r="P2525" s="2"/>
      <c r="Q2525" s="2"/>
      <c r="R2525" s="2"/>
      <c r="V2525" s="2"/>
      <c r="W2525" s="2"/>
    </row>
    <row r="2526" spans="7:23" s="10" customFormat="1">
      <c r="G2526" s="2"/>
      <c r="P2526" s="2"/>
      <c r="Q2526" s="2"/>
      <c r="R2526" s="2"/>
      <c r="V2526" s="2"/>
      <c r="W2526" s="2"/>
    </row>
    <row r="2527" spans="7:23" s="10" customFormat="1">
      <c r="G2527" s="2"/>
      <c r="P2527" s="2"/>
      <c r="Q2527" s="2"/>
      <c r="R2527" s="2"/>
      <c r="V2527" s="2"/>
      <c r="W2527" s="2"/>
    </row>
    <row r="2528" spans="7:23" s="10" customFormat="1">
      <c r="G2528" s="2"/>
      <c r="P2528" s="2"/>
      <c r="Q2528" s="2"/>
      <c r="R2528" s="2"/>
      <c r="V2528" s="2"/>
      <c r="W2528" s="2"/>
    </row>
    <row r="2529" spans="7:23" s="10" customFormat="1">
      <c r="G2529" s="2"/>
      <c r="P2529" s="2"/>
      <c r="Q2529" s="2"/>
      <c r="R2529" s="2"/>
      <c r="V2529" s="2"/>
      <c r="W2529" s="2"/>
    </row>
    <row r="2530" spans="7:23" s="10" customFormat="1">
      <c r="G2530" s="2"/>
      <c r="P2530" s="2"/>
      <c r="Q2530" s="2"/>
      <c r="R2530" s="2"/>
      <c r="V2530" s="2"/>
      <c r="W2530" s="2"/>
    </row>
    <row r="2531" spans="7:23" s="10" customFormat="1">
      <c r="G2531" s="2"/>
      <c r="P2531" s="2"/>
      <c r="Q2531" s="2"/>
      <c r="R2531" s="2"/>
      <c r="V2531" s="2"/>
      <c r="W2531" s="2"/>
    </row>
    <row r="2532" spans="7:23" s="10" customFormat="1">
      <c r="G2532" s="2"/>
      <c r="P2532" s="2"/>
      <c r="Q2532" s="2"/>
      <c r="R2532" s="2"/>
      <c r="V2532" s="2"/>
      <c r="W2532" s="2"/>
    </row>
    <row r="2533" spans="7:23" s="10" customFormat="1">
      <c r="G2533" s="2"/>
      <c r="P2533" s="2"/>
      <c r="Q2533" s="2"/>
      <c r="R2533" s="2"/>
      <c r="V2533" s="2"/>
      <c r="W2533" s="2"/>
    </row>
    <row r="2534" spans="7:23" s="10" customFormat="1">
      <c r="G2534" s="2"/>
      <c r="P2534" s="2"/>
      <c r="Q2534" s="2"/>
      <c r="R2534" s="2"/>
      <c r="V2534" s="2"/>
      <c r="W2534" s="2"/>
    </row>
    <row r="2535" spans="7:23" s="10" customFormat="1">
      <c r="G2535" s="2"/>
      <c r="P2535" s="2"/>
      <c r="Q2535" s="2"/>
      <c r="R2535" s="2"/>
      <c r="V2535" s="2"/>
      <c r="W2535" s="2"/>
    </row>
    <row r="2536" spans="7:23" s="10" customFormat="1">
      <c r="G2536" s="2"/>
      <c r="P2536" s="2"/>
      <c r="Q2536" s="2"/>
      <c r="R2536" s="2"/>
      <c r="V2536" s="2"/>
      <c r="W2536" s="2"/>
    </row>
    <row r="2537" spans="7:23" s="10" customFormat="1">
      <c r="G2537" s="2"/>
      <c r="P2537" s="2"/>
      <c r="Q2537" s="2"/>
      <c r="R2537" s="2"/>
      <c r="V2537" s="2"/>
      <c r="W2537" s="2"/>
    </row>
    <row r="2538" spans="7:23" s="10" customFormat="1">
      <c r="G2538" s="2"/>
      <c r="P2538" s="2"/>
      <c r="Q2538" s="2"/>
      <c r="R2538" s="2"/>
      <c r="V2538" s="2"/>
      <c r="W2538" s="2"/>
    </row>
    <row r="2539" spans="7:23" s="10" customFormat="1">
      <c r="G2539" s="2"/>
      <c r="P2539" s="2"/>
      <c r="Q2539" s="2"/>
      <c r="R2539" s="2"/>
      <c r="V2539" s="2"/>
      <c r="W2539" s="2"/>
    </row>
    <row r="2540" spans="7:23" s="10" customFormat="1">
      <c r="G2540" s="2"/>
      <c r="P2540" s="2"/>
      <c r="Q2540" s="2"/>
      <c r="R2540" s="2"/>
      <c r="V2540" s="2"/>
      <c r="W2540" s="2"/>
    </row>
    <row r="2541" spans="7:23" s="10" customFormat="1">
      <c r="G2541" s="2"/>
      <c r="P2541" s="2"/>
      <c r="Q2541" s="2"/>
      <c r="R2541" s="2"/>
      <c r="V2541" s="2"/>
      <c r="W2541" s="2"/>
    </row>
    <row r="2542" spans="7:23" s="10" customFormat="1">
      <c r="G2542" s="2"/>
      <c r="P2542" s="2"/>
      <c r="Q2542" s="2"/>
      <c r="R2542" s="2"/>
      <c r="V2542" s="2"/>
      <c r="W2542" s="2"/>
    </row>
    <row r="2543" spans="7:23" s="10" customFormat="1">
      <c r="G2543" s="2"/>
      <c r="P2543" s="2"/>
      <c r="Q2543" s="2"/>
      <c r="R2543" s="2"/>
      <c r="V2543" s="2"/>
      <c r="W2543" s="2"/>
    </row>
    <row r="2544" spans="7:23" s="10" customFormat="1">
      <c r="G2544" s="2"/>
      <c r="P2544" s="2"/>
      <c r="Q2544" s="2"/>
      <c r="R2544" s="2"/>
      <c r="V2544" s="2"/>
      <c r="W2544" s="2"/>
    </row>
    <row r="2545" spans="1:29" s="10" customFormat="1">
      <c r="G2545" s="2"/>
      <c r="P2545" s="2"/>
      <c r="Q2545" s="2"/>
      <c r="R2545" s="2"/>
      <c r="V2545" s="2"/>
      <c r="W2545" s="2"/>
    </row>
    <row r="2546" spans="1:29" s="10" customFormat="1">
      <c r="G2546" s="2"/>
      <c r="P2546" s="2"/>
      <c r="Q2546" s="2"/>
      <c r="R2546" s="2"/>
      <c r="V2546" s="2"/>
      <c r="W2546" s="2"/>
    </row>
    <row r="2547" spans="1:29" s="10" customFormat="1">
      <c r="G2547" s="2"/>
      <c r="P2547" s="2"/>
      <c r="Q2547" s="2"/>
      <c r="R2547" s="2"/>
      <c r="V2547" s="2"/>
      <c r="W2547" s="2"/>
    </row>
    <row r="2548" spans="1:29" s="10" customFormat="1">
      <c r="G2548" s="2"/>
      <c r="P2548" s="2"/>
      <c r="Q2548" s="2"/>
      <c r="R2548" s="2"/>
      <c r="V2548" s="2"/>
      <c r="W2548" s="2"/>
    </row>
    <row r="2549" spans="1:29" s="10" customFormat="1">
      <c r="G2549" s="2"/>
      <c r="P2549" s="2"/>
      <c r="Q2549" s="2"/>
      <c r="R2549" s="2"/>
      <c r="V2549" s="2"/>
      <c r="W2549" s="2"/>
    </row>
    <row r="2550" spans="1:29" s="10" customFormat="1">
      <c r="G2550" s="2"/>
      <c r="P2550" s="2"/>
      <c r="Q2550" s="2"/>
      <c r="R2550" s="2"/>
      <c r="V2550" s="2"/>
      <c r="W2550" s="2"/>
    </row>
    <row r="2551" spans="1:29" s="10" customFormat="1">
      <c r="G2551" s="2"/>
      <c r="P2551" s="2"/>
      <c r="Q2551" s="2"/>
      <c r="R2551" s="2"/>
      <c r="V2551" s="2"/>
      <c r="W2551" s="2"/>
    </row>
    <row r="2552" spans="1:29" s="10" customFormat="1">
      <c r="G2552" s="2"/>
      <c r="P2552" s="2"/>
      <c r="Q2552" s="2"/>
      <c r="R2552" s="2"/>
      <c r="V2552" s="2"/>
      <c r="W2552" s="2"/>
    </row>
    <row r="2553" spans="1:29" s="10" customFormat="1">
      <c r="G2553" s="2"/>
      <c r="P2553" s="2"/>
      <c r="Q2553" s="2"/>
      <c r="R2553" s="2"/>
      <c r="V2553" s="2"/>
      <c r="W2553" s="2"/>
    </row>
    <row r="2554" spans="1:29" s="10" customFormat="1">
      <c r="G2554" s="2"/>
      <c r="P2554" s="2"/>
      <c r="Q2554" s="2"/>
      <c r="R2554" s="2"/>
      <c r="V2554" s="2"/>
      <c r="W2554" s="2"/>
    </row>
    <row r="2555" spans="1:29" s="10" customFormat="1">
      <c r="G2555" s="2"/>
      <c r="P2555" s="2"/>
      <c r="Q2555" s="2"/>
      <c r="R2555" s="2"/>
      <c r="V2555" s="2"/>
      <c r="W2555" s="2"/>
    </row>
    <row r="2556" spans="1:29" s="10" customFormat="1">
      <c r="G2556" s="2"/>
      <c r="P2556" s="2"/>
      <c r="Q2556" s="2"/>
      <c r="R2556" s="2"/>
      <c r="V2556" s="2"/>
      <c r="W2556" s="2"/>
    </row>
    <row r="2557" spans="1:29">
      <c r="A2557" s="699"/>
      <c r="B2557" s="699"/>
      <c r="C2557" s="699"/>
      <c r="D2557" s="699"/>
      <c r="E2557" s="699"/>
      <c r="F2557" s="699"/>
      <c r="G2557" s="700"/>
      <c r="H2557" s="699"/>
      <c r="I2557" s="699"/>
      <c r="J2557" s="699"/>
      <c r="K2557" s="699"/>
      <c r="L2557" s="699"/>
      <c r="M2557" s="699"/>
      <c r="N2557" s="699"/>
      <c r="O2557" s="699"/>
      <c r="P2557" s="700"/>
      <c r="Q2557" s="700"/>
      <c r="R2557" s="700"/>
      <c r="S2557" s="699"/>
      <c r="T2557" s="699"/>
      <c r="U2557" s="699"/>
      <c r="V2557" s="700"/>
      <c r="W2557" s="700"/>
      <c r="X2557" s="699"/>
      <c r="Y2557" s="699"/>
      <c r="Z2557" s="699"/>
      <c r="AA2557" s="699"/>
      <c r="AB2557" s="699"/>
      <c r="AC2557" s="699"/>
    </row>
  </sheetData>
  <mergeCells count="1">
    <mergeCell ref="A1:AC1"/>
  </mergeCells>
  <conditionalFormatting sqref="AH793">
    <cfRule type="duplicateValues" dxfId="9" priority="78"/>
  </conditionalFormatting>
  <conditionalFormatting sqref="AF444">
    <cfRule type="duplicateValues" dxfId="8" priority="70"/>
  </conditionalFormatting>
  <conditionalFormatting sqref="AG635">
    <cfRule type="duplicateValues" dxfId="7" priority="68"/>
    <cfRule type="duplicateValues" dxfId="6" priority="69"/>
  </conditionalFormatting>
  <conditionalFormatting sqref="AF563">
    <cfRule type="duplicateValues" dxfId="5" priority="33"/>
    <cfRule type="duplicateValues" dxfId="4" priority="34"/>
  </conditionalFormatting>
  <conditionalFormatting sqref="H1:H1048576">
    <cfRule type="duplicateValues" dxfId="3" priority="707"/>
  </conditionalFormatting>
  <conditionalFormatting sqref="H296">
    <cfRule type="duplicateValues" dxfId="2" priority="13"/>
  </conditionalFormatting>
  <conditionalFormatting sqref="AF752">
    <cfRule type="duplicateValues" dxfId="1" priority="5"/>
  </conditionalFormatting>
  <conditionalFormatting sqref="AH793 AF444 AG635 AF563">
    <cfRule type="duplicateValues" dxfId="0" priority="896"/>
  </conditionalFormatting>
  <dataValidations count="2">
    <dataValidation type="textLength" allowBlank="1" showInputMessage="1" showErrorMessage="1" sqref="F2196:F2205 E2158:E2170 F1081:F1092 E3:E146 E546:E838 E148 E150:E544 E840:E1080 E1093:E1119 F1120:F1122 F1728 E1280:E1474 E1480 E1123:E1278 E1491 E1489 E1486:E1487 E1494:E1496 E1482:E1483 F2278:F2279 F2287:F2288 F2302:F2303 E2213:E2304 E1499:E1914 F2208:F2212 E1916:E2109 F2099:F2103 F2069:F2075 E2110:F2157 F2106 F2109 F2160 E2176:F2176 E2173:F2173 E2174:E2175 E2172 E2171:F2171 F2194 F2169 F2066 F2089:F2090 F2095:F2096 F2083:F2084 F2063 F2233:F2236 E2177:E2210 F2296:F2298 F2257:F2262 F2253:F2255 F2248 F2276 F2269:F2272 F2238">
      <formula1>0</formula1>
      <formula2>50</formula2>
    </dataValidation>
    <dataValidation type="textLength" allowBlank="1" showInputMessage="1" showErrorMessage="1" sqref="E2 E2305:E1048576">
      <formula1>2</formula1>
      <formula2>49</formula2>
    </dataValidation>
  </dataValidations>
  <pageMargins left="0.45" right="0.45" top="0.5" bottom="0.5" header="0" footer="0"/>
  <pageSetup paperSize="17" fitToHeight="3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127"/>
  <sheetViews>
    <sheetView topLeftCell="A31" workbookViewId="0">
      <selection activeCell="G47" sqref="G47"/>
    </sheetView>
  </sheetViews>
  <sheetFormatPr defaultRowHeight="15"/>
  <cols>
    <col min="1" max="1" width="29.7109375" customWidth="1"/>
    <col min="2" max="2" width="17.85546875" customWidth="1"/>
    <col min="3" max="3" width="16.42578125" customWidth="1"/>
    <col min="4" max="4" width="11.42578125" customWidth="1"/>
    <col min="5" max="5" width="13.85546875" customWidth="1"/>
    <col min="6" max="6" width="19.7109375" customWidth="1"/>
    <col min="7" max="7" width="22.7109375" customWidth="1"/>
    <col min="8" max="8" width="19.140625" customWidth="1"/>
    <col min="9" max="9" width="17" customWidth="1"/>
  </cols>
  <sheetData>
    <row r="1" spans="1:30" ht="33.75" customHeight="1" thickBot="1">
      <c r="A1" s="74" t="s">
        <v>5951</v>
      </c>
      <c r="B1" s="75"/>
      <c r="C1" s="75"/>
      <c r="D1" s="75"/>
      <c r="E1" s="7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spans="1:30" ht="15.75" thickBot="1">
      <c r="A2" s="77"/>
      <c r="B2" s="78"/>
      <c r="C2" s="78"/>
      <c r="D2" s="78"/>
      <c r="E2" s="79"/>
      <c r="F2" s="19"/>
      <c r="G2" s="19"/>
      <c r="H2" s="19"/>
      <c r="I2" s="19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</row>
    <row r="3" spans="1:30" ht="35.25" thickBot="1">
      <c r="A3" s="20" t="s">
        <v>5952</v>
      </c>
      <c r="B3" s="21" t="s">
        <v>5953</v>
      </c>
      <c r="C3" s="21" t="s">
        <v>5954</v>
      </c>
      <c r="D3" s="21" t="s">
        <v>5955</v>
      </c>
      <c r="E3" s="21" t="s">
        <v>5956</v>
      </c>
      <c r="F3" s="21" t="s">
        <v>5957</v>
      </c>
      <c r="G3" s="21" t="s">
        <v>5958</v>
      </c>
      <c r="H3" s="21" t="s">
        <v>5959</v>
      </c>
      <c r="I3" s="21" t="s">
        <v>5960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</row>
    <row r="4" spans="1:30" ht="27" thickBot="1">
      <c r="A4" s="22" t="s">
        <v>5961</v>
      </c>
      <c r="B4" s="23">
        <v>4</v>
      </c>
      <c r="C4" s="24"/>
      <c r="D4" s="23" t="s">
        <v>5962</v>
      </c>
      <c r="E4" s="24"/>
      <c r="F4" s="24" t="s">
        <v>5963</v>
      </c>
      <c r="G4" s="24"/>
      <c r="H4" s="24"/>
      <c r="I4" s="24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</row>
    <row r="5" spans="1:30" ht="15.75" thickBot="1">
      <c r="A5" s="22" t="s">
        <v>5964</v>
      </c>
      <c r="B5" s="23">
        <v>3</v>
      </c>
      <c r="C5" s="24"/>
      <c r="D5" s="23" t="s">
        <v>5962</v>
      </c>
      <c r="E5" s="24"/>
      <c r="F5" s="24"/>
      <c r="G5" s="24"/>
      <c r="H5" s="24"/>
      <c r="I5" s="24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</row>
    <row r="6" spans="1:30" ht="15.75" thickBot="1">
      <c r="A6" s="22" t="s">
        <v>5964</v>
      </c>
      <c r="B6" s="24"/>
      <c r="C6" s="23">
        <v>1</v>
      </c>
      <c r="D6" s="23" t="s">
        <v>5962</v>
      </c>
      <c r="E6" s="23">
        <v>12356105</v>
      </c>
      <c r="F6" s="24"/>
      <c r="G6" s="24"/>
      <c r="H6" s="24"/>
      <c r="I6" s="24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</row>
    <row r="7" spans="1:30" ht="15.75" thickBot="1">
      <c r="A7" s="22" t="s">
        <v>1227</v>
      </c>
      <c r="B7" s="24"/>
      <c r="C7" s="23">
        <v>1</v>
      </c>
      <c r="D7" s="23" t="s">
        <v>5962</v>
      </c>
      <c r="E7" s="23">
        <v>12355347</v>
      </c>
      <c r="F7" s="24"/>
      <c r="G7" s="24"/>
      <c r="H7" s="24"/>
      <c r="I7" s="24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</row>
    <row r="8" spans="1:30" ht="15.75" thickBot="1">
      <c r="A8" s="22" t="s">
        <v>1227</v>
      </c>
      <c r="B8" s="24"/>
      <c r="C8" s="23">
        <v>1</v>
      </c>
      <c r="D8" s="24"/>
      <c r="E8" s="23">
        <v>12355138</v>
      </c>
      <c r="F8" s="24"/>
      <c r="G8" s="24"/>
      <c r="H8" s="24"/>
      <c r="I8" s="24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</row>
    <row r="9" spans="1:30" ht="15.75" thickBot="1">
      <c r="A9" s="22" t="s">
        <v>1249</v>
      </c>
      <c r="B9" s="24"/>
      <c r="C9" s="23">
        <v>1</v>
      </c>
      <c r="D9" s="23" t="s">
        <v>5962</v>
      </c>
      <c r="E9" s="23">
        <v>12355232</v>
      </c>
      <c r="F9" s="24"/>
      <c r="G9" s="24"/>
      <c r="H9" s="24"/>
      <c r="I9" s="2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</row>
    <row r="10" spans="1:30" ht="15.75" thickBot="1">
      <c r="A10" s="22" t="s">
        <v>2296</v>
      </c>
      <c r="B10" s="24"/>
      <c r="C10" s="23">
        <v>1</v>
      </c>
      <c r="D10" s="23" t="s">
        <v>5962</v>
      </c>
      <c r="E10" s="23">
        <v>12355071</v>
      </c>
      <c r="F10" s="24"/>
      <c r="G10" s="24" t="s">
        <v>5965</v>
      </c>
      <c r="H10" s="24"/>
      <c r="I10" s="24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</row>
    <row r="11" spans="1:30" ht="15.75" thickBot="1">
      <c r="A11" s="22" t="s">
        <v>2296</v>
      </c>
      <c r="B11" s="24"/>
      <c r="C11" s="23">
        <v>1</v>
      </c>
      <c r="D11" s="23" t="s">
        <v>5962</v>
      </c>
      <c r="E11" s="23">
        <v>12356430</v>
      </c>
      <c r="F11" s="24"/>
      <c r="G11" s="24"/>
      <c r="H11" s="24"/>
      <c r="I11" s="2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</row>
    <row r="12" spans="1:30" ht="15.75" thickBot="1">
      <c r="A12" s="22" t="s">
        <v>5671</v>
      </c>
      <c r="B12" s="23">
        <v>2</v>
      </c>
      <c r="C12" s="24"/>
      <c r="D12" s="23" t="s">
        <v>5962</v>
      </c>
      <c r="E12" s="24"/>
      <c r="F12" s="24"/>
      <c r="G12" s="24"/>
      <c r="H12" s="24"/>
      <c r="I12" s="2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</row>
    <row r="13" spans="1:30" ht="15.75" thickBot="1">
      <c r="A13" s="22" t="s">
        <v>5638</v>
      </c>
      <c r="B13" s="23">
        <v>2</v>
      </c>
      <c r="C13" s="24"/>
      <c r="D13" s="23" t="s">
        <v>5962</v>
      </c>
      <c r="E13" s="24"/>
      <c r="F13" s="24"/>
      <c r="G13" s="24"/>
      <c r="H13" s="24"/>
      <c r="I13" s="2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30" ht="27" thickBot="1">
      <c r="A14" s="22" t="s">
        <v>5966</v>
      </c>
      <c r="B14" s="23">
        <v>5</v>
      </c>
      <c r="C14" s="24"/>
      <c r="D14" s="23" t="s">
        <v>5962</v>
      </c>
      <c r="E14" s="24"/>
      <c r="F14" s="24" t="s">
        <v>5963</v>
      </c>
      <c r="G14" s="24"/>
      <c r="H14" s="24"/>
      <c r="I14" s="2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30" ht="15.75" thickBot="1">
      <c r="A15" s="22" t="s">
        <v>5966</v>
      </c>
      <c r="B15" s="24"/>
      <c r="C15" s="23">
        <v>1</v>
      </c>
      <c r="D15" s="23" t="s">
        <v>5962</v>
      </c>
      <c r="E15" s="23">
        <v>12355841</v>
      </c>
      <c r="F15" s="24"/>
      <c r="G15" s="24"/>
      <c r="H15" s="24"/>
      <c r="I15" s="2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30" ht="15.75" thickBot="1">
      <c r="A16" s="22" t="s">
        <v>5967</v>
      </c>
      <c r="B16" s="23">
        <v>4</v>
      </c>
      <c r="C16" s="24"/>
      <c r="D16" s="23" t="s">
        <v>5962</v>
      </c>
      <c r="E16" s="24"/>
      <c r="F16" s="24"/>
      <c r="G16" s="24"/>
      <c r="H16" s="24"/>
      <c r="I16" s="2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27" thickBot="1">
      <c r="A17" s="22" t="s">
        <v>5968</v>
      </c>
      <c r="B17" s="23">
        <v>4</v>
      </c>
      <c r="C17" s="23" t="s">
        <v>5963</v>
      </c>
      <c r="D17" s="24"/>
      <c r="E17" s="23" t="s">
        <v>5963</v>
      </c>
      <c r="F17" s="24"/>
      <c r="G17" s="24"/>
      <c r="H17" s="24"/>
      <c r="I17" s="2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30" ht="15.75" thickBot="1">
      <c r="A18" s="22" t="s">
        <v>5968</v>
      </c>
      <c r="B18" s="24"/>
      <c r="C18" s="23">
        <v>1</v>
      </c>
      <c r="D18" s="24"/>
      <c r="E18" s="23">
        <v>12355863</v>
      </c>
      <c r="F18" s="24"/>
      <c r="G18" s="24" t="s">
        <v>5969</v>
      </c>
      <c r="H18" s="24"/>
      <c r="I18" s="2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30" ht="27" thickBot="1">
      <c r="A19" s="22" t="s">
        <v>1248</v>
      </c>
      <c r="B19" s="24"/>
      <c r="C19" s="23">
        <v>1</v>
      </c>
      <c r="D19" s="23" t="s">
        <v>5962</v>
      </c>
      <c r="E19" s="23">
        <v>12355570</v>
      </c>
      <c r="F19" s="24"/>
      <c r="G19" s="24" t="s">
        <v>5970</v>
      </c>
      <c r="H19" s="24"/>
      <c r="I19" s="2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</row>
    <row r="20" spans="1:30" ht="27" thickBot="1">
      <c r="A20" s="22" t="s">
        <v>1248</v>
      </c>
      <c r="B20" s="24"/>
      <c r="C20" s="23">
        <v>1</v>
      </c>
      <c r="D20" s="23" t="s">
        <v>5962</v>
      </c>
      <c r="E20" s="23">
        <v>12355078</v>
      </c>
      <c r="F20" s="24"/>
      <c r="G20" s="24" t="s">
        <v>5970</v>
      </c>
      <c r="H20" s="24"/>
      <c r="I20" s="2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</row>
    <row r="21" spans="1:30" ht="15.75" thickBot="1">
      <c r="A21" s="22" t="s">
        <v>1248</v>
      </c>
      <c r="B21" s="24"/>
      <c r="C21" s="23">
        <v>1</v>
      </c>
      <c r="D21" s="23" t="s">
        <v>5962</v>
      </c>
      <c r="E21" s="23">
        <v>12355070</v>
      </c>
      <c r="F21" s="24"/>
      <c r="G21" s="24"/>
      <c r="H21" s="24"/>
      <c r="I21" s="2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ht="15.75" thickBot="1">
      <c r="A22" s="22" t="s">
        <v>1248</v>
      </c>
      <c r="B22" s="24"/>
      <c r="C22" s="23">
        <v>1</v>
      </c>
      <c r="D22" s="23" t="s">
        <v>5962</v>
      </c>
      <c r="E22" s="23">
        <v>12355077</v>
      </c>
      <c r="F22" s="24"/>
      <c r="G22" s="24"/>
      <c r="H22" s="24"/>
      <c r="I22" s="2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ht="15.75" thickBot="1">
      <c r="A23" s="22" t="s">
        <v>1248</v>
      </c>
      <c r="B23" s="24"/>
      <c r="C23" s="23">
        <v>1</v>
      </c>
      <c r="D23" s="23" t="s">
        <v>5962</v>
      </c>
      <c r="E23" s="23">
        <v>12355205</v>
      </c>
      <c r="F23" s="24"/>
      <c r="G23" s="24"/>
      <c r="H23" s="24"/>
      <c r="I23" s="2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</row>
    <row r="24" spans="1:30" ht="15.75" thickBot="1">
      <c r="A24" s="22" t="s">
        <v>1248</v>
      </c>
      <c r="B24" s="24"/>
      <c r="C24" s="23">
        <v>1</v>
      </c>
      <c r="D24" s="24"/>
      <c r="E24" s="23">
        <v>12355074</v>
      </c>
      <c r="F24" s="24"/>
      <c r="G24" s="24"/>
      <c r="H24" s="24"/>
      <c r="I24" s="2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</row>
    <row r="25" spans="1:30" ht="27" thickBot="1">
      <c r="A25" s="22" t="s">
        <v>1170</v>
      </c>
      <c r="B25" s="24"/>
      <c r="C25" s="23">
        <v>1</v>
      </c>
      <c r="D25" s="24"/>
      <c r="E25" s="23">
        <v>12355073</v>
      </c>
      <c r="F25" s="24"/>
      <c r="G25" s="24" t="s">
        <v>5971</v>
      </c>
      <c r="H25" s="24"/>
      <c r="I25" s="2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ht="15.75" thickBot="1">
      <c r="A26" s="22" t="s">
        <v>1170</v>
      </c>
      <c r="B26" s="24"/>
      <c r="C26" s="23">
        <v>1</v>
      </c>
      <c r="D26" s="24"/>
      <c r="E26" s="23">
        <v>12355247</v>
      </c>
      <c r="F26" s="24"/>
      <c r="G26" s="24"/>
      <c r="H26" s="24"/>
      <c r="I26" s="2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</row>
    <row r="27" spans="1:30" ht="15.75" thickBot="1">
      <c r="A27" s="22" t="s">
        <v>40</v>
      </c>
      <c r="B27" s="24"/>
      <c r="C27" s="23">
        <v>1</v>
      </c>
      <c r="D27" s="23" t="s">
        <v>5962</v>
      </c>
      <c r="E27" s="23">
        <v>12355252</v>
      </c>
      <c r="F27" s="24"/>
      <c r="G27" s="24" t="s">
        <v>5972</v>
      </c>
      <c r="H27" s="24"/>
      <c r="I27" s="2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</row>
    <row r="28" spans="1:30" ht="27" thickBot="1">
      <c r="A28" s="22" t="s">
        <v>5973</v>
      </c>
      <c r="B28" s="24"/>
      <c r="C28" s="23">
        <v>1</v>
      </c>
      <c r="D28" s="23" t="s">
        <v>5962</v>
      </c>
      <c r="E28" s="23">
        <v>12355385</v>
      </c>
      <c r="F28" s="24"/>
      <c r="G28" s="24" t="s">
        <v>5974</v>
      </c>
      <c r="H28" s="24"/>
      <c r="I28" s="2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</row>
    <row r="29" spans="1:30" ht="15.75" thickBot="1">
      <c r="A29" s="25" t="s">
        <v>5975</v>
      </c>
      <c r="B29" s="26"/>
      <c r="C29" s="27">
        <v>1</v>
      </c>
      <c r="D29" s="26"/>
      <c r="E29" s="27">
        <v>12355583</v>
      </c>
      <c r="F29" s="17" t="s">
        <v>6470</v>
      </c>
      <c r="G29" s="26" t="s">
        <v>5976</v>
      </c>
      <c r="H29" s="26"/>
      <c r="I29" s="26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thickBot="1">
      <c r="A30" s="22" t="s">
        <v>2229</v>
      </c>
      <c r="B30" s="24"/>
      <c r="C30" s="23">
        <v>1</v>
      </c>
      <c r="D30" s="23" t="s">
        <v>5962</v>
      </c>
      <c r="E30" s="23">
        <v>12355748</v>
      </c>
      <c r="F30" s="24"/>
      <c r="G30" s="24"/>
      <c r="H30" s="24"/>
      <c r="I30" s="29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</row>
    <row r="31" spans="1:30" ht="15.75" thickBot="1">
      <c r="A31" s="22" t="s">
        <v>5977</v>
      </c>
      <c r="B31" s="24"/>
      <c r="C31" s="23">
        <v>1</v>
      </c>
      <c r="D31" s="23" t="s">
        <v>5962</v>
      </c>
      <c r="E31" s="23" t="s">
        <v>5978</v>
      </c>
      <c r="F31" s="24"/>
      <c r="G31" s="24"/>
      <c r="H31" s="24"/>
      <c r="I31" s="19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</row>
    <row r="32" spans="1:30" ht="15.75" thickBot="1">
      <c r="A32" s="22" t="s">
        <v>3521</v>
      </c>
      <c r="B32" s="24"/>
      <c r="C32" s="23">
        <v>1</v>
      </c>
      <c r="D32" s="23" t="s">
        <v>5962</v>
      </c>
      <c r="E32" s="23">
        <v>13021767</v>
      </c>
      <c r="F32" s="24" t="s">
        <v>5979</v>
      </c>
      <c r="G32" s="24"/>
      <c r="H32" s="24" t="s">
        <v>5980</v>
      </c>
      <c r="I32" s="29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</row>
    <row r="33" spans="1:30" ht="15.75" thickBot="1">
      <c r="A33" s="22" t="s">
        <v>3521</v>
      </c>
      <c r="B33" s="24"/>
      <c r="C33" s="23">
        <v>1</v>
      </c>
      <c r="D33" s="23" t="s">
        <v>5962</v>
      </c>
      <c r="E33" s="23">
        <v>12885219</v>
      </c>
      <c r="F33" s="24"/>
      <c r="G33" s="24" t="s">
        <v>5981</v>
      </c>
      <c r="H33" s="17" t="s">
        <v>6471</v>
      </c>
      <c r="I33" s="29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5.75" thickBot="1">
      <c r="A34" s="22" t="s">
        <v>3521</v>
      </c>
      <c r="B34" s="24"/>
      <c r="C34" s="23">
        <v>1</v>
      </c>
      <c r="D34" s="23" t="s">
        <v>5962</v>
      </c>
      <c r="E34" s="23">
        <v>13021677</v>
      </c>
      <c r="F34" s="24"/>
      <c r="G34" s="24"/>
      <c r="H34" s="17" t="s">
        <v>6472</v>
      </c>
      <c r="I34" s="29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</row>
    <row r="35" spans="1:30" ht="15.75" thickBot="1">
      <c r="A35" s="22" t="s">
        <v>3521</v>
      </c>
      <c r="B35" s="24"/>
      <c r="C35" s="23">
        <v>1</v>
      </c>
      <c r="D35" s="23" t="s">
        <v>5962</v>
      </c>
      <c r="E35" s="23">
        <v>13020259</v>
      </c>
      <c r="F35" s="24"/>
      <c r="G35" s="24"/>
      <c r="H35" s="17" t="s">
        <v>6473</v>
      </c>
      <c r="I35" s="29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</row>
    <row r="36" spans="1:30" ht="15.75" thickBot="1">
      <c r="A36" s="30" t="s">
        <v>1753</v>
      </c>
      <c r="B36" s="31"/>
      <c r="C36" s="32">
        <v>1</v>
      </c>
      <c r="D36" s="32" t="s">
        <v>5962</v>
      </c>
      <c r="E36" s="32">
        <v>12603084</v>
      </c>
      <c r="F36" s="31"/>
      <c r="G36" s="31"/>
      <c r="H36" s="17" t="s">
        <v>6474</v>
      </c>
      <c r="I36" s="29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</row>
    <row r="37" spans="1:30" ht="15.75" thickBot="1">
      <c r="A37" s="22" t="s">
        <v>1753</v>
      </c>
      <c r="B37" s="24"/>
      <c r="C37" s="23">
        <v>1</v>
      </c>
      <c r="D37" s="23" t="s">
        <v>5962</v>
      </c>
      <c r="E37" s="23">
        <v>12602070</v>
      </c>
      <c r="F37" s="24"/>
      <c r="G37" s="24" t="s">
        <v>5982</v>
      </c>
      <c r="H37" s="17" t="s">
        <v>6475</v>
      </c>
      <c r="I37" s="2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</row>
    <row r="38" spans="1:30" ht="15.75" thickBot="1">
      <c r="A38" s="25" t="s">
        <v>1753</v>
      </c>
      <c r="B38" s="26"/>
      <c r="C38" s="27">
        <v>1</v>
      </c>
      <c r="D38" s="26"/>
      <c r="E38" s="27">
        <v>12601961</v>
      </c>
      <c r="F38" s="26"/>
      <c r="G38" s="26" t="s">
        <v>5976</v>
      </c>
      <c r="H38" s="17" t="s">
        <v>6476</v>
      </c>
      <c r="I38" s="26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thickBot="1">
      <c r="A39" s="25" t="s">
        <v>1748</v>
      </c>
      <c r="B39" s="26"/>
      <c r="C39" s="27">
        <v>1</v>
      </c>
      <c r="D39" s="26"/>
      <c r="E39" s="27">
        <v>12187001</v>
      </c>
      <c r="F39" s="26"/>
      <c r="G39" s="26" t="s">
        <v>5976</v>
      </c>
      <c r="H39" s="17" t="s">
        <v>6477</v>
      </c>
      <c r="I39" s="26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27" thickBot="1">
      <c r="A40" s="22" t="s">
        <v>1155</v>
      </c>
      <c r="B40" s="24"/>
      <c r="C40" s="23">
        <v>1</v>
      </c>
      <c r="D40" s="24"/>
      <c r="E40" s="23">
        <v>12658690</v>
      </c>
      <c r="F40" s="24"/>
      <c r="G40" s="24" t="s">
        <v>5983</v>
      </c>
      <c r="H40" s="17" t="s">
        <v>6478</v>
      </c>
      <c r="I40" s="2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</row>
    <row r="41" spans="1:30" ht="27" thickBot="1">
      <c r="A41" s="22" t="s">
        <v>1155</v>
      </c>
      <c r="B41" s="24"/>
      <c r="C41" s="23">
        <v>1</v>
      </c>
      <c r="D41" s="24"/>
      <c r="E41" s="23">
        <v>12601324</v>
      </c>
      <c r="F41" s="24"/>
      <c r="G41" s="24" t="s">
        <v>5984</v>
      </c>
      <c r="H41" s="17" t="s">
        <v>6479</v>
      </c>
      <c r="I41" s="2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</row>
    <row r="42" spans="1:30" ht="27" thickBot="1">
      <c r="A42" s="34" t="s">
        <v>1254</v>
      </c>
      <c r="B42" s="35"/>
      <c r="C42" s="36">
        <v>1</v>
      </c>
      <c r="D42" s="35"/>
      <c r="E42" s="36" t="s">
        <v>5978</v>
      </c>
      <c r="F42" s="35"/>
      <c r="G42" s="35" t="s">
        <v>5985</v>
      </c>
      <c r="H42" s="35"/>
      <c r="I42" s="35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</row>
    <row r="43" spans="1:30" ht="15.75" thickBot="1">
      <c r="A43" s="22" t="s">
        <v>1254</v>
      </c>
      <c r="B43" s="24"/>
      <c r="C43" s="23">
        <v>1</v>
      </c>
      <c r="D43" s="23" t="s">
        <v>5962</v>
      </c>
      <c r="E43" s="23">
        <v>12601604</v>
      </c>
      <c r="F43" s="24"/>
      <c r="G43" s="24"/>
      <c r="H43" s="17" t="s">
        <v>6480</v>
      </c>
      <c r="I43" s="29"/>
      <c r="J43" s="38"/>
      <c r="K43" s="3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</row>
    <row r="44" spans="1:30" ht="15.75" thickBot="1">
      <c r="A44" s="22" t="s">
        <v>1850</v>
      </c>
      <c r="B44" s="24"/>
      <c r="C44" s="23">
        <v>1</v>
      </c>
      <c r="D44" s="24"/>
      <c r="E44" s="23">
        <v>12902636</v>
      </c>
      <c r="F44" s="24" t="s">
        <v>5986</v>
      </c>
      <c r="G44" s="24" t="s">
        <v>5987</v>
      </c>
      <c r="H44" s="17" t="s">
        <v>6481</v>
      </c>
      <c r="I44" s="29"/>
      <c r="J44" s="38"/>
      <c r="K44" s="3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</row>
    <row r="45" spans="1:30" ht="15.75" thickBot="1">
      <c r="A45" s="22" t="s">
        <v>1850</v>
      </c>
      <c r="B45" s="24"/>
      <c r="C45" s="23">
        <v>1</v>
      </c>
      <c r="D45" s="24"/>
      <c r="E45" s="23">
        <v>13304587</v>
      </c>
      <c r="F45" s="24"/>
      <c r="G45" s="24" t="s">
        <v>5987</v>
      </c>
      <c r="H45" s="17" t="s">
        <v>6482</v>
      </c>
      <c r="I45" s="2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</row>
    <row r="46" spans="1:30" ht="15.75" thickBot="1">
      <c r="A46" s="22" t="s">
        <v>1267</v>
      </c>
      <c r="B46" s="24"/>
      <c r="C46" s="23">
        <v>1</v>
      </c>
      <c r="D46" s="24"/>
      <c r="E46" s="23">
        <v>12317512</v>
      </c>
      <c r="F46" s="24"/>
      <c r="G46" s="24"/>
      <c r="H46" s="17" t="s">
        <v>6483</v>
      </c>
      <c r="I46" s="2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</row>
    <row r="47" spans="1:30" ht="15.75" thickBot="1">
      <c r="A47" s="39" t="s">
        <v>1481</v>
      </c>
      <c r="B47" s="29"/>
      <c r="C47" s="40">
        <v>1</v>
      </c>
      <c r="D47" s="40" t="s">
        <v>5962</v>
      </c>
      <c r="E47" s="40">
        <v>17076149</v>
      </c>
      <c r="F47" s="7" t="s">
        <v>6550</v>
      </c>
      <c r="G47" s="29"/>
      <c r="H47" s="17" t="s">
        <v>6484</v>
      </c>
      <c r="I47" s="29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</row>
    <row r="48" spans="1:30" ht="15.75" thickBot="1">
      <c r="A48" s="39" t="s">
        <v>1518</v>
      </c>
      <c r="B48" s="29"/>
      <c r="C48" s="40">
        <v>1</v>
      </c>
      <c r="D48" s="40" t="s">
        <v>5962</v>
      </c>
      <c r="E48" s="40">
        <v>12603364</v>
      </c>
      <c r="F48" s="29"/>
      <c r="G48" s="29"/>
      <c r="H48" s="17" t="s">
        <v>6485</v>
      </c>
      <c r="I48" s="29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</row>
    <row r="49" spans="1:30" ht="15.75" thickBot="1">
      <c r="A49" s="25" t="s">
        <v>1518</v>
      </c>
      <c r="B49" s="26"/>
      <c r="C49" s="27">
        <v>1</v>
      </c>
      <c r="D49" s="26"/>
      <c r="E49" s="27">
        <v>12603396</v>
      </c>
      <c r="F49" s="26"/>
      <c r="G49" s="26" t="s">
        <v>5976</v>
      </c>
      <c r="H49" s="17" t="s">
        <v>5854</v>
      </c>
      <c r="I49" s="26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thickBot="1">
      <c r="A50" s="39" t="s">
        <v>1174</v>
      </c>
      <c r="B50" s="29"/>
      <c r="C50" s="40">
        <v>1</v>
      </c>
      <c r="D50" s="29"/>
      <c r="E50" s="40">
        <v>12658442</v>
      </c>
      <c r="F50" s="29"/>
      <c r="G50" s="29" t="s">
        <v>5988</v>
      </c>
      <c r="H50" s="17" t="s">
        <v>6486</v>
      </c>
      <c r="I50" s="29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</row>
    <row r="51" spans="1:30" ht="15.75" thickBot="1">
      <c r="A51" s="39" t="s">
        <v>1174</v>
      </c>
      <c r="B51" s="29"/>
      <c r="C51" s="40">
        <v>1</v>
      </c>
      <c r="D51" s="40" t="s">
        <v>5962</v>
      </c>
      <c r="E51" s="40">
        <v>12602719</v>
      </c>
      <c r="F51" s="29"/>
      <c r="G51" s="29"/>
      <c r="H51" s="17" t="s">
        <v>6487</v>
      </c>
      <c r="I51" s="29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</row>
    <row r="52" spans="1:30" ht="15.75" thickBot="1">
      <c r="A52" s="39" t="s">
        <v>1325</v>
      </c>
      <c r="B52" s="29"/>
      <c r="C52" s="40">
        <v>1</v>
      </c>
      <c r="D52" s="40" t="s">
        <v>5962</v>
      </c>
      <c r="E52" s="40">
        <v>12319306</v>
      </c>
      <c r="F52" s="29"/>
      <c r="G52" s="29"/>
      <c r="H52" s="17" t="s">
        <v>6488</v>
      </c>
      <c r="I52" s="29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</row>
    <row r="53" spans="1:30" ht="15.75" thickBot="1">
      <c r="A53" s="39" t="s">
        <v>1151</v>
      </c>
      <c r="B53" s="29"/>
      <c r="C53" s="40">
        <v>1</v>
      </c>
      <c r="D53" s="40" t="s">
        <v>5962</v>
      </c>
      <c r="E53" s="40">
        <v>12602084</v>
      </c>
      <c r="F53" s="29"/>
      <c r="G53" s="29"/>
      <c r="H53" s="17" t="s">
        <v>6489</v>
      </c>
      <c r="I53" s="29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</row>
    <row r="54" spans="1:30" ht="15.75" thickBot="1">
      <c r="A54" s="39" t="s">
        <v>1151</v>
      </c>
      <c r="B54" s="29"/>
      <c r="C54" s="40">
        <v>1</v>
      </c>
      <c r="D54" s="40" t="s">
        <v>5962</v>
      </c>
      <c r="E54" s="40">
        <v>12906145</v>
      </c>
      <c r="F54" s="29"/>
      <c r="G54" s="29"/>
      <c r="H54" s="17" t="s">
        <v>6490</v>
      </c>
      <c r="I54" s="29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</row>
    <row r="55" spans="1:30" ht="15.75" thickBot="1">
      <c r="A55" s="41" t="s">
        <v>1208</v>
      </c>
      <c r="B55" s="42"/>
      <c r="C55" s="43">
        <v>1</v>
      </c>
      <c r="D55" s="42"/>
      <c r="E55" s="43">
        <v>17076490</v>
      </c>
      <c r="F55" s="42"/>
      <c r="G55" s="42" t="s">
        <v>5989</v>
      </c>
      <c r="H55" s="17" t="s">
        <v>6491</v>
      </c>
      <c r="I55" s="42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</row>
    <row r="56" spans="1:30" ht="15.75" thickBot="1">
      <c r="A56" s="39" t="s">
        <v>2983</v>
      </c>
      <c r="B56" s="29"/>
      <c r="C56" s="40">
        <v>1</v>
      </c>
      <c r="D56" s="29"/>
      <c r="E56" s="40">
        <v>12984593</v>
      </c>
      <c r="F56" s="29"/>
      <c r="G56" s="29"/>
      <c r="H56" s="17" t="s">
        <v>6492</v>
      </c>
      <c r="I56" s="29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</row>
    <row r="57" spans="1:30" ht="15.75" thickBot="1">
      <c r="A57" s="22" t="s">
        <v>5990</v>
      </c>
      <c r="B57" s="23">
        <v>1</v>
      </c>
      <c r="C57" s="24"/>
      <c r="D57" s="24"/>
      <c r="E57" s="24"/>
      <c r="F57" s="24"/>
      <c r="G57" s="24"/>
      <c r="H57" s="24"/>
      <c r="I57" s="2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</row>
    <row r="58" spans="1:30" ht="15.75" thickBot="1">
      <c r="A58" s="19" t="s">
        <v>5991</v>
      </c>
      <c r="B58" s="19"/>
      <c r="C58" s="45">
        <v>1</v>
      </c>
      <c r="D58" s="19"/>
      <c r="E58" s="45">
        <v>12356147</v>
      </c>
      <c r="F58" s="19"/>
      <c r="G58" s="19"/>
      <c r="H58" s="19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</row>
    <row r="59" spans="1:30" ht="15.75" thickBot="1">
      <c r="A59" s="46"/>
      <c r="B59" s="46"/>
      <c r="C59" s="46"/>
      <c r="D59" s="46"/>
      <c r="E59" s="46"/>
      <c r="F59" s="46"/>
      <c r="G59" s="46"/>
      <c r="H59" s="46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</row>
    <row r="60" spans="1:30" ht="18" thickBot="1">
      <c r="A60" s="20" t="s">
        <v>5952</v>
      </c>
      <c r="B60" s="21" t="s">
        <v>5992</v>
      </c>
      <c r="C60" s="21" t="s">
        <v>5993</v>
      </c>
      <c r="D60" s="47"/>
      <c r="E60" s="24"/>
      <c r="F60" s="24"/>
      <c r="G60" s="24"/>
      <c r="H60" s="2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</row>
    <row r="61" spans="1:30" ht="15.75" thickBot="1">
      <c r="A61" s="22" t="s">
        <v>5994</v>
      </c>
      <c r="B61" s="23">
        <v>1</v>
      </c>
      <c r="C61" s="24"/>
      <c r="D61" s="24"/>
      <c r="E61" s="24"/>
      <c r="F61" s="24"/>
      <c r="G61" s="24"/>
      <c r="H61" s="2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</row>
    <row r="62" spans="1:30" ht="15.75" thickBot="1">
      <c r="A62" s="22" t="s">
        <v>5995</v>
      </c>
      <c r="B62" s="23">
        <v>10</v>
      </c>
      <c r="C62" s="24"/>
      <c r="D62" s="24"/>
      <c r="E62" s="24"/>
      <c r="F62" s="24"/>
      <c r="G62" s="24"/>
      <c r="H62" s="2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</row>
    <row r="63" spans="1:30" ht="15.75" thickBot="1">
      <c r="A63" s="22" t="s">
        <v>5996</v>
      </c>
      <c r="B63" s="23">
        <v>8</v>
      </c>
      <c r="C63" s="23" t="s">
        <v>5997</v>
      </c>
      <c r="D63" s="24"/>
      <c r="E63" s="24"/>
      <c r="F63" s="24"/>
      <c r="G63" s="24"/>
      <c r="H63" s="2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</row>
    <row r="64" spans="1:30" ht="15.75" thickBot="1">
      <c r="A64" s="22" t="s">
        <v>5998</v>
      </c>
      <c r="B64" s="23">
        <v>1</v>
      </c>
      <c r="C64" s="24"/>
      <c r="D64" s="24"/>
      <c r="E64" s="24"/>
      <c r="F64" s="24"/>
      <c r="G64" s="24"/>
      <c r="H64" s="2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</row>
    <row r="65" spans="1:30" ht="15.75" thickBot="1">
      <c r="A65" s="22" t="s">
        <v>5999</v>
      </c>
      <c r="B65" s="23">
        <v>8</v>
      </c>
      <c r="C65" s="24"/>
      <c r="D65" s="24"/>
      <c r="E65" s="24"/>
      <c r="F65" s="24"/>
      <c r="G65" s="24"/>
      <c r="H65" s="2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</row>
    <row r="66" spans="1:30" ht="15.75" thickBot="1">
      <c r="A66" s="22" t="s">
        <v>6000</v>
      </c>
      <c r="B66" s="23">
        <v>6</v>
      </c>
      <c r="C66" s="24"/>
      <c r="D66" s="24"/>
      <c r="E66" s="24"/>
      <c r="F66" s="24"/>
      <c r="G66" s="24"/>
      <c r="H66" s="24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</row>
    <row r="67" spans="1:30" ht="15.75" thickBot="1">
      <c r="A67" s="22" t="s">
        <v>6001</v>
      </c>
      <c r="B67" s="23">
        <v>8</v>
      </c>
      <c r="C67" s="24"/>
      <c r="D67" s="24"/>
      <c r="E67" s="24"/>
      <c r="F67" s="24"/>
      <c r="G67" s="24"/>
      <c r="H67" s="24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</row>
    <row r="68" spans="1:30" ht="15.75" thickBot="1">
      <c r="A68" s="22" t="s">
        <v>6002</v>
      </c>
      <c r="B68" s="23">
        <v>6</v>
      </c>
      <c r="C68" s="24"/>
      <c r="D68" s="24"/>
      <c r="E68" s="24"/>
      <c r="F68" s="24"/>
      <c r="G68" s="24"/>
      <c r="H68" s="2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</row>
    <row r="69" spans="1:30" ht="15.75" thickBot="1">
      <c r="A69" s="22" t="s">
        <v>6003</v>
      </c>
      <c r="B69" s="23">
        <v>16</v>
      </c>
      <c r="C69" s="24"/>
      <c r="D69" s="24"/>
      <c r="E69" s="24"/>
      <c r="F69" s="24"/>
      <c r="G69" s="24"/>
      <c r="H69" s="2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</row>
    <row r="70" spans="1:30" ht="15.75" thickBot="1">
      <c r="A70" s="22" t="s">
        <v>6004</v>
      </c>
      <c r="B70" s="23">
        <v>7</v>
      </c>
      <c r="C70" s="23" t="s">
        <v>6005</v>
      </c>
      <c r="D70" s="24"/>
      <c r="E70" s="24"/>
      <c r="F70" s="24"/>
      <c r="G70" s="24"/>
      <c r="H70" s="2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</row>
    <row r="71" spans="1:30" ht="15.75" thickBot="1">
      <c r="A71" s="22" t="s">
        <v>6006</v>
      </c>
      <c r="B71" s="23">
        <v>5</v>
      </c>
      <c r="C71" s="23" t="s">
        <v>6007</v>
      </c>
      <c r="D71" s="24"/>
      <c r="E71" s="24"/>
      <c r="F71" s="24"/>
      <c r="G71" s="24"/>
      <c r="H71" s="2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</row>
    <row r="72" spans="1:30" ht="15.75" thickBot="1">
      <c r="A72" s="22" t="s">
        <v>6008</v>
      </c>
      <c r="B72" s="23">
        <v>3</v>
      </c>
      <c r="C72" s="23" t="s">
        <v>6009</v>
      </c>
      <c r="D72" s="24"/>
      <c r="E72" s="24"/>
      <c r="F72" s="24"/>
      <c r="G72" s="24"/>
      <c r="H72" s="2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</row>
    <row r="73" spans="1:30" ht="15.75" thickBot="1">
      <c r="A73" s="22" t="s">
        <v>6010</v>
      </c>
      <c r="B73" s="23">
        <v>1</v>
      </c>
      <c r="C73" s="23" t="s">
        <v>6011</v>
      </c>
      <c r="D73" s="24"/>
      <c r="E73" s="24"/>
      <c r="F73" s="24"/>
      <c r="G73" s="24"/>
      <c r="H73" s="2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</row>
    <row r="74" spans="1:30" ht="39.75" thickBot="1">
      <c r="A74" s="22" t="s">
        <v>6012</v>
      </c>
      <c r="B74" s="23">
        <v>0</v>
      </c>
      <c r="C74" s="23" t="s">
        <v>6013</v>
      </c>
      <c r="D74" s="24"/>
      <c r="E74" s="24"/>
      <c r="F74" s="24"/>
      <c r="G74" s="24" t="s">
        <v>6014</v>
      </c>
      <c r="H74" s="24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</row>
    <row r="75" spans="1:30" ht="27" thickBot="1">
      <c r="A75" s="22" t="s">
        <v>6015</v>
      </c>
      <c r="B75" s="23">
        <v>8</v>
      </c>
      <c r="C75" s="23" t="s">
        <v>6016</v>
      </c>
      <c r="D75" s="24"/>
      <c r="E75" s="24"/>
      <c r="F75" s="24"/>
      <c r="G75" s="24"/>
      <c r="H75" s="24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</row>
    <row r="76" spans="1:30" ht="15.75" thickBot="1">
      <c r="A76" s="22" t="s">
        <v>6017</v>
      </c>
      <c r="B76" s="23">
        <v>3</v>
      </c>
      <c r="C76" s="23">
        <v>3063958</v>
      </c>
      <c r="D76" s="24"/>
      <c r="E76" s="24"/>
      <c r="F76" s="24"/>
      <c r="G76" s="24"/>
      <c r="H76" s="2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</row>
    <row r="77" spans="1:30" ht="27" thickBot="1">
      <c r="A77" s="22" t="s">
        <v>6018</v>
      </c>
      <c r="B77" s="23">
        <v>6</v>
      </c>
      <c r="C77" s="23" t="s">
        <v>6019</v>
      </c>
      <c r="D77" s="24"/>
      <c r="E77" s="24"/>
      <c r="F77" s="24"/>
      <c r="G77" s="24"/>
      <c r="H77" s="2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</row>
    <row r="78" spans="1:30" ht="27" thickBot="1">
      <c r="A78" s="22" t="s">
        <v>6020</v>
      </c>
      <c r="B78" s="23">
        <v>11</v>
      </c>
      <c r="C78" s="23" t="s">
        <v>6021</v>
      </c>
      <c r="D78" s="24"/>
      <c r="E78" s="24"/>
      <c r="F78" s="24"/>
      <c r="G78" s="24"/>
      <c r="H78" s="2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</row>
    <row r="79" spans="1:30" ht="27" thickBot="1">
      <c r="A79" s="22" t="s">
        <v>6022</v>
      </c>
      <c r="B79" s="23">
        <v>4</v>
      </c>
      <c r="C79" s="23" t="s">
        <v>6023</v>
      </c>
      <c r="D79" s="24"/>
      <c r="E79" s="24"/>
      <c r="F79" s="24"/>
      <c r="G79" s="24"/>
      <c r="H79" s="2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</row>
    <row r="80" spans="1:30" ht="27" thickBot="1">
      <c r="A80" s="22" t="s">
        <v>6024</v>
      </c>
      <c r="B80" s="23">
        <v>0</v>
      </c>
      <c r="C80" s="23" t="s">
        <v>6025</v>
      </c>
      <c r="D80" s="24"/>
      <c r="E80" s="24"/>
      <c r="F80" s="24"/>
      <c r="G80" s="24"/>
      <c r="H80" s="24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</row>
    <row r="81" spans="1:30" ht="15.75" thickBot="1">
      <c r="A81" s="22" t="s">
        <v>6026</v>
      </c>
      <c r="B81" s="23">
        <v>0</v>
      </c>
      <c r="C81" s="24"/>
      <c r="D81" s="24"/>
      <c r="E81" s="24"/>
      <c r="F81" s="24"/>
      <c r="G81" s="24"/>
      <c r="H81" s="2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</row>
    <row r="82" spans="1:30" ht="15.75" thickBot="1">
      <c r="A82" s="24" t="s">
        <v>6027</v>
      </c>
      <c r="B82" s="23">
        <v>11</v>
      </c>
      <c r="C82" s="23" t="s">
        <v>6028</v>
      </c>
      <c r="D82" s="24"/>
      <c r="E82" s="24"/>
      <c r="F82" s="24"/>
      <c r="G82" s="24"/>
      <c r="H82" s="2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</row>
    <row r="83" spans="1:30" ht="15.75" thickBot="1">
      <c r="A83" s="22" t="s">
        <v>6029</v>
      </c>
      <c r="B83" s="23">
        <v>7</v>
      </c>
      <c r="C83" s="23" t="s">
        <v>6030</v>
      </c>
      <c r="D83" s="24"/>
      <c r="E83" s="24"/>
      <c r="F83" s="24"/>
      <c r="G83" s="24"/>
      <c r="H83" s="2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</row>
    <row r="84" spans="1:30" ht="27" thickBot="1">
      <c r="A84" s="22" t="s">
        <v>6031</v>
      </c>
      <c r="B84" s="23">
        <v>6</v>
      </c>
      <c r="C84" s="24"/>
      <c r="D84" s="24"/>
      <c r="E84" s="24"/>
      <c r="F84" s="24"/>
      <c r="G84" s="24"/>
      <c r="H84" s="2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</row>
    <row r="85" spans="1:30" ht="15.75" thickBot="1">
      <c r="A85" s="24"/>
      <c r="B85" s="24"/>
      <c r="C85" s="24"/>
      <c r="D85" s="24"/>
      <c r="E85" s="24"/>
      <c r="F85" s="24"/>
      <c r="G85" s="24"/>
      <c r="H85" s="2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</row>
    <row r="86" spans="1:30" ht="15.75" thickBot="1">
      <c r="A86" s="22"/>
      <c r="B86" s="24"/>
      <c r="C86" s="24"/>
      <c r="D86" s="24"/>
      <c r="E86" s="24"/>
      <c r="F86" s="24"/>
      <c r="G86" s="24"/>
      <c r="H86" s="2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</row>
    <row r="87" spans="1:30" ht="15.75" thickBot="1">
      <c r="A87" s="22"/>
      <c r="B87" s="24"/>
      <c r="C87" s="24"/>
      <c r="D87" s="24"/>
      <c r="E87" s="24"/>
      <c r="F87" s="24"/>
      <c r="G87" s="24"/>
      <c r="H87" s="2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</row>
    <row r="88" spans="1:30" ht="15.75" thickBot="1">
      <c r="A88" s="22"/>
      <c r="B88" s="24"/>
      <c r="C88" s="24"/>
      <c r="D88" s="24"/>
      <c r="E88" s="24"/>
      <c r="F88" s="24"/>
      <c r="G88" s="24"/>
      <c r="H88" s="2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</row>
    <row r="89" spans="1:30" ht="15.75" thickBot="1">
      <c r="A89" s="22"/>
      <c r="B89" s="24"/>
      <c r="C89" s="24"/>
      <c r="D89" s="24"/>
      <c r="E89" s="24"/>
      <c r="F89" s="24"/>
      <c r="G89" s="24"/>
      <c r="H89" s="2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</row>
    <row r="90" spans="1:30" ht="15.75" thickBo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</row>
    <row r="91" spans="1:30" ht="15.75" thickBo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</row>
    <row r="92" spans="1:30" ht="15.75" thickBo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</row>
    <row r="93" spans="1:30" ht="15.75" thickBo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</row>
    <row r="94" spans="1:30" ht="15.75" thickBo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</row>
    <row r="95" spans="1:30" ht="15.75" thickBo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</row>
    <row r="96" spans="1:30" ht="15.75" thickBo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</row>
    <row r="97" spans="1:30" ht="15.75" thickBo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</row>
    <row r="98" spans="1:30" ht="15.75" thickBo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</row>
    <row r="99" spans="1:30" ht="15.75" thickBo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</row>
    <row r="100" spans="1:30" ht="15.75" thickBo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</row>
    <row r="101" spans="1:30" ht="15.75" thickBo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</row>
    <row r="102" spans="1:30" ht="15.75" thickBo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</row>
    <row r="103" spans="1:30" ht="15.75" thickBo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</row>
    <row r="104" spans="1:30" ht="15.75" thickBo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</row>
    <row r="105" spans="1:30" ht="15.75" thickBo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</row>
    <row r="106" spans="1:30" ht="15.75" thickBo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</row>
    <row r="107" spans="1:30" ht="15.75" thickBo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</row>
    <row r="108" spans="1:30" ht="15.75" thickBo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</row>
    <row r="109" spans="1:30" ht="15.75" thickBo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</row>
    <row r="110" spans="1:30" ht="15.75" thickBo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</row>
    <row r="111" spans="1:30" ht="15.75" thickBo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</row>
    <row r="112" spans="1:30" ht="15.75" thickBo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</row>
    <row r="113" spans="1:30" ht="15.75" thickBo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</row>
    <row r="114" spans="1:30" ht="15.75" thickBo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</row>
    <row r="115" spans="1:30" ht="15.75" thickBo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</row>
    <row r="116" spans="1:30" ht="15.75" thickBo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</row>
    <row r="117" spans="1:30" ht="15.75" thickBo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</row>
    <row r="118" spans="1:30" ht="15.75" thickBo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</row>
    <row r="119" spans="1:30" ht="15.75" thickBo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</row>
    <row r="120" spans="1:30" ht="15.75" thickBo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</row>
    <row r="121" spans="1:30" ht="15.75" thickBo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</row>
    <row r="122" spans="1:30" ht="15.75" thickBo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</row>
    <row r="123" spans="1:30" ht="15.75" thickBo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</row>
    <row r="124" spans="1:30" ht="15.75" thickBo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</row>
    <row r="125" spans="1:30" ht="15.75" thickBo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</row>
    <row r="126" spans="1:30" ht="15.75" thickBo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</row>
    <row r="127" spans="1:30" ht="15.75" thickBo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</row>
  </sheetData>
  <mergeCells count="1">
    <mergeCell ref="A1:E2"/>
  </mergeCells>
  <conditionalFormatting sqref="F47">
    <cfRule type="duplicateValues" dxfId="1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971"/>
  <sheetViews>
    <sheetView topLeftCell="A19" workbookViewId="0">
      <selection activeCell="H19" sqref="H1:H1048576"/>
    </sheetView>
  </sheetViews>
  <sheetFormatPr defaultRowHeight="15"/>
  <cols>
    <col min="1" max="5" width="11.28515625" customWidth="1"/>
    <col min="6" max="6" width="14.85546875" customWidth="1"/>
    <col min="7" max="7" width="14.42578125" customWidth="1"/>
    <col min="8" max="8" width="14.140625" customWidth="1"/>
    <col min="9" max="9" width="12.28515625" customWidth="1"/>
    <col min="10" max="52" width="11.28515625" customWidth="1"/>
  </cols>
  <sheetData>
    <row r="1" spans="1:16" ht="54.75" thickBot="1">
      <c r="A1" s="48" t="s">
        <v>6033</v>
      </c>
      <c r="B1" s="48" t="s">
        <v>6034</v>
      </c>
      <c r="C1" s="48" t="s">
        <v>6035</v>
      </c>
      <c r="D1" s="48" t="s">
        <v>6036</v>
      </c>
      <c r="E1" s="48" t="s">
        <v>6037</v>
      </c>
      <c r="F1" s="48" t="s">
        <v>6038</v>
      </c>
      <c r="G1" s="48" t="s">
        <v>4734</v>
      </c>
      <c r="H1" s="48" t="s">
        <v>6039</v>
      </c>
      <c r="I1" s="48" t="s">
        <v>6437</v>
      </c>
      <c r="J1" s="48" t="s">
        <v>6040</v>
      </c>
      <c r="K1" s="48" t="s">
        <v>6041</v>
      </c>
      <c r="L1" s="48" t="s">
        <v>6042</v>
      </c>
      <c r="M1" s="48" t="s">
        <v>6043</v>
      </c>
      <c r="N1" s="48" t="s">
        <v>6044</v>
      </c>
      <c r="P1" s="49"/>
    </row>
    <row r="2" spans="1:16" ht="39" thickBot="1">
      <c r="A2" s="49">
        <v>12908432</v>
      </c>
      <c r="B2" s="50" t="s">
        <v>6045</v>
      </c>
      <c r="C2" s="51" t="s">
        <v>6046</v>
      </c>
      <c r="D2" s="49" t="s">
        <v>6047</v>
      </c>
      <c r="E2" s="49" t="s">
        <v>6048</v>
      </c>
      <c r="F2" s="49" t="s">
        <v>6049</v>
      </c>
      <c r="G2" s="52" t="s">
        <v>6050</v>
      </c>
      <c r="H2" s="49" t="s">
        <v>5295</v>
      </c>
      <c r="I2" s="64" t="s">
        <v>6436</v>
      </c>
      <c r="J2" s="49" t="s">
        <v>6051</v>
      </c>
      <c r="K2" s="53" t="s">
        <v>6052</v>
      </c>
      <c r="L2" s="53" t="s">
        <v>6053</v>
      </c>
      <c r="M2" s="53">
        <v>108</v>
      </c>
      <c r="N2" s="49" t="s">
        <v>6032</v>
      </c>
    </row>
    <row r="3" spans="1:16" ht="39" thickBot="1">
      <c r="A3" s="49">
        <v>12908480</v>
      </c>
      <c r="B3" s="50" t="s">
        <v>6054</v>
      </c>
      <c r="C3" s="51" t="s">
        <v>6055</v>
      </c>
      <c r="D3" s="49" t="s">
        <v>6056</v>
      </c>
      <c r="E3" s="49" t="s">
        <v>6057</v>
      </c>
      <c r="F3" s="49" t="s">
        <v>6058</v>
      </c>
      <c r="G3" s="52" t="s">
        <v>6050</v>
      </c>
      <c r="H3" s="49" t="s">
        <v>6059</v>
      </c>
      <c r="I3" s="64" t="s">
        <v>6438</v>
      </c>
      <c r="J3" s="49" t="s">
        <v>6060</v>
      </c>
      <c r="K3" s="53" t="s">
        <v>6061</v>
      </c>
      <c r="L3" s="53" t="s">
        <v>6062</v>
      </c>
      <c r="M3" s="53">
        <v>100</v>
      </c>
      <c r="N3" s="54"/>
    </row>
    <row r="4" spans="1:16" ht="39" thickBot="1">
      <c r="A4" s="49">
        <v>12355802</v>
      </c>
      <c r="B4" s="50" t="s">
        <v>6063</v>
      </c>
      <c r="C4" s="51" t="s">
        <v>6064</v>
      </c>
      <c r="D4" s="49" t="s">
        <v>6065</v>
      </c>
      <c r="E4" s="49" t="s">
        <v>6066</v>
      </c>
      <c r="F4" s="49" t="s">
        <v>6067</v>
      </c>
      <c r="G4" s="55" t="s">
        <v>6068</v>
      </c>
      <c r="H4" s="49" t="s">
        <v>5278</v>
      </c>
      <c r="I4" s="49"/>
      <c r="J4" s="49" t="s">
        <v>6069</v>
      </c>
      <c r="K4" s="53" t="s">
        <v>6070</v>
      </c>
      <c r="L4" s="53" t="s">
        <v>6071</v>
      </c>
      <c r="M4" s="53">
        <v>95</v>
      </c>
      <c r="N4" s="54"/>
    </row>
    <row r="5" spans="1:16" ht="39" thickBot="1">
      <c r="A5" s="49">
        <v>13020765</v>
      </c>
      <c r="B5" s="50" t="s">
        <v>6072</v>
      </c>
      <c r="C5" s="51" t="s">
        <v>6073</v>
      </c>
      <c r="D5" s="49" t="s">
        <v>6074</v>
      </c>
      <c r="E5" s="49" t="s">
        <v>6075</v>
      </c>
      <c r="F5" s="49" t="s">
        <v>6076</v>
      </c>
      <c r="G5" s="52" t="s">
        <v>6050</v>
      </c>
      <c r="H5" s="49" t="s">
        <v>5289</v>
      </c>
      <c r="I5" s="49"/>
      <c r="J5" s="49" t="s">
        <v>6077</v>
      </c>
      <c r="K5" s="53" t="s">
        <v>6078</v>
      </c>
      <c r="L5" s="53" t="s">
        <v>6079</v>
      </c>
      <c r="M5" s="53">
        <v>153</v>
      </c>
      <c r="N5" s="54"/>
    </row>
    <row r="6" spans="1:16" ht="51.75" thickBot="1">
      <c r="A6" s="49">
        <v>12355815</v>
      </c>
      <c r="B6" s="50" t="s">
        <v>6080</v>
      </c>
      <c r="C6" s="51" t="s">
        <v>6081</v>
      </c>
      <c r="D6" s="49" t="s">
        <v>6082</v>
      </c>
      <c r="E6" s="49" t="s">
        <v>6083</v>
      </c>
      <c r="F6" s="49" t="s">
        <v>6084</v>
      </c>
      <c r="G6" s="56" t="s">
        <v>6085</v>
      </c>
      <c r="H6" s="49" t="s">
        <v>6086</v>
      </c>
      <c r="I6" s="49"/>
      <c r="J6" s="49" t="s">
        <v>6087</v>
      </c>
      <c r="K6" s="53" t="s">
        <v>6088</v>
      </c>
      <c r="L6" s="53" t="s">
        <v>6089</v>
      </c>
      <c r="M6" s="53">
        <v>132</v>
      </c>
      <c r="N6" s="54"/>
    </row>
    <row r="7" spans="1:16" ht="51.75" thickBot="1">
      <c r="A7" s="49">
        <v>13021709</v>
      </c>
      <c r="B7" s="50" t="s">
        <v>6090</v>
      </c>
      <c r="C7" s="51" t="s">
        <v>6091</v>
      </c>
      <c r="D7" s="49" t="s">
        <v>6092</v>
      </c>
      <c r="E7" s="49" t="s">
        <v>6083</v>
      </c>
      <c r="F7" s="49" t="s">
        <v>6093</v>
      </c>
      <c r="G7" s="52" t="s">
        <v>6050</v>
      </c>
      <c r="H7" s="49" t="s">
        <v>6094</v>
      </c>
      <c r="I7" s="64" t="s">
        <v>6439</v>
      </c>
      <c r="J7" s="49" t="s">
        <v>6095</v>
      </c>
      <c r="K7" s="53" t="s">
        <v>6096</v>
      </c>
      <c r="L7" s="53" t="s">
        <v>6097</v>
      </c>
      <c r="M7" s="53">
        <v>101</v>
      </c>
      <c r="N7" s="54"/>
    </row>
    <row r="8" spans="1:16" ht="39" thickBot="1">
      <c r="A8" s="49">
        <v>12356497</v>
      </c>
      <c r="B8" s="50" t="s">
        <v>6098</v>
      </c>
      <c r="C8" s="51" t="s">
        <v>6099</v>
      </c>
      <c r="D8" s="49" t="s">
        <v>6100</v>
      </c>
      <c r="E8" s="49" t="s">
        <v>6101</v>
      </c>
      <c r="F8" s="49" t="s">
        <v>6102</v>
      </c>
      <c r="G8" s="55" t="s">
        <v>6068</v>
      </c>
      <c r="H8" s="49" t="s">
        <v>6103</v>
      </c>
      <c r="I8" s="49"/>
      <c r="J8" s="49" t="s">
        <v>6104</v>
      </c>
      <c r="K8" s="53" t="s">
        <v>6105</v>
      </c>
      <c r="L8" s="53" t="s">
        <v>6106</v>
      </c>
      <c r="M8" s="53">
        <v>104</v>
      </c>
      <c r="N8" s="54"/>
    </row>
    <row r="9" spans="1:16" ht="39" thickBot="1">
      <c r="A9" s="49">
        <v>12908525</v>
      </c>
      <c r="B9" s="50" t="s">
        <v>6107</v>
      </c>
      <c r="C9" s="51" t="s">
        <v>6108</v>
      </c>
      <c r="D9" s="49" t="s">
        <v>6109</v>
      </c>
      <c r="E9" s="49" t="s">
        <v>6101</v>
      </c>
      <c r="F9" s="49" t="s">
        <v>6110</v>
      </c>
      <c r="G9" s="52" t="s">
        <v>6050</v>
      </c>
      <c r="H9" s="49" t="s">
        <v>5429</v>
      </c>
      <c r="I9" s="64" t="s">
        <v>6440</v>
      </c>
      <c r="J9" s="49" t="s">
        <v>6111</v>
      </c>
      <c r="K9" s="53" t="s">
        <v>6112</v>
      </c>
      <c r="L9" s="53" t="s">
        <v>6113</v>
      </c>
      <c r="M9" s="53">
        <v>98</v>
      </c>
      <c r="N9" s="54"/>
    </row>
    <row r="10" spans="1:16" ht="39" thickBot="1">
      <c r="A10" s="49">
        <v>12355816</v>
      </c>
      <c r="B10" s="50" t="s">
        <v>6114</v>
      </c>
      <c r="C10" s="51" t="s">
        <v>6108</v>
      </c>
      <c r="D10" s="49" t="s">
        <v>6115</v>
      </c>
      <c r="E10" s="49" t="s">
        <v>6101</v>
      </c>
      <c r="F10" s="49" t="s">
        <v>6110</v>
      </c>
      <c r="G10" s="56" t="s">
        <v>6085</v>
      </c>
      <c r="H10" s="49" t="s">
        <v>5300</v>
      </c>
      <c r="I10" s="49"/>
      <c r="J10" s="49" t="s">
        <v>6116</v>
      </c>
      <c r="K10" s="53" t="s">
        <v>6112</v>
      </c>
      <c r="L10" s="53" t="s">
        <v>6113</v>
      </c>
      <c r="M10" s="53">
        <v>98</v>
      </c>
      <c r="N10" s="54"/>
    </row>
    <row r="11" spans="1:16" ht="39" thickBot="1">
      <c r="A11" s="49">
        <v>12908615</v>
      </c>
      <c r="B11" s="50" t="s">
        <v>6117</v>
      </c>
      <c r="C11" s="51" t="s">
        <v>6118</v>
      </c>
      <c r="D11" s="49" t="s">
        <v>6119</v>
      </c>
      <c r="E11" s="49" t="s">
        <v>6120</v>
      </c>
      <c r="F11" s="49" t="s">
        <v>6121</v>
      </c>
      <c r="G11" s="52" t="s">
        <v>6050</v>
      </c>
      <c r="H11" s="49" t="s">
        <v>6122</v>
      </c>
      <c r="I11" s="64" t="s">
        <v>6441</v>
      </c>
      <c r="J11" s="49" t="s">
        <v>6123</v>
      </c>
      <c r="K11" s="53" t="s">
        <v>6124</v>
      </c>
      <c r="L11" s="53" t="s">
        <v>6125</v>
      </c>
      <c r="M11" s="53">
        <v>114</v>
      </c>
      <c r="N11" s="54"/>
    </row>
    <row r="12" spans="1:16" ht="39" thickBot="1">
      <c r="A12" s="49">
        <v>12908523</v>
      </c>
      <c r="B12" s="50" t="s">
        <v>6126</v>
      </c>
      <c r="C12" s="51" t="s">
        <v>6127</v>
      </c>
      <c r="D12" s="49" t="s">
        <v>6128</v>
      </c>
      <c r="E12" s="49" t="s">
        <v>6120</v>
      </c>
      <c r="F12" s="49" t="s">
        <v>6129</v>
      </c>
      <c r="G12" s="52" t="s">
        <v>6050</v>
      </c>
      <c r="H12" s="49" t="s">
        <v>6130</v>
      </c>
      <c r="I12" s="64" t="s">
        <v>6442</v>
      </c>
      <c r="J12" s="49" t="s">
        <v>6131</v>
      </c>
      <c r="K12" s="53" t="s">
        <v>6132</v>
      </c>
      <c r="L12" s="53" t="s">
        <v>6133</v>
      </c>
      <c r="M12" s="53">
        <v>105</v>
      </c>
      <c r="N12" s="54"/>
    </row>
    <row r="13" spans="1:16" ht="39" thickBot="1">
      <c r="A13" s="49">
        <v>12907774</v>
      </c>
      <c r="B13" s="50" t="s">
        <v>6134</v>
      </c>
      <c r="C13" s="51" t="s">
        <v>6135</v>
      </c>
      <c r="D13" s="49" t="s">
        <v>6136</v>
      </c>
      <c r="E13" s="49" t="s">
        <v>6120</v>
      </c>
      <c r="F13" s="49" t="s">
        <v>6137</v>
      </c>
      <c r="G13" s="57" t="s">
        <v>6050</v>
      </c>
      <c r="H13" s="49" t="s">
        <v>5296</v>
      </c>
      <c r="I13" s="64" t="s">
        <v>6443</v>
      </c>
      <c r="J13" s="49" t="s">
        <v>6138</v>
      </c>
      <c r="K13" s="53" t="s">
        <v>6139</v>
      </c>
      <c r="L13" s="53" t="s">
        <v>6140</v>
      </c>
      <c r="M13" s="53">
        <v>144</v>
      </c>
      <c r="N13" s="49" t="s">
        <v>6032</v>
      </c>
    </row>
    <row r="14" spans="1:16" ht="39" thickBot="1">
      <c r="A14" s="49">
        <v>12658439</v>
      </c>
      <c r="B14" s="50" t="s">
        <v>6141</v>
      </c>
      <c r="C14" s="51" t="s">
        <v>6142</v>
      </c>
      <c r="D14" s="49" t="s">
        <v>6143</v>
      </c>
      <c r="E14" s="49" t="s">
        <v>6120</v>
      </c>
      <c r="F14" s="49" t="s">
        <v>6144</v>
      </c>
      <c r="G14" s="58" t="s">
        <v>6145</v>
      </c>
      <c r="H14" s="49" t="s">
        <v>5273</v>
      </c>
      <c r="I14" s="64" t="s">
        <v>6444</v>
      </c>
      <c r="J14" s="49" t="s">
        <v>6146</v>
      </c>
      <c r="K14" s="53" t="s">
        <v>6147</v>
      </c>
      <c r="L14" s="53" t="s">
        <v>6148</v>
      </c>
      <c r="M14" s="53">
        <v>171</v>
      </c>
      <c r="N14" s="54"/>
    </row>
    <row r="15" spans="1:16" ht="39" thickBot="1">
      <c r="A15" s="49">
        <v>12908559</v>
      </c>
      <c r="B15" s="50" t="s">
        <v>6149</v>
      </c>
      <c r="C15" s="51" t="s">
        <v>6150</v>
      </c>
      <c r="D15" s="49" t="s">
        <v>6151</v>
      </c>
      <c r="E15" s="49" t="s">
        <v>6152</v>
      </c>
      <c r="F15" s="49" t="s">
        <v>6153</v>
      </c>
      <c r="G15" s="52" t="s">
        <v>6050</v>
      </c>
      <c r="H15" s="49" t="s">
        <v>3605</v>
      </c>
      <c r="I15" s="64" t="s">
        <v>5855</v>
      </c>
      <c r="J15" s="49" t="s">
        <v>6154</v>
      </c>
      <c r="K15" s="53" t="s">
        <v>6155</v>
      </c>
      <c r="L15" s="53" t="s">
        <v>6156</v>
      </c>
      <c r="M15" s="53">
        <v>178</v>
      </c>
      <c r="N15" s="54"/>
    </row>
    <row r="16" spans="1:16" ht="39" thickBot="1">
      <c r="A16" s="49">
        <v>12355769</v>
      </c>
      <c r="B16" s="50" t="s">
        <v>6157</v>
      </c>
      <c r="C16" s="51" t="s">
        <v>6158</v>
      </c>
      <c r="D16" s="49" t="s">
        <v>6159</v>
      </c>
      <c r="E16" s="49" t="s">
        <v>6152</v>
      </c>
      <c r="F16" s="49" t="s">
        <v>6153</v>
      </c>
      <c r="G16" s="55" t="s">
        <v>6068</v>
      </c>
      <c r="H16" s="49" t="s">
        <v>5277</v>
      </c>
      <c r="I16" s="49"/>
      <c r="J16" s="49" t="s">
        <v>6160</v>
      </c>
      <c r="K16" s="53" t="s">
        <v>6161</v>
      </c>
      <c r="L16" s="53" t="s">
        <v>6162</v>
      </c>
      <c r="M16" s="53">
        <v>933</v>
      </c>
      <c r="N16" s="54"/>
    </row>
    <row r="17" spans="1:14" ht="39" thickBot="1">
      <c r="A17" s="49">
        <v>12355770</v>
      </c>
      <c r="B17" s="50" t="s">
        <v>6163</v>
      </c>
      <c r="C17" s="51" t="s">
        <v>6164</v>
      </c>
      <c r="D17" s="49" t="s">
        <v>6165</v>
      </c>
      <c r="E17" s="49" t="s">
        <v>6152</v>
      </c>
      <c r="F17" s="49" t="s">
        <v>6166</v>
      </c>
      <c r="G17" s="55" t="s">
        <v>6068</v>
      </c>
      <c r="H17" s="49" t="s">
        <v>6167</v>
      </c>
      <c r="I17" s="49"/>
      <c r="J17" s="49" t="s">
        <v>6168</v>
      </c>
      <c r="K17" s="53" t="s">
        <v>6169</v>
      </c>
      <c r="L17" s="53" t="s">
        <v>6170</v>
      </c>
      <c r="M17" s="53">
        <v>99</v>
      </c>
      <c r="N17" s="54"/>
    </row>
    <row r="18" spans="1:14" ht="39" thickBot="1">
      <c r="A18" s="49">
        <v>12908433</v>
      </c>
      <c r="B18" s="50" t="s">
        <v>6171</v>
      </c>
      <c r="C18" s="51" t="s">
        <v>6172</v>
      </c>
      <c r="D18" s="49" t="s">
        <v>6173</v>
      </c>
      <c r="E18" s="49" t="s">
        <v>6152</v>
      </c>
      <c r="F18" s="49" t="s">
        <v>6174</v>
      </c>
      <c r="G18" s="52" t="s">
        <v>6050</v>
      </c>
      <c r="H18" s="49" t="s">
        <v>5291</v>
      </c>
      <c r="I18" s="64" t="s">
        <v>6445</v>
      </c>
      <c r="J18" s="49" t="s">
        <v>6175</v>
      </c>
      <c r="K18" s="53" t="s">
        <v>6176</v>
      </c>
      <c r="L18" s="53" t="s">
        <v>6177</v>
      </c>
      <c r="M18" s="53">
        <v>179</v>
      </c>
      <c r="N18" s="49" t="s">
        <v>6032</v>
      </c>
    </row>
    <row r="19" spans="1:14" ht="39" thickBot="1">
      <c r="A19" s="49">
        <v>13021689</v>
      </c>
      <c r="B19" s="50" t="s">
        <v>6178</v>
      </c>
      <c r="C19" s="51" t="s">
        <v>6179</v>
      </c>
      <c r="D19" s="49" t="s">
        <v>6180</v>
      </c>
      <c r="E19" s="49" t="s">
        <v>6181</v>
      </c>
      <c r="F19" s="49" t="s">
        <v>6182</v>
      </c>
      <c r="G19" s="59" t="s">
        <v>6183</v>
      </c>
      <c r="H19" s="49" t="s">
        <v>5274</v>
      </c>
      <c r="I19" s="64" t="s">
        <v>6446</v>
      </c>
      <c r="J19" s="49" t="s">
        <v>6184</v>
      </c>
      <c r="K19" s="53" t="s">
        <v>6185</v>
      </c>
      <c r="L19" s="53" t="s">
        <v>6186</v>
      </c>
      <c r="M19" s="53">
        <v>186</v>
      </c>
      <c r="N19" s="54"/>
    </row>
    <row r="20" spans="1:14" ht="39" thickBot="1">
      <c r="A20" s="49">
        <v>13021710</v>
      </c>
      <c r="B20" s="50" t="s">
        <v>6187</v>
      </c>
      <c r="C20" s="51" t="s">
        <v>6188</v>
      </c>
      <c r="D20" s="49" t="s">
        <v>6189</v>
      </c>
      <c r="E20" s="49" t="s">
        <v>6181</v>
      </c>
      <c r="F20" s="60" t="s">
        <v>6190</v>
      </c>
      <c r="G20" s="52" t="s">
        <v>6050</v>
      </c>
      <c r="H20" s="49" t="s">
        <v>5297</v>
      </c>
      <c r="I20" s="64" t="s">
        <v>6447</v>
      </c>
      <c r="J20" s="49" t="s">
        <v>6191</v>
      </c>
      <c r="K20" s="53" t="s">
        <v>6192</v>
      </c>
      <c r="L20" s="53" t="s">
        <v>6193</v>
      </c>
      <c r="M20" s="53">
        <v>946</v>
      </c>
      <c r="N20" s="54"/>
    </row>
    <row r="21" spans="1:14" ht="39" thickBot="1">
      <c r="A21" s="49">
        <v>13021848</v>
      </c>
      <c r="B21" s="50" t="s">
        <v>6194</v>
      </c>
      <c r="C21" s="51" t="s">
        <v>6195</v>
      </c>
      <c r="D21" s="49" t="s">
        <v>6196</v>
      </c>
      <c r="E21" s="49" t="s">
        <v>6181</v>
      </c>
      <c r="F21" s="61" t="s">
        <v>6197</v>
      </c>
      <c r="G21" s="52" t="s">
        <v>6050</v>
      </c>
      <c r="H21" s="49" t="s">
        <v>5288</v>
      </c>
      <c r="I21" s="64" t="s">
        <v>6448</v>
      </c>
      <c r="J21" s="49" t="s">
        <v>6198</v>
      </c>
      <c r="K21" s="53" t="s">
        <v>6199</v>
      </c>
      <c r="L21" s="53" t="s">
        <v>6200</v>
      </c>
      <c r="M21" s="53">
        <v>134</v>
      </c>
      <c r="N21" s="54"/>
    </row>
    <row r="22" spans="1:14" ht="39" thickBot="1">
      <c r="A22" s="49">
        <v>12355776</v>
      </c>
      <c r="B22" s="50" t="s">
        <v>6201</v>
      </c>
      <c r="C22" s="51" t="s">
        <v>6202</v>
      </c>
      <c r="D22" s="49" t="s">
        <v>6203</v>
      </c>
      <c r="E22" s="49" t="s">
        <v>6204</v>
      </c>
      <c r="F22" s="49" t="s">
        <v>6205</v>
      </c>
      <c r="G22" s="55" t="s">
        <v>6068</v>
      </c>
      <c r="H22" s="49" t="s">
        <v>5279</v>
      </c>
      <c r="I22" s="49"/>
      <c r="J22" s="49" t="s">
        <v>6206</v>
      </c>
      <c r="K22" s="53" t="s">
        <v>6207</v>
      </c>
      <c r="L22" s="53" t="s">
        <v>6208</v>
      </c>
      <c r="M22" s="53">
        <v>121</v>
      </c>
      <c r="N22" s="54"/>
    </row>
    <row r="23" spans="1:14" ht="39" thickBot="1">
      <c r="A23" s="49">
        <v>12908864</v>
      </c>
      <c r="B23" s="50" t="s">
        <v>6209</v>
      </c>
      <c r="C23" s="51" t="s">
        <v>6210</v>
      </c>
      <c r="D23" s="49" t="s">
        <v>6211</v>
      </c>
      <c r="E23" s="49" t="s">
        <v>6212</v>
      </c>
      <c r="F23" s="49" t="s">
        <v>6213</v>
      </c>
      <c r="G23" s="52" t="s">
        <v>6050</v>
      </c>
      <c r="H23" s="49" t="s">
        <v>5312</v>
      </c>
      <c r="I23" s="64" t="s">
        <v>6449</v>
      </c>
      <c r="J23" s="49" t="s">
        <v>6214</v>
      </c>
      <c r="K23" s="53" t="s">
        <v>6215</v>
      </c>
      <c r="L23" s="53" t="s">
        <v>6216</v>
      </c>
      <c r="M23" s="53">
        <v>143</v>
      </c>
      <c r="N23" s="54"/>
    </row>
    <row r="24" spans="1:14" ht="39" thickBot="1">
      <c r="A24" s="49">
        <v>12355810</v>
      </c>
      <c r="B24" s="50" t="s">
        <v>6217</v>
      </c>
      <c r="C24" s="51" t="s">
        <v>6210</v>
      </c>
      <c r="D24" s="49" t="s">
        <v>6218</v>
      </c>
      <c r="E24" s="49" t="s">
        <v>6212</v>
      </c>
      <c r="F24" s="49" t="s">
        <v>6213</v>
      </c>
      <c r="G24" s="56" t="s">
        <v>6085</v>
      </c>
      <c r="H24" s="49" t="s">
        <v>5313</v>
      </c>
      <c r="I24" s="49"/>
      <c r="J24" s="49" t="s">
        <v>6219</v>
      </c>
      <c r="K24" s="53" t="s">
        <v>6215</v>
      </c>
      <c r="L24" s="53" t="s">
        <v>6216</v>
      </c>
      <c r="M24" s="53">
        <v>143</v>
      </c>
      <c r="N24" s="54"/>
    </row>
    <row r="25" spans="1:14" ht="39" thickBot="1">
      <c r="A25" s="49">
        <v>12917337</v>
      </c>
      <c r="B25" s="50" t="s">
        <v>6220</v>
      </c>
      <c r="C25" s="51" t="s">
        <v>6221</v>
      </c>
      <c r="D25" s="49" t="s">
        <v>6222</v>
      </c>
      <c r="E25" s="49" t="s">
        <v>6212</v>
      </c>
      <c r="F25" s="49" t="s">
        <v>6223</v>
      </c>
      <c r="G25" s="52" t="s">
        <v>6050</v>
      </c>
      <c r="H25" s="49" t="s">
        <v>6224</v>
      </c>
      <c r="I25" s="64" t="s">
        <v>6450</v>
      </c>
      <c r="J25" s="49" t="s">
        <v>6225</v>
      </c>
      <c r="K25" s="53" t="s">
        <v>6226</v>
      </c>
      <c r="L25" s="53" t="s">
        <v>6227</v>
      </c>
      <c r="M25" s="53">
        <v>116</v>
      </c>
      <c r="N25" s="49" t="s">
        <v>6032</v>
      </c>
    </row>
    <row r="26" spans="1:14" ht="39" thickBot="1">
      <c r="A26" s="49">
        <v>12847741</v>
      </c>
      <c r="B26" s="50" t="s">
        <v>6228</v>
      </c>
      <c r="C26" s="51" t="s">
        <v>6229</v>
      </c>
      <c r="D26" s="49" t="s">
        <v>6230</v>
      </c>
      <c r="E26" s="49" t="s">
        <v>6212</v>
      </c>
      <c r="F26" s="49" t="s">
        <v>6231</v>
      </c>
      <c r="G26" s="52" t="s">
        <v>6050</v>
      </c>
      <c r="H26" s="49" t="s">
        <v>6232</v>
      </c>
      <c r="I26" s="64" t="s">
        <v>6451</v>
      </c>
      <c r="J26" s="49" t="s">
        <v>6233</v>
      </c>
      <c r="K26" s="53" t="s">
        <v>6234</v>
      </c>
      <c r="L26" s="53" t="s">
        <v>6235</v>
      </c>
      <c r="M26" s="53">
        <v>142</v>
      </c>
      <c r="N26" s="54"/>
    </row>
    <row r="27" spans="1:14" ht="51.75" thickBot="1">
      <c r="A27" s="49">
        <v>12355777</v>
      </c>
      <c r="B27" s="50" t="s">
        <v>6236</v>
      </c>
      <c r="C27" s="51" t="s">
        <v>6237</v>
      </c>
      <c r="D27" s="49" t="s">
        <v>6238</v>
      </c>
      <c r="E27" s="49" t="s">
        <v>6239</v>
      </c>
      <c r="F27" s="49" t="s">
        <v>6240</v>
      </c>
      <c r="G27" s="55" t="s">
        <v>6068</v>
      </c>
      <c r="H27" s="49" t="s">
        <v>6241</v>
      </c>
      <c r="I27" s="49"/>
      <c r="J27" s="49" t="s">
        <v>6242</v>
      </c>
      <c r="K27" s="53" t="s">
        <v>6243</v>
      </c>
      <c r="L27" s="53" t="s">
        <v>6244</v>
      </c>
      <c r="M27" s="53">
        <v>112</v>
      </c>
      <c r="N27" s="54"/>
    </row>
    <row r="28" spans="1:14" ht="39" thickBot="1">
      <c r="A28" s="49">
        <v>13021973</v>
      </c>
      <c r="B28" s="50" t="s">
        <v>6245</v>
      </c>
      <c r="C28" s="51" t="s">
        <v>6246</v>
      </c>
      <c r="D28" s="49" t="s">
        <v>6247</v>
      </c>
      <c r="E28" s="49" t="s">
        <v>2174</v>
      </c>
      <c r="F28" s="49" t="s">
        <v>6248</v>
      </c>
      <c r="G28" s="52" t="s">
        <v>6050</v>
      </c>
      <c r="H28" s="49" t="s">
        <v>5287</v>
      </c>
      <c r="I28" s="64" t="s">
        <v>6452</v>
      </c>
      <c r="J28" s="49" t="s">
        <v>6249</v>
      </c>
      <c r="K28" s="53" t="s">
        <v>6250</v>
      </c>
      <c r="L28" s="53" t="s">
        <v>6251</v>
      </c>
      <c r="M28" s="53">
        <v>103</v>
      </c>
      <c r="N28" s="54"/>
    </row>
    <row r="29" spans="1:14" ht="39" thickBot="1">
      <c r="A29" s="49">
        <v>13021154</v>
      </c>
      <c r="B29" s="50" t="s">
        <v>6252</v>
      </c>
      <c r="C29" s="51" t="s">
        <v>6253</v>
      </c>
      <c r="D29" s="49" t="s">
        <v>6254</v>
      </c>
      <c r="E29" s="49" t="s">
        <v>2174</v>
      </c>
      <c r="F29" s="49" t="s">
        <v>6255</v>
      </c>
      <c r="G29" s="52" t="s">
        <v>6050</v>
      </c>
      <c r="H29" s="49" t="s">
        <v>5298</v>
      </c>
      <c r="I29" s="64" t="s">
        <v>6453</v>
      </c>
      <c r="J29" s="49" t="s">
        <v>6256</v>
      </c>
      <c r="K29" s="53" t="s">
        <v>6257</v>
      </c>
      <c r="L29" s="53" t="s">
        <v>6258</v>
      </c>
      <c r="M29" s="53">
        <v>115</v>
      </c>
      <c r="N29" s="54"/>
    </row>
    <row r="30" spans="1:14" ht="39" thickBot="1">
      <c r="A30" s="49">
        <v>12355808</v>
      </c>
      <c r="B30" s="50" t="s">
        <v>6259</v>
      </c>
      <c r="C30" s="51" t="s">
        <v>6260</v>
      </c>
      <c r="D30" s="49" t="s">
        <v>6261</v>
      </c>
      <c r="E30" s="49" t="s">
        <v>6262</v>
      </c>
      <c r="F30" s="49" t="s">
        <v>6263</v>
      </c>
      <c r="G30" s="55" t="s">
        <v>6068</v>
      </c>
      <c r="H30" s="49" t="s">
        <v>6264</v>
      </c>
      <c r="I30" s="49"/>
      <c r="J30" s="49" t="s">
        <v>6265</v>
      </c>
      <c r="K30" s="53" t="s">
        <v>6266</v>
      </c>
      <c r="L30" s="53" t="s">
        <v>6267</v>
      </c>
      <c r="M30" s="53">
        <v>102</v>
      </c>
      <c r="N30" s="54"/>
    </row>
    <row r="31" spans="1:14" ht="51.75" thickBot="1">
      <c r="A31" s="49">
        <v>12356161</v>
      </c>
      <c r="B31" s="50" t="s">
        <v>6268</v>
      </c>
      <c r="C31" s="51" t="s">
        <v>6260</v>
      </c>
      <c r="D31" s="49" t="s">
        <v>6269</v>
      </c>
      <c r="E31" s="49" t="s">
        <v>6262</v>
      </c>
      <c r="F31" s="49" t="s">
        <v>6263</v>
      </c>
      <c r="G31" s="62" t="s">
        <v>6270</v>
      </c>
      <c r="H31" s="49" t="s">
        <v>6271</v>
      </c>
      <c r="I31" s="49"/>
      <c r="J31" s="49" t="s">
        <v>6272</v>
      </c>
      <c r="K31" s="53" t="s">
        <v>6266</v>
      </c>
      <c r="L31" s="53" t="s">
        <v>6267</v>
      </c>
      <c r="M31" s="53">
        <v>102</v>
      </c>
      <c r="N31" s="54"/>
    </row>
    <row r="32" spans="1:14" ht="39" thickBot="1">
      <c r="A32" s="49">
        <v>17076091</v>
      </c>
      <c r="B32" s="50" t="s">
        <v>6273</v>
      </c>
      <c r="C32" s="51" t="s">
        <v>6274</v>
      </c>
      <c r="D32" s="49" t="s">
        <v>6275</v>
      </c>
      <c r="E32" s="49" t="s">
        <v>6262</v>
      </c>
      <c r="F32" s="49" t="s">
        <v>6276</v>
      </c>
      <c r="G32" s="58" t="s">
        <v>6277</v>
      </c>
      <c r="H32" s="49" t="s">
        <v>5272</v>
      </c>
      <c r="I32" s="64" t="s">
        <v>6454</v>
      </c>
      <c r="J32" s="49" t="s">
        <v>6278</v>
      </c>
      <c r="K32" s="53" t="s">
        <v>6279</v>
      </c>
      <c r="L32" s="53" t="s">
        <v>6280</v>
      </c>
      <c r="M32" s="53">
        <v>178</v>
      </c>
      <c r="N32" s="54"/>
    </row>
    <row r="33" spans="1:14" ht="39" thickBot="1">
      <c r="A33" s="49">
        <v>12917476</v>
      </c>
      <c r="B33" s="50" t="s">
        <v>6281</v>
      </c>
      <c r="C33" s="51" t="s">
        <v>6282</v>
      </c>
      <c r="D33" s="49" t="s">
        <v>6283</v>
      </c>
      <c r="E33" s="49" t="s">
        <v>1054</v>
      </c>
      <c r="F33" s="49" t="s">
        <v>6284</v>
      </c>
      <c r="G33" s="52" t="s">
        <v>6050</v>
      </c>
      <c r="H33" s="49" t="s">
        <v>5311</v>
      </c>
      <c r="I33" s="64" t="s">
        <v>6455</v>
      </c>
      <c r="J33" s="49" t="s">
        <v>6285</v>
      </c>
      <c r="K33" s="53" t="s">
        <v>6286</v>
      </c>
      <c r="L33" s="53" t="s">
        <v>6287</v>
      </c>
      <c r="M33" s="53">
        <v>194</v>
      </c>
      <c r="N33" s="54"/>
    </row>
    <row r="34" spans="1:14" ht="39" thickBot="1">
      <c r="A34" s="49">
        <v>12355771</v>
      </c>
      <c r="B34" s="50" t="s">
        <v>6288</v>
      </c>
      <c r="C34" s="51" t="s">
        <v>6282</v>
      </c>
      <c r="D34" s="49" t="s">
        <v>6289</v>
      </c>
      <c r="E34" s="49" t="s">
        <v>1054</v>
      </c>
      <c r="F34" s="49" t="s">
        <v>6284</v>
      </c>
      <c r="G34" s="55" t="s">
        <v>6068</v>
      </c>
      <c r="H34" s="49" t="s">
        <v>5797</v>
      </c>
      <c r="I34" s="49"/>
      <c r="J34" s="49" t="s">
        <v>6290</v>
      </c>
      <c r="K34" s="53" t="s">
        <v>6286</v>
      </c>
      <c r="L34" s="53" t="s">
        <v>6287</v>
      </c>
      <c r="M34" s="53">
        <v>194</v>
      </c>
      <c r="N34" s="54"/>
    </row>
    <row r="35" spans="1:14" ht="39" thickBot="1">
      <c r="A35" s="49">
        <v>12865094</v>
      </c>
      <c r="B35" s="50" t="s">
        <v>6291</v>
      </c>
      <c r="C35" s="51" t="s">
        <v>6292</v>
      </c>
      <c r="D35" s="49" t="s">
        <v>6293</v>
      </c>
      <c r="E35" s="49" t="s">
        <v>6294</v>
      </c>
      <c r="F35" s="49" t="s">
        <v>6295</v>
      </c>
      <c r="G35" s="52" t="s">
        <v>6050</v>
      </c>
      <c r="H35" s="49" t="s">
        <v>6296</v>
      </c>
      <c r="I35" s="64" t="s">
        <v>6456</v>
      </c>
      <c r="J35" s="49" t="s">
        <v>6297</v>
      </c>
      <c r="K35" s="53" t="s">
        <v>6298</v>
      </c>
      <c r="L35" s="53" t="s">
        <v>6299</v>
      </c>
      <c r="M35" s="53">
        <v>176</v>
      </c>
      <c r="N35" s="54"/>
    </row>
    <row r="36" spans="1:14" ht="39" thickBot="1">
      <c r="A36" s="49">
        <v>13064561</v>
      </c>
      <c r="B36" s="50" t="s">
        <v>6300</v>
      </c>
      <c r="C36" s="51" t="s">
        <v>6301</v>
      </c>
      <c r="D36" s="49" t="s">
        <v>6302</v>
      </c>
      <c r="E36" s="49" t="s">
        <v>6303</v>
      </c>
      <c r="F36" s="49" t="s">
        <v>6304</v>
      </c>
      <c r="G36" s="52" t="s">
        <v>6305</v>
      </c>
      <c r="H36" s="49" t="s">
        <v>6306</v>
      </c>
      <c r="I36" s="64" t="s">
        <v>6457</v>
      </c>
      <c r="J36" s="49" t="s">
        <v>6307</v>
      </c>
      <c r="K36" s="53" t="s">
        <v>6308</v>
      </c>
      <c r="L36" s="53" t="s">
        <v>6309</v>
      </c>
      <c r="M36" s="53">
        <v>141</v>
      </c>
      <c r="N36" s="54"/>
    </row>
    <row r="37" spans="1:14" ht="39" thickBot="1">
      <c r="A37" s="49">
        <v>12355775</v>
      </c>
      <c r="B37" s="50" t="s">
        <v>6310</v>
      </c>
      <c r="C37" s="51" t="s">
        <v>6311</v>
      </c>
      <c r="D37" s="49" t="s">
        <v>6312</v>
      </c>
      <c r="E37" s="49" t="s">
        <v>6313</v>
      </c>
      <c r="F37" s="49" t="s">
        <v>6314</v>
      </c>
      <c r="G37" s="55" t="s">
        <v>6068</v>
      </c>
      <c r="H37" s="49" t="s">
        <v>5280</v>
      </c>
      <c r="I37" s="49"/>
      <c r="J37" s="49" t="s">
        <v>6315</v>
      </c>
      <c r="K37" s="53" t="s">
        <v>6316</v>
      </c>
      <c r="L37" s="53" t="s">
        <v>6317</v>
      </c>
      <c r="M37" s="53">
        <v>170</v>
      </c>
      <c r="N37" s="54"/>
    </row>
    <row r="38" spans="1:14" ht="39" thickBot="1">
      <c r="A38" s="49">
        <v>13020348</v>
      </c>
      <c r="B38" s="50" t="s">
        <v>6318</v>
      </c>
      <c r="C38" s="51" t="s">
        <v>6319</v>
      </c>
      <c r="D38" s="49" t="s">
        <v>6320</v>
      </c>
      <c r="E38" s="49" t="s">
        <v>6321</v>
      </c>
      <c r="F38" s="49" t="s">
        <v>6322</v>
      </c>
      <c r="G38" s="52" t="s">
        <v>6050</v>
      </c>
      <c r="H38" s="49" t="s">
        <v>6323</v>
      </c>
      <c r="I38" s="64" t="s">
        <v>6458</v>
      </c>
      <c r="J38" s="49" t="s">
        <v>6324</v>
      </c>
      <c r="K38" s="53" t="s">
        <v>6325</v>
      </c>
      <c r="L38" s="53" t="s">
        <v>6326</v>
      </c>
      <c r="M38" s="53">
        <v>135</v>
      </c>
      <c r="N38" s="54"/>
    </row>
    <row r="39" spans="1:14" ht="39" thickBot="1">
      <c r="A39" s="49">
        <v>13020292</v>
      </c>
      <c r="B39" s="50" t="s">
        <v>6327</v>
      </c>
      <c r="C39" s="51" t="s">
        <v>6328</v>
      </c>
      <c r="D39" s="49" t="s">
        <v>6329</v>
      </c>
      <c r="E39" s="49" t="s">
        <v>6330</v>
      </c>
      <c r="F39" s="49" t="s">
        <v>6331</v>
      </c>
      <c r="G39" s="52" t="s">
        <v>6050</v>
      </c>
      <c r="H39" s="49" t="s">
        <v>6332</v>
      </c>
      <c r="I39" s="64" t="s">
        <v>6459</v>
      </c>
      <c r="J39" s="49" t="s">
        <v>6333</v>
      </c>
      <c r="K39" s="53" t="s">
        <v>6334</v>
      </c>
      <c r="L39" s="53" t="s">
        <v>6335</v>
      </c>
      <c r="M39" s="53">
        <v>925</v>
      </c>
      <c r="N39" s="54"/>
    </row>
    <row r="40" spans="1:14" ht="39" thickBot="1">
      <c r="A40" s="49">
        <v>12840076</v>
      </c>
      <c r="B40" s="50" t="s">
        <v>6336</v>
      </c>
      <c r="C40" s="51" t="s">
        <v>6337</v>
      </c>
      <c r="D40" s="49" t="s">
        <v>6338</v>
      </c>
      <c r="E40" s="49" t="s">
        <v>6339</v>
      </c>
      <c r="F40" s="49" t="s">
        <v>6340</v>
      </c>
      <c r="G40" s="52" t="s">
        <v>6050</v>
      </c>
      <c r="H40" s="49" t="s">
        <v>6341</v>
      </c>
      <c r="I40" s="64" t="s">
        <v>6460</v>
      </c>
      <c r="J40" s="49" t="s">
        <v>6342</v>
      </c>
      <c r="K40" s="53" t="s">
        <v>6343</v>
      </c>
      <c r="L40" s="53" t="s">
        <v>6344</v>
      </c>
      <c r="M40" s="53">
        <v>125</v>
      </c>
      <c r="N40" s="54"/>
    </row>
    <row r="41" spans="1:14" ht="39" thickBot="1">
      <c r="A41" s="49">
        <v>17061199</v>
      </c>
      <c r="B41" s="50" t="s">
        <v>6345</v>
      </c>
      <c r="C41" s="51" t="s">
        <v>6346</v>
      </c>
      <c r="D41" s="49" t="s">
        <v>6347</v>
      </c>
      <c r="E41" s="49" t="s">
        <v>6339</v>
      </c>
      <c r="F41" s="49" t="s">
        <v>6348</v>
      </c>
      <c r="G41" s="52" t="s">
        <v>6050</v>
      </c>
      <c r="H41" s="49" t="s">
        <v>5290</v>
      </c>
      <c r="I41" s="64" t="s">
        <v>6461</v>
      </c>
      <c r="J41" s="49" t="s">
        <v>6349</v>
      </c>
      <c r="K41" s="53" t="s">
        <v>6350</v>
      </c>
      <c r="L41" s="53" t="s">
        <v>6351</v>
      </c>
      <c r="M41" s="53">
        <v>128</v>
      </c>
      <c r="N41" s="54"/>
    </row>
    <row r="42" spans="1:14" ht="39" thickBot="1">
      <c r="A42" s="49">
        <v>12884920</v>
      </c>
      <c r="B42" s="50" t="s">
        <v>6352</v>
      </c>
      <c r="C42" s="51" t="s">
        <v>6353</v>
      </c>
      <c r="D42" s="49" t="s">
        <v>6354</v>
      </c>
      <c r="E42" s="49" t="s">
        <v>6339</v>
      </c>
      <c r="F42" s="49" t="s">
        <v>6355</v>
      </c>
      <c r="G42" s="52" t="s">
        <v>6050</v>
      </c>
      <c r="H42" s="49" t="s">
        <v>5292</v>
      </c>
      <c r="I42" s="64" t="s">
        <v>6462</v>
      </c>
      <c r="J42" s="49" t="s">
        <v>6356</v>
      </c>
      <c r="K42" s="53" t="s">
        <v>6357</v>
      </c>
      <c r="L42" s="53" t="s">
        <v>6358</v>
      </c>
      <c r="M42" s="53">
        <v>130</v>
      </c>
      <c r="N42" s="54"/>
    </row>
    <row r="43" spans="1:14" ht="39" thickBot="1">
      <c r="A43" s="49">
        <v>12884921</v>
      </c>
      <c r="B43" s="50" t="s">
        <v>6359</v>
      </c>
      <c r="C43" s="51" t="s">
        <v>6360</v>
      </c>
      <c r="D43" s="49" t="s">
        <v>6361</v>
      </c>
      <c r="E43" s="49" t="s">
        <v>6339</v>
      </c>
      <c r="F43" s="49" t="s">
        <v>6362</v>
      </c>
      <c r="G43" s="52" t="s">
        <v>6050</v>
      </c>
      <c r="H43" s="49" t="s">
        <v>5294</v>
      </c>
      <c r="I43" s="64" t="s">
        <v>6463</v>
      </c>
      <c r="J43" s="49" t="s">
        <v>6363</v>
      </c>
      <c r="K43" s="53" t="s">
        <v>6364</v>
      </c>
      <c r="L43" s="53" t="s">
        <v>6365</v>
      </c>
      <c r="M43" s="53">
        <v>131</v>
      </c>
      <c r="N43" s="54"/>
    </row>
    <row r="44" spans="1:14" ht="39" thickBot="1">
      <c r="A44" s="49">
        <v>12884710</v>
      </c>
      <c r="B44" s="50" t="s">
        <v>6366</v>
      </c>
      <c r="C44" s="51" t="s">
        <v>6367</v>
      </c>
      <c r="D44" s="49" t="s">
        <v>6368</v>
      </c>
      <c r="E44" s="49" t="s">
        <v>6339</v>
      </c>
      <c r="F44" s="49" t="s">
        <v>6369</v>
      </c>
      <c r="G44" s="52" t="s">
        <v>6050</v>
      </c>
      <c r="H44" s="49" t="s">
        <v>5293</v>
      </c>
      <c r="I44" s="64" t="s">
        <v>6464</v>
      </c>
      <c r="J44" s="49" t="s">
        <v>6370</v>
      </c>
      <c r="K44" s="53" t="s">
        <v>6371</v>
      </c>
      <c r="L44" s="53" t="s">
        <v>6372</v>
      </c>
      <c r="M44" s="53">
        <v>165</v>
      </c>
      <c r="N44" s="54"/>
    </row>
    <row r="45" spans="1:14" ht="39" thickBot="1">
      <c r="A45" s="49">
        <v>12355707</v>
      </c>
      <c r="B45" s="50" t="s">
        <v>6373</v>
      </c>
      <c r="C45" s="51" t="s">
        <v>6374</v>
      </c>
      <c r="D45" s="49" t="s">
        <v>6375</v>
      </c>
      <c r="E45" s="49" t="s">
        <v>6339</v>
      </c>
      <c r="F45" s="49" t="s">
        <v>6376</v>
      </c>
      <c r="G45" s="55" t="s">
        <v>6068</v>
      </c>
      <c r="H45" s="49" t="s">
        <v>5282</v>
      </c>
      <c r="I45" s="49"/>
      <c r="J45" s="49" t="s">
        <v>6377</v>
      </c>
      <c r="K45" s="53" t="s">
        <v>6378</v>
      </c>
      <c r="L45" s="53" t="s">
        <v>6379</v>
      </c>
      <c r="M45" s="53">
        <v>133</v>
      </c>
      <c r="N45" s="54"/>
    </row>
    <row r="46" spans="1:14" ht="39" thickBot="1">
      <c r="A46" s="49">
        <v>12355774</v>
      </c>
      <c r="B46" s="50" t="s">
        <v>6380</v>
      </c>
      <c r="C46" s="51" t="s">
        <v>6381</v>
      </c>
      <c r="D46" s="49" t="s">
        <v>6382</v>
      </c>
      <c r="E46" s="49" t="s">
        <v>6339</v>
      </c>
      <c r="F46" s="49" t="s">
        <v>6383</v>
      </c>
      <c r="G46" s="56" t="s">
        <v>6085</v>
      </c>
      <c r="H46" s="49" t="s">
        <v>5299</v>
      </c>
      <c r="I46" s="49"/>
      <c r="J46" s="49" t="s">
        <v>6384</v>
      </c>
      <c r="K46" s="53" t="s">
        <v>6385</v>
      </c>
      <c r="L46" s="53" t="s">
        <v>6386</v>
      </c>
      <c r="M46" s="53">
        <v>124</v>
      </c>
      <c r="N46" s="54"/>
    </row>
    <row r="47" spans="1:14" ht="39" thickBot="1">
      <c r="A47" s="49">
        <v>12883692</v>
      </c>
      <c r="B47" s="50" t="s">
        <v>6387</v>
      </c>
      <c r="C47" s="51" t="s">
        <v>6381</v>
      </c>
      <c r="D47" s="49" t="s">
        <v>6388</v>
      </c>
      <c r="E47" s="49" t="s">
        <v>6339</v>
      </c>
      <c r="F47" s="49" t="s">
        <v>6389</v>
      </c>
      <c r="G47" s="52" t="s">
        <v>6050</v>
      </c>
      <c r="H47" s="49" t="s">
        <v>6390</v>
      </c>
      <c r="I47" s="64" t="s">
        <v>6465</v>
      </c>
      <c r="J47" s="49" t="s">
        <v>6391</v>
      </c>
      <c r="K47" s="53" t="s">
        <v>6385</v>
      </c>
      <c r="L47" s="53" t="s">
        <v>6386</v>
      </c>
      <c r="M47" s="53">
        <v>124</v>
      </c>
      <c r="N47" s="54"/>
    </row>
    <row r="48" spans="1:14" ht="39" thickBot="1">
      <c r="A48" s="49">
        <v>12884909</v>
      </c>
      <c r="B48" s="50" t="s">
        <v>6392</v>
      </c>
      <c r="C48" s="51" t="s">
        <v>6393</v>
      </c>
      <c r="D48" s="49" t="s">
        <v>6394</v>
      </c>
      <c r="E48" s="49" t="s">
        <v>6339</v>
      </c>
      <c r="F48" s="49" t="s">
        <v>6395</v>
      </c>
      <c r="G48" s="52" t="s">
        <v>6050</v>
      </c>
      <c r="H48" s="49" t="s">
        <v>6396</v>
      </c>
      <c r="I48" s="64" t="s">
        <v>6466</v>
      </c>
      <c r="J48" s="49" t="s">
        <v>6397</v>
      </c>
      <c r="K48" s="53" t="s">
        <v>6398</v>
      </c>
      <c r="L48" s="53" t="s">
        <v>6399</v>
      </c>
      <c r="M48" s="53">
        <v>123</v>
      </c>
      <c r="N48" s="54"/>
    </row>
    <row r="49" spans="1:14" ht="39" thickBot="1">
      <c r="A49" s="49">
        <v>13021773</v>
      </c>
      <c r="B49" s="49" t="s">
        <v>2967</v>
      </c>
      <c r="C49" s="53" t="s">
        <v>2967</v>
      </c>
      <c r="D49" s="49" t="s">
        <v>6400</v>
      </c>
      <c r="E49" s="49" t="s">
        <v>6339</v>
      </c>
      <c r="F49" s="49" t="s">
        <v>6401</v>
      </c>
      <c r="G49" s="65" t="s">
        <v>6467</v>
      </c>
      <c r="H49" s="54"/>
      <c r="I49" s="64" t="s">
        <v>6468</v>
      </c>
      <c r="J49" s="49" t="s">
        <v>2967</v>
      </c>
      <c r="K49" s="53" t="s">
        <v>2967</v>
      </c>
      <c r="L49" s="53" t="s">
        <v>2967</v>
      </c>
      <c r="M49" s="53" t="s">
        <v>2967</v>
      </c>
      <c r="N49" s="49" t="s">
        <v>6032</v>
      </c>
    </row>
    <row r="50" spans="1:14" ht="39" thickBot="1">
      <c r="A50" s="49">
        <v>20448234</v>
      </c>
      <c r="B50" s="50" t="s">
        <v>6402</v>
      </c>
      <c r="C50" s="51" t="s">
        <v>6403</v>
      </c>
      <c r="D50" s="49" t="s">
        <v>6404</v>
      </c>
      <c r="E50" s="49" t="s">
        <v>6339</v>
      </c>
      <c r="F50" s="49" t="s">
        <v>6401</v>
      </c>
      <c r="G50" s="59" t="s">
        <v>6183</v>
      </c>
      <c r="H50" s="49" t="s">
        <v>6405</v>
      </c>
      <c r="I50" s="64" t="s">
        <v>6469</v>
      </c>
      <c r="J50" s="49" t="s">
        <v>6406</v>
      </c>
      <c r="K50" s="63"/>
      <c r="L50" s="63"/>
      <c r="M50" s="63"/>
      <c r="N50" s="54"/>
    </row>
    <row r="51" spans="1:14" ht="39" thickBot="1">
      <c r="A51" s="49">
        <v>12355708</v>
      </c>
      <c r="B51" s="50" t="s">
        <v>6407</v>
      </c>
      <c r="C51" s="51" t="s">
        <v>6408</v>
      </c>
      <c r="D51" s="49" t="s">
        <v>6409</v>
      </c>
      <c r="E51" s="49" t="s">
        <v>6339</v>
      </c>
      <c r="F51" s="49" t="s">
        <v>6410</v>
      </c>
      <c r="G51" s="55" t="s">
        <v>6068</v>
      </c>
      <c r="H51" s="49" t="s">
        <v>5283</v>
      </c>
      <c r="I51" s="49"/>
      <c r="J51" s="49" t="s">
        <v>6411</v>
      </c>
      <c r="K51" s="53" t="s">
        <v>6412</v>
      </c>
      <c r="L51" s="53" t="s">
        <v>6413</v>
      </c>
      <c r="M51" s="53">
        <v>169</v>
      </c>
      <c r="N51" s="54"/>
    </row>
    <row r="52" spans="1:14" ht="39" thickBot="1">
      <c r="A52" s="49">
        <v>12355706</v>
      </c>
      <c r="B52" s="50" t="s">
        <v>6414</v>
      </c>
      <c r="C52" s="51" t="s">
        <v>6415</v>
      </c>
      <c r="D52" s="49" t="s">
        <v>6416</v>
      </c>
      <c r="E52" s="49" t="s">
        <v>6339</v>
      </c>
      <c r="F52" s="49" t="s">
        <v>6417</v>
      </c>
      <c r="G52" s="55" t="s">
        <v>6068</v>
      </c>
      <c r="H52" s="49" t="s">
        <v>5284</v>
      </c>
      <c r="I52" s="49"/>
      <c r="J52" s="49" t="s">
        <v>6418</v>
      </c>
      <c r="K52" s="53" t="s">
        <v>6419</v>
      </c>
      <c r="L52" s="53" t="s">
        <v>6420</v>
      </c>
      <c r="M52" s="53">
        <v>127</v>
      </c>
      <c r="N52" s="54"/>
    </row>
    <row r="53" spans="1:14" ht="39" thickBot="1">
      <c r="A53" s="49">
        <v>12355705</v>
      </c>
      <c r="B53" s="50" t="s">
        <v>6421</v>
      </c>
      <c r="C53" s="51" t="s">
        <v>6415</v>
      </c>
      <c r="D53" s="49" t="s">
        <v>6422</v>
      </c>
      <c r="E53" s="49" t="s">
        <v>6339</v>
      </c>
      <c r="F53" s="49" t="s">
        <v>6423</v>
      </c>
      <c r="G53" s="55" t="s">
        <v>6068</v>
      </c>
      <c r="H53" s="49" t="s">
        <v>5285</v>
      </c>
      <c r="I53" s="49"/>
      <c r="J53" s="49" t="s">
        <v>6424</v>
      </c>
      <c r="K53" s="53" t="s">
        <v>6419</v>
      </c>
      <c r="L53" s="53" t="s">
        <v>6420</v>
      </c>
      <c r="M53" s="53">
        <v>127</v>
      </c>
      <c r="N53" s="54"/>
    </row>
    <row r="54" spans="1:14" ht="39" thickBot="1">
      <c r="A54" s="49">
        <v>12355703</v>
      </c>
      <c r="B54" s="50" t="s">
        <v>6425</v>
      </c>
      <c r="C54" s="51" t="s">
        <v>6426</v>
      </c>
      <c r="D54" s="49" t="s">
        <v>6427</v>
      </c>
      <c r="E54" s="49" t="s">
        <v>6339</v>
      </c>
      <c r="F54" s="49" t="s">
        <v>6428</v>
      </c>
      <c r="G54" s="55" t="s">
        <v>6068</v>
      </c>
      <c r="H54" s="49" t="s">
        <v>5286</v>
      </c>
      <c r="I54" s="49"/>
      <c r="J54" s="49" t="s">
        <v>6429</v>
      </c>
      <c r="K54" s="53" t="s">
        <v>6430</v>
      </c>
      <c r="L54" s="53" t="s">
        <v>6431</v>
      </c>
      <c r="M54" s="53">
        <v>126</v>
      </c>
      <c r="N54" s="54"/>
    </row>
    <row r="55" spans="1:14" ht="39" thickBot="1">
      <c r="A55" s="49">
        <v>12355704</v>
      </c>
      <c r="B55" s="50" t="s">
        <v>6432</v>
      </c>
      <c r="C55" s="51" t="s">
        <v>6426</v>
      </c>
      <c r="D55" s="49" t="s">
        <v>6433</v>
      </c>
      <c r="E55" s="49" t="s">
        <v>6339</v>
      </c>
      <c r="F55" s="49" t="s">
        <v>6434</v>
      </c>
      <c r="G55" s="55" t="s">
        <v>6068</v>
      </c>
      <c r="H55" s="49" t="s">
        <v>5281</v>
      </c>
      <c r="I55" s="49"/>
      <c r="J55" s="49" t="s">
        <v>6435</v>
      </c>
      <c r="K55" s="53" t="s">
        <v>6430</v>
      </c>
      <c r="L55" s="53" t="s">
        <v>6431</v>
      </c>
      <c r="M55" s="53">
        <v>126</v>
      </c>
      <c r="N55" s="54"/>
    </row>
    <row r="56" spans="1:14" ht="15.75" thickBo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</row>
    <row r="57" spans="1:14" ht="15.75" thickBo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 ht="15.75" thickBo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</row>
    <row r="59" spans="1:14" ht="15.75" thickBo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</row>
    <row r="60" spans="1:14" ht="15.75" thickBo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</row>
    <row r="61" spans="1:14" ht="15.75" thickBo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</row>
    <row r="62" spans="1:14" ht="15.75" thickBo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</row>
    <row r="63" spans="1:14" ht="15.75" thickBo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 ht="15.75" thickBo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</row>
    <row r="65" spans="1:14" ht="15.75" thickBo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 ht="15.75" thickBo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4" ht="15.75" thickBo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 ht="15.75" thickBo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</row>
    <row r="69" spans="1:14" ht="15.75" thickBo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 ht="15.75" thickBo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</row>
    <row r="71" spans="1:14" ht="15.75" thickBo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</row>
    <row r="72" spans="1:14" ht="15.75" thickBo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</row>
    <row r="73" spans="1:14" ht="15.75" thickBo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</row>
    <row r="74" spans="1:14" ht="15.75" thickBo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</row>
    <row r="75" spans="1:14" ht="15.75" thickBo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 ht="15.75" thickBo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</row>
    <row r="77" spans="1:14" ht="15.75" thickBo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 ht="15.75" thickBo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</row>
    <row r="79" spans="1:14" ht="15.75" thickBo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</row>
    <row r="80" spans="1:14" ht="15.75" thickBo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</row>
    <row r="81" spans="1:14" ht="15.75" thickBo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</row>
    <row r="82" spans="1:14" ht="15.75" thickBo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</row>
    <row r="83" spans="1:14" ht="15.75" thickBo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 ht="15.75" thickBo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</row>
    <row r="85" spans="1:14" ht="15.75" thickBo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 ht="15.75" thickBo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</row>
    <row r="87" spans="1:14" ht="15.75" thickBo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</row>
    <row r="88" spans="1:14" ht="15.75" thickBo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</row>
    <row r="89" spans="1:14" ht="15.75" thickBo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</row>
    <row r="90" spans="1:14" ht="15.75" thickBo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</row>
    <row r="91" spans="1:14" ht="15.75" thickBo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 ht="15.75" thickBo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3" spans="1:14" ht="15.75" thickBo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 ht="15.75" thickBo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1:14" ht="15.75" thickBo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1:14" ht="15.75" thickBo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</row>
    <row r="97" spans="1:14" ht="15.75" thickBo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1:14" ht="15.75" thickBo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</row>
    <row r="99" spans="1:14" ht="15.75" thickBo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 ht="15.75" thickBo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</row>
    <row r="101" spans="1:14" ht="15.75" thickBo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 ht="15.75" thickBo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</row>
    <row r="103" spans="1:14" ht="15.75" thickBo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</row>
    <row r="104" spans="1:14" ht="15.75" thickBo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1:14" ht="15.75" thickBo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</row>
    <row r="106" spans="1:14" ht="15.75" thickBo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</row>
    <row r="107" spans="1:14" ht="15.75" thickBo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 ht="15.75" thickBo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</row>
    <row r="109" spans="1:14" ht="15.75" thickBo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 ht="15.75" thickBo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 ht="15.75" thickBo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</row>
    <row r="112" spans="1:14" ht="15.75" thickBo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</row>
    <row r="113" spans="1:14" ht="15.75" thickBo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</row>
    <row r="114" spans="1:14" ht="15.75" thickBo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</row>
    <row r="115" spans="1:14" ht="15.75" thickBo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 ht="15.75" thickBo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</row>
    <row r="117" spans="1:14" ht="15.75" thickBo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 ht="15.75" thickBo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</row>
    <row r="119" spans="1:14" ht="15.75" thickBo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</row>
    <row r="120" spans="1:14" ht="15.75" thickBo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</row>
    <row r="121" spans="1:14" ht="15.75" thickBo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</row>
    <row r="122" spans="1:14" ht="15.75" thickBo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</row>
    <row r="123" spans="1:14" ht="15.75" thickBo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 ht="15.75" thickBo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</row>
    <row r="125" spans="1:14" ht="15.75" thickBo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 ht="15.75" thickBo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1:14" ht="15.75" thickBo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 ht="15.75" thickBo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1:14" ht="15.75" thickBo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 ht="15.75" thickBo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1:14" ht="15.75" thickBo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</row>
    <row r="132" spans="1:14" ht="15.75" thickBo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</row>
    <row r="133" spans="1:14" ht="15.75" thickBo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</row>
    <row r="134" spans="1:14" ht="15.75" thickBo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1:14" ht="15.75" thickBo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1:14" ht="15.75" thickBo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</row>
    <row r="137" spans="1:14" ht="15.75" thickBo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 ht="15.75" thickBo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</row>
    <row r="139" spans="1:14" ht="15.75" thickBo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</row>
    <row r="140" spans="1:14" ht="15.75" thickBo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</row>
    <row r="141" spans="1:14" ht="15.75" thickBo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</row>
    <row r="142" spans="1:14" ht="15.75" thickBo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</row>
    <row r="143" spans="1:14" ht="15.75" thickBo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 ht="15.75" thickBo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</row>
    <row r="145" spans="1:14" ht="15.75" thickBo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 ht="15.75" thickBo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</row>
    <row r="147" spans="1:14" ht="15.75" thickBo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</row>
    <row r="148" spans="1:14" ht="15.75" thickBo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</row>
    <row r="149" spans="1:14" ht="15.75" thickBo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</row>
    <row r="150" spans="1:14" ht="15.75" thickBo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</row>
    <row r="151" spans="1:14" ht="15.75" thickBo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  <row r="152" spans="1:14" ht="15.75" thickBo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</row>
    <row r="153" spans="1:14" ht="15.75" thickBo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</row>
    <row r="154" spans="1:14" ht="15.75" thickBo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</row>
    <row r="155" spans="1:14" ht="15.75" thickBo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</row>
    <row r="156" spans="1:14" ht="15.75" thickBo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</row>
    <row r="157" spans="1:14" ht="15.75" thickBo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</row>
    <row r="158" spans="1:14" ht="15.75" thickBo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</row>
    <row r="159" spans="1:14" ht="15.75" thickBo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</row>
    <row r="160" spans="1:14" ht="15.75" thickBo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</row>
    <row r="161" spans="1:14" ht="15.75" thickBo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</row>
    <row r="162" spans="1:14" ht="15.75" thickBo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</row>
    <row r="163" spans="1:14" ht="15.75" thickBo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</row>
    <row r="164" spans="1:14" ht="15.75" thickBo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</row>
    <row r="165" spans="1:14" ht="15.75" thickBo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</row>
    <row r="166" spans="1:14" ht="15.75" thickBo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</row>
    <row r="167" spans="1:14" ht="15.75" thickBo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</row>
    <row r="168" spans="1:14" ht="15.75" thickBo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</row>
    <row r="169" spans="1:14" ht="15.75" thickBo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1:14" ht="15.75" thickBo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</row>
    <row r="171" spans="1:14" ht="15.75" thickBo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</row>
    <row r="172" spans="1:14" ht="15.75" thickBo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</row>
    <row r="173" spans="1:14" ht="15.75" thickBo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</row>
    <row r="174" spans="1:14" ht="15.75" thickBo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</row>
    <row r="175" spans="1:14" ht="15.75" thickBo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</row>
    <row r="176" spans="1:14" ht="15.75" thickBo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</row>
    <row r="177" spans="1:14" ht="15.75" thickBo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</row>
    <row r="178" spans="1:14" ht="15.75" thickBo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</row>
    <row r="179" spans="1:14" ht="15.75" thickBo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</row>
    <row r="180" spans="1:14" ht="15.75" thickBo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</row>
    <row r="181" spans="1:14" ht="15.75" thickBo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</row>
    <row r="182" spans="1:14" ht="15.75" thickBo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</row>
    <row r="183" spans="1:14" ht="15.75" thickBo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</row>
    <row r="184" spans="1:14" ht="15.75" thickBo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</row>
    <row r="185" spans="1:14" ht="15.75" thickBo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1:14" ht="15.75" thickBo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</row>
    <row r="187" spans="1:14" ht="15.75" thickBo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1:14" ht="15.75" thickBo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</row>
    <row r="189" spans="1:14" ht="15.75" thickBo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</row>
    <row r="190" spans="1:14" ht="15.75" thickBo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</row>
    <row r="191" spans="1:14" ht="15.75" thickBo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</row>
    <row r="192" spans="1:14" ht="15.75" thickBo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</row>
    <row r="193" spans="1:14" ht="15.75" thickBo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</row>
    <row r="194" spans="1:14" ht="15.75" thickBo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</row>
    <row r="195" spans="1:14" ht="15.75" thickBo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</row>
    <row r="196" spans="1:14" ht="15.75" thickBo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</row>
    <row r="197" spans="1:14" ht="15.75" thickBo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</row>
    <row r="198" spans="1:14" ht="15.75" thickBo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</row>
    <row r="199" spans="1:14" ht="15.75" thickBo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</row>
    <row r="200" spans="1:14" ht="15.75" thickBo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</row>
    <row r="201" spans="1:14" ht="15.75" thickBo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</row>
    <row r="202" spans="1:14" ht="15.75" thickBo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</row>
    <row r="203" spans="1:14" ht="15.75" thickBo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</row>
    <row r="204" spans="1:14" ht="15.75" thickBo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</row>
    <row r="205" spans="1:14" ht="15.75" thickBo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</row>
    <row r="206" spans="1:14" ht="15.75" thickBo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</row>
    <row r="207" spans="1:14" ht="15.75" thickBo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</row>
    <row r="208" spans="1:14" ht="15.75" thickBo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</row>
    <row r="209" spans="1:14" ht="15.75" thickBo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</row>
    <row r="210" spans="1:14" ht="15.75" thickBo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</row>
    <row r="211" spans="1:14" ht="15.75" thickBo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</row>
    <row r="212" spans="1:14" ht="15.75" thickBo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</row>
    <row r="213" spans="1:14" ht="15.75" thickBo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</row>
    <row r="214" spans="1:14" ht="15.75" thickBo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</row>
    <row r="215" spans="1:14" ht="15.75" thickBo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</row>
    <row r="216" spans="1:14" ht="15.75" thickBo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</row>
    <row r="217" spans="1:14" ht="15.75" thickBo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</row>
    <row r="218" spans="1:14" ht="15.75" thickBo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</row>
    <row r="219" spans="1:14" ht="15.75" thickBo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</row>
    <row r="220" spans="1:14" ht="15.75" thickBo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</row>
    <row r="221" spans="1:14" ht="15.75" thickBo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1:14" ht="15.75" thickBo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</row>
    <row r="223" spans="1:14" ht="15.75" thickBo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</row>
    <row r="224" spans="1:14" ht="15.75" thickBo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</row>
    <row r="225" spans="1:14" ht="15.75" thickBo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</row>
    <row r="226" spans="1:14" ht="15.75" thickBo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</row>
    <row r="227" spans="1:14" ht="15.75" thickBo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 ht="15.75" thickBo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</row>
    <row r="229" spans="1:14" ht="15.75" thickBo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1:14" ht="15.75" thickBo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1:14" ht="15.75" thickBo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</row>
    <row r="232" spans="1:14" ht="15.75" thickBo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</row>
    <row r="233" spans="1:14" ht="15.75" thickBo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</row>
    <row r="234" spans="1:14" ht="15.75" thickBo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</row>
    <row r="235" spans="1:14" ht="15.75" thickBo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1:14" ht="15.75" thickBo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1:14" ht="15.75" thickBo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</row>
    <row r="238" spans="1:14" ht="15.75" thickBo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</row>
    <row r="239" spans="1:14" ht="15.75" thickBo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1:14" ht="15.75" thickBo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</row>
    <row r="241" spans="1:14" ht="15.75" thickBo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</row>
    <row r="242" spans="1:14" ht="15.75" thickBo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</row>
    <row r="243" spans="1:14" ht="15.75" thickBo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</row>
    <row r="244" spans="1:14" ht="15.75" thickBo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</row>
    <row r="245" spans="1:14" ht="15.75" thickBo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1:14" ht="15.75" thickBo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</row>
    <row r="247" spans="1:14" ht="15.75" thickBo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1:14" ht="15.75" thickBo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</row>
    <row r="249" spans="1:14" ht="15.75" thickBo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</row>
    <row r="250" spans="1:14" ht="15.75" thickBo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</row>
    <row r="251" spans="1:14" ht="15.75" thickBo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1:14" ht="15.75" thickBo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</row>
    <row r="253" spans="1:14" ht="15.75" thickBo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</row>
    <row r="254" spans="1:14" ht="15.75" thickBo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</row>
    <row r="255" spans="1:14" ht="15.75" thickBo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</row>
    <row r="256" spans="1:14" ht="15.75" thickBo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</row>
    <row r="257" spans="1:14" ht="15.75" thickBo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1:14" ht="15.75" thickBo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</row>
    <row r="259" spans="1:14" ht="15.75" thickBo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</row>
    <row r="260" spans="1:14" ht="15.75" thickBo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</row>
    <row r="261" spans="1:14" ht="15.75" thickBo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</row>
    <row r="262" spans="1:14" ht="15.75" thickBo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</row>
    <row r="263" spans="1:14" ht="15.75" thickBo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 ht="15.75" thickBo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</row>
    <row r="265" spans="1:14" ht="15.75" thickBo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1:14" ht="15.75" thickBo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</row>
    <row r="267" spans="1:14" ht="15.75" thickBo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</row>
    <row r="268" spans="1:14" ht="15.75" thickBo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</row>
    <row r="269" spans="1:14" ht="15.75" thickBo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</row>
    <row r="270" spans="1:14" ht="15.75" thickBo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</row>
    <row r="271" spans="1:14" ht="15.75" thickBo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</row>
    <row r="272" spans="1:14" ht="15.75" thickBo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</row>
    <row r="273" spans="1:14" ht="15.75" thickBo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</row>
    <row r="274" spans="1:14" ht="15.75" thickBo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</row>
    <row r="275" spans="1:14" ht="15.75" thickBo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</row>
    <row r="276" spans="1:14" ht="15.75" thickBo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</row>
    <row r="277" spans="1:14" ht="15.75" thickBo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</row>
    <row r="278" spans="1:14" ht="15.75" thickBo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</row>
    <row r="279" spans="1:14" ht="15.75" thickBo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</row>
    <row r="280" spans="1:14" ht="15.75" thickBo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</row>
    <row r="281" spans="1:14" ht="15.75" thickBo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</row>
    <row r="282" spans="1:14" ht="15.75" thickBo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</row>
    <row r="283" spans="1:14" ht="15.75" thickBo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</row>
    <row r="284" spans="1:14" ht="15.75" thickBo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</row>
    <row r="285" spans="1:14" ht="15.75" thickBo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</row>
    <row r="286" spans="1:14" ht="15.75" thickBo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</row>
    <row r="287" spans="1:14" ht="15.75" thickBo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</row>
    <row r="288" spans="1:14" ht="15.75" thickBo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</row>
    <row r="289" spans="1:14" ht="15.75" thickBo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</row>
    <row r="290" spans="1:14" ht="15.75" thickBo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</row>
    <row r="291" spans="1:14" ht="15.75" thickBo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</row>
    <row r="292" spans="1:14" ht="15.75" thickBo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</row>
    <row r="293" spans="1:14" ht="15.75" thickBo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</row>
    <row r="294" spans="1:14" ht="15.75" thickBo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</row>
    <row r="295" spans="1:14" ht="15.75" thickBo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6" spans="1:14" ht="15.75" thickBo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</row>
    <row r="297" spans="1:14" ht="15.75" thickBo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</row>
    <row r="298" spans="1:14" ht="15.75" thickBo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</row>
    <row r="299" spans="1:14" ht="15.75" thickBo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</row>
    <row r="300" spans="1:14" ht="15.75" thickBo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</row>
    <row r="301" spans="1:14" ht="15.75" thickBo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</row>
    <row r="302" spans="1:14" ht="15.75" thickBo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</row>
    <row r="303" spans="1:14" ht="15.75" thickBo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1:14" ht="15.75" thickBo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</row>
    <row r="305" spans="1:14" ht="15.75" thickBo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</row>
    <row r="306" spans="1:14" ht="15.75" thickBo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</row>
    <row r="307" spans="1:14" ht="15.75" thickBo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</row>
    <row r="308" spans="1:14" ht="15.75" thickBo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</row>
    <row r="309" spans="1:14" ht="15.75" thickBo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</row>
    <row r="310" spans="1:14" ht="15.75" thickBo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</row>
    <row r="311" spans="1:14" ht="15.75" thickBo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</row>
    <row r="312" spans="1:14" ht="15.75" thickBo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</row>
    <row r="313" spans="1:14" ht="15.75" thickBo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</row>
    <row r="314" spans="1:14" ht="15.75" thickBo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</row>
    <row r="315" spans="1:14" ht="15.75" thickBo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</row>
    <row r="316" spans="1:14" ht="15.75" thickBo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</row>
    <row r="317" spans="1:14" ht="15.75" thickBo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</row>
    <row r="318" spans="1:14" ht="15.75" thickBo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</row>
    <row r="319" spans="1:14" ht="15.75" thickBo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</row>
    <row r="320" spans="1:14" ht="15.75" thickBo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</row>
    <row r="321" spans="1:14" ht="15.75" thickBo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</row>
    <row r="322" spans="1:14" ht="15.75" thickBo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</row>
    <row r="323" spans="1:14" ht="15.75" thickBo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</row>
    <row r="324" spans="1:14" ht="15.75" thickBo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</row>
    <row r="325" spans="1:14" ht="15.75" thickBo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</row>
    <row r="326" spans="1:14" ht="15.75" thickBo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</row>
    <row r="327" spans="1:14" ht="15.75" thickBo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</row>
    <row r="328" spans="1:14" ht="15.75" thickBo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</row>
    <row r="329" spans="1:14" ht="15.75" thickBo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</row>
    <row r="330" spans="1:14" ht="15.75" thickBo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</row>
    <row r="331" spans="1:14" ht="15.75" thickBo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</row>
    <row r="332" spans="1:14" ht="15.75" thickBo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</row>
    <row r="333" spans="1:14" ht="15.75" thickBo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</row>
    <row r="334" spans="1:14" ht="15.75" thickBo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</row>
    <row r="335" spans="1:14" ht="15.75" thickBo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</row>
    <row r="336" spans="1:14" ht="15.75" thickBo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</row>
    <row r="337" spans="1:14" ht="15.75" thickBo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</row>
    <row r="338" spans="1:14" ht="15.75" thickBo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</row>
    <row r="339" spans="1:14" ht="15.75" thickBo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0" spans="1:14" ht="15.75" thickBo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</row>
    <row r="341" spans="1:14" ht="15.75" thickBo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2" spans="1:14" ht="15.75" thickBo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</row>
    <row r="343" spans="1:14" ht="15.75" thickBo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</row>
    <row r="344" spans="1:14" ht="15.75" thickBo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</row>
    <row r="345" spans="1:14" ht="15.75" thickBo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</row>
    <row r="346" spans="1:14" ht="15.75" thickBo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</row>
    <row r="347" spans="1:14" ht="15.75" thickBo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</row>
    <row r="348" spans="1:14" ht="15.75" thickBo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</row>
    <row r="349" spans="1:14" ht="15.75" thickBo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</row>
    <row r="350" spans="1:14" ht="15.75" thickBo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</row>
    <row r="351" spans="1:14" ht="15.75" thickBo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</row>
    <row r="352" spans="1:14" ht="15.75" thickBo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</row>
    <row r="353" spans="1:14" ht="15.75" thickBo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</row>
    <row r="354" spans="1:14" ht="15.75" thickBo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</row>
    <row r="355" spans="1:14" ht="15.75" thickBo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6" spans="1:14" ht="15.75" thickBo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</row>
    <row r="357" spans="1:14" ht="15.75" thickBo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8" spans="1:14" ht="15.75" thickBo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</row>
    <row r="359" spans="1:14" ht="15.75" thickBo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</row>
    <row r="360" spans="1:14" ht="15.75" thickBo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</row>
    <row r="361" spans="1:14" ht="15.75" thickBo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</row>
    <row r="362" spans="1:14" ht="15.75" thickBo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</row>
    <row r="363" spans="1:14" ht="15.75" thickBo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</row>
    <row r="364" spans="1:14" ht="15.75" thickBo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</row>
    <row r="365" spans="1:14" ht="15.75" thickBo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</row>
    <row r="366" spans="1:14" ht="15.75" thickBo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</row>
    <row r="367" spans="1:14" ht="15.75" thickBo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</row>
    <row r="368" spans="1:14" ht="15.75" thickBo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</row>
    <row r="369" spans="1:14" ht="15.75" thickBo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</row>
    <row r="370" spans="1:14" ht="15.75" thickBo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</row>
    <row r="371" spans="1:14" ht="15.75" thickBo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</row>
    <row r="372" spans="1:14" ht="15.75" thickBo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</row>
    <row r="373" spans="1:14" ht="15.75" thickBo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</row>
    <row r="374" spans="1:14" ht="15.75" thickBo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</row>
    <row r="375" spans="1:14" ht="15.75" thickBo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1:14" ht="15.75" thickBo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</row>
    <row r="377" spans="1:14" ht="15.75" thickBo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1:14" ht="15.75" thickBo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</row>
    <row r="379" spans="1:14" ht="15.75" thickBo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</row>
    <row r="380" spans="1:14" ht="15.75" thickBo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</row>
    <row r="381" spans="1:14" ht="15.75" thickBo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</row>
    <row r="382" spans="1:14" ht="15.75" thickBo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</row>
    <row r="383" spans="1:14" ht="15.75" thickBo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4" spans="1:14" ht="15.75" thickBo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</row>
    <row r="385" spans="1:14" ht="15.75" thickBo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1:14" ht="15.75" thickBo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</row>
    <row r="387" spans="1:14" ht="15.75" thickBo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</row>
    <row r="388" spans="1:14" ht="15.75" thickBo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</row>
    <row r="389" spans="1:14" ht="15.75" thickBo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</row>
    <row r="390" spans="1:14" ht="15.75" thickBo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</row>
    <row r="391" spans="1:14" ht="15.75" thickBo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1:14" ht="15.75" thickBo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</row>
    <row r="393" spans="1:14" ht="15.75" thickBo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</row>
    <row r="394" spans="1:14" ht="15.75" thickBo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</row>
    <row r="395" spans="1:14" ht="15.75" thickBo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</row>
    <row r="396" spans="1:14" ht="15.75" thickBo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</row>
    <row r="397" spans="1:14" ht="15.75" thickBo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</row>
    <row r="398" spans="1:14" ht="15.75" thickBo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</row>
    <row r="399" spans="1:14" ht="15.75" thickBo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</row>
    <row r="400" spans="1:14" ht="15.75" thickBo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</row>
    <row r="401" spans="1:14" ht="15.75" thickBo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</row>
    <row r="402" spans="1:14" ht="15.75" thickBo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</row>
    <row r="403" spans="1:14" ht="15.75" thickBo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</row>
    <row r="404" spans="1:14" ht="15.75" thickBo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</row>
    <row r="405" spans="1:14" ht="15.75" thickBo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</row>
    <row r="406" spans="1:14" ht="15.75" thickBo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</row>
    <row r="407" spans="1:14" ht="15.75" thickBo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8" spans="1:14" ht="15.75" thickBo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</row>
    <row r="409" spans="1:14" ht="15.75" thickBo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1:14" ht="15.75" thickBo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</row>
    <row r="411" spans="1:14" ht="15.75" thickBo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</row>
    <row r="412" spans="1:14" ht="15.75" thickBo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</row>
    <row r="413" spans="1:14" ht="15.75" thickBo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</row>
    <row r="414" spans="1:14" ht="15.75" thickBo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</row>
    <row r="415" spans="1:14" ht="15.75" thickBo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6" spans="1:14" ht="15.75" thickBo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</row>
    <row r="417" spans="1:14" ht="15.75" thickBo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8" spans="1:14" ht="15.75" thickBo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</row>
    <row r="419" spans="1:14" ht="15.75" thickBo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</row>
    <row r="420" spans="1:14" ht="15.75" thickBo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</row>
    <row r="421" spans="1:14" ht="15.75" thickBo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</row>
    <row r="422" spans="1:14" ht="15.75" thickBo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</row>
    <row r="423" spans="1:14" ht="15.75" thickBo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</row>
    <row r="424" spans="1:14" ht="15.75" thickBo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</row>
    <row r="425" spans="1:14" ht="15.75" thickBo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1:14" ht="15.75" thickBo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</row>
    <row r="427" spans="1:14" ht="15.75" thickBo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1:14" ht="15.75" thickBo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</row>
    <row r="429" spans="1:14" ht="15.75" thickBo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</row>
    <row r="430" spans="1:14" ht="15.75" thickBo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</row>
    <row r="431" spans="1:14" ht="15.75" thickBo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</row>
    <row r="432" spans="1:14" ht="15.75" thickBo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</row>
    <row r="433" spans="1:14" ht="15.75" thickBo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</row>
    <row r="434" spans="1:14" ht="15.75" thickBo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</row>
    <row r="435" spans="1:14" ht="15.75" thickBo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</row>
    <row r="436" spans="1:14" ht="15.75" thickBo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</row>
    <row r="437" spans="1:14" ht="15.75" thickBo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1:14" ht="15.75" thickBo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</row>
    <row r="439" spans="1:14" ht="15.75" thickBo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</row>
    <row r="440" spans="1:14" ht="15.75" thickBo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</row>
    <row r="441" spans="1:14" ht="15.75" thickBo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</row>
    <row r="442" spans="1:14" ht="15.75" thickBo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</row>
    <row r="443" spans="1:14" ht="15.75" thickBo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</row>
    <row r="444" spans="1:14" ht="15.75" thickBo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</row>
    <row r="445" spans="1:14" ht="15.75" thickBo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</row>
    <row r="446" spans="1:14" ht="15.75" thickBo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</row>
    <row r="447" spans="1:14" ht="15.75" thickBo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</row>
    <row r="448" spans="1:14" ht="15.75" thickBo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</row>
    <row r="449" spans="1:14" ht="15.75" thickBo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</row>
    <row r="450" spans="1:14" ht="15.75" thickBo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</row>
    <row r="451" spans="1:14" ht="15.75" thickBo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</row>
    <row r="452" spans="1:14" ht="15.75" thickBo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</row>
    <row r="453" spans="1:14" ht="15.75" thickBo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</row>
    <row r="454" spans="1:14" ht="15.75" thickBo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</row>
    <row r="455" spans="1:14" ht="15.75" thickBo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</row>
    <row r="456" spans="1:14" ht="15.75" thickBo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</row>
    <row r="457" spans="1:14" ht="15.75" thickBo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</row>
    <row r="458" spans="1:14" ht="15.75" thickBo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</row>
    <row r="459" spans="1:14" ht="15.75" thickBo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1:14" ht="15.75" thickBo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</row>
    <row r="461" spans="1:14" ht="15.75" thickBo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</row>
    <row r="462" spans="1:14" ht="15.75" thickBo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</row>
    <row r="463" spans="1:14" ht="15.75" thickBo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</row>
    <row r="464" spans="1:14" ht="15.75" thickBo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</row>
    <row r="465" spans="1:14" ht="15.75" thickBo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</row>
    <row r="466" spans="1:14" ht="15.75" thickBo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</row>
    <row r="467" spans="1:14" ht="15.75" thickBo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68" spans="1:14" ht="15.75" thickBo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</row>
    <row r="469" spans="1:14" ht="15.75" thickBo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</row>
    <row r="470" spans="1:14" ht="15.75" thickBo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</row>
    <row r="471" spans="1:14" ht="15.75" thickBo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</row>
    <row r="472" spans="1:14" ht="15.75" thickBo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</row>
    <row r="473" spans="1:14" ht="15.75" thickBo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</row>
    <row r="474" spans="1:14" ht="15.75" thickBo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</row>
    <row r="475" spans="1:14" ht="15.75" thickBo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</row>
    <row r="476" spans="1:14" ht="15.75" thickBo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</row>
    <row r="477" spans="1:14" ht="15.75" thickBo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1:14" ht="15.75" thickBo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</row>
    <row r="479" spans="1:14" ht="15.75" thickBo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</row>
    <row r="480" spans="1:14" ht="15.75" thickBo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</row>
    <row r="481" spans="1:14" ht="15.75" thickBo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</row>
    <row r="482" spans="1:14" ht="15.75" thickBo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</row>
    <row r="483" spans="1:14" ht="15.75" thickBo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</row>
    <row r="484" spans="1:14" ht="15.75" thickBo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</row>
    <row r="485" spans="1:14" ht="15.75" thickBo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</row>
    <row r="486" spans="1:14" ht="15.75" thickBo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</row>
    <row r="487" spans="1:14" ht="15.75" thickBo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</row>
    <row r="488" spans="1:14" ht="15.75" thickBo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</row>
    <row r="489" spans="1:14" ht="15.75" thickBo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</row>
    <row r="490" spans="1:14" ht="15.75" thickBo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</row>
    <row r="491" spans="1:14" ht="15.75" thickBo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</row>
    <row r="492" spans="1:14" ht="15.75" thickBo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</row>
    <row r="493" spans="1:14" ht="15.75" thickBo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</row>
    <row r="494" spans="1:14" ht="15.75" thickBo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</row>
    <row r="495" spans="1:14" ht="15.75" thickBo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</row>
    <row r="496" spans="1:14" ht="15.75" thickBo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</row>
    <row r="497" spans="1:14" ht="15.75" thickBo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8" spans="1:14" ht="15.75" thickBo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</row>
    <row r="499" spans="1:14" ht="15.75" thickBo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</row>
    <row r="500" spans="1:14" ht="15.75" thickBo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</row>
    <row r="501" spans="1:14" ht="15.75" thickBo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</row>
    <row r="502" spans="1:14" ht="15.75" thickBo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</row>
    <row r="503" spans="1:14" ht="15.75" thickBo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</row>
    <row r="504" spans="1:14" ht="15.75" thickBo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</row>
    <row r="505" spans="1:14" ht="15.75" thickBo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</row>
    <row r="506" spans="1:14" ht="15.75" thickBo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</row>
    <row r="507" spans="1:14" ht="15.75" thickBo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</row>
    <row r="508" spans="1:14" ht="15.75" thickBo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</row>
    <row r="509" spans="1:14" ht="15.75" thickBo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</row>
    <row r="510" spans="1:14" ht="15.75" thickBo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</row>
    <row r="511" spans="1:14" ht="15.75" thickBo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1:14" ht="15.75" thickBo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</row>
    <row r="513" spans="1:14" ht="15.75" thickBo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</row>
    <row r="514" spans="1:14" ht="15.75" thickBo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</row>
    <row r="515" spans="1:14" ht="15.75" thickBo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</row>
    <row r="516" spans="1:14" ht="15.75" thickBo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</row>
    <row r="517" spans="1:14" ht="15.75" thickBo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</row>
    <row r="518" spans="1:14" ht="15.75" thickBo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</row>
    <row r="519" spans="1:14" ht="15.75" thickBo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</row>
    <row r="520" spans="1:14" ht="15.75" thickBo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</row>
    <row r="521" spans="1:14" ht="15.75" thickBo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2" spans="1:14" ht="15.75" thickBo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</row>
    <row r="523" spans="1:14" ht="15.75" thickBo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</row>
    <row r="524" spans="1:14" ht="15.75" thickBo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</row>
    <row r="525" spans="1:14" ht="15.75" thickBo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</row>
    <row r="526" spans="1:14" ht="15.75" thickBo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</row>
    <row r="527" spans="1:14" ht="15.75" thickBo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1:14" ht="15.75" thickBo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</row>
    <row r="529" spans="1:14" ht="15.75" thickBo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</row>
    <row r="530" spans="1:14" ht="15.75" thickBo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</row>
    <row r="531" spans="1:14" ht="15.75" thickBo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</row>
    <row r="532" spans="1:14" ht="15.75" thickBo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</row>
    <row r="533" spans="1:14" ht="15.75" thickBo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</row>
    <row r="534" spans="1:14" ht="15.75" thickBo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</row>
    <row r="535" spans="1:14" ht="15.75" thickBo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1:14" ht="15.75" thickBo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</row>
    <row r="537" spans="1:14" ht="15.75" thickBo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1:14" ht="15.75" thickBo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</row>
    <row r="539" spans="1:14" ht="15.75" thickBo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</row>
    <row r="540" spans="1:14" ht="15.75" thickBo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</row>
    <row r="541" spans="1:14" ht="15.75" thickBo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</row>
    <row r="542" spans="1:14" ht="15.75" thickBo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</row>
    <row r="543" spans="1:14" ht="15.75" thickBo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</row>
    <row r="544" spans="1:14" ht="15.75" thickBo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</row>
    <row r="545" spans="1:14" ht="15.75" thickBo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</row>
    <row r="546" spans="1:14" ht="15.75" thickBo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</row>
    <row r="547" spans="1:14" ht="15.75" thickBo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</row>
    <row r="548" spans="1:14" ht="15.75" thickBo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</row>
    <row r="549" spans="1:14" ht="15.75" thickBo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</row>
    <row r="550" spans="1:14" ht="15.75" thickBo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</row>
    <row r="551" spans="1:14" ht="15.75" thickBo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</row>
    <row r="552" spans="1:14" ht="15.75" thickBo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</row>
    <row r="553" spans="1:14" ht="15.75" thickBo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</row>
    <row r="554" spans="1:14" ht="15.75" thickBo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</row>
    <row r="555" spans="1:14" ht="15.75" thickBo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6" spans="1:14" ht="15.75" thickBo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</row>
    <row r="557" spans="1:14" ht="15.75" thickBo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</row>
    <row r="558" spans="1:14" ht="15.75" thickBo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</row>
    <row r="559" spans="1:14" ht="15.75" thickBo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</row>
    <row r="560" spans="1:14" ht="15.75" thickBo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</row>
    <row r="561" spans="1:14" ht="15.75" thickBo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</row>
    <row r="562" spans="1:14" ht="15.75" thickBo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</row>
    <row r="563" spans="1:14" ht="15.75" thickBo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4" spans="1:14" ht="15.75" thickBo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</row>
    <row r="565" spans="1:14" ht="15.75" thickBo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</row>
    <row r="566" spans="1:14" ht="15.75" thickBo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</row>
    <row r="567" spans="1:14" ht="15.75" thickBo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</row>
    <row r="568" spans="1:14" ht="15.75" thickBo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</row>
    <row r="569" spans="1:14" ht="15.75" thickBo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</row>
    <row r="570" spans="1:14" ht="15.75" thickBo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</row>
    <row r="571" spans="1:14" ht="15.75" thickBo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1:14" ht="15.75" thickBo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</row>
    <row r="573" spans="1:14" ht="15.75" thickBo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1:14" ht="15.75" thickBo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</row>
    <row r="575" spans="1:14" ht="15.75" thickBo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</row>
    <row r="576" spans="1:14" ht="15.75" thickBo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</row>
    <row r="577" spans="1:14" ht="15.75" thickBo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</row>
    <row r="578" spans="1:14" ht="15.75" thickBo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</row>
    <row r="579" spans="1:14" ht="15.75" thickBo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0" spans="1:14" ht="15.75" thickBo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</row>
    <row r="581" spans="1:14" ht="15.75" thickBo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</row>
    <row r="582" spans="1:14" ht="15.75" thickBo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</row>
    <row r="583" spans="1:14" ht="15.75" thickBo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</row>
    <row r="584" spans="1:14" ht="15.75" thickBo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</row>
    <row r="585" spans="1:14" ht="15.75" thickBo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</row>
    <row r="586" spans="1:14" ht="15.75" thickBo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</row>
    <row r="587" spans="1:14" ht="15.75" thickBo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</row>
    <row r="588" spans="1:14" ht="15.75" thickBo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</row>
    <row r="589" spans="1:14" ht="15.75" thickBo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</row>
    <row r="590" spans="1:14" ht="15.75" thickBo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</row>
    <row r="591" spans="1:14" ht="15.75" thickBo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</row>
    <row r="592" spans="1:14" ht="15.75" thickBo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</row>
    <row r="593" spans="1:14" ht="15.75" thickBo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</row>
    <row r="594" spans="1:14" ht="15.75" thickBo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</row>
    <row r="595" spans="1:14" ht="15.75" thickBo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1:14" ht="15.75" thickBo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</row>
    <row r="597" spans="1:14" ht="15.75" thickBo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</row>
    <row r="598" spans="1:14" ht="15.75" thickBo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</row>
    <row r="599" spans="1:14" ht="15.75" thickBo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</row>
    <row r="600" spans="1:14" ht="15.75" thickBo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</row>
    <row r="601" spans="1:14" ht="15.75" thickBo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</row>
    <row r="602" spans="1:14" ht="15.75" thickBo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</row>
    <row r="603" spans="1:14" ht="15.75" thickBo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</row>
    <row r="604" spans="1:14" ht="15.75" thickBo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</row>
    <row r="605" spans="1:14" ht="15.75" thickBo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</row>
    <row r="606" spans="1:14" ht="15.75" thickBo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</row>
    <row r="607" spans="1:14" ht="15.75" thickBo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</row>
    <row r="608" spans="1:14" ht="15.75" thickBo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</row>
    <row r="609" spans="1:14" ht="15.75" thickBo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</row>
    <row r="610" spans="1:14" ht="15.75" thickBo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</row>
    <row r="611" spans="1:14" ht="15.75" thickBo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</row>
    <row r="612" spans="1:14" ht="15.75" thickBo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</row>
    <row r="613" spans="1:14" ht="15.75" thickBo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</row>
    <row r="614" spans="1:14" ht="15.75" thickBo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</row>
    <row r="615" spans="1:14" ht="15.75" thickBo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</row>
    <row r="616" spans="1:14" ht="15.75" thickBo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</row>
    <row r="617" spans="1:14" ht="15.75" thickBo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</row>
    <row r="618" spans="1:14" ht="15.75" thickBo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</row>
    <row r="619" spans="1:14" ht="15.75" thickBo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</row>
    <row r="620" spans="1:14" ht="15.75" thickBo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</row>
    <row r="621" spans="1:14" ht="15.75" thickBo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</row>
    <row r="622" spans="1:14" ht="15.75" thickBo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</row>
    <row r="623" spans="1:14" ht="15.75" thickBo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</row>
    <row r="624" spans="1:14" ht="15.75" thickBo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</row>
    <row r="625" spans="1:14" ht="15.75" thickBo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</row>
    <row r="626" spans="1:14" ht="15.75" thickBo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</row>
    <row r="627" spans="1:14" ht="15.75" thickBo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</row>
    <row r="628" spans="1:14" ht="15.75" thickBo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</row>
    <row r="629" spans="1:14" ht="15.75" thickBo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</row>
    <row r="630" spans="1:14" ht="15.75" thickBo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</row>
    <row r="631" spans="1:14" ht="15.75" thickBo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</row>
    <row r="632" spans="1:14" ht="15.75" thickBo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</row>
    <row r="633" spans="1:14" ht="15.75" thickBo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</row>
    <row r="634" spans="1:14" ht="15.75" thickBo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</row>
    <row r="635" spans="1:14" ht="15.75" thickBo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</row>
    <row r="636" spans="1:14" ht="15.75" thickBo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</row>
    <row r="637" spans="1:14" ht="15.75" thickBo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</row>
    <row r="638" spans="1:14" ht="15.75" thickBo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</row>
    <row r="639" spans="1:14" ht="15.75" thickBo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</row>
    <row r="640" spans="1:14" ht="15.75" thickBo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</row>
    <row r="641" spans="1:14" ht="15.75" thickBo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</row>
    <row r="642" spans="1:14" ht="15.75" thickBo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</row>
    <row r="643" spans="1:14" ht="15.75" thickBo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</row>
    <row r="644" spans="1:14" ht="15.75" thickBo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</row>
    <row r="645" spans="1:14" ht="15.75" thickBo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</row>
    <row r="646" spans="1:14" ht="15.75" thickBo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</row>
    <row r="647" spans="1:14" ht="15.75" thickBo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</row>
    <row r="648" spans="1:14" ht="15.75" thickBo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</row>
    <row r="649" spans="1:14" ht="15.75" thickBo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</row>
    <row r="650" spans="1:14" ht="15.75" thickBo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</row>
    <row r="651" spans="1:14" ht="15.75" thickBo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</row>
    <row r="652" spans="1:14" ht="15.75" thickBo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</row>
    <row r="653" spans="1:14" ht="15.75" thickBo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</row>
    <row r="654" spans="1:14" ht="15.75" thickBo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</row>
    <row r="655" spans="1:14" ht="15.75" thickBo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</row>
    <row r="656" spans="1:14" ht="15.75" thickBo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</row>
    <row r="657" spans="1:14" ht="15.75" thickBo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</row>
    <row r="658" spans="1:14" ht="15.75" thickBo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</row>
    <row r="659" spans="1:14" ht="15.75" thickBo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</row>
    <row r="660" spans="1:14" ht="15.75" thickBo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</row>
    <row r="661" spans="1:14" ht="15.75" thickBo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</row>
    <row r="662" spans="1:14" ht="15.75" thickBo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</row>
    <row r="663" spans="1:14" ht="15.75" thickBo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</row>
    <row r="664" spans="1:14" ht="15.75" thickBo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</row>
    <row r="665" spans="1:14" ht="15.75" thickBo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</row>
    <row r="666" spans="1:14" ht="15.75" thickBo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</row>
    <row r="667" spans="1:14" ht="15.75" thickBo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</row>
    <row r="668" spans="1:14" ht="15.75" thickBo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</row>
    <row r="669" spans="1:14" ht="15.75" thickBo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</row>
    <row r="670" spans="1:14" ht="15.75" thickBo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</row>
    <row r="671" spans="1:14" ht="15.75" thickBo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</row>
    <row r="672" spans="1:14" ht="15.75" thickBo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</row>
    <row r="673" spans="1:14" ht="15.75" thickBo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</row>
    <row r="674" spans="1:14" ht="15.75" thickBo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</row>
    <row r="675" spans="1:14" ht="15.75" thickBo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</row>
    <row r="676" spans="1:14" ht="15.75" thickBo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</row>
    <row r="677" spans="1:14" ht="15.75" thickBo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</row>
    <row r="678" spans="1:14" ht="15.75" thickBo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</row>
    <row r="679" spans="1:14" ht="15.75" thickBo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</row>
    <row r="680" spans="1:14" ht="15.75" thickBo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</row>
    <row r="681" spans="1:14" ht="15.75" thickBo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</row>
    <row r="682" spans="1:14" ht="15.75" thickBo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</row>
    <row r="683" spans="1:14" ht="15.75" thickBo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</row>
    <row r="684" spans="1:14" ht="15.75" thickBo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</row>
    <row r="685" spans="1:14" ht="15.75" thickBo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</row>
    <row r="686" spans="1:14" ht="15.75" thickBo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</row>
    <row r="687" spans="1:14" ht="15.75" thickBo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</row>
    <row r="688" spans="1:14" ht="15.75" thickBo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</row>
    <row r="689" spans="1:14" ht="15.75" thickBo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</row>
    <row r="690" spans="1:14" ht="15.75" thickBo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</row>
    <row r="691" spans="1:14" ht="15.75" thickBo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</row>
    <row r="692" spans="1:14" ht="15.75" thickBo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</row>
    <row r="693" spans="1:14" ht="15.75" thickBo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</row>
    <row r="694" spans="1:14" ht="15.75" thickBo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</row>
    <row r="695" spans="1:14" ht="15.75" thickBo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</row>
    <row r="696" spans="1:14" ht="15.75" thickBo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</row>
    <row r="697" spans="1:14" ht="15.75" thickBo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</row>
    <row r="698" spans="1:14" ht="15.75" thickBo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</row>
    <row r="699" spans="1:14" ht="15.75" thickBo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</row>
    <row r="700" spans="1:14" ht="15.75" thickBo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</row>
    <row r="701" spans="1:14" ht="15.75" thickBo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</row>
    <row r="702" spans="1:14" ht="15.75" thickBo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</row>
    <row r="703" spans="1:14" ht="15.75" thickBo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</row>
    <row r="704" spans="1:14" ht="15.75" thickBo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</row>
    <row r="705" spans="1:14" ht="15.75" thickBo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</row>
    <row r="706" spans="1:14" ht="15.75" thickBo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</row>
    <row r="707" spans="1:14" ht="15.75" thickBo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</row>
    <row r="708" spans="1:14" ht="15.75" thickBo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</row>
    <row r="709" spans="1:14" ht="15.75" thickBo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</row>
    <row r="710" spans="1:14" ht="15.75" thickBo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</row>
    <row r="711" spans="1:14" ht="15.75" thickBo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</row>
    <row r="712" spans="1:14" ht="15.75" thickBo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</row>
    <row r="713" spans="1:14" ht="15.75" thickBo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</row>
    <row r="714" spans="1:14" ht="15.75" thickBo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</row>
    <row r="715" spans="1:14" ht="15.75" thickBo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</row>
    <row r="716" spans="1:14" ht="15.75" thickBo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</row>
    <row r="717" spans="1:14" ht="15.75" thickBo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</row>
    <row r="718" spans="1:14" ht="15.75" thickBo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</row>
    <row r="719" spans="1:14" ht="15.75" thickBo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</row>
    <row r="720" spans="1:14" ht="15.75" thickBo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</row>
    <row r="721" spans="1:14" ht="15.75" thickBo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</row>
    <row r="722" spans="1:14" ht="15.75" thickBo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</row>
    <row r="723" spans="1:14" ht="15.75" thickBo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</row>
    <row r="724" spans="1:14" ht="15.75" thickBo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</row>
    <row r="725" spans="1:14" ht="15.75" thickBo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</row>
    <row r="726" spans="1:14" ht="15.75" thickBo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</row>
    <row r="727" spans="1:14" ht="15.75" thickBo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</row>
    <row r="728" spans="1:14" ht="15.75" thickBo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</row>
    <row r="729" spans="1:14" ht="15.75" thickBo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</row>
    <row r="730" spans="1:14" ht="15.75" thickBo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</row>
    <row r="731" spans="1:14" ht="15.75" thickBo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</row>
    <row r="732" spans="1:14" ht="15.75" thickBo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</row>
    <row r="733" spans="1:14" ht="15.75" thickBo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</row>
    <row r="734" spans="1:14" ht="15.75" thickBo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</row>
    <row r="735" spans="1:14" ht="15.75" thickBo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</row>
    <row r="736" spans="1:14" ht="15.75" thickBo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</row>
    <row r="737" spans="1:14" ht="15.75" thickBo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</row>
    <row r="738" spans="1:14" ht="15.75" thickBo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</row>
    <row r="739" spans="1:14" ht="15.75" thickBo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</row>
    <row r="740" spans="1:14" ht="15.75" thickBo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</row>
    <row r="741" spans="1:14" ht="15.75" thickBo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</row>
    <row r="742" spans="1:14" ht="15.75" thickBo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</row>
    <row r="743" spans="1:14" ht="15.75" thickBo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</row>
    <row r="744" spans="1:14" ht="15.75" thickBo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</row>
    <row r="745" spans="1:14" ht="15.75" thickBo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</row>
    <row r="746" spans="1:14" ht="15.75" thickBo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</row>
    <row r="747" spans="1:14" ht="15.75" thickBo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</row>
    <row r="748" spans="1:14" ht="15.75" thickBo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</row>
    <row r="749" spans="1:14" ht="15.75" thickBo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</row>
    <row r="750" spans="1:14" ht="15.75" thickBo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</row>
    <row r="751" spans="1:14" ht="15.75" thickBo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</row>
    <row r="752" spans="1:14" ht="15.75" thickBo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</row>
    <row r="753" spans="1:14" ht="15.75" thickBo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</row>
    <row r="754" spans="1:14" ht="15.75" thickBo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</row>
    <row r="755" spans="1:14" ht="15.75" thickBo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</row>
    <row r="756" spans="1:14" ht="15.75" thickBo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</row>
    <row r="757" spans="1:14" ht="15.75" thickBo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</row>
    <row r="758" spans="1:14" ht="15.75" thickBo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</row>
    <row r="759" spans="1:14" ht="15.75" thickBo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</row>
    <row r="760" spans="1:14" ht="15.75" thickBo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</row>
    <row r="761" spans="1:14" ht="15.75" thickBo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</row>
    <row r="762" spans="1:14" ht="15.75" thickBo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</row>
    <row r="763" spans="1:14" ht="15.75" thickBo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</row>
    <row r="764" spans="1:14" ht="15.75" thickBo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</row>
    <row r="765" spans="1:14" ht="15.75" thickBo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</row>
    <row r="766" spans="1:14" ht="15.75" thickBo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</row>
    <row r="767" spans="1:14" ht="15.75" thickBo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</row>
    <row r="768" spans="1:14" ht="15.75" thickBo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</row>
    <row r="769" spans="1:14" ht="15.75" thickBo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</row>
    <row r="770" spans="1:14" ht="15.75" thickBo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</row>
    <row r="771" spans="1:14" ht="15.75" thickBo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</row>
    <row r="772" spans="1:14" ht="15.75" thickBo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</row>
    <row r="773" spans="1:14" ht="15.75" thickBo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</row>
    <row r="774" spans="1:14" ht="15.75" thickBo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</row>
    <row r="775" spans="1:14" ht="15.75" thickBo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</row>
    <row r="776" spans="1:14" ht="15.75" thickBo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</row>
    <row r="777" spans="1:14" ht="15.75" thickBo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</row>
    <row r="778" spans="1:14" ht="15.75" thickBo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</row>
    <row r="779" spans="1:14" ht="15.75" thickBo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</row>
    <row r="780" spans="1:14" ht="15.75" thickBo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</row>
    <row r="781" spans="1:14" ht="15.75" thickBo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</row>
    <row r="782" spans="1:14" ht="15.75" thickBo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</row>
    <row r="783" spans="1:14" ht="15.75" thickBo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</row>
    <row r="784" spans="1:14" ht="15.75" thickBo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</row>
    <row r="785" spans="1:14" ht="15.75" thickBo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</row>
    <row r="786" spans="1:14" ht="15.75" thickBo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</row>
    <row r="787" spans="1:14" ht="15.75" thickBo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</row>
    <row r="788" spans="1:14" ht="15.75" thickBo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</row>
    <row r="789" spans="1:14" ht="15.75" thickBo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</row>
    <row r="790" spans="1:14" ht="15.75" thickBo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</row>
    <row r="791" spans="1:14" ht="15.75" thickBo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</row>
    <row r="792" spans="1:14" ht="15.75" thickBo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</row>
    <row r="793" spans="1:14" ht="15.75" thickBo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</row>
    <row r="794" spans="1:14" ht="15.75" thickBo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</row>
    <row r="795" spans="1:14" ht="15.75" thickBo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</row>
    <row r="796" spans="1:14" ht="15.75" thickBo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</row>
    <row r="797" spans="1:14" ht="15.75" thickBo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</row>
    <row r="798" spans="1:14" ht="15.75" thickBo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</row>
    <row r="799" spans="1:14" ht="15.75" thickBo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</row>
    <row r="800" spans="1:14" ht="15.75" thickBo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</row>
    <row r="801" spans="1:14" ht="15.75" thickBo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</row>
    <row r="802" spans="1:14" ht="15.75" thickBo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</row>
    <row r="803" spans="1:14" ht="15.75" thickBo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</row>
    <row r="804" spans="1:14" ht="15.75" thickBo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</row>
    <row r="805" spans="1:14" ht="15.75" thickBo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</row>
    <row r="806" spans="1:14" ht="15.75" thickBo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</row>
    <row r="807" spans="1:14" ht="15.75" thickBo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</row>
    <row r="808" spans="1:14" ht="15.75" thickBo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</row>
    <row r="809" spans="1:14" ht="15.75" thickBo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</row>
    <row r="810" spans="1:14" ht="15.75" thickBo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</row>
    <row r="811" spans="1:14" ht="15.75" thickBo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</row>
    <row r="812" spans="1:14" ht="15.75" thickBo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</row>
    <row r="813" spans="1:14" ht="15.75" thickBo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</row>
    <row r="814" spans="1:14" ht="15.75" thickBo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</row>
    <row r="815" spans="1:14" ht="15.75" thickBo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</row>
    <row r="816" spans="1:14" ht="15.75" thickBo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</row>
    <row r="817" spans="1:14" ht="15.75" thickBo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</row>
    <row r="818" spans="1:14" ht="15.75" thickBo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</row>
    <row r="819" spans="1:14" ht="15.75" thickBo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</row>
    <row r="820" spans="1:14" ht="15.75" thickBo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</row>
    <row r="821" spans="1:14" ht="15.75" thickBo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</row>
    <row r="822" spans="1:14" ht="15.75" thickBo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</row>
    <row r="823" spans="1:14" ht="15.75" thickBo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</row>
    <row r="824" spans="1:14" ht="15.75" thickBo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</row>
    <row r="825" spans="1:14" ht="15.75" thickBo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</row>
    <row r="826" spans="1:14" ht="15.75" thickBo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</row>
    <row r="827" spans="1:14" ht="15.75" thickBo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</row>
    <row r="828" spans="1:14" ht="15.75" thickBo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</row>
    <row r="829" spans="1:14" ht="15.75" thickBo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</row>
    <row r="830" spans="1:14" ht="15.75" thickBo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</row>
    <row r="831" spans="1:14" ht="15.75" thickBo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</row>
    <row r="832" spans="1:14" ht="15.75" thickBo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</row>
    <row r="833" spans="1:14" ht="15.75" thickBo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</row>
    <row r="834" spans="1:14" ht="15.75" thickBo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</row>
    <row r="835" spans="1:14" ht="15.75" thickBo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</row>
    <row r="836" spans="1:14" ht="15.75" thickBo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</row>
    <row r="837" spans="1:14" ht="15.75" thickBo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</row>
    <row r="838" spans="1:14" ht="15.75" thickBo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</row>
    <row r="839" spans="1:14" ht="15.75" thickBo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</row>
    <row r="840" spans="1:14" ht="15.75" thickBo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</row>
    <row r="841" spans="1:14" ht="15.75" thickBo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</row>
    <row r="842" spans="1:14" ht="15.75" thickBo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</row>
    <row r="843" spans="1:14" ht="15.75" thickBo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</row>
    <row r="844" spans="1:14" ht="15.75" thickBo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</row>
    <row r="845" spans="1:14" ht="15.75" thickBo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</row>
    <row r="846" spans="1:14" ht="15.75" thickBo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</row>
    <row r="847" spans="1:14" ht="15.75" thickBo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</row>
    <row r="848" spans="1:14" ht="15.75" thickBo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</row>
    <row r="849" spans="1:14" ht="15.75" thickBo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</row>
    <row r="850" spans="1:14" ht="15.75" thickBo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</row>
    <row r="851" spans="1:14" ht="15.75" thickBo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</row>
    <row r="852" spans="1:14" ht="15.75" thickBo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</row>
    <row r="853" spans="1:14" ht="15.75" thickBo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</row>
    <row r="854" spans="1:14" ht="15.75" thickBo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</row>
    <row r="855" spans="1:14" ht="15.75" thickBo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</row>
    <row r="856" spans="1:14" ht="15.75" thickBo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</row>
    <row r="857" spans="1:14" ht="15.75" thickBo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</row>
    <row r="858" spans="1:14" ht="15.75" thickBo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</row>
    <row r="859" spans="1:14" ht="15.75" thickBo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</row>
    <row r="860" spans="1:14" ht="15.75" thickBo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</row>
    <row r="861" spans="1:14" ht="15.75" thickBo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</row>
    <row r="862" spans="1:14" ht="15.75" thickBo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</row>
    <row r="863" spans="1:14" ht="15.75" thickBo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</row>
    <row r="864" spans="1:14" ht="15.75" thickBo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</row>
    <row r="865" spans="1:14" ht="15.75" thickBo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</row>
    <row r="866" spans="1:14" ht="15.75" thickBo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</row>
    <row r="867" spans="1:14" ht="15.75" thickBo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</row>
    <row r="868" spans="1:14" ht="15.75" thickBo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</row>
    <row r="869" spans="1:14" ht="15.75" thickBo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</row>
    <row r="870" spans="1:14" ht="15.75" thickBo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</row>
    <row r="871" spans="1:14" ht="15.75" thickBo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</row>
    <row r="872" spans="1:14" ht="15.75" thickBo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</row>
    <row r="873" spans="1:14" ht="15.75" thickBo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</row>
    <row r="874" spans="1:14" ht="15.75" thickBo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</row>
    <row r="875" spans="1:14" ht="15.75" thickBo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</row>
    <row r="876" spans="1:14" ht="15.75" thickBo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</row>
    <row r="877" spans="1:14" ht="15.75" thickBo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</row>
    <row r="878" spans="1:14" ht="15.75" thickBo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</row>
    <row r="879" spans="1:14" ht="15.75" thickBo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</row>
    <row r="880" spans="1:14" ht="15.75" thickBo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</row>
    <row r="881" spans="1:14" ht="15.75" thickBo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</row>
    <row r="882" spans="1:14" ht="15.75" thickBo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</row>
    <row r="883" spans="1:14" ht="15.75" thickBo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</row>
    <row r="884" spans="1:14" ht="15.75" thickBo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</row>
    <row r="885" spans="1:14" ht="15.75" thickBo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</row>
    <row r="886" spans="1:14" ht="15.75" thickBo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</row>
    <row r="887" spans="1:14" ht="15.75" thickBo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</row>
    <row r="888" spans="1:14" ht="15.75" thickBo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</row>
    <row r="889" spans="1:14" ht="15.75" thickBo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</row>
    <row r="890" spans="1:14" ht="15.75" thickBo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</row>
    <row r="891" spans="1:14" ht="15.75" thickBo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</row>
    <row r="892" spans="1:14" ht="15.75" thickBo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</row>
    <row r="893" spans="1:14" ht="15.75" thickBo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</row>
    <row r="894" spans="1:14" ht="15.75" thickBo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</row>
    <row r="895" spans="1:14" ht="15.75" thickBo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</row>
    <row r="896" spans="1:14" ht="15.75" thickBo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</row>
    <row r="897" spans="1:14" ht="15.75" thickBo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</row>
    <row r="898" spans="1:14" ht="15.75" thickBo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</row>
    <row r="899" spans="1:14" ht="15.75" thickBo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</row>
    <row r="900" spans="1:14" ht="15.75" thickBo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</row>
    <row r="901" spans="1:14" ht="15.75" thickBo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</row>
    <row r="902" spans="1:14" ht="15.75" thickBo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</row>
    <row r="903" spans="1:14" ht="15.75" thickBo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</row>
    <row r="904" spans="1:14" ht="15.75" thickBo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</row>
    <row r="905" spans="1:14" ht="15.75" thickBo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</row>
    <row r="906" spans="1:14" ht="15.75" thickBo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</row>
    <row r="907" spans="1:14" ht="15.75" thickBo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</row>
    <row r="908" spans="1:14" ht="15.75" thickBo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</row>
    <row r="909" spans="1:14" ht="15.75" thickBo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</row>
    <row r="910" spans="1:14" ht="15.75" thickBo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</row>
    <row r="911" spans="1:14" ht="15.75" thickBo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</row>
    <row r="912" spans="1:14" ht="15.75" thickBo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</row>
    <row r="913" spans="1:14" ht="15.75" thickBo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</row>
    <row r="914" spans="1:14" ht="15.75" thickBo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</row>
    <row r="915" spans="1:14" ht="15.75" thickBo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</row>
    <row r="916" spans="1:14" ht="15.75" thickBo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</row>
    <row r="917" spans="1:14" ht="15.75" thickBo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</row>
    <row r="918" spans="1:14" ht="15.75" thickBo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</row>
    <row r="919" spans="1:14" ht="15.75" thickBo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</row>
    <row r="920" spans="1:14" ht="15.75" thickBo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</row>
    <row r="921" spans="1:14" ht="15.75" thickBo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</row>
    <row r="922" spans="1:14" ht="15.75" thickBo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</row>
    <row r="923" spans="1:14" ht="15.75" thickBo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</row>
    <row r="924" spans="1:14" ht="15.75" thickBo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</row>
    <row r="925" spans="1:14" ht="15.75" thickBo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</row>
    <row r="926" spans="1:14" ht="15.75" thickBo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</row>
    <row r="927" spans="1:14" ht="15.75" thickBo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</row>
    <row r="928" spans="1:14" ht="15.75" thickBo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</row>
    <row r="929" spans="1:14" ht="15.75" thickBo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</row>
    <row r="930" spans="1:14" ht="15.75" thickBo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</row>
    <row r="931" spans="1:14" ht="15.75" thickBo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</row>
    <row r="932" spans="1:14" ht="15.75" thickBo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</row>
    <row r="933" spans="1:14" ht="15.75" thickBo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</row>
    <row r="934" spans="1:14" ht="15.75" thickBo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</row>
    <row r="935" spans="1:14" ht="15.75" thickBo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</row>
    <row r="936" spans="1:14" ht="15.75" thickBo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</row>
    <row r="937" spans="1:14" ht="15.75" thickBo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</row>
    <row r="938" spans="1:14" ht="15.75" thickBo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</row>
    <row r="939" spans="1:14" ht="15.75" thickBo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</row>
    <row r="940" spans="1:14" ht="15.75" thickBo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</row>
    <row r="941" spans="1:14" ht="15.75" thickBo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</row>
    <row r="942" spans="1:14" ht="15.75" thickBo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</row>
    <row r="943" spans="1:14" ht="15.75" thickBo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</row>
    <row r="944" spans="1:14" ht="15.75" thickBo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</row>
    <row r="945" spans="1:14" ht="15.75" thickBo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</row>
    <row r="946" spans="1:14" ht="15.75" thickBo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</row>
    <row r="947" spans="1:14" ht="15.75" thickBo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</row>
    <row r="948" spans="1:14" ht="15.75" thickBo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</row>
    <row r="949" spans="1:14" ht="15.75" thickBo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</row>
    <row r="950" spans="1:14" ht="15.75" thickBo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</row>
    <row r="951" spans="1:14" ht="15.75" thickBo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</row>
    <row r="952" spans="1:14" ht="15.75" thickBo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</row>
    <row r="953" spans="1:14" ht="15.75" thickBo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</row>
    <row r="954" spans="1:14" ht="15.75" thickBo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</row>
    <row r="955" spans="1:14" ht="15.75" thickBo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</row>
    <row r="956" spans="1:14" ht="15.75" thickBo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</row>
    <row r="957" spans="1:14" ht="15.75" thickBo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</row>
    <row r="958" spans="1:14" ht="15.75" thickBo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</row>
    <row r="959" spans="1:14" ht="15.75" thickBo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</row>
    <row r="960" spans="1:14" ht="15.75" thickBo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</row>
    <row r="961" spans="1:14" ht="15.75" thickBo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</row>
    <row r="962" spans="1:14" ht="15.75" thickBo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</row>
    <row r="963" spans="1:14" ht="15.75" thickBo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</row>
    <row r="964" spans="1:14" ht="15.75" thickBo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</row>
    <row r="965" spans="1:14" ht="15.75" thickBo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</row>
    <row r="966" spans="1:14" ht="15.75" thickBo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</row>
    <row r="967" spans="1:14" ht="15.75" thickBo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</row>
    <row r="968" spans="1:14" ht="15.75" thickBo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</row>
    <row r="969" spans="1:14" ht="15.75" thickBo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</row>
    <row r="970" spans="1:14" ht="15.75" thickBo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</row>
    <row r="971" spans="1:14" ht="15.75" thickBo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</row>
  </sheetData>
  <hyperlinks>
    <hyperlink ref="B2" r:id="rId1" display="http://10.163.162.200/"/>
    <hyperlink ref="C2" r:id="rId2" display="http://10.163.162.201:8080/"/>
    <hyperlink ref="B3" r:id="rId3" display="http://10.163.149.194/"/>
    <hyperlink ref="C3" r:id="rId4" display="http://10.163.149.195:8080/"/>
    <hyperlink ref="B4" r:id="rId5" display="http://10.163.162.102/"/>
    <hyperlink ref="C4" r:id="rId6" display="http://10.163.163.223:8080/"/>
    <hyperlink ref="B5" r:id="rId7" display="http://10.163.41.54/"/>
    <hyperlink ref="C5" r:id="rId8" display="http://10.163.39.130:8080/"/>
    <hyperlink ref="B6" r:id="rId9" display="http://10.163.94.187/"/>
    <hyperlink ref="C6" r:id="rId10" display="http://10.163.94.210:8080/"/>
    <hyperlink ref="B7" r:id="rId11" display="http://10.163.96.80/"/>
    <hyperlink ref="C7" r:id="rId12" display="http://10.163.96.73:8080/"/>
    <hyperlink ref="B8" r:id="rId13" display="http://10.163.72.84/"/>
    <hyperlink ref="C8" r:id="rId14" display="http://10.163.72.87:8080/"/>
    <hyperlink ref="B9" r:id="rId15" display="http://10.163.174.116/"/>
    <hyperlink ref="C9" r:id="rId16" display="http://10.163.174.117:8080/"/>
    <hyperlink ref="B10" r:id="rId17" display="http://10.163.174.119/"/>
    <hyperlink ref="C10" r:id="rId18" display="http://10.163.174.117:8080/"/>
    <hyperlink ref="B11" r:id="rId19" display="http://10.163.174.56/"/>
    <hyperlink ref="C11" r:id="rId20" display="http://10.163.173.200:8080/"/>
    <hyperlink ref="B12" r:id="rId21" display="http://10.163.174.59/"/>
    <hyperlink ref="C12" r:id="rId22" display="http://10.163.174.58:8080/"/>
    <hyperlink ref="B13" r:id="rId23" display="http://10.163.34.234/"/>
    <hyperlink ref="C13" r:id="rId24" display="http://10.163.35.140:8080/"/>
    <hyperlink ref="B14" r:id="rId25" display="http://10.163.34.246/"/>
    <hyperlink ref="C14" r:id="rId26" display="http://10.163.35.51:8080/"/>
    <hyperlink ref="B15" r:id="rId27" display="http://10.163.83.216/"/>
    <hyperlink ref="C15" r:id="rId28" display="http://10.163.83.52:8080/"/>
    <hyperlink ref="B16" r:id="rId29" display="http://10.163.82.23/"/>
    <hyperlink ref="C16" r:id="rId30" display="http://10.163.82.22:8080/"/>
    <hyperlink ref="B17" r:id="rId31" display="http://10.163.82.11/"/>
    <hyperlink ref="C17" r:id="rId32" display="http://10.163.82.156:8080/"/>
    <hyperlink ref="B18" r:id="rId33" display="http://10.163.162.84/"/>
    <hyperlink ref="C18" r:id="rId34" display="http://10.163.162.204:8080/"/>
    <hyperlink ref="B19" r:id="rId35" display="http://10.163.34.76/"/>
    <hyperlink ref="C19" r:id="rId36" display="http://10.163.36.222:8080/"/>
    <hyperlink ref="B20" r:id="rId37" display="http://10.163.34.226/"/>
    <hyperlink ref="C20" r:id="rId38" display="http://10.163.34.109:8080/"/>
    <hyperlink ref="B21" r:id="rId39" display="http://10.163.34.79/"/>
    <hyperlink ref="C21" r:id="rId40" display="http://10.163.35.96:8080/"/>
    <hyperlink ref="B22" r:id="rId41" display="http://10.163.88.40/"/>
    <hyperlink ref="C22" r:id="rId42" display="http://10.163.87.23:8080/"/>
    <hyperlink ref="B23" r:id="rId43" display="http://172.21.64.127/"/>
    <hyperlink ref="C23" r:id="rId44" display="http://172.21.64.126:8080/"/>
    <hyperlink ref="B24" r:id="rId45" display="http://172.21.60.75/"/>
    <hyperlink ref="C24" r:id="rId46" display="http://172.21.64.126:8080/"/>
    <hyperlink ref="B25" r:id="rId47" display="http://172.21.65.170/"/>
    <hyperlink ref="C25" r:id="rId48" display="http://172.21.64.46:8080/"/>
    <hyperlink ref="B26" r:id="rId49" display="http://172.21.108.67/"/>
    <hyperlink ref="C26" r:id="rId50" display="http://172.21.110.59:8080/"/>
    <hyperlink ref="B27" r:id="rId51" display="http://10.163.110.218/"/>
    <hyperlink ref="C27" r:id="rId52" display="http://10.163.110.87:8080/"/>
    <hyperlink ref="B28" r:id="rId53" display="http://10.163.169.115/"/>
    <hyperlink ref="C28" r:id="rId54" display="http://10.163.169.113:8080/"/>
    <hyperlink ref="B29" r:id="rId55" display="http://10.163.169.229/"/>
    <hyperlink ref="C29" r:id="rId56" display="http://10.163.169.112:8080/"/>
    <hyperlink ref="B30" r:id="rId57" display="http://10.163.17.239/"/>
    <hyperlink ref="C30" r:id="rId58" display="http://10.163.16.157:8080/"/>
    <hyperlink ref="B31" r:id="rId59" display="http://10.163.173.239/"/>
    <hyperlink ref="C31" r:id="rId60" display="http://10.163.16.157:8080/"/>
    <hyperlink ref="B32" r:id="rId61" display="http://172.24.124.108/"/>
    <hyperlink ref="C32" r:id="rId62" display="http://172.24.124.165:8080/"/>
    <hyperlink ref="B33" r:id="rId63" display="http://172.21.30.210/"/>
    <hyperlink ref="C33" r:id="rId64" display="http://172.21.29.41:8080/"/>
    <hyperlink ref="B34" r:id="rId65" display="http://172.21.30.212/"/>
    <hyperlink ref="C34" r:id="rId66" display="http://172.21.29.41:8080/"/>
    <hyperlink ref="B35" r:id="rId67" display="http://10.163.44.90/"/>
    <hyperlink ref="C35" r:id="rId68" display="http://10.163.44.107:8080/"/>
    <hyperlink ref="B36" r:id="rId69" display="http://10.163.162.94/"/>
    <hyperlink ref="C36" r:id="rId70" display="http://10.163.162.178:8080/"/>
    <hyperlink ref="B37" r:id="rId71" display="http://10.163.114.161/"/>
    <hyperlink ref="C37" r:id="rId72" display="http://10.163.114.170:8080/"/>
    <hyperlink ref="B38" r:id="rId73" display="http://10.163.39.236/"/>
    <hyperlink ref="C38" r:id="rId74" display="http://10.163.39.64:8080/"/>
    <hyperlink ref="B39" r:id="rId75" display="http://172.25.210.145/"/>
    <hyperlink ref="C39" r:id="rId76" display="http://172.21.196.40:8080/"/>
    <hyperlink ref="B40" r:id="rId77" display="http://10.163.133.227/"/>
    <hyperlink ref="C40" r:id="rId78" display="http://10.163.132.82:8080/"/>
    <hyperlink ref="B41" r:id="rId79" display="http://10.163.132.115/"/>
    <hyperlink ref="C41" r:id="rId80" display="http://10.163.134.42:8080/"/>
    <hyperlink ref="B42" r:id="rId81" display="http://10.163.133.112/"/>
    <hyperlink ref="C42" r:id="rId82" display="http://10.163.133.238:8080/"/>
    <hyperlink ref="B43" r:id="rId83" display="http://10.163.134.78/"/>
    <hyperlink ref="C43" r:id="rId84" display="http://10.163.132.197:8080/"/>
    <hyperlink ref="B44" r:id="rId85" display="http://10.163.134.82/"/>
    <hyperlink ref="C44" r:id="rId86" display="http://10.163.133.177:8080/"/>
    <hyperlink ref="B45" r:id="rId87" display="http://10.163.133.13/"/>
    <hyperlink ref="C45" r:id="rId88" display="http://10.163.132.163:8080/"/>
    <hyperlink ref="B46" r:id="rId89" display="http://10.163.171.98/"/>
    <hyperlink ref="C46" r:id="rId90" display="http://10.163.171.223:8080/"/>
    <hyperlink ref="B47" r:id="rId91" display="http://10.163.172.241/"/>
    <hyperlink ref="C47" r:id="rId92" display="http://10.163.171.223:8080/"/>
    <hyperlink ref="B48" r:id="rId93" display="http://10.163.133.85/"/>
    <hyperlink ref="C48" r:id="rId94" display="http://10.163.171.220:8080/"/>
    <hyperlink ref="B50" r:id="rId95" display="http://10.163.134.33/"/>
    <hyperlink ref="C50" r:id="rId96" display="http://10.163.134.161:8080/"/>
    <hyperlink ref="B51" r:id="rId97" display="http://10.163.132.31/"/>
    <hyperlink ref="C51" r:id="rId98" display="http://10.163.132.230:8080/"/>
    <hyperlink ref="B52" r:id="rId99" display="http://10.163.132.76/"/>
    <hyperlink ref="C52" r:id="rId100" display="http://10.163.132.41:8080/"/>
    <hyperlink ref="B53" r:id="rId101" display="http://10.163.133.192/"/>
    <hyperlink ref="C53" r:id="rId102" display="http://10.163.132.41:8080/"/>
    <hyperlink ref="B54" r:id="rId103" display="http://10.163.134.98/"/>
    <hyperlink ref="C54" r:id="rId104" display="http://10.163.132.114:8080/"/>
    <hyperlink ref="B55" r:id="rId105" display="http://10.163.132.162/"/>
    <hyperlink ref="C55" r:id="rId106" display="http://10.163.132.114:8080/"/>
  </hyperlinks>
  <pageMargins left="0.7" right="0.7" top="0.75" bottom="0.75" header="0.3" footer="0.3"/>
  <pageSetup orientation="landscape" horizontalDpi="4294967295" verticalDpi="4294967295" r:id="rId107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E3" sqref="E3:E15"/>
    </sheetView>
  </sheetViews>
  <sheetFormatPr defaultRowHeight="15"/>
  <cols>
    <col min="1" max="1" width="14.42578125" style="66" bestFit="1" customWidth="1"/>
    <col min="2" max="2" width="11.5703125" style="66" bestFit="1" customWidth="1"/>
    <col min="3" max="3" width="17.7109375" style="66" bestFit="1" customWidth="1"/>
    <col min="4" max="4" width="11.5703125" style="66" bestFit="1" customWidth="1"/>
    <col min="5" max="5" width="14" style="66" customWidth="1"/>
    <col min="6" max="6" width="19.140625" style="66" bestFit="1" customWidth="1"/>
    <col min="7" max="7" width="12.7109375" style="66" customWidth="1"/>
    <col min="8" max="8" width="12.42578125" style="66" customWidth="1"/>
    <col min="9" max="16384" width="9.140625" style="66"/>
  </cols>
  <sheetData>
    <row r="1" spans="1:8" ht="22.5">
      <c r="A1" s="80" t="s">
        <v>6493</v>
      </c>
      <c r="B1" s="80"/>
      <c r="C1" s="80"/>
      <c r="D1" s="80"/>
      <c r="E1" s="80"/>
      <c r="F1" s="80"/>
      <c r="G1" s="80"/>
      <c r="H1" s="80"/>
    </row>
    <row r="2" spans="1:8" ht="30.75" customHeight="1">
      <c r="A2" s="67" t="s">
        <v>6494</v>
      </c>
      <c r="B2" s="67" t="s">
        <v>6495</v>
      </c>
      <c r="C2" s="67" t="s">
        <v>4734</v>
      </c>
      <c r="D2" s="67" t="s">
        <v>920</v>
      </c>
      <c r="E2" s="67" t="s">
        <v>5957</v>
      </c>
      <c r="F2" s="67" t="s">
        <v>5853</v>
      </c>
      <c r="G2" s="68" t="s">
        <v>6496</v>
      </c>
      <c r="H2" s="67" t="s">
        <v>6497</v>
      </c>
    </row>
    <row r="3" spans="1:8" ht="30.75" customHeight="1">
      <c r="A3" s="69" t="s">
        <v>6498</v>
      </c>
      <c r="B3" s="69" t="s">
        <v>6499</v>
      </c>
      <c r="C3" s="69" t="s">
        <v>6500</v>
      </c>
      <c r="D3" s="69" t="s">
        <v>6501</v>
      </c>
      <c r="E3" s="69" t="s">
        <v>6502</v>
      </c>
      <c r="F3" s="73" t="s">
        <v>6534</v>
      </c>
      <c r="G3" s="69" t="s">
        <v>6503</v>
      </c>
      <c r="H3" s="69" t="s">
        <v>6499</v>
      </c>
    </row>
    <row r="4" spans="1:8" ht="30.75" customHeight="1">
      <c r="A4" s="70" t="s">
        <v>6498</v>
      </c>
      <c r="B4" s="70" t="s">
        <v>6499</v>
      </c>
      <c r="C4" s="70" t="s">
        <v>6504</v>
      </c>
      <c r="D4" s="70" t="s">
        <v>6501</v>
      </c>
      <c r="E4" s="70" t="s">
        <v>6505</v>
      </c>
      <c r="F4" s="64" t="s">
        <v>6535</v>
      </c>
      <c r="G4" s="70" t="s">
        <v>6503</v>
      </c>
      <c r="H4" s="70" t="s">
        <v>6499</v>
      </c>
    </row>
    <row r="5" spans="1:8" ht="30.75" customHeight="1">
      <c r="A5" s="69" t="s">
        <v>6498</v>
      </c>
      <c r="B5" s="69" t="s">
        <v>6499</v>
      </c>
      <c r="C5" s="69" t="s">
        <v>6506</v>
      </c>
      <c r="D5" s="69" t="s">
        <v>6501</v>
      </c>
      <c r="E5" s="69" t="s">
        <v>6507</v>
      </c>
      <c r="F5" s="73" t="s">
        <v>6536</v>
      </c>
      <c r="G5" s="69" t="s">
        <v>6503</v>
      </c>
      <c r="H5" s="69" t="s">
        <v>6499</v>
      </c>
    </row>
    <row r="6" spans="1:8" ht="30.75" customHeight="1">
      <c r="A6" s="70" t="s">
        <v>6498</v>
      </c>
      <c r="B6" s="70" t="s">
        <v>6499</v>
      </c>
      <c r="C6" s="70" t="s">
        <v>6508</v>
      </c>
      <c r="D6" s="70" t="s">
        <v>6509</v>
      </c>
      <c r="E6" s="70" t="s">
        <v>6510</v>
      </c>
      <c r="F6" s="64" t="s">
        <v>6537</v>
      </c>
      <c r="G6" s="70" t="s">
        <v>6503</v>
      </c>
      <c r="H6" s="70" t="s">
        <v>6499</v>
      </c>
    </row>
    <row r="7" spans="1:8" ht="30.75" customHeight="1">
      <c r="A7" s="69" t="s">
        <v>6498</v>
      </c>
      <c r="B7" s="69" t="s">
        <v>6499</v>
      </c>
      <c r="C7" s="69">
        <v>8120</v>
      </c>
      <c r="D7" s="69" t="s">
        <v>6501</v>
      </c>
      <c r="E7" s="69" t="s">
        <v>6511</v>
      </c>
      <c r="F7" s="73" t="s">
        <v>6538</v>
      </c>
      <c r="G7" s="69" t="s">
        <v>6503</v>
      </c>
      <c r="H7" s="69" t="s">
        <v>6499</v>
      </c>
    </row>
    <row r="8" spans="1:8" ht="30.75" customHeight="1">
      <c r="A8" s="70" t="s">
        <v>6498</v>
      </c>
      <c r="B8" s="70" t="s">
        <v>6499</v>
      </c>
      <c r="C8" s="70">
        <v>1107</v>
      </c>
      <c r="D8" s="70" t="s">
        <v>6501</v>
      </c>
      <c r="E8" s="70" t="s">
        <v>6512</v>
      </c>
      <c r="F8" s="64" t="s">
        <v>6539</v>
      </c>
      <c r="G8" s="70" t="s">
        <v>6503</v>
      </c>
      <c r="H8" s="70" t="s">
        <v>6499</v>
      </c>
    </row>
    <row r="9" spans="1:8" ht="30.75" customHeight="1">
      <c r="A9" s="69" t="s">
        <v>6498</v>
      </c>
      <c r="B9" s="69" t="s">
        <v>6499</v>
      </c>
      <c r="C9" s="69">
        <v>907</v>
      </c>
      <c r="D9" s="69" t="s">
        <v>6501</v>
      </c>
      <c r="E9" s="69" t="s">
        <v>6513</v>
      </c>
      <c r="F9" s="73" t="s">
        <v>6540</v>
      </c>
      <c r="G9" s="69" t="s">
        <v>6503</v>
      </c>
      <c r="H9" s="69" t="s">
        <v>6499</v>
      </c>
    </row>
    <row r="10" spans="1:8" ht="30.75" customHeight="1">
      <c r="A10" s="70" t="s">
        <v>6498</v>
      </c>
      <c r="B10" s="70" t="s">
        <v>6514</v>
      </c>
      <c r="C10" s="70" t="s">
        <v>6515</v>
      </c>
      <c r="D10" s="70" t="s">
        <v>6501</v>
      </c>
      <c r="E10" s="70" t="s">
        <v>6516</v>
      </c>
      <c r="F10" s="70"/>
      <c r="G10" s="70" t="s">
        <v>6503</v>
      </c>
      <c r="H10" s="70" t="s">
        <v>6499</v>
      </c>
    </row>
    <row r="11" spans="1:8" ht="30.75" customHeight="1">
      <c r="A11" s="69" t="s">
        <v>6517</v>
      </c>
      <c r="B11" s="69" t="s">
        <v>6518</v>
      </c>
      <c r="C11" s="69" t="s">
        <v>6519</v>
      </c>
      <c r="D11" s="69" t="s">
        <v>6501</v>
      </c>
      <c r="E11" s="69" t="s">
        <v>6520</v>
      </c>
      <c r="F11" s="69"/>
      <c r="G11" s="69" t="s">
        <v>6503</v>
      </c>
      <c r="H11" s="69" t="s">
        <v>6499</v>
      </c>
    </row>
    <row r="12" spans="1:8" ht="30.75" customHeight="1">
      <c r="A12" s="70" t="s">
        <v>6517</v>
      </c>
      <c r="B12" s="70" t="s">
        <v>6521</v>
      </c>
      <c r="C12" s="70" t="s">
        <v>6522</v>
      </c>
      <c r="D12" s="70" t="s">
        <v>6523</v>
      </c>
      <c r="E12" s="70">
        <v>12355552</v>
      </c>
      <c r="F12" s="70"/>
      <c r="G12" s="70" t="s">
        <v>6503</v>
      </c>
      <c r="H12" s="70" t="s">
        <v>6499</v>
      </c>
    </row>
    <row r="13" spans="1:8" ht="30.75" customHeight="1">
      <c r="A13" s="71" t="s">
        <v>6524</v>
      </c>
      <c r="B13" s="69" t="s">
        <v>6525</v>
      </c>
      <c r="C13" s="69" t="s">
        <v>6526</v>
      </c>
      <c r="D13" s="69" t="s">
        <v>6523</v>
      </c>
      <c r="E13" s="69">
        <v>3455182</v>
      </c>
      <c r="F13" s="69"/>
      <c r="G13" s="69" t="s">
        <v>6527</v>
      </c>
      <c r="H13" s="69" t="s">
        <v>6528</v>
      </c>
    </row>
    <row r="14" spans="1:8" ht="30.75" customHeight="1">
      <c r="A14" s="72" t="s">
        <v>6524</v>
      </c>
      <c r="B14" s="70" t="s">
        <v>6525</v>
      </c>
      <c r="C14" s="70" t="s">
        <v>6529</v>
      </c>
      <c r="D14" s="70" t="s">
        <v>6523</v>
      </c>
      <c r="E14" s="70">
        <v>8600440</v>
      </c>
      <c r="F14" s="70"/>
      <c r="G14" s="70" t="s">
        <v>6527</v>
      </c>
      <c r="H14" s="70" t="s">
        <v>6528</v>
      </c>
    </row>
    <row r="15" spans="1:8" ht="30.75" customHeight="1">
      <c r="A15" s="69" t="s">
        <v>6530</v>
      </c>
      <c r="B15" s="69" t="s">
        <v>6531</v>
      </c>
      <c r="C15" s="69" t="s">
        <v>6532</v>
      </c>
      <c r="D15" s="69" t="s">
        <v>6523</v>
      </c>
      <c r="E15" s="69" t="s">
        <v>6533</v>
      </c>
      <c r="F15" s="69"/>
      <c r="G15" s="69" t="s">
        <v>6527</v>
      </c>
      <c r="H15" s="69" t="s">
        <v>6531</v>
      </c>
    </row>
  </sheetData>
  <mergeCells count="1">
    <mergeCell ref="A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078"/>
  <sheetViews>
    <sheetView zoomScaleNormal="100" workbookViewId="0">
      <selection sqref="A1:XFD1048576"/>
    </sheetView>
  </sheetViews>
  <sheetFormatPr defaultRowHeight="15"/>
  <cols>
    <col min="1" max="1" width="33.85546875" customWidth="1"/>
    <col min="2" max="2" width="23.5703125" customWidth="1"/>
    <col min="3" max="3" width="17.140625" customWidth="1"/>
    <col min="4" max="4" width="16.5703125" customWidth="1"/>
  </cols>
  <sheetData>
    <row r="1" spans="1:4">
      <c r="A1" t="s">
        <v>6580</v>
      </c>
      <c r="B1" t="s">
        <v>6581</v>
      </c>
      <c r="C1" t="s">
        <v>6582</v>
      </c>
      <c r="D1" t="s">
        <v>6583</v>
      </c>
    </row>
    <row r="2" spans="1:4">
      <c r="A2" t="s">
        <v>3446</v>
      </c>
      <c r="B2" s="15">
        <v>42850.5069560185</v>
      </c>
      <c r="C2">
        <v>48155</v>
      </c>
      <c r="D2" t="s">
        <v>5269</v>
      </c>
    </row>
    <row r="3" spans="1:4">
      <c r="A3" t="s">
        <v>836</v>
      </c>
      <c r="B3" s="15">
        <v>42850.233692129601</v>
      </c>
      <c r="C3">
        <v>8855</v>
      </c>
      <c r="D3">
        <v>15005</v>
      </c>
    </row>
    <row r="4" spans="1:4">
      <c r="A4" t="s">
        <v>3345</v>
      </c>
      <c r="B4" s="15">
        <v>42850.233692129601</v>
      </c>
      <c r="C4">
        <v>710</v>
      </c>
      <c r="D4">
        <v>8381</v>
      </c>
    </row>
    <row r="5" spans="1:4">
      <c r="A5" t="s">
        <v>3725</v>
      </c>
      <c r="B5" s="15">
        <v>42850.233692129601</v>
      </c>
      <c r="C5">
        <v>4924</v>
      </c>
      <c r="D5">
        <v>9221</v>
      </c>
    </row>
    <row r="6" spans="1:4">
      <c r="A6" t="s">
        <v>2289</v>
      </c>
      <c r="B6" s="15">
        <v>42850.233692129601</v>
      </c>
      <c r="C6">
        <v>4823</v>
      </c>
      <c r="D6">
        <v>0</v>
      </c>
    </row>
    <row r="7" spans="1:4">
      <c r="A7" t="s">
        <v>6584</v>
      </c>
      <c r="B7" s="15">
        <v>42850.233692129601</v>
      </c>
      <c r="C7">
        <v>13696</v>
      </c>
      <c r="D7">
        <v>0</v>
      </c>
    </row>
    <row r="8" spans="1:4">
      <c r="A8" t="s">
        <v>2086</v>
      </c>
      <c r="B8" s="15">
        <v>42850.233692129601</v>
      </c>
      <c r="C8">
        <v>63161</v>
      </c>
      <c r="D8">
        <v>0</v>
      </c>
    </row>
    <row r="9" spans="1:4">
      <c r="A9" t="s">
        <v>1834</v>
      </c>
      <c r="B9" s="15">
        <v>42850.233692129601</v>
      </c>
      <c r="C9">
        <v>21011</v>
      </c>
      <c r="D9">
        <v>29206</v>
      </c>
    </row>
    <row r="10" spans="1:4">
      <c r="A10" t="s">
        <v>919</v>
      </c>
      <c r="B10" s="15">
        <v>42850.233692129601</v>
      </c>
      <c r="C10">
        <v>4857</v>
      </c>
      <c r="D10">
        <v>0</v>
      </c>
    </row>
    <row r="11" spans="1:4">
      <c r="A11" t="s">
        <v>3593</v>
      </c>
      <c r="B11" s="15">
        <v>42850.233692129601</v>
      </c>
      <c r="C11">
        <v>20288</v>
      </c>
      <c r="D11">
        <v>0</v>
      </c>
    </row>
    <row r="12" spans="1:4">
      <c r="A12" t="s">
        <v>918</v>
      </c>
      <c r="B12" s="15">
        <v>42850.233692129601</v>
      </c>
      <c r="C12">
        <v>48390</v>
      </c>
      <c r="D12">
        <v>0</v>
      </c>
    </row>
    <row r="13" spans="1:4">
      <c r="A13" t="s">
        <v>2130</v>
      </c>
      <c r="B13" s="15">
        <v>42850.233692129601</v>
      </c>
      <c r="C13">
        <v>58443</v>
      </c>
      <c r="D13" t="s">
        <v>5269</v>
      </c>
    </row>
    <row r="14" spans="1:4">
      <c r="A14" t="s">
        <v>2128</v>
      </c>
      <c r="B14" s="15">
        <v>42850.233692129601</v>
      </c>
      <c r="C14">
        <v>24447</v>
      </c>
      <c r="D14" t="s">
        <v>5269</v>
      </c>
    </row>
    <row r="15" spans="1:4">
      <c r="A15" t="s">
        <v>146</v>
      </c>
      <c r="B15" s="15">
        <v>42850.233692129601</v>
      </c>
      <c r="C15">
        <v>39275</v>
      </c>
      <c r="D15" t="s">
        <v>5269</v>
      </c>
    </row>
    <row r="16" spans="1:4">
      <c r="A16" t="s">
        <v>4279</v>
      </c>
      <c r="B16" s="15">
        <v>42850.233692129601</v>
      </c>
      <c r="C16">
        <v>38060</v>
      </c>
      <c r="D16">
        <v>0</v>
      </c>
    </row>
    <row r="17" spans="1:4">
      <c r="A17" t="s">
        <v>3771</v>
      </c>
      <c r="B17" s="15">
        <v>42850.233692129601</v>
      </c>
      <c r="C17">
        <v>3370</v>
      </c>
      <c r="D17">
        <v>0</v>
      </c>
    </row>
    <row r="18" spans="1:4">
      <c r="A18" t="s">
        <v>222</v>
      </c>
      <c r="B18" s="15">
        <v>42850.233692129601</v>
      </c>
      <c r="C18">
        <v>51605</v>
      </c>
      <c r="D18" t="s">
        <v>5269</v>
      </c>
    </row>
    <row r="19" spans="1:4">
      <c r="A19" t="s">
        <v>227</v>
      </c>
      <c r="B19" s="15">
        <v>42850.233692129601</v>
      </c>
      <c r="C19">
        <v>59695</v>
      </c>
      <c r="D19" t="s">
        <v>5269</v>
      </c>
    </row>
    <row r="20" spans="1:4">
      <c r="A20" t="s">
        <v>223</v>
      </c>
      <c r="B20" s="15">
        <v>42850.233692129601</v>
      </c>
      <c r="C20">
        <v>59872</v>
      </c>
      <c r="D20" t="s">
        <v>5269</v>
      </c>
    </row>
    <row r="21" spans="1:4">
      <c r="A21" t="s">
        <v>237</v>
      </c>
      <c r="B21" s="15">
        <v>42850.233692129601</v>
      </c>
      <c r="C21">
        <v>45854</v>
      </c>
      <c r="D21" t="s">
        <v>5269</v>
      </c>
    </row>
    <row r="22" spans="1:4">
      <c r="A22" t="s">
        <v>226</v>
      </c>
      <c r="B22" s="15">
        <v>42850.233692129601</v>
      </c>
      <c r="C22">
        <v>89781</v>
      </c>
      <c r="D22" t="s">
        <v>5269</v>
      </c>
    </row>
    <row r="23" spans="1:4">
      <c r="A23" t="s">
        <v>2579</v>
      </c>
      <c r="B23" s="15">
        <v>42850.233692129601</v>
      </c>
      <c r="C23">
        <v>11242</v>
      </c>
      <c r="D23">
        <v>11878</v>
      </c>
    </row>
    <row r="24" spans="1:4">
      <c r="A24" t="s">
        <v>5427</v>
      </c>
      <c r="B24" s="15">
        <v>42850.233692129601</v>
      </c>
      <c r="C24">
        <v>104918</v>
      </c>
      <c r="D24">
        <v>21995</v>
      </c>
    </row>
    <row r="25" spans="1:4">
      <c r="A25" t="s">
        <v>204</v>
      </c>
      <c r="B25" s="15">
        <v>42850.233692129601</v>
      </c>
      <c r="C25">
        <v>100346</v>
      </c>
      <c r="D25">
        <v>20221</v>
      </c>
    </row>
    <row r="26" spans="1:4">
      <c r="A26" t="s">
        <v>198</v>
      </c>
      <c r="B26" s="15">
        <v>42850.233692129601</v>
      </c>
      <c r="C26">
        <v>157652</v>
      </c>
      <c r="D26">
        <v>54868</v>
      </c>
    </row>
    <row r="27" spans="1:4">
      <c r="A27" t="s">
        <v>203</v>
      </c>
      <c r="B27" s="15">
        <v>42850.233692129601</v>
      </c>
      <c r="C27">
        <v>95047</v>
      </c>
      <c r="D27">
        <v>12832</v>
      </c>
    </row>
    <row r="28" spans="1:4">
      <c r="A28" t="s">
        <v>201</v>
      </c>
      <c r="B28" s="15">
        <v>42850.233692129601</v>
      </c>
      <c r="C28">
        <v>65245</v>
      </c>
      <c r="D28">
        <v>12160</v>
      </c>
    </row>
    <row r="29" spans="1:4">
      <c r="A29" t="s">
        <v>207</v>
      </c>
      <c r="B29" s="15">
        <v>42850.233692129601</v>
      </c>
      <c r="C29">
        <v>218673</v>
      </c>
      <c r="D29">
        <v>35360</v>
      </c>
    </row>
    <row r="30" spans="1:4">
      <c r="A30" t="s">
        <v>209</v>
      </c>
      <c r="B30" s="15">
        <v>42850.233692129601</v>
      </c>
      <c r="C30">
        <v>39210</v>
      </c>
      <c r="D30">
        <v>1825</v>
      </c>
    </row>
    <row r="31" spans="1:4">
      <c r="A31" t="s">
        <v>199</v>
      </c>
      <c r="B31" s="15">
        <v>42850.233692129601</v>
      </c>
      <c r="C31">
        <v>84927</v>
      </c>
      <c r="D31">
        <v>16666</v>
      </c>
    </row>
    <row r="32" spans="1:4">
      <c r="A32" t="s">
        <v>202</v>
      </c>
      <c r="B32" s="15">
        <v>42850.233692129601</v>
      </c>
      <c r="C32">
        <v>44382</v>
      </c>
      <c r="D32">
        <v>3999</v>
      </c>
    </row>
    <row r="33" spans="1:4">
      <c r="A33" t="s">
        <v>5126</v>
      </c>
      <c r="B33" s="15">
        <v>42850.233692129601</v>
      </c>
      <c r="C33">
        <v>136479</v>
      </c>
      <c r="D33">
        <v>70918</v>
      </c>
    </row>
    <row r="34" spans="1:4">
      <c r="A34" t="s">
        <v>200</v>
      </c>
      <c r="B34" s="15">
        <v>42850.233692129601</v>
      </c>
      <c r="C34">
        <v>79466</v>
      </c>
      <c r="D34">
        <v>279</v>
      </c>
    </row>
    <row r="35" spans="1:4">
      <c r="A35" t="s">
        <v>208</v>
      </c>
      <c r="B35" s="15">
        <v>42850.233692129601</v>
      </c>
      <c r="C35">
        <v>200368</v>
      </c>
      <c r="D35">
        <v>33208</v>
      </c>
    </row>
    <row r="36" spans="1:4">
      <c r="A36" t="s">
        <v>205</v>
      </c>
      <c r="B36" s="15">
        <v>42850.233692129601</v>
      </c>
      <c r="C36">
        <v>52556</v>
      </c>
      <c r="D36">
        <v>4591</v>
      </c>
    </row>
    <row r="37" spans="1:4">
      <c r="A37" t="s">
        <v>211</v>
      </c>
      <c r="B37" s="15">
        <v>42850.233692129601</v>
      </c>
      <c r="C37">
        <v>61281</v>
      </c>
      <c r="D37">
        <v>15631</v>
      </c>
    </row>
    <row r="38" spans="1:4">
      <c r="A38" t="s">
        <v>206</v>
      </c>
      <c r="B38" s="15">
        <v>42850.233692129601</v>
      </c>
      <c r="C38">
        <v>98550</v>
      </c>
      <c r="D38">
        <v>33604</v>
      </c>
    </row>
    <row r="39" spans="1:4">
      <c r="A39" t="s">
        <v>887</v>
      </c>
      <c r="B39" s="15">
        <v>42850.233692129601</v>
      </c>
      <c r="C39">
        <v>6038</v>
      </c>
      <c r="D39">
        <v>6791</v>
      </c>
    </row>
    <row r="40" spans="1:4">
      <c r="A40" t="s">
        <v>884</v>
      </c>
      <c r="B40" s="15">
        <v>42850.233692129601</v>
      </c>
      <c r="C40">
        <v>15234</v>
      </c>
      <c r="D40">
        <v>23757</v>
      </c>
    </row>
    <row r="41" spans="1:4">
      <c r="A41" t="s">
        <v>709</v>
      </c>
      <c r="B41" s="15">
        <v>42850.233692129601</v>
      </c>
      <c r="C41">
        <v>101707</v>
      </c>
      <c r="D41">
        <v>51694</v>
      </c>
    </row>
    <row r="42" spans="1:4">
      <c r="A42" t="s">
        <v>1890</v>
      </c>
      <c r="B42" s="15">
        <v>42850.233692129601</v>
      </c>
      <c r="C42">
        <v>17733</v>
      </c>
      <c r="D42">
        <v>13753</v>
      </c>
    </row>
    <row r="43" spans="1:4">
      <c r="A43" t="s">
        <v>6585</v>
      </c>
      <c r="B43" s="15">
        <v>42850.233692129601</v>
      </c>
      <c r="C43">
        <v>23954</v>
      </c>
      <c r="D43">
        <v>34177</v>
      </c>
    </row>
    <row r="44" spans="1:4">
      <c r="A44" t="s">
        <v>4580</v>
      </c>
      <c r="B44" s="15">
        <v>42850.233692129601</v>
      </c>
      <c r="C44">
        <v>22858</v>
      </c>
      <c r="D44">
        <v>31804</v>
      </c>
    </row>
    <row r="45" spans="1:4">
      <c r="A45" t="s">
        <v>4624</v>
      </c>
      <c r="B45" s="15">
        <v>42850.233692129601</v>
      </c>
      <c r="C45">
        <v>37049</v>
      </c>
      <c r="D45">
        <v>43439</v>
      </c>
    </row>
    <row r="46" spans="1:4">
      <c r="A46" t="s">
        <v>4967</v>
      </c>
      <c r="B46" s="15">
        <v>42850.233692129601</v>
      </c>
      <c r="C46">
        <v>7891</v>
      </c>
      <c r="D46">
        <v>20483</v>
      </c>
    </row>
    <row r="47" spans="1:4">
      <c r="A47" t="s">
        <v>3063</v>
      </c>
      <c r="B47" s="15">
        <v>42850.233692129601</v>
      </c>
      <c r="C47">
        <v>68152</v>
      </c>
      <c r="D47">
        <v>8866</v>
      </c>
    </row>
    <row r="48" spans="1:4">
      <c r="A48" t="s">
        <v>4581</v>
      </c>
      <c r="B48" s="15">
        <v>42850.233692129601</v>
      </c>
      <c r="C48">
        <v>49740</v>
      </c>
      <c r="D48">
        <v>33394</v>
      </c>
    </row>
    <row r="49" spans="1:4">
      <c r="A49" t="s">
        <v>5241</v>
      </c>
      <c r="B49" s="15">
        <v>42850.233692129601</v>
      </c>
      <c r="C49">
        <v>5447</v>
      </c>
      <c r="D49">
        <v>5513</v>
      </c>
    </row>
    <row r="50" spans="1:4">
      <c r="A50" t="s">
        <v>2297</v>
      </c>
      <c r="B50" s="15">
        <v>42850.233692129601</v>
      </c>
      <c r="C50">
        <v>25705</v>
      </c>
      <c r="D50">
        <v>91564</v>
      </c>
    </row>
    <row r="51" spans="1:4">
      <c r="A51" t="s">
        <v>3171</v>
      </c>
      <c r="B51" s="15">
        <v>42850.233692129601</v>
      </c>
      <c r="C51">
        <v>3698</v>
      </c>
      <c r="D51">
        <v>14253</v>
      </c>
    </row>
    <row r="52" spans="1:4">
      <c r="A52" t="s">
        <v>235</v>
      </c>
      <c r="B52" s="15">
        <v>42850.233692129601</v>
      </c>
      <c r="C52">
        <v>50076</v>
      </c>
      <c r="D52" t="s">
        <v>5269</v>
      </c>
    </row>
    <row r="53" spans="1:4">
      <c r="A53" t="s">
        <v>5256</v>
      </c>
      <c r="B53" s="15">
        <v>42850.233692129601</v>
      </c>
      <c r="C53">
        <v>11748</v>
      </c>
      <c r="D53">
        <v>299</v>
      </c>
    </row>
    <row r="54" spans="1:4">
      <c r="A54" t="s">
        <v>3727</v>
      </c>
      <c r="B54" s="15">
        <v>42850.233692129601</v>
      </c>
      <c r="C54">
        <v>8037</v>
      </c>
      <c r="D54">
        <v>13230</v>
      </c>
    </row>
    <row r="55" spans="1:4">
      <c r="A55" t="s">
        <v>3855</v>
      </c>
      <c r="B55" s="15">
        <v>42850.233692129601</v>
      </c>
      <c r="C55">
        <v>1541</v>
      </c>
      <c r="D55">
        <v>2174</v>
      </c>
    </row>
    <row r="56" spans="1:4">
      <c r="A56" t="s">
        <v>4563</v>
      </c>
      <c r="B56" s="15">
        <v>42850.233692129601</v>
      </c>
      <c r="C56">
        <v>8068</v>
      </c>
      <c r="D56">
        <v>29807</v>
      </c>
    </row>
    <row r="57" spans="1:4">
      <c r="A57" t="s">
        <v>3438</v>
      </c>
      <c r="B57" s="15">
        <v>42850.233692129601</v>
      </c>
      <c r="C57">
        <v>62282</v>
      </c>
      <c r="D57">
        <v>20407</v>
      </c>
    </row>
    <row r="58" spans="1:4">
      <c r="A58" t="s">
        <v>4625</v>
      </c>
      <c r="B58" s="15">
        <v>42850.233692129601</v>
      </c>
      <c r="C58">
        <v>2188</v>
      </c>
      <c r="D58">
        <v>3969</v>
      </c>
    </row>
    <row r="59" spans="1:4">
      <c r="A59" t="s">
        <v>4755</v>
      </c>
      <c r="B59" s="15">
        <v>42850.233692129601</v>
      </c>
      <c r="C59">
        <v>55536</v>
      </c>
      <c r="D59">
        <v>18778</v>
      </c>
    </row>
    <row r="60" spans="1:4">
      <c r="A60" t="s">
        <v>5519</v>
      </c>
      <c r="B60" s="15">
        <v>42850.233692129601</v>
      </c>
      <c r="C60">
        <v>11396</v>
      </c>
      <c r="D60">
        <v>13212</v>
      </c>
    </row>
    <row r="61" spans="1:4">
      <c r="A61" t="s">
        <v>5615</v>
      </c>
      <c r="B61" s="15">
        <v>42850.233692129601</v>
      </c>
      <c r="C61">
        <v>760</v>
      </c>
      <c r="D61">
        <v>1103</v>
      </c>
    </row>
    <row r="62" spans="1:4">
      <c r="A62" t="s">
        <v>3705</v>
      </c>
      <c r="B62" s="15">
        <v>42850.233692129601</v>
      </c>
      <c r="C62">
        <v>8400</v>
      </c>
      <c r="D62">
        <v>20360</v>
      </c>
    </row>
    <row r="63" spans="1:4">
      <c r="A63" t="s">
        <v>3439</v>
      </c>
      <c r="B63" s="15">
        <v>42850.233692129601</v>
      </c>
      <c r="C63">
        <v>5064</v>
      </c>
      <c r="D63">
        <v>1849</v>
      </c>
    </row>
    <row r="64" spans="1:4">
      <c r="A64" t="s">
        <v>3390</v>
      </c>
      <c r="B64" s="15">
        <v>42850.233692129601</v>
      </c>
      <c r="C64">
        <v>20490</v>
      </c>
      <c r="D64">
        <v>40775</v>
      </c>
    </row>
    <row r="65" spans="1:4">
      <c r="A65" t="s">
        <v>3387</v>
      </c>
      <c r="B65" s="15">
        <v>42850.233692129601</v>
      </c>
      <c r="C65">
        <v>1389</v>
      </c>
      <c r="D65">
        <v>2994</v>
      </c>
    </row>
    <row r="66" spans="1:4">
      <c r="A66" t="s">
        <v>6691</v>
      </c>
      <c r="B66" s="15">
        <v>42850.233692129601</v>
      </c>
      <c r="C66">
        <v>253</v>
      </c>
      <c r="D66">
        <v>863</v>
      </c>
    </row>
    <row r="67" spans="1:4">
      <c r="A67" t="s">
        <v>4877</v>
      </c>
      <c r="B67" s="15">
        <v>42850.233692129601</v>
      </c>
      <c r="C67">
        <v>6118</v>
      </c>
      <c r="D67">
        <v>8715</v>
      </c>
    </row>
    <row r="68" spans="1:4">
      <c r="A68" t="s">
        <v>5772</v>
      </c>
      <c r="B68" s="15">
        <v>42850.233692129601</v>
      </c>
      <c r="C68">
        <v>1104</v>
      </c>
      <c r="D68">
        <v>1052</v>
      </c>
    </row>
    <row r="69" spans="1:4">
      <c r="A69" t="s">
        <v>6637</v>
      </c>
      <c r="B69" s="15">
        <v>42850.233692129601</v>
      </c>
      <c r="C69">
        <v>678</v>
      </c>
      <c r="D69">
        <v>238</v>
      </c>
    </row>
    <row r="70" spans="1:4">
      <c r="A70" t="s">
        <v>6781</v>
      </c>
      <c r="B70" s="15">
        <v>42850.233692129601</v>
      </c>
      <c r="C70">
        <v>128</v>
      </c>
      <c r="D70">
        <v>204</v>
      </c>
    </row>
    <row r="71" spans="1:4">
      <c r="A71" t="s">
        <v>4987</v>
      </c>
      <c r="B71" s="15">
        <v>42850.233692129601</v>
      </c>
      <c r="C71">
        <v>3212</v>
      </c>
      <c r="D71">
        <v>2944</v>
      </c>
    </row>
    <row r="72" spans="1:4">
      <c r="A72" t="s">
        <v>4910</v>
      </c>
      <c r="B72" s="15">
        <v>42850.233692129601</v>
      </c>
      <c r="C72">
        <v>32247</v>
      </c>
      <c r="D72">
        <v>1909</v>
      </c>
    </row>
    <row r="73" spans="1:4">
      <c r="A73" t="s">
        <v>4911</v>
      </c>
      <c r="B73" s="15">
        <v>42850.233692129601</v>
      </c>
      <c r="C73">
        <v>20598</v>
      </c>
      <c r="D73">
        <v>3091</v>
      </c>
    </row>
    <row r="74" spans="1:4">
      <c r="A74" t="s">
        <v>4059</v>
      </c>
      <c r="B74" s="15">
        <v>42850.233692129601</v>
      </c>
      <c r="C74">
        <v>28282</v>
      </c>
      <c r="D74">
        <v>29427</v>
      </c>
    </row>
    <row r="75" spans="1:4">
      <c r="A75" t="s">
        <v>4392</v>
      </c>
      <c r="B75" s="15">
        <v>42850.233692129601</v>
      </c>
      <c r="C75">
        <v>19804</v>
      </c>
      <c r="D75">
        <v>8269</v>
      </c>
    </row>
    <row r="76" spans="1:4">
      <c r="A76" t="s">
        <v>2693</v>
      </c>
      <c r="B76" s="15">
        <v>42850.233692129601</v>
      </c>
      <c r="C76">
        <v>17953</v>
      </c>
      <c r="D76">
        <v>31073</v>
      </c>
    </row>
    <row r="77" spans="1:4">
      <c r="A77" t="s">
        <v>5672</v>
      </c>
      <c r="B77" s="15">
        <v>42850.233692129601</v>
      </c>
      <c r="C77">
        <v>5509</v>
      </c>
      <c r="D77">
        <v>10250</v>
      </c>
    </row>
    <row r="78" spans="1:4">
      <c r="A78" t="s">
        <v>6680</v>
      </c>
      <c r="B78" s="15">
        <v>42850.233692129601</v>
      </c>
      <c r="C78">
        <v>213</v>
      </c>
      <c r="D78">
        <v>400</v>
      </c>
    </row>
    <row r="79" spans="1:4">
      <c r="A79" t="s">
        <v>5877</v>
      </c>
      <c r="B79" s="15">
        <v>42850.233692129601</v>
      </c>
      <c r="C79">
        <v>6055</v>
      </c>
      <c r="D79">
        <v>6897</v>
      </c>
    </row>
    <row r="80" spans="1:4">
      <c r="A80" t="s">
        <v>6782</v>
      </c>
      <c r="B80" s="15">
        <v>42850.233692129601</v>
      </c>
      <c r="C80">
        <v>1558</v>
      </c>
      <c r="D80">
        <v>1621</v>
      </c>
    </row>
    <row r="81" spans="1:4">
      <c r="A81" t="s">
        <v>1671</v>
      </c>
      <c r="B81" s="15">
        <v>42850.233692129601</v>
      </c>
      <c r="C81">
        <v>25845</v>
      </c>
      <c r="D81" t="s">
        <v>5269</v>
      </c>
    </row>
    <row r="82" spans="1:4">
      <c r="A82" t="s">
        <v>1280</v>
      </c>
      <c r="B82" s="15">
        <v>42850.233692129601</v>
      </c>
      <c r="C82">
        <v>32384</v>
      </c>
      <c r="D82" t="s">
        <v>5269</v>
      </c>
    </row>
    <row r="83" spans="1:4">
      <c r="A83" t="s">
        <v>715</v>
      </c>
      <c r="B83" s="15">
        <v>42850.233692129601</v>
      </c>
      <c r="C83">
        <v>30181</v>
      </c>
      <c r="D83" t="s">
        <v>5269</v>
      </c>
    </row>
    <row r="84" spans="1:4">
      <c r="A84" t="s">
        <v>695</v>
      </c>
      <c r="B84" s="15">
        <v>42850.233692129601</v>
      </c>
      <c r="C84">
        <v>41245</v>
      </c>
      <c r="D84" t="s">
        <v>5269</v>
      </c>
    </row>
    <row r="85" spans="1:4">
      <c r="A85" t="s">
        <v>716</v>
      </c>
      <c r="B85" s="15">
        <v>42850.233692129601</v>
      </c>
      <c r="C85">
        <v>19014</v>
      </c>
      <c r="D85" t="s">
        <v>5269</v>
      </c>
    </row>
    <row r="86" spans="1:4">
      <c r="A86" t="s">
        <v>1527</v>
      </c>
      <c r="B86" s="15">
        <v>42850.233692129601</v>
      </c>
      <c r="C86">
        <v>46629</v>
      </c>
      <c r="D86" t="s">
        <v>5269</v>
      </c>
    </row>
    <row r="87" spans="1:4">
      <c r="A87" t="s">
        <v>2447</v>
      </c>
      <c r="B87" s="15">
        <v>42850.233692129601</v>
      </c>
      <c r="C87">
        <v>43802</v>
      </c>
      <c r="D87" t="s">
        <v>5269</v>
      </c>
    </row>
    <row r="88" spans="1:4">
      <c r="A88" t="s">
        <v>4937</v>
      </c>
      <c r="B88" s="15">
        <v>42850.233692129601</v>
      </c>
      <c r="C88">
        <v>2909</v>
      </c>
      <c r="D88" t="s">
        <v>5269</v>
      </c>
    </row>
    <row r="89" spans="1:4">
      <c r="A89" t="s">
        <v>5127</v>
      </c>
      <c r="B89" s="15">
        <v>42850.233692129601</v>
      </c>
      <c r="C89">
        <v>5356</v>
      </c>
      <c r="D89" t="s">
        <v>5269</v>
      </c>
    </row>
    <row r="90" spans="1:4">
      <c r="A90" t="s">
        <v>5878</v>
      </c>
      <c r="B90" s="15">
        <v>42850.233692129601</v>
      </c>
      <c r="C90">
        <v>3374</v>
      </c>
      <c r="D90" t="s">
        <v>5269</v>
      </c>
    </row>
    <row r="91" spans="1:4">
      <c r="A91" t="s">
        <v>5791</v>
      </c>
      <c r="B91" s="15">
        <v>42850.233692129601</v>
      </c>
      <c r="C91">
        <v>1062</v>
      </c>
      <c r="D91" t="s">
        <v>5269</v>
      </c>
    </row>
    <row r="92" spans="1:4">
      <c r="A92" t="s">
        <v>2237</v>
      </c>
      <c r="B92" s="15">
        <v>42850.233692129601</v>
      </c>
      <c r="C92">
        <v>66513</v>
      </c>
      <c r="D92" t="s">
        <v>5269</v>
      </c>
    </row>
    <row r="93" spans="1:4">
      <c r="A93" t="s">
        <v>4629</v>
      </c>
      <c r="B93" s="15">
        <v>42850.233692129601</v>
      </c>
      <c r="C93">
        <v>35908</v>
      </c>
      <c r="D93" t="s">
        <v>5269</v>
      </c>
    </row>
    <row r="94" spans="1:4">
      <c r="A94" t="s">
        <v>5128</v>
      </c>
      <c r="B94" s="15">
        <v>42850.233692129601</v>
      </c>
      <c r="C94">
        <v>62464</v>
      </c>
      <c r="D94" t="s">
        <v>5269</v>
      </c>
    </row>
    <row r="95" spans="1:4">
      <c r="A95" t="s">
        <v>6652</v>
      </c>
      <c r="B95" s="15">
        <v>42850.233692129601</v>
      </c>
      <c r="C95">
        <v>234168</v>
      </c>
      <c r="D95" t="s">
        <v>5269</v>
      </c>
    </row>
    <row r="96" spans="1:4">
      <c r="A96" t="s">
        <v>5520</v>
      </c>
      <c r="B96" s="15">
        <v>42850.233692129601</v>
      </c>
      <c r="C96">
        <v>21125</v>
      </c>
      <c r="D96" t="s">
        <v>5269</v>
      </c>
    </row>
    <row r="97" spans="1:4">
      <c r="A97" t="s">
        <v>3541</v>
      </c>
      <c r="B97" s="15">
        <v>42850.233692129601</v>
      </c>
      <c r="C97">
        <v>116593</v>
      </c>
      <c r="D97" t="s">
        <v>5269</v>
      </c>
    </row>
    <row r="98" spans="1:4">
      <c r="A98" t="s">
        <v>3543</v>
      </c>
      <c r="B98" s="15">
        <v>42850.233692129601</v>
      </c>
      <c r="C98">
        <v>72640</v>
      </c>
      <c r="D98" t="s">
        <v>5269</v>
      </c>
    </row>
    <row r="99" spans="1:4">
      <c r="A99" t="s">
        <v>3729</v>
      </c>
      <c r="B99" s="15">
        <v>42850.233692129601</v>
      </c>
      <c r="C99">
        <v>8975</v>
      </c>
      <c r="D99" t="s">
        <v>5269</v>
      </c>
    </row>
    <row r="100" spans="1:4">
      <c r="A100" t="s">
        <v>3853</v>
      </c>
      <c r="B100" s="15">
        <v>42850.233692129601</v>
      </c>
      <c r="C100">
        <v>13141</v>
      </c>
      <c r="D100" t="s">
        <v>5269</v>
      </c>
    </row>
    <row r="101" spans="1:4">
      <c r="A101" t="s">
        <v>3860</v>
      </c>
      <c r="B101" s="15">
        <v>42850.233692129601</v>
      </c>
      <c r="C101">
        <v>16074</v>
      </c>
      <c r="D101" t="s">
        <v>5269</v>
      </c>
    </row>
    <row r="102" spans="1:4">
      <c r="A102" t="s">
        <v>4975</v>
      </c>
      <c r="B102" s="15">
        <v>42850.233692129601</v>
      </c>
      <c r="C102">
        <v>63454</v>
      </c>
      <c r="D102" t="s">
        <v>5269</v>
      </c>
    </row>
    <row r="103" spans="1:4">
      <c r="A103" t="s">
        <v>5129</v>
      </c>
      <c r="B103" s="15">
        <v>42850.233692129601</v>
      </c>
      <c r="C103">
        <v>9765</v>
      </c>
      <c r="D103" t="s">
        <v>5269</v>
      </c>
    </row>
    <row r="104" spans="1:4">
      <c r="A104" t="s">
        <v>5190</v>
      </c>
      <c r="B104" s="15">
        <v>42850.233692129601</v>
      </c>
      <c r="C104">
        <v>5484</v>
      </c>
      <c r="D104" t="s">
        <v>5269</v>
      </c>
    </row>
    <row r="105" spans="1:4">
      <c r="A105" t="s">
        <v>5521</v>
      </c>
      <c r="B105" s="15">
        <v>42850.233692129601</v>
      </c>
      <c r="C105">
        <v>7795</v>
      </c>
      <c r="D105" t="s">
        <v>5269</v>
      </c>
    </row>
    <row r="106" spans="1:4">
      <c r="A106" t="s">
        <v>6783</v>
      </c>
      <c r="B106" s="15">
        <v>42850.233692129601</v>
      </c>
      <c r="C106">
        <v>21</v>
      </c>
      <c r="D106" t="s">
        <v>5269</v>
      </c>
    </row>
    <row r="107" spans="1:4">
      <c r="A107" t="s">
        <v>6586</v>
      </c>
      <c r="B107" s="15">
        <v>42850.233692129601</v>
      </c>
      <c r="C107">
        <v>18386</v>
      </c>
      <c r="D107" t="s">
        <v>5269</v>
      </c>
    </row>
    <row r="108" spans="1:4">
      <c r="A108" t="s">
        <v>6722</v>
      </c>
      <c r="B108" s="15">
        <v>42850.233692129601</v>
      </c>
      <c r="C108">
        <v>941</v>
      </c>
      <c r="D108" t="s">
        <v>5269</v>
      </c>
    </row>
    <row r="109" spans="1:4">
      <c r="A109" t="s">
        <v>220</v>
      </c>
      <c r="B109" s="15">
        <v>42850.233692129601</v>
      </c>
      <c r="C109">
        <v>142792</v>
      </c>
      <c r="D109" t="s">
        <v>5269</v>
      </c>
    </row>
    <row r="110" spans="1:4">
      <c r="A110" t="s">
        <v>218</v>
      </c>
      <c r="B110" s="15">
        <v>42850.233692129601</v>
      </c>
      <c r="C110">
        <v>183361</v>
      </c>
      <c r="D110" t="s">
        <v>5269</v>
      </c>
    </row>
    <row r="111" spans="1:4">
      <c r="A111" t="s">
        <v>239</v>
      </c>
      <c r="B111" s="15">
        <v>42850.233692129601</v>
      </c>
      <c r="C111">
        <v>72710</v>
      </c>
      <c r="D111" t="s">
        <v>5269</v>
      </c>
    </row>
    <row r="112" spans="1:4">
      <c r="A112" t="s">
        <v>232</v>
      </c>
      <c r="B112" s="15">
        <v>42850.233692129601</v>
      </c>
      <c r="C112">
        <v>173248</v>
      </c>
      <c r="D112" t="s">
        <v>5269</v>
      </c>
    </row>
    <row r="113" spans="1:4">
      <c r="A113" t="s">
        <v>231</v>
      </c>
      <c r="B113" s="15">
        <v>42850.233692129601</v>
      </c>
      <c r="C113">
        <v>173772</v>
      </c>
      <c r="D113" t="s">
        <v>5269</v>
      </c>
    </row>
    <row r="114" spans="1:4">
      <c r="A114" t="s">
        <v>230</v>
      </c>
      <c r="B114" s="15">
        <v>42850.233692129601</v>
      </c>
      <c r="C114">
        <v>566878</v>
      </c>
      <c r="D114" t="s">
        <v>5269</v>
      </c>
    </row>
    <row r="115" spans="1:4">
      <c r="A115" t="s">
        <v>1282</v>
      </c>
      <c r="B115" s="15">
        <v>42850.233692129601</v>
      </c>
      <c r="C115">
        <v>68775</v>
      </c>
      <c r="D115" t="s">
        <v>5269</v>
      </c>
    </row>
    <row r="116" spans="1:4">
      <c r="A116" t="s">
        <v>6587</v>
      </c>
      <c r="B116" s="15">
        <v>42850.233692129601</v>
      </c>
      <c r="C116">
        <v>174484</v>
      </c>
      <c r="D116" t="s">
        <v>5269</v>
      </c>
    </row>
    <row r="117" spans="1:4">
      <c r="A117" t="s">
        <v>6588</v>
      </c>
      <c r="B117" s="15">
        <v>42850.233692129601</v>
      </c>
      <c r="C117">
        <v>304239</v>
      </c>
      <c r="D117" t="s">
        <v>5269</v>
      </c>
    </row>
    <row r="118" spans="1:4">
      <c r="A118" t="s">
        <v>714</v>
      </c>
      <c r="B118" s="15">
        <v>42850.233692129601</v>
      </c>
      <c r="C118">
        <v>425169</v>
      </c>
      <c r="D118" t="s">
        <v>5269</v>
      </c>
    </row>
    <row r="119" spans="1:4">
      <c r="A119" t="s">
        <v>888</v>
      </c>
      <c r="B119" s="15">
        <v>42850.233692129601</v>
      </c>
      <c r="C119">
        <v>765843</v>
      </c>
      <c r="D119" t="s">
        <v>5269</v>
      </c>
    </row>
    <row r="120" spans="1:4">
      <c r="A120" t="s">
        <v>889</v>
      </c>
      <c r="B120" s="15">
        <v>42850.233692129601</v>
      </c>
      <c r="C120">
        <v>654840</v>
      </c>
      <c r="D120" t="s">
        <v>5269</v>
      </c>
    </row>
    <row r="121" spans="1:4">
      <c r="A121" t="s">
        <v>1292</v>
      </c>
      <c r="B121" s="15">
        <v>42850.233692129601</v>
      </c>
      <c r="C121">
        <v>86347</v>
      </c>
      <c r="D121" t="s">
        <v>5269</v>
      </c>
    </row>
    <row r="122" spans="1:4">
      <c r="A122" t="s">
        <v>1680</v>
      </c>
      <c r="B122" s="15">
        <v>42850.233692129601</v>
      </c>
      <c r="C122">
        <v>50256</v>
      </c>
      <c r="D122" t="s">
        <v>5269</v>
      </c>
    </row>
    <row r="123" spans="1:4">
      <c r="A123" t="s">
        <v>915</v>
      </c>
      <c r="B123" s="15">
        <v>42850.233692129601</v>
      </c>
      <c r="C123">
        <v>10460</v>
      </c>
      <c r="D123" t="s">
        <v>5269</v>
      </c>
    </row>
    <row r="124" spans="1:4">
      <c r="A124" t="s">
        <v>4445</v>
      </c>
      <c r="B124" s="15">
        <v>42850.233692129601</v>
      </c>
      <c r="C124">
        <v>10488</v>
      </c>
      <c r="D124" t="s">
        <v>5269</v>
      </c>
    </row>
    <row r="125" spans="1:4">
      <c r="A125" t="s">
        <v>308</v>
      </c>
      <c r="B125" s="15">
        <v>42850.233692129601</v>
      </c>
      <c r="C125">
        <v>144828</v>
      </c>
      <c r="D125" t="s">
        <v>5269</v>
      </c>
    </row>
    <row r="126" spans="1:4">
      <c r="A126" t="s">
        <v>595</v>
      </c>
      <c r="B126" s="15">
        <v>42850.233692129601</v>
      </c>
      <c r="C126">
        <v>10661</v>
      </c>
      <c r="D126" t="s">
        <v>5269</v>
      </c>
    </row>
    <row r="127" spans="1:4">
      <c r="A127" t="s">
        <v>596</v>
      </c>
      <c r="B127" s="15">
        <v>42850.233692129601</v>
      </c>
      <c r="C127">
        <v>14875</v>
      </c>
      <c r="D127" t="s">
        <v>5269</v>
      </c>
    </row>
    <row r="128" spans="1:4">
      <c r="A128" t="s">
        <v>141</v>
      </c>
      <c r="B128" s="15">
        <v>42850.233692129601</v>
      </c>
      <c r="C128">
        <v>34288</v>
      </c>
      <c r="D128" t="s">
        <v>5269</v>
      </c>
    </row>
    <row r="129" spans="1:4">
      <c r="A129" t="s">
        <v>543</v>
      </c>
      <c r="B129" s="15">
        <v>42850.233692129601</v>
      </c>
      <c r="C129">
        <v>332972</v>
      </c>
      <c r="D129" t="s">
        <v>5269</v>
      </c>
    </row>
    <row r="130" spans="1:4">
      <c r="A130" t="s">
        <v>143</v>
      </c>
      <c r="B130" s="15">
        <v>42850.233692129601</v>
      </c>
      <c r="C130">
        <v>140067</v>
      </c>
      <c r="D130" t="s">
        <v>5269</v>
      </c>
    </row>
    <row r="131" spans="1:4">
      <c r="A131" t="s">
        <v>142</v>
      </c>
      <c r="B131" s="15">
        <v>42850.233692129601</v>
      </c>
      <c r="C131">
        <v>53356</v>
      </c>
      <c r="D131" t="s">
        <v>5269</v>
      </c>
    </row>
    <row r="132" spans="1:4">
      <c r="A132" t="s">
        <v>497</v>
      </c>
      <c r="B132" s="15">
        <v>42850.233692129601</v>
      </c>
      <c r="C132">
        <v>39953</v>
      </c>
      <c r="D132" t="s">
        <v>5269</v>
      </c>
    </row>
    <row r="133" spans="1:4">
      <c r="A133" t="s">
        <v>244</v>
      </c>
      <c r="B133" s="15">
        <v>42850.233692129601</v>
      </c>
      <c r="C133">
        <v>20186</v>
      </c>
      <c r="D133" t="s">
        <v>5269</v>
      </c>
    </row>
    <row r="134" spans="1:4">
      <c r="A134" t="s">
        <v>501</v>
      </c>
      <c r="B134" s="15">
        <v>42850.233692129601</v>
      </c>
      <c r="C134">
        <v>29401</v>
      </c>
      <c r="D134" t="s">
        <v>5269</v>
      </c>
    </row>
    <row r="135" spans="1:4">
      <c r="A135" t="s">
        <v>566</v>
      </c>
      <c r="B135" s="15">
        <v>42850.233692129601</v>
      </c>
      <c r="C135">
        <v>16670</v>
      </c>
      <c r="D135" t="s">
        <v>5269</v>
      </c>
    </row>
    <row r="136" spans="1:4">
      <c r="A136" t="s">
        <v>713</v>
      </c>
      <c r="B136" s="15">
        <v>42850.233692129601</v>
      </c>
      <c r="C136">
        <v>20664</v>
      </c>
      <c r="D136" t="s">
        <v>5269</v>
      </c>
    </row>
    <row r="137" spans="1:4">
      <c r="A137" t="s">
        <v>593</v>
      </c>
      <c r="B137" s="15">
        <v>42850.233692129601</v>
      </c>
      <c r="C137">
        <v>29370</v>
      </c>
      <c r="D137" t="s">
        <v>5269</v>
      </c>
    </row>
    <row r="138" spans="1:4">
      <c r="A138" t="s">
        <v>911</v>
      </c>
      <c r="B138" s="15">
        <v>42850.233692129601</v>
      </c>
      <c r="C138">
        <v>9019</v>
      </c>
      <c r="D138" t="s">
        <v>5269</v>
      </c>
    </row>
    <row r="139" spans="1:4">
      <c r="A139" t="s">
        <v>912</v>
      </c>
      <c r="B139" s="15">
        <v>42850.233692129601</v>
      </c>
      <c r="C139">
        <v>20298</v>
      </c>
      <c r="D139" t="s">
        <v>5269</v>
      </c>
    </row>
    <row r="140" spans="1:4">
      <c r="A140" t="s">
        <v>916</v>
      </c>
      <c r="B140" s="15">
        <v>42850.233692129601</v>
      </c>
      <c r="C140">
        <v>55346</v>
      </c>
      <c r="D140" t="s">
        <v>5269</v>
      </c>
    </row>
    <row r="141" spans="1:4">
      <c r="A141" t="s">
        <v>881</v>
      </c>
      <c r="B141" s="15">
        <v>42850.233692129601</v>
      </c>
      <c r="C141">
        <v>119576</v>
      </c>
      <c r="D141" t="s">
        <v>5269</v>
      </c>
    </row>
    <row r="142" spans="1:4">
      <c r="A142" t="s">
        <v>882</v>
      </c>
      <c r="B142" s="15">
        <v>42850.233692129601</v>
      </c>
      <c r="C142">
        <v>75018</v>
      </c>
      <c r="D142" t="s">
        <v>5269</v>
      </c>
    </row>
    <row r="143" spans="1:4">
      <c r="A143" t="s">
        <v>909</v>
      </c>
      <c r="B143" s="15">
        <v>42850.233692129601</v>
      </c>
      <c r="C143">
        <v>86562</v>
      </c>
      <c r="D143" t="s">
        <v>5269</v>
      </c>
    </row>
    <row r="144" spans="1:4">
      <c r="A144" t="s">
        <v>6552</v>
      </c>
      <c r="B144" s="15">
        <v>42850.233692129601</v>
      </c>
      <c r="C144">
        <v>27552</v>
      </c>
      <c r="D144" t="s">
        <v>5269</v>
      </c>
    </row>
    <row r="145" spans="1:4">
      <c r="A145" t="s">
        <v>1193</v>
      </c>
      <c r="B145" s="15">
        <v>42850.233692129601</v>
      </c>
      <c r="C145">
        <v>33161</v>
      </c>
      <c r="D145" t="s">
        <v>5269</v>
      </c>
    </row>
    <row r="146" spans="1:4">
      <c r="A146" t="s">
        <v>2253</v>
      </c>
      <c r="B146" s="15">
        <v>42850.233692129601</v>
      </c>
      <c r="C146">
        <v>21840</v>
      </c>
      <c r="D146" t="s">
        <v>5269</v>
      </c>
    </row>
    <row r="147" spans="1:4">
      <c r="A147" t="s">
        <v>1198</v>
      </c>
      <c r="B147" s="15">
        <v>42850.233692129601</v>
      </c>
      <c r="C147">
        <v>113064</v>
      </c>
      <c r="D147" t="s">
        <v>5269</v>
      </c>
    </row>
    <row r="148" spans="1:4">
      <c r="A148" t="s">
        <v>1609</v>
      </c>
      <c r="B148" s="15">
        <v>42850.233692129601</v>
      </c>
      <c r="C148">
        <v>9611</v>
      </c>
      <c r="D148" t="s">
        <v>5269</v>
      </c>
    </row>
    <row r="149" spans="1:4">
      <c r="A149" t="s">
        <v>5446</v>
      </c>
      <c r="B149" s="15">
        <v>42850.233692129601</v>
      </c>
      <c r="C149">
        <v>83721</v>
      </c>
      <c r="D149" t="s">
        <v>5269</v>
      </c>
    </row>
    <row r="150" spans="1:4">
      <c r="A150" t="s">
        <v>2190</v>
      </c>
      <c r="B150" s="15">
        <v>42850.233692129601</v>
      </c>
      <c r="C150">
        <v>99847</v>
      </c>
      <c r="D150" t="s">
        <v>5269</v>
      </c>
    </row>
    <row r="151" spans="1:4">
      <c r="A151" t="s">
        <v>693</v>
      </c>
      <c r="B151" s="15">
        <v>42850.233692129601</v>
      </c>
      <c r="C151">
        <v>80209</v>
      </c>
      <c r="D151" t="s">
        <v>5269</v>
      </c>
    </row>
    <row r="152" spans="1:4">
      <c r="A152" t="s">
        <v>691</v>
      </c>
      <c r="B152" s="15">
        <v>42850.233692129601</v>
      </c>
      <c r="C152">
        <v>243850</v>
      </c>
      <c r="D152" t="s">
        <v>5269</v>
      </c>
    </row>
    <row r="153" spans="1:4">
      <c r="A153" t="s">
        <v>688</v>
      </c>
      <c r="B153" s="15">
        <v>42850.233692129601</v>
      </c>
      <c r="C153">
        <v>70358</v>
      </c>
      <c r="D153" t="s">
        <v>5269</v>
      </c>
    </row>
    <row r="154" spans="1:4">
      <c r="A154" t="s">
        <v>684</v>
      </c>
      <c r="B154" s="15">
        <v>42850.233692129601</v>
      </c>
      <c r="C154">
        <v>233783</v>
      </c>
      <c r="D154" t="s">
        <v>5269</v>
      </c>
    </row>
    <row r="155" spans="1:4">
      <c r="A155" t="s">
        <v>914</v>
      </c>
      <c r="B155" s="15">
        <v>42850.233692129601</v>
      </c>
      <c r="C155">
        <v>136425</v>
      </c>
      <c r="D155" t="s">
        <v>5269</v>
      </c>
    </row>
    <row r="156" spans="1:4">
      <c r="A156" t="s">
        <v>910</v>
      </c>
      <c r="B156" s="15">
        <v>42850.233692129601</v>
      </c>
      <c r="C156">
        <v>86944</v>
      </c>
      <c r="D156" t="s">
        <v>5269</v>
      </c>
    </row>
    <row r="157" spans="1:4">
      <c r="A157" t="s">
        <v>826</v>
      </c>
      <c r="B157" s="15">
        <v>42850.233692129601</v>
      </c>
      <c r="C157">
        <v>128513</v>
      </c>
      <c r="D157" t="s">
        <v>5269</v>
      </c>
    </row>
    <row r="158" spans="1:4">
      <c r="A158" t="s">
        <v>722</v>
      </c>
      <c r="B158" s="15">
        <v>42850.233692129601</v>
      </c>
      <c r="C158">
        <v>99850</v>
      </c>
      <c r="D158">
        <v>84137</v>
      </c>
    </row>
    <row r="159" spans="1:4">
      <c r="A159" t="s">
        <v>612</v>
      </c>
      <c r="B159" s="15">
        <v>42850.233692129601</v>
      </c>
      <c r="C159">
        <v>14249</v>
      </c>
      <c r="D159">
        <v>89414</v>
      </c>
    </row>
    <row r="160" spans="1:4">
      <c r="A160" t="s">
        <v>575</v>
      </c>
      <c r="B160" s="15">
        <v>42850.233692129601</v>
      </c>
      <c r="C160">
        <v>37835</v>
      </c>
      <c r="D160">
        <v>9569</v>
      </c>
    </row>
    <row r="161" spans="1:4">
      <c r="A161" t="s">
        <v>585</v>
      </c>
      <c r="B161" s="15">
        <v>42850.233692129601</v>
      </c>
      <c r="C161">
        <v>62332</v>
      </c>
      <c r="D161">
        <v>71799</v>
      </c>
    </row>
    <row r="162" spans="1:4">
      <c r="A162" t="s">
        <v>573</v>
      </c>
      <c r="B162" s="15">
        <v>42850.233692129601</v>
      </c>
      <c r="C162">
        <v>135606</v>
      </c>
      <c r="D162">
        <v>43524</v>
      </c>
    </row>
    <row r="163" spans="1:4">
      <c r="A163" t="s">
        <v>708</v>
      </c>
      <c r="B163" s="15">
        <v>42850.233692129601</v>
      </c>
      <c r="C163">
        <v>59707</v>
      </c>
      <c r="D163">
        <v>51925</v>
      </c>
    </row>
    <row r="164" spans="1:4">
      <c r="A164" t="s">
        <v>4912</v>
      </c>
      <c r="B164" s="15">
        <v>42850.233692129601</v>
      </c>
      <c r="C164">
        <v>99157</v>
      </c>
      <c r="D164">
        <v>18622</v>
      </c>
    </row>
    <row r="165" spans="1:4">
      <c r="A165" t="s">
        <v>706</v>
      </c>
      <c r="B165" s="15">
        <v>42850.233692129601</v>
      </c>
      <c r="C165">
        <v>64512</v>
      </c>
      <c r="D165">
        <v>6433</v>
      </c>
    </row>
    <row r="166" spans="1:4">
      <c r="A166" t="s">
        <v>528</v>
      </c>
      <c r="B166" s="15">
        <v>42850.233692129601</v>
      </c>
      <c r="C166">
        <v>17678</v>
      </c>
      <c r="D166">
        <v>13072</v>
      </c>
    </row>
    <row r="167" spans="1:4">
      <c r="A167" t="s">
        <v>824</v>
      </c>
      <c r="B167" s="15">
        <v>42850.233692129601</v>
      </c>
      <c r="C167">
        <v>98776</v>
      </c>
      <c r="D167">
        <v>41786</v>
      </c>
    </row>
    <row r="168" spans="1:4">
      <c r="A168" t="s">
        <v>877</v>
      </c>
      <c r="B168" s="15">
        <v>42850.233692129601</v>
      </c>
      <c r="C168">
        <v>18701</v>
      </c>
      <c r="D168">
        <v>6194</v>
      </c>
    </row>
    <row r="169" spans="1:4">
      <c r="A169" t="s">
        <v>883</v>
      </c>
      <c r="B169" s="15">
        <v>42850.233692129601</v>
      </c>
      <c r="C169">
        <v>30739</v>
      </c>
      <c r="D169">
        <v>40612</v>
      </c>
    </row>
    <row r="170" spans="1:4">
      <c r="A170" t="s">
        <v>4531</v>
      </c>
      <c r="B170" s="15">
        <v>42850.233692129601</v>
      </c>
      <c r="C170">
        <v>100668</v>
      </c>
      <c r="D170">
        <v>143458</v>
      </c>
    </row>
    <row r="171" spans="1:4">
      <c r="A171" t="s">
        <v>719</v>
      </c>
      <c r="B171" s="15">
        <v>42850.233692129601</v>
      </c>
      <c r="C171">
        <v>206144</v>
      </c>
      <c r="D171">
        <v>76739</v>
      </c>
    </row>
    <row r="172" spans="1:4">
      <c r="A172" t="s">
        <v>825</v>
      </c>
      <c r="B172" s="15">
        <v>42850.233692129601</v>
      </c>
      <c r="C172">
        <v>48555</v>
      </c>
      <c r="D172">
        <v>50694</v>
      </c>
    </row>
    <row r="173" spans="1:4">
      <c r="A173" t="s">
        <v>913</v>
      </c>
      <c r="B173" s="15">
        <v>42850.233692129601</v>
      </c>
      <c r="C173">
        <v>3088</v>
      </c>
      <c r="D173">
        <v>2584</v>
      </c>
    </row>
    <row r="174" spans="1:4">
      <c r="A174" t="s">
        <v>823</v>
      </c>
      <c r="B174" s="15">
        <v>42850.233692129601</v>
      </c>
      <c r="C174">
        <v>117449</v>
      </c>
      <c r="D174">
        <v>36467</v>
      </c>
    </row>
    <row r="175" spans="1:4">
      <c r="A175" t="s">
        <v>1301</v>
      </c>
      <c r="B175" s="15">
        <v>42850.233692129601</v>
      </c>
      <c r="C175">
        <v>102438</v>
      </c>
      <c r="D175">
        <v>315814</v>
      </c>
    </row>
    <row r="176" spans="1:4">
      <c r="A176" t="s">
        <v>2050</v>
      </c>
      <c r="B176" s="15">
        <v>42850.233692129601</v>
      </c>
      <c r="C176">
        <v>53724</v>
      </c>
      <c r="D176">
        <v>46109</v>
      </c>
    </row>
    <row r="177" spans="1:4">
      <c r="A177" t="s">
        <v>5372</v>
      </c>
      <c r="B177" s="15">
        <v>42850.233692129601</v>
      </c>
      <c r="C177">
        <v>22362</v>
      </c>
      <c r="D177">
        <v>20122</v>
      </c>
    </row>
    <row r="178" spans="1:4">
      <c r="A178" t="s">
        <v>3850</v>
      </c>
      <c r="B178" s="15">
        <v>42850.233692129601</v>
      </c>
      <c r="C178">
        <v>6137</v>
      </c>
      <c r="D178">
        <v>29908</v>
      </c>
    </row>
    <row r="179" spans="1:4">
      <c r="A179" t="s">
        <v>4640</v>
      </c>
      <c r="B179" s="15">
        <v>42850.233692129601</v>
      </c>
      <c r="C179">
        <v>11199</v>
      </c>
      <c r="D179">
        <v>7929</v>
      </c>
    </row>
    <row r="180" spans="1:4">
      <c r="A180" t="s">
        <v>3728</v>
      </c>
      <c r="B180" s="15">
        <v>42850.233692129601</v>
      </c>
      <c r="C180">
        <v>16135</v>
      </c>
      <c r="D180">
        <v>9166</v>
      </c>
    </row>
    <row r="181" spans="1:4">
      <c r="A181" t="s">
        <v>3730</v>
      </c>
      <c r="B181" s="15">
        <v>42850.233692129601</v>
      </c>
      <c r="C181">
        <v>53846</v>
      </c>
      <c r="D181">
        <v>21211</v>
      </c>
    </row>
    <row r="182" spans="1:4">
      <c r="A182" t="s">
        <v>3726</v>
      </c>
      <c r="B182" s="15">
        <v>42850.233692129601</v>
      </c>
      <c r="C182">
        <v>38645</v>
      </c>
      <c r="D182">
        <v>25657</v>
      </c>
    </row>
    <row r="183" spans="1:4">
      <c r="A183" t="s">
        <v>5516</v>
      </c>
      <c r="B183" s="15">
        <v>42850.233692129601</v>
      </c>
      <c r="C183">
        <v>6840</v>
      </c>
      <c r="D183">
        <v>9088</v>
      </c>
    </row>
    <row r="184" spans="1:4">
      <c r="A184" t="s">
        <v>5699</v>
      </c>
      <c r="B184" s="15">
        <v>42850.233692129601</v>
      </c>
      <c r="C184">
        <v>138454</v>
      </c>
      <c r="D184">
        <v>7538</v>
      </c>
    </row>
    <row r="185" spans="1:4">
      <c r="A185" t="s">
        <v>5271</v>
      </c>
      <c r="B185" s="15">
        <v>42850.233692129601</v>
      </c>
      <c r="C185">
        <v>8785</v>
      </c>
      <c r="D185">
        <v>6882</v>
      </c>
    </row>
    <row r="186" spans="1:4">
      <c r="A186" t="s">
        <v>5130</v>
      </c>
      <c r="B186" s="15">
        <v>42850.233692129601</v>
      </c>
      <c r="C186">
        <v>12056</v>
      </c>
      <c r="D186">
        <v>23163</v>
      </c>
    </row>
    <row r="187" spans="1:4">
      <c r="A187" t="s">
        <v>5402</v>
      </c>
      <c r="B187" s="15">
        <v>42850.233692129601</v>
      </c>
      <c r="C187">
        <v>262488</v>
      </c>
      <c r="D187">
        <v>47109</v>
      </c>
    </row>
    <row r="188" spans="1:4">
      <c r="A188" t="s">
        <v>5416</v>
      </c>
      <c r="B188" s="15">
        <v>42850.233692129601</v>
      </c>
      <c r="C188">
        <v>9068</v>
      </c>
      <c r="D188">
        <v>24024</v>
      </c>
    </row>
    <row r="189" spans="1:4">
      <c r="A189" t="s">
        <v>5522</v>
      </c>
      <c r="B189" s="15">
        <v>42850.233692129601</v>
      </c>
      <c r="C189">
        <v>21072</v>
      </c>
      <c r="D189">
        <v>19369</v>
      </c>
    </row>
    <row r="190" spans="1:4">
      <c r="A190" t="s">
        <v>5428</v>
      </c>
      <c r="B190" s="15">
        <v>42850.233692129601</v>
      </c>
      <c r="C190">
        <v>7146</v>
      </c>
      <c r="D190">
        <v>1928</v>
      </c>
    </row>
    <row r="191" spans="1:4">
      <c r="A191" t="s">
        <v>1962</v>
      </c>
      <c r="B191" s="15">
        <v>42850.233692129601</v>
      </c>
      <c r="C191">
        <v>72577</v>
      </c>
      <c r="D191">
        <v>130398</v>
      </c>
    </row>
    <row r="192" spans="1:4">
      <c r="A192" t="s">
        <v>50</v>
      </c>
      <c r="B192" s="15">
        <v>42850.233692129601</v>
      </c>
      <c r="C192">
        <v>51185</v>
      </c>
      <c r="D192">
        <v>0</v>
      </c>
    </row>
    <row r="193" spans="1:4">
      <c r="A193" t="s">
        <v>786</v>
      </c>
      <c r="B193" s="15">
        <v>42850.233692129601</v>
      </c>
      <c r="C193">
        <v>36653</v>
      </c>
      <c r="D193">
        <v>0</v>
      </c>
    </row>
    <row r="194" spans="1:4">
      <c r="A194" t="s">
        <v>2231</v>
      </c>
      <c r="B194" s="15">
        <v>42850.233692129601</v>
      </c>
      <c r="C194">
        <v>29189</v>
      </c>
      <c r="D194">
        <v>0</v>
      </c>
    </row>
    <row r="195" spans="1:4">
      <c r="A195" t="s">
        <v>602</v>
      </c>
      <c r="B195" s="15">
        <v>42850.233692129601</v>
      </c>
      <c r="C195">
        <v>5845</v>
      </c>
      <c r="D195">
        <v>0</v>
      </c>
    </row>
    <row r="196" spans="1:4">
      <c r="A196" t="s">
        <v>603</v>
      </c>
      <c r="B196" s="15">
        <v>42850.233692129601</v>
      </c>
      <c r="C196">
        <v>22420</v>
      </c>
      <c r="D196">
        <v>0</v>
      </c>
    </row>
    <row r="197" spans="1:4">
      <c r="A197" t="s">
        <v>605</v>
      </c>
      <c r="B197" s="15">
        <v>42850.233692129601</v>
      </c>
      <c r="C197">
        <v>17525</v>
      </c>
      <c r="D197">
        <v>0</v>
      </c>
    </row>
    <row r="198" spans="1:4">
      <c r="A198" t="s">
        <v>1289</v>
      </c>
      <c r="B198" s="15">
        <v>42850.233692129601</v>
      </c>
      <c r="C198">
        <v>9576</v>
      </c>
      <c r="D198">
        <v>0</v>
      </c>
    </row>
    <row r="199" spans="1:4">
      <c r="A199" t="s">
        <v>1291</v>
      </c>
      <c r="B199" s="15">
        <v>42850.233692129601</v>
      </c>
      <c r="C199">
        <v>241367</v>
      </c>
      <c r="D199">
        <v>0</v>
      </c>
    </row>
    <row r="200" spans="1:4">
      <c r="A200" t="s">
        <v>1542</v>
      </c>
      <c r="B200" s="15">
        <v>42850.233692129601</v>
      </c>
      <c r="C200">
        <v>43355</v>
      </c>
      <c r="D200">
        <v>0</v>
      </c>
    </row>
    <row r="201" spans="1:4">
      <c r="A201" t="s">
        <v>4101</v>
      </c>
      <c r="B201" s="15">
        <v>42850.233692129601</v>
      </c>
      <c r="C201">
        <v>153067</v>
      </c>
      <c r="D201">
        <v>0</v>
      </c>
    </row>
    <row r="202" spans="1:4">
      <c r="A202" t="s">
        <v>1485</v>
      </c>
      <c r="B202" s="15">
        <v>42850.233692129601</v>
      </c>
      <c r="C202">
        <v>58243</v>
      </c>
      <c r="D202">
        <v>0</v>
      </c>
    </row>
    <row r="203" spans="1:4">
      <c r="A203" t="s">
        <v>1662</v>
      </c>
      <c r="B203" s="15">
        <v>42850.233692129601</v>
      </c>
      <c r="C203">
        <v>168352</v>
      </c>
      <c r="D203">
        <v>0</v>
      </c>
    </row>
    <row r="204" spans="1:4">
      <c r="A204" t="s">
        <v>1531</v>
      </c>
      <c r="B204" s="15">
        <v>42850.233692129601</v>
      </c>
      <c r="C204">
        <v>79054</v>
      </c>
      <c r="D204">
        <v>0</v>
      </c>
    </row>
    <row r="205" spans="1:4">
      <c r="A205" t="s">
        <v>5272</v>
      </c>
      <c r="B205" s="15">
        <v>42850.233692129601</v>
      </c>
      <c r="C205">
        <v>35346</v>
      </c>
      <c r="D205">
        <v>0</v>
      </c>
    </row>
    <row r="206" spans="1:4">
      <c r="A206" t="s">
        <v>3139</v>
      </c>
      <c r="B206" s="15">
        <v>42850.233692129601</v>
      </c>
      <c r="C206">
        <v>58906</v>
      </c>
      <c r="D206">
        <v>0</v>
      </c>
    </row>
    <row r="207" spans="1:4">
      <c r="A207" t="s">
        <v>103</v>
      </c>
      <c r="B207" s="15">
        <v>42850.233692129601</v>
      </c>
      <c r="C207">
        <v>439167</v>
      </c>
      <c r="D207">
        <v>0</v>
      </c>
    </row>
    <row r="208" spans="1:4">
      <c r="A208" t="s">
        <v>578</v>
      </c>
      <c r="B208" s="15">
        <v>42850.233692129601</v>
      </c>
      <c r="C208">
        <v>142253</v>
      </c>
      <c r="D208">
        <v>0</v>
      </c>
    </row>
    <row r="209" spans="1:4">
      <c r="A209" t="s">
        <v>565</v>
      </c>
      <c r="B209" s="15">
        <v>42850.233692129601</v>
      </c>
      <c r="C209">
        <v>44949</v>
      </c>
      <c r="D209">
        <v>0</v>
      </c>
    </row>
    <row r="210" spans="1:4">
      <c r="A210" t="s">
        <v>917</v>
      </c>
      <c r="B210" s="15">
        <v>42850.233692129601</v>
      </c>
      <c r="C210">
        <v>213362</v>
      </c>
      <c r="D210">
        <v>0</v>
      </c>
    </row>
    <row r="211" spans="1:4">
      <c r="A211" t="s">
        <v>489</v>
      </c>
      <c r="B211" s="15">
        <v>42850.233692129601</v>
      </c>
      <c r="C211">
        <v>39565</v>
      </c>
      <c r="D211">
        <v>0</v>
      </c>
    </row>
    <row r="212" spans="1:4">
      <c r="A212" t="s">
        <v>686</v>
      </c>
      <c r="B212" s="15">
        <v>42850.233692129601</v>
      </c>
      <c r="C212">
        <v>372624</v>
      </c>
      <c r="D212">
        <v>0</v>
      </c>
    </row>
    <row r="213" spans="1:4">
      <c r="A213" t="s">
        <v>524</v>
      </c>
      <c r="B213" s="15">
        <v>42850.233692129601</v>
      </c>
      <c r="C213">
        <v>117228</v>
      </c>
      <c r="D213">
        <v>0</v>
      </c>
    </row>
    <row r="214" spans="1:4">
      <c r="A214" t="s">
        <v>1799</v>
      </c>
      <c r="B214" s="15">
        <v>42850.233692129601</v>
      </c>
      <c r="C214">
        <v>73068</v>
      </c>
      <c r="D214">
        <v>0</v>
      </c>
    </row>
    <row r="215" spans="1:4">
      <c r="A215" t="s">
        <v>5273</v>
      </c>
      <c r="B215" s="15">
        <v>42850.233692129601</v>
      </c>
      <c r="C215">
        <v>5977</v>
      </c>
      <c r="D215">
        <v>0</v>
      </c>
    </row>
    <row r="216" spans="1:4">
      <c r="A216" t="s">
        <v>2224</v>
      </c>
      <c r="B216" s="15">
        <v>42850.233692129601</v>
      </c>
      <c r="C216">
        <v>61094</v>
      </c>
      <c r="D216">
        <v>0</v>
      </c>
    </row>
    <row r="217" spans="1:4">
      <c r="A217" t="s">
        <v>2195</v>
      </c>
      <c r="B217" s="15">
        <v>42850.233692129601</v>
      </c>
      <c r="C217">
        <v>117652</v>
      </c>
      <c r="D217">
        <v>0</v>
      </c>
    </row>
    <row r="218" spans="1:4">
      <c r="A218" t="s">
        <v>2197</v>
      </c>
      <c r="B218" s="15">
        <v>42850.233692129601</v>
      </c>
      <c r="C218">
        <v>96051</v>
      </c>
      <c r="D218">
        <v>0</v>
      </c>
    </row>
    <row r="219" spans="1:4">
      <c r="A219" t="s">
        <v>2199</v>
      </c>
      <c r="B219" s="15">
        <v>42850.233692129601</v>
      </c>
      <c r="C219">
        <v>27616</v>
      </c>
      <c r="D219">
        <v>0</v>
      </c>
    </row>
    <row r="220" spans="1:4">
      <c r="A220" t="s">
        <v>3389</v>
      </c>
      <c r="B220" s="15">
        <v>42850.233692129601</v>
      </c>
      <c r="C220">
        <v>123247</v>
      </c>
      <c r="D220">
        <v>0</v>
      </c>
    </row>
    <row r="221" spans="1:4">
      <c r="A221" t="s">
        <v>4377</v>
      </c>
      <c r="B221" s="15">
        <v>42850.233692129601</v>
      </c>
      <c r="C221">
        <v>8466</v>
      </c>
      <c r="D221">
        <v>0</v>
      </c>
    </row>
    <row r="222" spans="1:4">
      <c r="A222" t="s">
        <v>94</v>
      </c>
      <c r="B222" s="15">
        <v>42850.233692129601</v>
      </c>
      <c r="C222">
        <v>500518</v>
      </c>
      <c r="D222">
        <v>0</v>
      </c>
    </row>
    <row r="223" spans="1:4">
      <c r="A223" t="s">
        <v>577</v>
      </c>
      <c r="B223" s="15">
        <v>42850.233692129601</v>
      </c>
      <c r="C223">
        <v>95298</v>
      </c>
      <c r="D223">
        <v>0</v>
      </c>
    </row>
    <row r="224" spans="1:4">
      <c r="A224" t="s">
        <v>530</v>
      </c>
      <c r="B224" s="15">
        <v>42850.233692129601</v>
      </c>
      <c r="C224">
        <v>72662</v>
      </c>
      <c r="D224">
        <v>0</v>
      </c>
    </row>
    <row r="225" spans="1:4">
      <c r="A225" t="s">
        <v>803</v>
      </c>
      <c r="B225" s="15">
        <v>42850.233692129601</v>
      </c>
      <c r="C225">
        <v>84822</v>
      </c>
      <c r="D225">
        <v>0</v>
      </c>
    </row>
    <row r="226" spans="1:4">
      <c r="A226" t="s">
        <v>1220</v>
      </c>
      <c r="B226" s="15">
        <v>42850.233692129601</v>
      </c>
      <c r="C226">
        <v>61397</v>
      </c>
      <c r="D226">
        <v>0</v>
      </c>
    </row>
    <row r="227" spans="1:4">
      <c r="A227" t="s">
        <v>5488</v>
      </c>
      <c r="B227" s="15">
        <v>42850.233692129601</v>
      </c>
      <c r="C227">
        <v>200943</v>
      </c>
      <c r="D227">
        <v>0</v>
      </c>
    </row>
    <row r="228" spans="1:4">
      <c r="A228" t="s">
        <v>6589</v>
      </c>
      <c r="B228" s="15">
        <v>42850.233692129601</v>
      </c>
      <c r="C228">
        <v>226418</v>
      </c>
      <c r="D228">
        <v>0</v>
      </c>
    </row>
    <row r="229" spans="1:4">
      <c r="A229" t="s">
        <v>1678</v>
      </c>
      <c r="B229" s="15">
        <v>42850.233692129601</v>
      </c>
      <c r="C229">
        <v>85123</v>
      </c>
      <c r="D229">
        <v>0</v>
      </c>
    </row>
    <row r="230" spans="1:4">
      <c r="A230" t="s">
        <v>3810</v>
      </c>
      <c r="B230" s="15">
        <v>42850.233692129601</v>
      </c>
      <c r="C230">
        <v>328768</v>
      </c>
      <c r="D230">
        <v>0</v>
      </c>
    </row>
    <row r="231" spans="1:4">
      <c r="A231" t="s">
        <v>2464</v>
      </c>
      <c r="B231" s="15">
        <v>42850.233692129601</v>
      </c>
      <c r="C231">
        <v>85784</v>
      </c>
      <c r="D231">
        <v>0</v>
      </c>
    </row>
    <row r="232" spans="1:4">
      <c r="A232" t="s">
        <v>2462</v>
      </c>
      <c r="B232" s="15">
        <v>42850.233692129601</v>
      </c>
      <c r="C232">
        <v>175971</v>
      </c>
      <c r="D232">
        <v>0</v>
      </c>
    </row>
    <row r="233" spans="1:4">
      <c r="A233" t="s">
        <v>2460</v>
      </c>
      <c r="B233" s="15">
        <v>42850.233692129601</v>
      </c>
      <c r="C233">
        <v>89649</v>
      </c>
      <c r="D233">
        <v>0</v>
      </c>
    </row>
    <row r="234" spans="1:4">
      <c r="A234" t="s">
        <v>6590</v>
      </c>
      <c r="B234" s="15">
        <v>42850.233692129601</v>
      </c>
      <c r="C234">
        <v>296778</v>
      </c>
      <c r="D234">
        <v>0</v>
      </c>
    </row>
    <row r="235" spans="1:4">
      <c r="A235" t="s">
        <v>62</v>
      </c>
      <c r="B235" s="15">
        <v>42850.233692129601</v>
      </c>
      <c r="C235">
        <v>181309</v>
      </c>
      <c r="D235">
        <v>0</v>
      </c>
    </row>
    <row r="236" spans="1:4">
      <c r="A236" t="s">
        <v>6591</v>
      </c>
      <c r="B236" s="15">
        <v>42850.233692129601</v>
      </c>
      <c r="C236">
        <v>137939</v>
      </c>
      <c r="D236">
        <v>0</v>
      </c>
    </row>
    <row r="237" spans="1:4">
      <c r="A237" t="s">
        <v>519</v>
      </c>
      <c r="B237" s="15">
        <v>42850.233692129601</v>
      </c>
      <c r="C237">
        <v>204019</v>
      </c>
      <c r="D237">
        <v>0</v>
      </c>
    </row>
    <row r="238" spans="1:4">
      <c r="A238" t="s">
        <v>571</v>
      </c>
      <c r="B238" s="15">
        <v>42850.233692129601</v>
      </c>
      <c r="C238">
        <v>334550</v>
      </c>
      <c r="D238">
        <v>0</v>
      </c>
    </row>
    <row r="239" spans="1:4">
      <c r="A239" t="s">
        <v>538</v>
      </c>
      <c r="B239" s="15">
        <v>42850.233692129601</v>
      </c>
      <c r="C239">
        <v>943518</v>
      </c>
      <c r="D239">
        <v>0</v>
      </c>
    </row>
    <row r="240" spans="1:4">
      <c r="A240" t="s">
        <v>3257</v>
      </c>
      <c r="B240" s="15">
        <v>42850.233692129601</v>
      </c>
      <c r="C240">
        <v>293325</v>
      </c>
      <c r="D240">
        <v>0</v>
      </c>
    </row>
    <row r="241" spans="1:4">
      <c r="A241" t="s">
        <v>1473</v>
      </c>
      <c r="B241" s="15">
        <v>42850.233692129601</v>
      </c>
      <c r="C241">
        <v>294586</v>
      </c>
      <c r="D241">
        <v>0</v>
      </c>
    </row>
    <row r="242" spans="1:4">
      <c r="A242" t="s">
        <v>1471</v>
      </c>
      <c r="B242" s="15">
        <v>42850.233692129601</v>
      </c>
      <c r="C242">
        <v>861220</v>
      </c>
      <c r="D242">
        <v>0</v>
      </c>
    </row>
    <row r="243" spans="1:4">
      <c r="A243" t="s">
        <v>1299</v>
      </c>
      <c r="B243" s="15">
        <v>42850.233692129601</v>
      </c>
      <c r="C243">
        <v>475763</v>
      </c>
      <c r="D243">
        <v>0</v>
      </c>
    </row>
    <row r="244" spans="1:4">
      <c r="A244" t="s">
        <v>5469</v>
      </c>
      <c r="B244" s="15">
        <v>42850.233692129601</v>
      </c>
      <c r="C244">
        <v>174182</v>
      </c>
      <c r="D244">
        <v>0</v>
      </c>
    </row>
    <row r="245" spans="1:4">
      <c r="A245" t="s">
        <v>1847</v>
      </c>
      <c r="B245" s="15">
        <v>42850.233692129601</v>
      </c>
      <c r="C245">
        <v>695649</v>
      </c>
      <c r="D245">
        <v>0</v>
      </c>
    </row>
    <row r="246" spans="1:4">
      <c r="A246" t="s">
        <v>1846</v>
      </c>
      <c r="B246" s="15">
        <v>42850.233692129601</v>
      </c>
      <c r="C246">
        <v>336074</v>
      </c>
      <c r="D246">
        <v>0</v>
      </c>
    </row>
    <row r="247" spans="1:4">
      <c r="A247" t="s">
        <v>5270</v>
      </c>
      <c r="B247" s="15">
        <v>42850.233692129601</v>
      </c>
      <c r="C247">
        <v>385885</v>
      </c>
      <c r="D247">
        <v>0</v>
      </c>
    </row>
    <row r="248" spans="1:4">
      <c r="A248" t="s">
        <v>2066</v>
      </c>
      <c r="B248" s="15">
        <v>42850.233692129601</v>
      </c>
      <c r="C248">
        <v>129403</v>
      </c>
      <c r="D248">
        <v>0</v>
      </c>
    </row>
    <row r="249" spans="1:4">
      <c r="A249" t="s">
        <v>2705</v>
      </c>
      <c r="B249" s="15">
        <v>42850.233692129601</v>
      </c>
      <c r="C249">
        <v>97914</v>
      </c>
      <c r="D249">
        <v>0</v>
      </c>
    </row>
    <row r="250" spans="1:4">
      <c r="A250" t="s">
        <v>3386</v>
      </c>
      <c r="B250" s="15">
        <v>42850.233692129601</v>
      </c>
      <c r="C250">
        <v>225603</v>
      </c>
      <c r="D250">
        <v>0</v>
      </c>
    </row>
    <row r="251" spans="1:4">
      <c r="A251" t="s">
        <v>3258</v>
      </c>
      <c r="B251" s="15">
        <v>42850.233692129601</v>
      </c>
      <c r="C251">
        <v>82756</v>
      </c>
      <c r="D251">
        <v>0</v>
      </c>
    </row>
    <row r="252" spans="1:4">
      <c r="A252" t="s">
        <v>3573</v>
      </c>
      <c r="B252" s="15">
        <v>42850.233692129601</v>
      </c>
      <c r="C252">
        <v>337769</v>
      </c>
      <c r="D252">
        <v>0</v>
      </c>
    </row>
    <row r="253" spans="1:4">
      <c r="A253" t="s">
        <v>35</v>
      </c>
      <c r="B253" s="15">
        <v>42850.233692129601</v>
      </c>
      <c r="C253">
        <v>870625</v>
      </c>
      <c r="D253">
        <v>0</v>
      </c>
    </row>
    <row r="254" spans="1:4">
      <c r="A254" t="s">
        <v>162</v>
      </c>
      <c r="B254" s="15">
        <v>42850.233692129601</v>
      </c>
      <c r="C254">
        <v>636448</v>
      </c>
      <c r="D254">
        <v>0</v>
      </c>
    </row>
    <row r="255" spans="1:4">
      <c r="A255" t="s">
        <v>831</v>
      </c>
      <c r="B255" s="15">
        <v>42850.233692129601</v>
      </c>
      <c r="C255">
        <v>400566</v>
      </c>
      <c r="D255">
        <v>0</v>
      </c>
    </row>
    <row r="256" spans="1:4">
      <c r="A256" t="s">
        <v>1685</v>
      </c>
      <c r="B256" s="15">
        <v>42850.233692129601</v>
      </c>
      <c r="C256">
        <v>1083157</v>
      </c>
      <c r="D256">
        <v>0</v>
      </c>
    </row>
    <row r="257" spans="1:4">
      <c r="A257" t="s">
        <v>1684</v>
      </c>
      <c r="B257" s="15">
        <v>42850.233692129601</v>
      </c>
      <c r="C257">
        <v>1035476</v>
      </c>
      <c r="D257">
        <v>0</v>
      </c>
    </row>
    <row r="258" spans="1:4">
      <c r="A258" t="s">
        <v>2283</v>
      </c>
      <c r="B258" s="15">
        <v>42850.233692129601</v>
      </c>
      <c r="C258">
        <v>818955</v>
      </c>
      <c r="D258">
        <v>0</v>
      </c>
    </row>
    <row r="259" spans="1:4">
      <c r="A259" t="s">
        <v>2442</v>
      </c>
      <c r="B259" s="15">
        <v>42850.233692129601</v>
      </c>
      <c r="C259">
        <v>409228</v>
      </c>
      <c r="D259">
        <v>0</v>
      </c>
    </row>
    <row r="260" spans="1:4">
      <c r="A260" t="s">
        <v>2382</v>
      </c>
      <c r="B260" s="15">
        <v>42850.233692129601</v>
      </c>
      <c r="C260">
        <v>2166798</v>
      </c>
      <c r="D260">
        <v>0</v>
      </c>
    </row>
    <row r="261" spans="1:4">
      <c r="A261" t="s">
        <v>2775</v>
      </c>
      <c r="B261" s="15">
        <v>42850.233692129601</v>
      </c>
      <c r="C261">
        <v>746033</v>
      </c>
      <c r="D261">
        <v>0</v>
      </c>
    </row>
    <row r="262" spans="1:4">
      <c r="A262" t="s">
        <v>2762</v>
      </c>
      <c r="B262" s="15">
        <v>42850.233692129601</v>
      </c>
      <c r="C262">
        <v>718076</v>
      </c>
      <c r="D262">
        <v>0</v>
      </c>
    </row>
    <row r="263" spans="1:4">
      <c r="A263" t="s">
        <v>2774</v>
      </c>
      <c r="B263" s="15">
        <v>42850.233692129601</v>
      </c>
      <c r="C263">
        <v>408251</v>
      </c>
      <c r="D263">
        <v>0</v>
      </c>
    </row>
    <row r="264" spans="1:4">
      <c r="A264" t="s">
        <v>3136</v>
      </c>
      <c r="B264" s="15">
        <v>42850.233692129601</v>
      </c>
      <c r="C264">
        <v>717842</v>
      </c>
      <c r="D264">
        <v>0</v>
      </c>
    </row>
    <row r="265" spans="1:4">
      <c r="A265" t="s">
        <v>3036</v>
      </c>
      <c r="B265" s="15">
        <v>42850.233692129601</v>
      </c>
      <c r="C265">
        <v>612312</v>
      </c>
      <c r="D265">
        <v>0</v>
      </c>
    </row>
    <row r="266" spans="1:4">
      <c r="A266" t="s">
        <v>3262</v>
      </c>
      <c r="B266" s="15">
        <v>42850.233692129601</v>
      </c>
      <c r="C266">
        <v>704423</v>
      </c>
      <c r="D266">
        <v>0</v>
      </c>
    </row>
    <row r="267" spans="1:4">
      <c r="A267" t="s">
        <v>3261</v>
      </c>
      <c r="B267" s="15">
        <v>42850.233692129601</v>
      </c>
      <c r="C267">
        <v>827265</v>
      </c>
      <c r="D267">
        <v>0</v>
      </c>
    </row>
    <row r="268" spans="1:4">
      <c r="A268" t="s">
        <v>93</v>
      </c>
      <c r="B268" s="15">
        <v>42850.233692129601</v>
      </c>
      <c r="C268">
        <v>2051268</v>
      </c>
      <c r="D268">
        <v>0</v>
      </c>
    </row>
    <row r="269" spans="1:4">
      <c r="A269" t="s">
        <v>161</v>
      </c>
      <c r="B269" s="15">
        <v>42850.233692129601</v>
      </c>
      <c r="C269">
        <v>1619978</v>
      </c>
      <c r="D269">
        <v>0</v>
      </c>
    </row>
    <row r="270" spans="1:4">
      <c r="A270" t="s">
        <v>1295</v>
      </c>
      <c r="B270" s="15">
        <v>42850.233692129601</v>
      </c>
      <c r="C270">
        <v>1464097</v>
      </c>
      <c r="D270">
        <v>0</v>
      </c>
    </row>
    <row r="271" spans="1:4">
      <c r="A271" t="s">
        <v>2065</v>
      </c>
      <c r="B271" s="15">
        <v>42850.233692129601</v>
      </c>
      <c r="C271">
        <v>1972374</v>
      </c>
      <c r="D271">
        <v>0</v>
      </c>
    </row>
    <row r="272" spans="1:4">
      <c r="A272" t="s">
        <v>2084</v>
      </c>
      <c r="B272" s="15">
        <v>42850.233692129601</v>
      </c>
      <c r="C272">
        <v>1432017</v>
      </c>
      <c r="D272">
        <v>0</v>
      </c>
    </row>
    <row r="273" spans="1:4">
      <c r="A273" t="s">
        <v>2466</v>
      </c>
      <c r="B273" s="15">
        <v>42850.233692129601</v>
      </c>
      <c r="C273">
        <v>859790</v>
      </c>
      <c r="D273">
        <v>0</v>
      </c>
    </row>
    <row r="274" spans="1:4">
      <c r="A274" t="s">
        <v>3041</v>
      </c>
      <c r="B274" s="15">
        <v>42850.233692129601</v>
      </c>
      <c r="C274">
        <v>1292631</v>
      </c>
      <c r="D274">
        <v>0</v>
      </c>
    </row>
    <row r="275" spans="1:4">
      <c r="A275" t="s">
        <v>3039</v>
      </c>
      <c r="B275" s="15">
        <v>42850.233692129601</v>
      </c>
      <c r="C275">
        <v>1296135</v>
      </c>
      <c r="D275">
        <v>0</v>
      </c>
    </row>
    <row r="276" spans="1:4">
      <c r="A276" t="s">
        <v>4763</v>
      </c>
      <c r="B276" s="15">
        <v>42850.233692129601</v>
      </c>
      <c r="C276">
        <v>506763</v>
      </c>
      <c r="D276">
        <v>0</v>
      </c>
    </row>
    <row r="277" spans="1:4">
      <c r="A277" t="s">
        <v>4810</v>
      </c>
      <c r="B277" s="15">
        <v>42850.233692129601</v>
      </c>
      <c r="C277">
        <v>382590</v>
      </c>
      <c r="D277">
        <v>0</v>
      </c>
    </row>
    <row r="278" spans="1:4">
      <c r="A278" t="s">
        <v>4920</v>
      </c>
      <c r="B278" s="15">
        <v>42850.233692129601</v>
      </c>
      <c r="C278">
        <v>126991</v>
      </c>
      <c r="D278">
        <v>0</v>
      </c>
    </row>
    <row r="279" spans="1:4">
      <c r="A279" t="s">
        <v>1688</v>
      </c>
      <c r="B279" s="15">
        <v>42850.233692129601</v>
      </c>
      <c r="C279">
        <v>2011695</v>
      </c>
      <c r="D279">
        <v>0</v>
      </c>
    </row>
    <row r="280" spans="1:4">
      <c r="A280" t="s">
        <v>1288</v>
      </c>
      <c r="B280" s="15">
        <v>42850.233692129601</v>
      </c>
      <c r="C280">
        <v>1892409</v>
      </c>
      <c r="D280">
        <v>0</v>
      </c>
    </row>
    <row r="281" spans="1:4">
      <c r="A281" t="s">
        <v>568</v>
      </c>
      <c r="B281" s="15">
        <v>42850.233692129601</v>
      </c>
      <c r="C281">
        <v>149104</v>
      </c>
      <c r="D281">
        <v>46259</v>
      </c>
    </row>
    <row r="282" spans="1:4">
      <c r="A282" t="s">
        <v>594</v>
      </c>
      <c r="B282" s="15">
        <v>42850.233692129601</v>
      </c>
      <c r="C282">
        <v>51375</v>
      </c>
      <c r="D282">
        <v>29271</v>
      </c>
    </row>
    <row r="283" spans="1:4">
      <c r="A283" t="s">
        <v>587</v>
      </c>
      <c r="B283" s="15">
        <v>42850.233692129601</v>
      </c>
      <c r="C283">
        <v>35236</v>
      </c>
      <c r="D283">
        <v>6353</v>
      </c>
    </row>
    <row r="284" spans="1:4">
      <c r="A284" t="s">
        <v>591</v>
      </c>
      <c r="B284" s="15">
        <v>42850.233692129601</v>
      </c>
      <c r="C284">
        <v>109958</v>
      </c>
      <c r="D284">
        <v>24092</v>
      </c>
    </row>
    <row r="285" spans="1:4">
      <c r="A285" t="s">
        <v>589</v>
      </c>
      <c r="B285" s="15">
        <v>42850.233692129601</v>
      </c>
      <c r="C285">
        <v>34959</v>
      </c>
      <c r="D285">
        <v>10751</v>
      </c>
    </row>
    <row r="286" spans="1:4">
      <c r="A286" t="s">
        <v>834</v>
      </c>
      <c r="B286" s="15">
        <v>42850.233692129601</v>
      </c>
      <c r="C286">
        <v>28666</v>
      </c>
      <c r="D286">
        <v>38237</v>
      </c>
    </row>
    <row r="287" spans="1:4">
      <c r="A287" t="s">
        <v>835</v>
      </c>
      <c r="B287" s="15">
        <v>42850.233692129601</v>
      </c>
      <c r="C287">
        <v>129195</v>
      </c>
      <c r="D287">
        <v>18629</v>
      </c>
    </row>
    <row r="288" spans="1:4">
      <c r="A288" t="s">
        <v>1114</v>
      </c>
      <c r="B288" s="15">
        <v>42850.233692129601</v>
      </c>
      <c r="C288">
        <v>19898</v>
      </c>
      <c r="D288">
        <v>69430</v>
      </c>
    </row>
    <row r="289" spans="1:4">
      <c r="A289" t="s">
        <v>1742</v>
      </c>
      <c r="B289" s="15">
        <v>42850.233692129601</v>
      </c>
      <c r="C289">
        <v>49853</v>
      </c>
      <c r="D289">
        <v>60027</v>
      </c>
    </row>
    <row r="290" spans="1:4">
      <c r="A290" t="s">
        <v>2600</v>
      </c>
      <c r="B290" s="15">
        <v>42850.233692129601</v>
      </c>
      <c r="C290">
        <v>140471</v>
      </c>
      <c r="D290">
        <v>136369</v>
      </c>
    </row>
    <row r="291" spans="1:4">
      <c r="A291" t="s">
        <v>2410</v>
      </c>
      <c r="B291" s="15">
        <v>42850.233692129601</v>
      </c>
      <c r="C291">
        <v>22420</v>
      </c>
      <c r="D291">
        <v>9478</v>
      </c>
    </row>
    <row r="292" spans="1:4">
      <c r="A292" t="s">
        <v>2638</v>
      </c>
      <c r="B292" s="15">
        <v>42850.233692129601</v>
      </c>
      <c r="C292">
        <v>177060</v>
      </c>
      <c r="D292">
        <v>41797</v>
      </c>
    </row>
    <row r="293" spans="1:4">
      <c r="A293" t="s">
        <v>3061</v>
      </c>
      <c r="B293" s="15">
        <v>42850.233692129601</v>
      </c>
      <c r="C293">
        <v>82930</v>
      </c>
      <c r="D293">
        <v>31645</v>
      </c>
    </row>
    <row r="294" spans="1:4">
      <c r="A294" t="s">
        <v>3530</v>
      </c>
      <c r="B294" s="15">
        <v>42850.233692129601</v>
      </c>
      <c r="C294">
        <v>185880</v>
      </c>
      <c r="D294">
        <v>33199</v>
      </c>
    </row>
    <row r="295" spans="1:4">
      <c r="A295" t="s">
        <v>46</v>
      </c>
      <c r="B295" s="15">
        <v>42850.233692129601</v>
      </c>
      <c r="C295">
        <v>235504</v>
      </c>
      <c r="D295">
        <v>144424</v>
      </c>
    </row>
    <row r="296" spans="1:4">
      <c r="A296" t="s">
        <v>96</v>
      </c>
      <c r="B296" s="15">
        <v>42850.233692129601</v>
      </c>
      <c r="C296">
        <v>70077</v>
      </c>
      <c r="D296">
        <v>53691</v>
      </c>
    </row>
    <row r="297" spans="1:4">
      <c r="A297" t="s">
        <v>6592</v>
      </c>
      <c r="B297" s="15">
        <v>42850.233692129601</v>
      </c>
      <c r="C297">
        <v>160306</v>
      </c>
      <c r="D297">
        <v>89364</v>
      </c>
    </row>
    <row r="298" spans="1:4">
      <c r="A298" t="s">
        <v>224</v>
      </c>
      <c r="B298" s="15">
        <v>42850.233692129601</v>
      </c>
      <c r="C298">
        <v>18909</v>
      </c>
      <c r="D298">
        <v>21786</v>
      </c>
    </row>
    <row r="299" spans="1:4">
      <c r="A299" t="s">
        <v>225</v>
      </c>
      <c r="B299" s="15">
        <v>42850.233692129601</v>
      </c>
      <c r="C299">
        <v>49051</v>
      </c>
      <c r="D299">
        <v>76303</v>
      </c>
    </row>
    <row r="300" spans="1:4">
      <c r="A300" t="s">
        <v>553</v>
      </c>
      <c r="B300" s="15">
        <v>42850.233692129601</v>
      </c>
      <c r="C300">
        <v>169299</v>
      </c>
      <c r="D300">
        <v>74587</v>
      </c>
    </row>
    <row r="301" spans="1:4">
      <c r="A301" t="s">
        <v>734</v>
      </c>
      <c r="B301" s="15">
        <v>42850.233692129601</v>
      </c>
      <c r="C301">
        <v>368353</v>
      </c>
      <c r="D301">
        <v>77311</v>
      </c>
    </row>
    <row r="302" spans="1:4">
      <c r="A302" t="s">
        <v>5495</v>
      </c>
      <c r="B302" s="15">
        <v>42850.233692129601</v>
      </c>
      <c r="C302">
        <v>181289</v>
      </c>
      <c r="D302">
        <v>102697</v>
      </c>
    </row>
    <row r="303" spans="1:4">
      <c r="A303" t="s">
        <v>582</v>
      </c>
      <c r="B303" s="15">
        <v>42850.233692129601</v>
      </c>
      <c r="C303">
        <v>32900</v>
      </c>
      <c r="D303">
        <v>41043</v>
      </c>
    </row>
    <row r="304" spans="1:4">
      <c r="A304" t="s">
        <v>140</v>
      </c>
      <c r="B304" s="15">
        <v>42850.233692129601</v>
      </c>
      <c r="C304">
        <v>192350</v>
      </c>
      <c r="D304">
        <v>128258</v>
      </c>
    </row>
    <row r="305" spans="1:4">
      <c r="A305" t="s">
        <v>671</v>
      </c>
      <c r="B305" s="15">
        <v>42850.233692129601</v>
      </c>
      <c r="C305">
        <v>195494</v>
      </c>
      <c r="D305">
        <v>142281</v>
      </c>
    </row>
    <row r="306" spans="1:4">
      <c r="A306" t="s">
        <v>527</v>
      </c>
      <c r="B306" s="15">
        <v>42850.233692129601</v>
      </c>
      <c r="C306">
        <v>101844</v>
      </c>
      <c r="D306">
        <v>45654</v>
      </c>
    </row>
    <row r="307" spans="1:4">
      <c r="A307" t="s">
        <v>525</v>
      </c>
      <c r="B307" s="15">
        <v>42850.233692129601</v>
      </c>
      <c r="C307">
        <v>260968</v>
      </c>
      <c r="D307">
        <v>82824</v>
      </c>
    </row>
    <row r="308" spans="1:4">
      <c r="A308" t="s">
        <v>599</v>
      </c>
      <c r="B308" s="15">
        <v>42850.233692129601</v>
      </c>
      <c r="C308">
        <v>146155</v>
      </c>
      <c r="D308">
        <v>91607</v>
      </c>
    </row>
    <row r="309" spans="1:4">
      <c r="A309" t="s">
        <v>1643</v>
      </c>
      <c r="B309" s="15">
        <v>42850.233692129601</v>
      </c>
      <c r="C309">
        <v>59879</v>
      </c>
      <c r="D309">
        <v>23590</v>
      </c>
    </row>
    <row r="310" spans="1:4">
      <c r="A310" t="s">
        <v>730</v>
      </c>
      <c r="B310" s="15">
        <v>42850.233692129601</v>
      </c>
      <c r="C310">
        <v>104843</v>
      </c>
      <c r="D310">
        <v>142421</v>
      </c>
    </row>
    <row r="311" spans="1:4">
      <c r="A311" t="s">
        <v>1225</v>
      </c>
      <c r="B311" s="15">
        <v>42850.233692129601</v>
      </c>
      <c r="C311">
        <v>76555</v>
      </c>
      <c r="D311">
        <v>25455</v>
      </c>
    </row>
    <row r="312" spans="1:4">
      <c r="A312" t="s">
        <v>875</v>
      </c>
      <c r="B312" s="15">
        <v>42850.233692129601</v>
      </c>
      <c r="C312">
        <v>80526</v>
      </c>
      <c r="D312">
        <v>61871</v>
      </c>
    </row>
    <row r="313" spans="1:4">
      <c r="A313" t="s">
        <v>1567</v>
      </c>
      <c r="B313" s="15">
        <v>42850.233692129601</v>
      </c>
      <c r="C313">
        <v>24810</v>
      </c>
      <c r="D313">
        <v>40172</v>
      </c>
    </row>
    <row r="314" spans="1:4">
      <c r="A314" t="s">
        <v>821</v>
      </c>
      <c r="B314" s="15">
        <v>42850.233692129601</v>
      </c>
      <c r="C314">
        <v>84093</v>
      </c>
      <c r="D314">
        <v>74769</v>
      </c>
    </row>
    <row r="315" spans="1:4">
      <c r="A315" t="s">
        <v>1127</v>
      </c>
      <c r="B315" s="15">
        <v>42850.233692129601</v>
      </c>
      <c r="C315">
        <v>159271</v>
      </c>
      <c r="D315">
        <v>75066</v>
      </c>
    </row>
    <row r="316" spans="1:4">
      <c r="A316" t="s">
        <v>876</v>
      </c>
      <c r="B316" s="15">
        <v>42850.233692129601</v>
      </c>
      <c r="C316">
        <v>35377</v>
      </c>
      <c r="D316">
        <v>90881</v>
      </c>
    </row>
    <row r="317" spans="1:4">
      <c r="A317" t="s">
        <v>1286</v>
      </c>
      <c r="B317" s="15">
        <v>42850.233692129601</v>
      </c>
      <c r="C317">
        <v>278322</v>
      </c>
      <c r="D317">
        <v>60106</v>
      </c>
    </row>
    <row r="318" spans="1:4">
      <c r="A318" t="s">
        <v>1293</v>
      </c>
      <c r="B318" s="15">
        <v>42850.233692129601</v>
      </c>
      <c r="C318">
        <v>47334</v>
      </c>
      <c r="D318">
        <v>29864</v>
      </c>
    </row>
    <row r="319" spans="1:4">
      <c r="A319" t="s">
        <v>1278</v>
      </c>
      <c r="B319" s="15">
        <v>42850.233692129601</v>
      </c>
      <c r="C319">
        <v>51710</v>
      </c>
      <c r="D319">
        <v>14628</v>
      </c>
    </row>
    <row r="320" spans="1:4">
      <c r="A320" t="s">
        <v>5019</v>
      </c>
      <c r="B320" s="15">
        <v>42850.233692129601</v>
      </c>
      <c r="C320">
        <v>90839</v>
      </c>
      <c r="D320">
        <v>24276</v>
      </c>
    </row>
    <row r="321" spans="1:4">
      <c r="A321" t="s">
        <v>1546</v>
      </c>
      <c r="B321" s="15">
        <v>42850.233692129601</v>
      </c>
      <c r="C321">
        <v>63632</v>
      </c>
      <c r="D321">
        <v>53137</v>
      </c>
    </row>
    <row r="322" spans="1:4">
      <c r="A322" t="s">
        <v>2122</v>
      </c>
      <c r="B322" s="15">
        <v>42850.233692129601</v>
      </c>
      <c r="C322">
        <v>200635</v>
      </c>
      <c r="D322">
        <v>101319</v>
      </c>
    </row>
    <row r="323" spans="1:4">
      <c r="A323" t="s">
        <v>2304</v>
      </c>
      <c r="B323" s="15">
        <v>42850.233692129601</v>
      </c>
      <c r="C323">
        <v>60578</v>
      </c>
      <c r="D323">
        <v>174257</v>
      </c>
    </row>
    <row r="324" spans="1:4">
      <c r="A324" t="s">
        <v>2512</v>
      </c>
      <c r="B324" s="15">
        <v>42850.233692129601</v>
      </c>
      <c r="C324">
        <v>71589</v>
      </c>
      <c r="D324">
        <v>111215</v>
      </c>
    </row>
    <row r="325" spans="1:4">
      <c r="A325" t="s">
        <v>2609</v>
      </c>
      <c r="B325" s="15">
        <v>42850.233692129601</v>
      </c>
      <c r="C325">
        <v>316710</v>
      </c>
      <c r="D325">
        <v>56803</v>
      </c>
    </row>
    <row r="326" spans="1:4">
      <c r="A326" t="s">
        <v>6593</v>
      </c>
      <c r="B326" s="15">
        <v>42850.233692129601</v>
      </c>
      <c r="C326">
        <v>37488</v>
      </c>
      <c r="D326">
        <v>29984</v>
      </c>
    </row>
    <row r="327" spans="1:4">
      <c r="A327" t="s">
        <v>2702</v>
      </c>
      <c r="B327" s="15">
        <v>42850.233692129601</v>
      </c>
      <c r="C327">
        <v>95410</v>
      </c>
      <c r="D327">
        <v>29366</v>
      </c>
    </row>
    <row r="328" spans="1:4">
      <c r="A328" t="s">
        <v>5274</v>
      </c>
      <c r="B328" s="15">
        <v>42850.233692129601</v>
      </c>
      <c r="C328">
        <v>356629</v>
      </c>
      <c r="D328">
        <v>9619</v>
      </c>
    </row>
    <row r="329" spans="1:4">
      <c r="A329" t="s">
        <v>2637</v>
      </c>
      <c r="B329" s="15">
        <v>42850.233692129601</v>
      </c>
      <c r="C329">
        <v>160513</v>
      </c>
      <c r="D329">
        <v>20027</v>
      </c>
    </row>
    <row r="330" spans="1:4">
      <c r="A330" t="s">
        <v>2757</v>
      </c>
      <c r="B330" s="15">
        <v>42850.233692129601</v>
      </c>
      <c r="C330">
        <v>50433</v>
      </c>
      <c r="D330">
        <v>44598</v>
      </c>
    </row>
    <row r="331" spans="1:4">
      <c r="A331" t="s">
        <v>3065</v>
      </c>
      <c r="B331" s="15">
        <v>42850.233692129601</v>
      </c>
      <c r="C331">
        <v>40678</v>
      </c>
      <c r="D331">
        <v>59338</v>
      </c>
    </row>
    <row r="332" spans="1:4">
      <c r="A332" t="s">
        <v>3159</v>
      </c>
      <c r="B332" s="15">
        <v>42850.233692129601</v>
      </c>
      <c r="C332">
        <v>40576</v>
      </c>
      <c r="D332">
        <v>28325</v>
      </c>
    </row>
    <row r="333" spans="1:4">
      <c r="A333" t="s">
        <v>3242</v>
      </c>
      <c r="B333" s="15">
        <v>42850.233692129601</v>
      </c>
      <c r="C333">
        <v>19944</v>
      </c>
      <c r="D333">
        <v>24132</v>
      </c>
    </row>
    <row r="334" spans="1:4">
      <c r="A334" t="s">
        <v>1938</v>
      </c>
      <c r="B334" s="15">
        <v>42850.233692129601</v>
      </c>
      <c r="C334">
        <v>115652</v>
      </c>
      <c r="D334">
        <v>96803</v>
      </c>
    </row>
    <row r="335" spans="1:4">
      <c r="A335" t="s">
        <v>44</v>
      </c>
      <c r="B335" s="15">
        <v>42850.233692129601</v>
      </c>
      <c r="C335">
        <v>395066</v>
      </c>
      <c r="D335">
        <v>190617</v>
      </c>
    </row>
    <row r="336" spans="1:4">
      <c r="A336" t="s">
        <v>240</v>
      </c>
      <c r="B336" s="15">
        <v>42850.233692129601</v>
      </c>
      <c r="C336">
        <v>211314</v>
      </c>
      <c r="D336">
        <v>267726</v>
      </c>
    </row>
    <row r="337" spans="1:4">
      <c r="A337" t="s">
        <v>152</v>
      </c>
      <c r="B337" s="15">
        <v>42850.233692129601</v>
      </c>
      <c r="C337">
        <v>99683</v>
      </c>
      <c r="D337">
        <v>52482</v>
      </c>
    </row>
    <row r="338" spans="1:4">
      <c r="A338" t="s">
        <v>212</v>
      </c>
      <c r="B338" s="15">
        <v>42850.233692129601</v>
      </c>
      <c r="C338">
        <v>243852</v>
      </c>
      <c r="D338">
        <v>70945</v>
      </c>
    </row>
    <row r="339" spans="1:4">
      <c r="A339" t="s">
        <v>778</v>
      </c>
      <c r="B339" s="15">
        <v>42850.233692129601</v>
      </c>
      <c r="C339">
        <v>282006</v>
      </c>
      <c r="D339">
        <v>262549</v>
      </c>
    </row>
    <row r="340" spans="1:4">
      <c r="A340" t="s">
        <v>522</v>
      </c>
      <c r="B340" s="15">
        <v>42850.233692129601</v>
      </c>
      <c r="C340">
        <v>173991</v>
      </c>
      <c r="D340">
        <v>73152</v>
      </c>
    </row>
    <row r="341" spans="1:4">
      <c r="A341" t="s">
        <v>557</v>
      </c>
      <c r="B341" s="15">
        <v>42850.233692129601</v>
      </c>
      <c r="C341">
        <v>105600</v>
      </c>
      <c r="D341">
        <v>171665</v>
      </c>
    </row>
    <row r="342" spans="1:4">
      <c r="A342" t="s">
        <v>710</v>
      </c>
      <c r="B342" s="15">
        <v>42850.233692129601</v>
      </c>
      <c r="C342">
        <v>361186</v>
      </c>
      <c r="D342">
        <v>98992</v>
      </c>
    </row>
    <row r="343" spans="1:4">
      <c r="A343" t="s">
        <v>666</v>
      </c>
      <c r="B343" s="15">
        <v>42850.233692129601</v>
      </c>
      <c r="C343">
        <v>86823</v>
      </c>
      <c r="D343">
        <v>73442</v>
      </c>
    </row>
    <row r="344" spans="1:4">
      <c r="A344" t="s">
        <v>194</v>
      </c>
      <c r="B344" s="15">
        <v>42850.233692129601</v>
      </c>
      <c r="C344">
        <v>431724</v>
      </c>
      <c r="D344">
        <v>214117</v>
      </c>
    </row>
    <row r="345" spans="1:4">
      <c r="A345" t="s">
        <v>66</v>
      </c>
      <c r="B345" s="15">
        <v>42850.233692129601</v>
      </c>
      <c r="C345">
        <v>129118</v>
      </c>
      <c r="D345">
        <v>47271</v>
      </c>
    </row>
    <row r="346" spans="1:4">
      <c r="A346" t="s">
        <v>874</v>
      </c>
      <c r="B346" s="15">
        <v>42850.233692129601</v>
      </c>
      <c r="C346">
        <v>155916</v>
      </c>
      <c r="D346">
        <v>118836</v>
      </c>
    </row>
    <row r="347" spans="1:4">
      <c r="A347" t="s">
        <v>873</v>
      </c>
      <c r="B347" s="15">
        <v>42850.233692129601</v>
      </c>
      <c r="C347">
        <v>86259</v>
      </c>
      <c r="D347">
        <v>72000</v>
      </c>
    </row>
    <row r="348" spans="1:4">
      <c r="A348" t="s">
        <v>1250</v>
      </c>
      <c r="B348" s="15">
        <v>42850.233692129601</v>
      </c>
      <c r="C348">
        <v>122033</v>
      </c>
      <c r="D348">
        <v>129071</v>
      </c>
    </row>
    <row r="349" spans="1:4">
      <c r="A349" t="s">
        <v>1640</v>
      </c>
      <c r="B349" s="15">
        <v>42850.233692129601</v>
      </c>
      <c r="C349">
        <v>108472</v>
      </c>
      <c r="D349">
        <v>83334</v>
      </c>
    </row>
    <row r="350" spans="1:4">
      <c r="A350" t="s">
        <v>1277</v>
      </c>
      <c r="B350" s="15">
        <v>42850.233692129601</v>
      </c>
      <c r="C350">
        <v>282242</v>
      </c>
      <c r="D350">
        <v>30075</v>
      </c>
    </row>
    <row r="351" spans="1:4">
      <c r="A351" t="s">
        <v>1294</v>
      </c>
      <c r="B351" s="15">
        <v>42850.233692129601</v>
      </c>
      <c r="C351">
        <v>137032</v>
      </c>
      <c r="D351">
        <v>101956</v>
      </c>
    </row>
    <row r="352" spans="1:4">
      <c r="A352" t="s">
        <v>1279</v>
      </c>
      <c r="B352" s="15">
        <v>42850.233692129601</v>
      </c>
      <c r="C352">
        <v>355320</v>
      </c>
      <c r="D352">
        <v>25890</v>
      </c>
    </row>
    <row r="353" spans="1:4">
      <c r="A353" t="s">
        <v>1899</v>
      </c>
      <c r="B353" s="15">
        <v>42850.233692129601</v>
      </c>
      <c r="C353">
        <v>315338</v>
      </c>
      <c r="D353">
        <v>36529</v>
      </c>
    </row>
    <row r="354" spans="1:4">
      <c r="A354" t="s">
        <v>1913</v>
      </c>
      <c r="B354" s="15">
        <v>42850.233692129601</v>
      </c>
      <c r="C354">
        <v>273865</v>
      </c>
      <c r="D354">
        <v>199083</v>
      </c>
    </row>
    <row r="355" spans="1:4">
      <c r="A355" t="s">
        <v>2286</v>
      </c>
      <c r="B355" s="15">
        <v>42850.233692129601</v>
      </c>
      <c r="C355">
        <v>74039</v>
      </c>
      <c r="D355">
        <v>141725</v>
      </c>
    </row>
    <row r="356" spans="1:4">
      <c r="A356" t="s">
        <v>2467</v>
      </c>
      <c r="B356" s="15">
        <v>42850.233692129601</v>
      </c>
      <c r="C356">
        <v>1469</v>
      </c>
      <c r="D356">
        <v>33808</v>
      </c>
    </row>
    <row r="357" spans="1:4">
      <c r="A357" t="s">
        <v>2337</v>
      </c>
      <c r="B357" s="15">
        <v>42850.233692129601</v>
      </c>
      <c r="C357">
        <v>26029</v>
      </c>
      <c r="D357">
        <v>5609</v>
      </c>
    </row>
    <row r="358" spans="1:4">
      <c r="A358" t="s">
        <v>2476</v>
      </c>
      <c r="B358" s="15">
        <v>42850.233692129601</v>
      </c>
      <c r="C358">
        <v>182677</v>
      </c>
      <c r="D358">
        <v>174431</v>
      </c>
    </row>
    <row r="359" spans="1:4">
      <c r="A359" t="s">
        <v>2571</v>
      </c>
      <c r="B359" s="15">
        <v>42850.233692129601</v>
      </c>
      <c r="C359">
        <v>91768</v>
      </c>
      <c r="D359">
        <v>129836</v>
      </c>
    </row>
    <row r="360" spans="1:4">
      <c r="A360" t="s">
        <v>4007</v>
      </c>
      <c r="B360" s="15">
        <v>42850.233692129601</v>
      </c>
      <c r="C360">
        <v>349294</v>
      </c>
      <c r="D360">
        <v>155237</v>
      </c>
    </row>
    <row r="361" spans="1:4">
      <c r="A361" t="s">
        <v>1504</v>
      </c>
      <c r="B361" s="15">
        <v>42850.233692129601</v>
      </c>
      <c r="C361">
        <v>104015</v>
      </c>
      <c r="D361">
        <v>53313</v>
      </c>
    </row>
    <row r="362" spans="1:4">
      <c r="A362" t="s">
        <v>2226</v>
      </c>
      <c r="B362" s="15">
        <v>42850.233692129601</v>
      </c>
      <c r="C362">
        <v>91332</v>
      </c>
      <c r="D362">
        <v>203683</v>
      </c>
    </row>
    <row r="363" spans="1:4">
      <c r="A363" t="s">
        <v>2316</v>
      </c>
      <c r="B363" s="15">
        <v>42850.233692129601</v>
      </c>
      <c r="C363">
        <v>46690</v>
      </c>
      <c r="D363">
        <v>4798</v>
      </c>
    </row>
    <row r="364" spans="1:4">
      <c r="A364" t="s">
        <v>4384</v>
      </c>
      <c r="B364" s="15">
        <v>42850.233692129601</v>
      </c>
      <c r="C364">
        <v>197657</v>
      </c>
      <c r="D364">
        <v>82904</v>
      </c>
    </row>
    <row r="365" spans="1:4">
      <c r="A365" t="s">
        <v>5747</v>
      </c>
      <c r="B365" s="15">
        <v>42850.233692129601</v>
      </c>
      <c r="C365">
        <v>54934</v>
      </c>
      <c r="D365">
        <v>43009</v>
      </c>
    </row>
    <row r="366" spans="1:4">
      <c r="A366" t="s">
        <v>2332</v>
      </c>
      <c r="B366" s="15">
        <v>42850.233692129601</v>
      </c>
      <c r="C366">
        <v>23158</v>
      </c>
      <c r="D366">
        <v>87387</v>
      </c>
    </row>
    <row r="367" spans="1:4">
      <c r="A367" t="s">
        <v>2797</v>
      </c>
      <c r="B367" s="15">
        <v>42850.233692129601</v>
      </c>
      <c r="C367">
        <v>77739</v>
      </c>
      <c r="D367">
        <v>129324</v>
      </c>
    </row>
    <row r="368" spans="1:4">
      <c r="A368" t="s">
        <v>5373</v>
      </c>
      <c r="B368" s="15">
        <v>42850.233692129601</v>
      </c>
      <c r="C368">
        <v>14468</v>
      </c>
      <c r="D368">
        <v>17352</v>
      </c>
    </row>
    <row r="369" spans="1:4">
      <c r="A369" t="s">
        <v>2714</v>
      </c>
      <c r="B369" s="15">
        <v>42850.233692129601</v>
      </c>
      <c r="C369">
        <v>69527</v>
      </c>
      <c r="D369">
        <v>7137</v>
      </c>
    </row>
    <row r="370" spans="1:4">
      <c r="A370" t="s">
        <v>3815</v>
      </c>
      <c r="B370" s="15">
        <v>42850.233692129601</v>
      </c>
      <c r="C370">
        <v>87810</v>
      </c>
      <c r="D370">
        <v>36336</v>
      </c>
    </row>
    <row r="371" spans="1:4">
      <c r="A371" t="s">
        <v>4689</v>
      </c>
      <c r="B371" s="15">
        <v>42850.233692129601</v>
      </c>
      <c r="C371">
        <v>60967</v>
      </c>
      <c r="D371">
        <v>4956</v>
      </c>
    </row>
    <row r="372" spans="1:4">
      <c r="A372" t="s">
        <v>6784</v>
      </c>
      <c r="B372" s="15">
        <v>42850.233692129601</v>
      </c>
      <c r="C372">
        <v>131169</v>
      </c>
      <c r="D372">
        <v>18027</v>
      </c>
    </row>
    <row r="373" spans="1:4">
      <c r="A373" t="s">
        <v>1830</v>
      </c>
      <c r="B373" s="15">
        <v>42850.233692129601</v>
      </c>
      <c r="C373">
        <v>39268</v>
      </c>
      <c r="D373">
        <v>33139</v>
      </c>
    </row>
    <row r="374" spans="1:4">
      <c r="A374" t="s">
        <v>1832</v>
      </c>
      <c r="B374" s="15">
        <v>42850.233692129601</v>
      </c>
      <c r="C374">
        <v>74023</v>
      </c>
      <c r="D374">
        <v>11194</v>
      </c>
    </row>
    <row r="375" spans="1:4">
      <c r="A375" t="s">
        <v>1836</v>
      </c>
      <c r="B375" s="15">
        <v>42850.233692129601</v>
      </c>
      <c r="C375">
        <v>176497</v>
      </c>
      <c r="D375">
        <v>23265</v>
      </c>
    </row>
    <row r="376" spans="1:4">
      <c r="A376" t="s">
        <v>1902</v>
      </c>
      <c r="B376" s="15">
        <v>42850.233692129601</v>
      </c>
      <c r="C376">
        <v>45509</v>
      </c>
      <c r="D376">
        <v>8899</v>
      </c>
    </row>
    <row r="377" spans="1:4">
      <c r="A377" t="s">
        <v>5275</v>
      </c>
      <c r="B377" s="15">
        <v>42850.233692129601</v>
      </c>
      <c r="C377">
        <v>100000</v>
      </c>
      <c r="D377">
        <v>44002</v>
      </c>
    </row>
    <row r="378" spans="1:4">
      <c r="A378" t="s">
        <v>5276</v>
      </c>
      <c r="B378" s="15">
        <v>42850.233692129601</v>
      </c>
      <c r="C378">
        <v>83015</v>
      </c>
      <c r="D378">
        <v>45784</v>
      </c>
    </row>
    <row r="379" spans="1:4">
      <c r="A379" t="s">
        <v>4565</v>
      </c>
      <c r="B379" s="15">
        <v>42850.233692129601</v>
      </c>
      <c r="C379">
        <v>20424</v>
      </c>
      <c r="D379">
        <v>19136</v>
      </c>
    </row>
    <row r="380" spans="1:4">
      <c r="A380" t="s">
        <v>3826</v>
      </c>
      <c r="B380" s="15">
        <v>42850.233692129601</v>
      </c>
      <c r="C380">
        <v>44523</v>
      </c>
      <c r="D380">
        <v>38678</v>
      </c>
    </row>
    <row r="381" spans="1:4">
      <c r="A381" t="s">
        <v>2225</v>
      </c>
      <c r="B381" s="15">
        <v>42850.233692129601</v>
      </c>
      <c r="C381">
        <v>40170</v>
      </c>
      <c r="D381">
        <v>31884</v>
      </c>
    </row>
    <row r="382" spans="1:4">
      <c r="A382" t="s">
        <v>3066</v>
      </c>
      <c r="B382" s="15">
        <v>42850.233692129601</v>
      </c>
      <c r="C382">
        <v>4057</v>
      </c>
      <c r="D382">
        <v>6265</v>
      </c>
    </row>
    <row r="383" spans="1:4">
      <c r="A383" t="s">
        <v>6594</v>
      </c>
      <c r="B383" s="15">
        <v>42850.233692129601</v>
      </c>
      <c r="C383">
        <v>188678</v>
      </c>
      <c r="D383">
        <v>72946</v>
      </c>
    </row>
    <row r="384" spans="1:4">
      <c r="A384" t="s">
        <v>91</v>
      </c>
      <c r="B384" s="15">
        <v>42850.233692129601</v>
      </c>
      <c r="C384">
        <v>112835</v>
      </c>
      <c r="D384">
        <v>416242</v>
      </c>
    </row>
    <row r="385" spans="1:4">
      <c r="A385" t="s">
        <v>213</v>
      </c>
      <c r="B385" s="15">
        <v>42850.233692129601</v>
      </c>
      <c r="C385">
        <v>179554</v>
      </c>
      <c r="D385">
        <v>113156</v>
      </c>
    </row>
    <row r="386" spans="1:4">
      <c r="A386" t="s">
        <v>214</v>
      </c>
      <c r="B386" s="15">
        <v>42850.233692129601</v>
      </c>
      <c r="C386">
        <v>258974</v>
      </c>
      <c r="D386">
        <v>152807</v>
      </c>
    </row>
    <row r="387" spans="1:4">
      <c r="A387" t="s">
        <v>607</v>
      </c>
      <c r="B387" s="15">
        <v>42850.233692129601</v>
      </c>
      <c r="C387">
        <v>643934</v>
      </c>
      <c r="D387">
        <v>511321</v>
      </c>
    </row>
    <row r="388" spans="1:4">
      <c r="A388" t="s">
        <v>707</v>
      </c>
      <c r="B388" s="15">
        <v>42850.233692129601</v>
      </c>
      <c r="C388">
        <v>316501</v>
      </c>
      <c r="D388">
        <v>37161</v>
      </c>
    </row>
    <row r="389" spans="1:4">
      <c r="A389" t="s">
        <v>6785</v>
      </c>
      <c r="B389" s="15">
        <v>42850.233692129601</v>
      </c>
      <c r="C389">
        <v>535606</v>
      </c>
      <c r="D389">
        <v>417482</v>
      </c>
    </row>
    <row r="390" spans="1:4">
      <c r="A390" t="s">
        <v>1894</v>
      </c>
      <c r="B390" s="15">
        <v>42850.233692129601</v>
      </c>
      <c r="C390">
        <v>522634</v>
      </c>
      <c r="D390">
        <v>72535</v>
      </c>
    </row>
    <row r="391" spans="1:4">
      <c r="A391" t="s">
        <v>2026</v>
      </c>
      <c r="B391" s="15">
        <v>42850.233692129601</v>
      </c>
      <c r="C391">
        <v>332708</v>
      </c>
      <c r="D391">
        <v>302529</v>
      </c>
    </row>
    <row r="392" spans="1:4">
      <c r="A392" t="s">
        <v>2233</v>
      </c>
      <c r="B392" s="15">
        <v>42850.233692129601</v>
      </c>
      <c r="C392">
        <v>144283</v>
      </c>
      <c r="D392">
        <v>241884</v>
      </c>
    </row>
    <row r="393" spans="1:4">
      <c r="A393" t="s">
        <v>2398</v>
      </c>
      <c r="B393" s="15">
        <v>42850.233692129601</v>
      </c>
      <c r="C393">
        <v>44833</v>
      </c>
      <c r="D393">
        <v>45554</v>
      </c>
    </row>
    <row r="394" spans="1:4">
      <c r="A394" t="s">
        <v>2607</v>
      </c>
      <c r="B394" s="15">
        <v>42850.233692129601</v>
      </c>
      <c r="C394">
        <v>196441</v>
      </c>
      <c r="D394">
        <v>243179</v>
      </c>
    </row>
    <row r="395" spans="1:4">
      <c r="A395" t="s">
        <v>2752</v>
      </c>
      <c r="B395" s="15">
        <v>42850.233692129601</v>
      </c>
      <c r="C395">
        <v>307414</v>
      </c>
      <c r="D395">
        <v>97281</v>
      </c>
    </row>
    <row r="396" spans="1:4">
      <c r="A396" t="s">
        <v>57</v>
      </c>
      <c r="B396" s="15">
        <v>42850.233692129601</v>
      </c>
      <c r="C396">
        <v>297012</v>
      </c>
      <c r="D396">
        <v>127415</v>
      </c>
    </row>
    <row r="397" spans="1:4">
      <c r="A397" t="s">
        <v>138</v>
      </c>
      <c r="B397" s="15">
        <v>42850.233692129601</v>
      </c>
      <c r="C397">
        <v>170495</v>
      </c>
      <c r="D397">
        <v>148307</v>
      </c>
    </row>
    <row r="398" spans="1:4">
      <c r="A398" t="s">
        <v>215</v>
      </c>
      <c r="B398" s="15">
        <v>42850.233692129601</v>
      </c>
      <c r="C398">
        <v>275961</v>
      </c>
      <c r="D398">
        <v>177872</v>
      </c>
    </row>
    <row r="399" spans="1:4">
      <c r="A399" t="s">
        <v>610</v>
      </c>
      <c r="B399" s="15">
        <v>42850.233692129601</v>
      </c>
      <c r="C399">
        <v>199058</v>
      </c>
      <c r="D399">
        <v>278473</v>
      </c>
    </row>
    <row r="400" spans="1:4">
      <c r="A400" t="s">
        <v>521</v>
      </c>
      <c r="B400" s="15">
        <v>42850.233692129601</v>
      </c>
      <c r="C400">
        <v>98936</v>
      </c>
      <c r="D400">
        <v>73590</v>
      </c>
    </row>
    <row r="401" spans="1:4">
      <c r="A401" t="s">
        <v>540</v>
      </c>
      <c r="B401" s="15">
        <v>42850.233692129601</v>
      </c>
      <c r="C401">
        <v>232542</v>
      </c>
      <c r="D401">
        <v>221251</v>
      </c>
    </row>
    <row r="402" spans="1:4">
      <c r="A402" t="s">
        <v>536</v>
      </c>
      <c r="B402" s="15">
        <v>42850.233692129601</v>
      </c>
      <c r="C402">
        <v>273268</v>
      </c>
      <c r="D402">
        <v>64344</v>
      </c>
    </row>
    <row r="403" spans="1:4">
      <c r="A403" t="s">
        <v>545</v>
      </c>
      <c r="B403" s="15">
        <v>42850.233692129601</v>
      </c>
      <c r="C403">
        <v>290499</v>
      </c>
      <c r="D403">
        <v>187675</v>
      </c>
    </row>
    <row r="404" spans="1:4">
      <c r="A404" t="s">
        <v>696</v>
      </c>
      <c r="B404" s="15">
        <v>42850.233692129601</v>
      </c>
      <c r="C404">
        <v>286309</v>
      </c>
      <c r="D404">
        <v>174720</v>
      </c>
    </row>
    <row r="405" spans="1:4">
      <c r="A405" t="s">
        <v>668</v>
      </c>
      <c r="B405" s="15">
        <v>42850.233692129601</v>
      </c>
      <c r="C405">
        <v>314460</v>
      </c>
      <c r="D405">
        <v>130876</v>
      </c>
    </row>
    <row r="406" spans="1:4">
      <c r="A406" t="s">
        <v>879</v>
      </c>
      <c r="B406" s="15">
        <v>42850.233692129601</v>
      </c>
      <c r="C406">
        <v>205699</v>
      </c>
      <c r="D406">
        <v>114455</v>
      </c>
    </row>
    <row r="407" spans="1:4">
      <c r="A407" t="s">
        <v>871</v>
      </c>
      <c r="B407" s="15">
        <v>42850.233692129601</v>
      </c>
      <c r="C407">
        <v>491882</v>
      </c>
      <c r="D407">
        <v>308193</v>
      </c>
    </row>
    <row r="408" spans="1:4">
      <c r="A408" t="s">
        <v>1212</v>
      </c>
      <c r="B408" s="15">
        <v>42850.233692129601</v>
      </c>
      <c r="C408">
        <v>286009</v>
      </c>
      <c r="D408">
        <v>148237</v>
      </c>
    </row>
    <row r="409" spans="1:4">
      <c r="A409" t="s">
        <v>1217</v>
      </c>
      <c r="B409" s="15">
        <v>42850.233692129601</v>
      </c>
      <c r="C409">
        <v>223558</v>
      </c>
      <c r="D409">
        <v>175412</v>
      </c>
    </row>
    <row r="410" spans="1:4">
      <c r="A410" t="s">
        <v>1721</v>
      </c>
      <c r="B410" s="15">
        <v>42850.233692129601</v>
      </c>
      <c r="C410">
        <v>573990</v>
      </c>
      <c r="D410">
        <v>425057</v>
      </c>
    </row>
    <row r="411" spans="1:4">
      <c r="A411" t="s">
        <v>1896</v>
      </c>
      <c r="B411" s="15">
        <v>42850.233692129601</v>
      </c>
      <c r="C411">
        <v>971544</v>
      </c>
      <c r="D411">
        <v>123529</v>
      </c>
    </row>
    <row r="412" spans="1:4">
      <c r="A412" t="s">
        <v>2372</v>
      </c>
      <c r="B412" s="15">
        <v>42850.233692129601</v>
      </c>
      <c r="C412">
        <v>214510</v>
      </c>
      <c r="D412">
        <v>237349</v>
      </c>
    </row>
    <row r="413" spans="1:4">
      <c r="A413" t="s">
        <v>2574</v>
      </c>
      <c r="B413" s="15">
        <v>42850.233692129601</v>
      </c>
      <c r="C413">
        <v>68667</v>
      </c>
      <c r="D413">
        <v>97926</v>
      </c>
    </row>
    <row r="414" spans="1:4">
      <c r="A414" t="s">
        <v>2710</v>
      </c>
      <c r="B414" s="15">
        <v>42850.233692129601</v>
      </c>
      <c r="C414">
        <v>319791</v>
      </c>
      <c r="D414">
        <v>54925</v>
      </c>
    </row>
    <row r="415" spans="1:4">
      <c r="A415" t="s">
        <v>158</v>
      </c>
      <c r="B415" s="15">
        <v>42850.233692129601</v>
      </c>
      <c r="C415">
        <v>548838</v>
      </c>
      <c r="D415">
        <v>93878</v>
      </c>
    </row>
    <row r="416" spans="1:4">
      <c r="A416" t="s">
        <v>216</v>
      </c>
      <c r="B416" s="15">
        <v>42850.233692129601</v>
      </c>
      <c r="C416">
        <v>219183</v>
      </c>
      <c r="D416">
        <v>111376</v>
      </c>
    </row>
    <row r="417" spans="1:4">
      <c r="A417" t="s">
        <v>163</v>
      </c>
      <c r="B417" s="15">
        <v>42850.233692129601</v>
      </c>
      <c r="C417">
        <v>214959</v>
      </c>
      <c r="D417">
        <v>115366</v>
      </c>
    </row>
    <row r="418" spans="1:4">
      <c r="A418" t="s">
        <v>238</v>
      </c>
      <c r="B418" s="15">
        <v>42850.233692129601</v>
      </c>
      <c r="C418">
        <v>364522</v>
      </c>
      <c r="D418">
        <v>123648</v>
      </c>
    </row>
    <row r="419" spans="1:4">
      <c r="A419" t="s">
        <v>135</v>
      </c>
      <c r="B419" s="15">
        <v>42850.233692129601</v>
      </c>
      <c r="C419">
        <v>672314</v>
      </c>
      <c r="D419">
        <v>204658</v>
      </c>
    </row>
    <row r="420" spans="1:4">
      <c r="A420" t="s">
        <v>523</v>
      </c>
      <c r="B420" s="15">
        <v>42850.233692129601</v>
      </c>
      <c r="C420">
        <v>205186</v>
      </c>
      <c r="D420">
        <v>85312</v>
      </c>
    </row>
    <row r="421" spans="1:4">
      <c r="A421" t="s">
        <v>581</v>
      </c>
      <c r="B421" s="15">
        <v>42850.233692129601</v>
      </c>
      <c r="C421">
        <v>471058</v>
      </c>
      <c r="D421">
        <v>64030</v>
      </c>
    </row>
    <row r="422" spans="1:4">
      <c r="A422" t="s">
        <v>626</v>
      </c>
      <c r="B422" s="15">
        <v>42850.233692129601</v>
      </c>
      <c r="C422">
        <v>224509</v>
      </c>
      <c r="D422">
        <v>138258</v>
      </c>
    </row>
    <row r="423" spans="1:4">
      <c r="A423" t="s">
        <v>712</v>
      </c>
      <c r="B423" s="15">
        <v>42850.233692129601</v>
      </c>
      <c r="C423">
        <v>590987</v>
      </c>
      <c r="D423">
        <v>44373</v>
      </c>
    </row>
    <row r="424" spans="1:4">
      <c r="A424" t="s">
        <v>720</v>
      </c>
      <c r="B424" s="15">
        <v>42850.233692129601</v>
      </c>
      <c r="C424">
        <v>636624</v>
      </c>
      <c r="D424">
        <v>429036</v>
      </c>
    </row>
    <row r="425" spans="1:4">
      <c r="A425" t="s">
        <v>721</v>
      </c>
      <c r="B425" s="15">
        <v>42850.233692129601</v>
      </c>
      <c r="C425">
        <v>358501</v>
      </c>
      <c r="D425">
        <v>339574</v>
      </c>
    </row>
    <row r="426" spans="1:4">
      <c r="A426" t="s">
        <v>830</v>
      </c>
      <c r="B426" s="15">
        <v>42850.233692129601</v>
      </c>
      <c r="C426">
        <v>345779</v>
      </c>
      <c r="D426">
        <v>334827</v>
      </c>
    </row>
    <row r="427" spans="1:4">
      <c r="A427" t="s">
        <v>908</v>
      </c>
      <c r="B427" s="15">
        <v>42850.233692129601</v>
      </c>
      <c r="C427">
        <v>292744</v>
      </c>
      <c r="D427">
        <v>144791</v>
      </c>
    </row>
    <row r="428" spans="1:4">
      <c r="A428" t="s">
        <v>1125</v>
      </c>
      <c r="B428" s="15">
        <v>42850.233692129601</v>
      </c>
      <c r="C428">
        <v>498297</v>
      </c>
      <c r="D428">
        <v>172898</v>
      </c>
    </row>
    <row r="429" spans="1:4">
      <c r="A429" t="s">
        <v>1209</v>
      </c>
      <c r="B429" s="15">
        <v>42850.233692129601</v>
      </c>
      <c r="C429">
        <v>493445</v>
      </c>
      <c r="D429">
        <v>213717</v>
      </c>
    </row>
    <row r="430" spans="1:4">
      <c r="A430" t="s">
        <v>1494</v>
      </c>
      <c r="B430" s="15">
        <v>42850.233692129601</v>
      </c>
      <c r="C430">
        <v>911798</v>
      </c>
      <c r="D430">
        <v>52871</v>
      </c>
    </row>
    <row r="431" spans="1:4">
      <c r="A431" t="s">
        <v>2125</v>
      </c>
      <c r="B431" s="15">
        <v>42850.233692129601</v>
      </c>
      <c r="C431">
        <v>156113</v>
      </c>
      <c r="D431">
        <v>50908</v>
      </c>
    </row>
    <row r="432" spans="1:4">
      <c r="A432" t="s">
        <v>2091</v>
      </c>
      <c r="B432" s="15">
        <v>42850.233692129601</v>
      </c>
      <c r="C432">
        <v>670781</v>
      </c>
      <c r="D432">
        <v>403220</v>
      </c>
    </row>
    <row r="433" spans="1:4">
      <c r="A433" t="s">
        <v>2341</v>
      </c>
      <c r="B433" s="15">
        <v>42850.233692129601</v>
      </c>
      <c r="C433">
        <v>183607</v>
      </c>
      <c r="D433">
        <v>152321</v>
      </c>
    </row>
    <row r="434" spans="1:4">
      <c r="A434" t="s">
        <v>2598</v>
      </c>
      <c r="B434" s="15">
        <v>42850.233692129601</v>
      </c>
      <c r="C434">
        <v>469791</v>
      </c>
      <c r="D434">
        <v>61389</v>
      </c>
    </row>
    <row r="435" spans="1:4">
      <c r="A435" t="s">
        <v>2602</v>
      </c>
      <c r="B435" s="15">
        <v>42850.233692129601</v>
      </c>
      <c r="C435">
        <v>182524</v>
      </c>
      <c r="D435">
        <v>59024</v>
      </c>
    </row>
    <row r="436" spans="1:4">
      <c r="A436" t="s">
        <v>2690</v>
      </c>
      <c r="B436" s="15">
        <v>42850.233692129601</v>
      </c>
      <c r="C436">
        <v>1119417</v>
      </c>
      <c r="D436">
        <v>11779</v>
      </c>
    </row>
    <row r="437" spans="1:4">
      <c r="A437" t="s">
        <v>2800</v>
      </c>
      <c r="B437" s="15">
        <v>42850.233692129601</v>
      </c>
      <c r="C437">
        <v>197176</v>
      </c>
      <c r="D437">
        <v>359678</v>
      </c>
    </row>
    <row r="438" spans="1:4">
      <c r="A438" t="s">
        <v>567</v>
      </c>
      <c r="B438" s="15">
        <v>42850.233692129601</v>
      </c>
      <c r="C438">
        <v>12939</v>
      </c>
      <c r="D438">
        <v>118042</v>
      </c>
    </row>
    <row r="439" spans="1:4">
      <c r="A439" t="s">
        <v>583</v>
      </c>
      <c r="B439" s="15">
        <v>42850.233692129601</v>
      </c>
      <c r="C439">
        <v>257268</v>
      </c>
      <c r="D439">
        <v>147254</v>
      </c>
    </row>
    <row r="440" spans="1:4">
      <c r="A440" t="s">
        <v>1892</v>
      </c>
      <c r="B440" s="15">
        <v>42850.233692129601</v>
      </c>
      <c r="C440">
        <v>497098</v>
      </c>
      <c r="D440">
        <v>14797</v>
      </c>
    </row>
    <row r="441" spans="1:4">
      <c r="A441" t="s">
        <v>1901</v>
      </c>
      <c r="B441" s="15">
        <v>42850.233692129601</v>
      </c>
      <c r="C441">
        <v>296050</v>
      </c>
      <c r="D441">
        <v>122379</v>
      </c>
    </row>
    <row r="442" spans="1:4">
      <c r="A442" t="s">
        <v>2235</v>
      </c>
      <c r="B442" s="15">
        <v>42850.233692129601</v>
      </c>
      <c r="C442">
        <v>363272</v>
      </c>
      <c r="D442">
        <v>114669</v>
      </c>
    </row>
    <row r="443" spans="1:4">
      <c r="A443" t="s">
        <v>2605</v>
      </c>
      <c r="B443" s="15">
        <v>42850.233692129601</v>
      </c>
      <c r="C443">
        <v>440259</v>
      </c>
      <c r="D443">
        <v>144078</v>
      </c>
    </row>
    <row r="444" spans="1:4">
      <c r="A444" t="s">
        <v>2776</v>
      </c>
      <c r="B444" s="15">
        <v>42850.233692129601</v>
      </c>
      <c r="C444">
        <v>518290</v>
      </c>
      <c r="D444">
        <v>444724</v>
      </c>
    </row>
    <row r="445" spans="1:4">
      <c r="A445" t="s">
        <v>5277</v>
      </c>
      <c r="B445" s="15">
        <v>42850.233692129601</v>
      </c>
      <c r="C445">
        <v>147884</v>
      </c>
      <c r="D445">
        <v>0</v>
      </c>
    </row>
    <row r="446" spans="1:4">
      <c r="A446" t="s">
        <v>5278</v>
      </c>
      <c r="B446" s="15">
        <v>42850.233692129601</v>
      </c>
      <c r="C446">
        <v>39511</v>
      </c>
      <c r="D446">
        <v>0</v>
      </c>
    </row>
    <row r="447" spans="1:4">
      <c r="A447" t="s">
        <v>5279</v>
      </c>
      <c r="B447" s="15">
        <v>42850.233692129601</v>
      </c>
      <c r="C447">
        <v>3361</v>
      </c>
      <c r="D447">
        <v>0</v>
      </c>
    </row>
    <row r="448" spans="1:4">
      <c r="A448" t="s">
        <v>5280</v>
      </c>
      <c r="B448" s="15">
        <v>42850.233692129601</v>
      </c>
      <c r="C448">
        <v>45066</v>
      </c>
      <c r="D448">
        <v>0</v>
      </c>
    </row>
    <row r="449" spans="1:4">
      <c r="A449" t="s">
        <v>5281</v>
      </c>
      <c r="B449" s="15">
        <v>42850.233692129601</v>
      </c>
      <c r="C449">
        <v>106410</v>
      </c>
      <c r="D449">
        <v>0</v>
      </c>
    </row>
    <row r="450" spans="1:4">
      <c r="A450" t="s">
        <v>5282</v>
      </c>
      <c r="B450" s="15">
        <v>42850.233692129601</v>
      </c>
      <c r="C450">
        <v>84822</v>
      </c>
      <c r="D450">
        <v>0</v>
      </c>
    </row>
    <row r="451" spans="1:4">
      <c r="A451" t="s">
        <v>5283</v>
      </c>
      <c r="B451" s="15">
        <v>42850.233692129601</v>
      </c>
      <c r="C451">
        <v>111105</v>
      </c>
      <c r="D451">
        <v>0</v>
      </c>
    </row>
    <row r="452" spans="1:4">
      <c r="A452" t="s">
        <v>5284</v>
      </c>
      <c r="B452" s="15">
        <v>42850.233692129601</v>
      </c>
      <c r="C452">
        <v>234683</v>
      </c>
      <c r="D452">
        <v>0</v>
      </c>
    </row>
    <row r="453" spans="1:4">
      <c r="A453" t="s">
        <v>5285</v>
      </c>
      <c r="B453" s="15">
        <v>42850.233692129601</v>
      </c>
      <c r="C453">
        <v>245491</v>
      </c>
      <c r="D453">
        <v>0</v>
      </c>
    </row>
    <row r="454" spans="1:4">
      <c r="A454" t="s">
        <v>5286</v>
      </c>
      <c r="B454" s="15">
        <v>42850.233692129601</v>
      </c>
      <c r="C454">
        <v>92155</v>
      </c>
      <c r="D454">
        <v>0</v>
      </c>
    </row>
    <row r="455" spans="1:4">
      <c r="A455" t="s">
        <v>5287</v>
      </c>
      <c r="B455" s="15">
        <v>42850.233692129601</v>
      </c>
      <c r="C455">
        <v>17143</v>
      </c>
      <c r="D455">
        <v>0</v>
      </c>
    </row>
    <row r="456" spans="1:4">
      <c r="A456" t="s">
        <v>3522</v>
      </c>
      <c r="B456" s="15">
        <v>42850.233692129601</v>
      </c>
      <c r="C456">
        <v>6276</v>
      </c>
      <c r="D456">
        <v>0</v>
      </c>
    </row>
    <row r="457" spans="1:4">
      <c r="A457" t="s">
        <v>5288</v>
      </c>
      <c r="B457" s="15">
        <v>42850.233692129601</v>
      </c>
      <c r="C457">
        <v>69923</v>
      </c>
      <c r="D457">
        <v>0</v>
      </c>
    </row>
    <row r="458" spans="1:4">
      <c r="A458" t="s">
        <v>5289</v>
      </c>
      <c r="B458" s="15">
        <v>42850.233692129601</v>
      </c>
      <c r="C458">
        <v>25228</v>
      </c>
      <c r="D458">
        <v>0</v>
      </c>
    </row>
    <row r="459" spans="1:4">
      <c r="A459" t="s">
        <v>6341</v>
      </c>
      <c r="B459" s="15">
        <v>42850.233692129601</v>
      </c>
      <c r="C459">
        <v>28452</v>
      </c>
      <c r="D459">
        <v>0</v>
      </c>
    </row>
    <row r="460" spans="1:4">
      <c r="A460" t="s">
        <v>3604</v>
      </c>
      <c r="B460" s="15">
        <v>42850.233692129601</v>
      </c>
      <c r="C460">
        <v>7642</v>
      </c>
      <c r="D460">
        <v>0</v>
      </c>
    </row>
    <row r="461" spans="1:4">
      <c r="A461" t="s">
        <v>5290</v>
      </c>
      <c r="B461" s="15">
        <v>42850.233692129601</v>
      </c>
      <c r="C461">
        <v>49479</v>
      </c>
      <c r="D461">
        <v>0</v>
      </c>
    </row>
    <row r="462" spans="1:4">
      <c r="A462" t="s">
        <v>5291</v>
      </c>
      <c r="B462" s="15">
        <v>42850.233692129601</v>
      </c>
      <c r="C462">
        <v>33985</v>
      </c>
      <c r="D462">
        <v>0</v>
      </c>
    </row>
    <row r="463" spans="1:4">
      <c r="A463" t="s">
        <v>3605</v>
      </c>
      <c r="B463" s="15">
        <v>42850.233692129601</v>
      </c>
      <c r="C463">
        <v>45541</v>
      </c>
      <c r="D463">
        <v>0</v>
      </c>
    </row>
    <row r="464" spans="1:4">
      <c r="A464" t="s">
        <v>5292</v>
      </c>
      <c r="B464" s="15">
        <v>42850.233692129601</v>
      </c>
      <c r="C464">
        <v>26056</v>
      </c>
      <c r="D464">
        <v>0</v>
      </c>
    </row>
    <row r="465" spans="1:4">
      <c r="A465" t="s">
        <v>5293</v>
      </c>
      <c r="B465" s="15">
        <v>42850.233692129601</v>
      </c>
      <c r="C465">
        <v>18553</v>
      </c>
      <c r="D465">
        <v>0</v>
      </c>
    </row>
    <row r="466" spans="1:4">
      <c r="A466" t="s">
        <v>5294</v>
      </c>
      <c r="B466" s="15">
        <v>42850.233692129601</v>
      </c>
      <c r="C466">
        <v>32206</v>
      </c>
      <c r="D466">
        <v>0</v>
      </c>
    </row>
    <row r="467" spans="1:4">
      <c r="A467" t="s">
        <v>5295</v>
      </c>
      <c r="B467" s="15">
        <v>42850.233692129601</v>
      </c>
      <c r="C467">
        <v>43353</v>
      </c>
      <c r="D467">
        <v>0</v>
      </c>
    </row>
    <row r="468" spans="1:4">
      <c r="A468" t="s">
        <v>5296</v>
      </c>
      <c r="B468" s="15">
        <v>42850.233692129601</v>
      </c>
      <c r="C468">
        <v>14840</v>
      </c>
      <c r="D468">
        <v>0</v>
      </c>
    </row>
    <row r="469" spans="1:4">
      <c r="A469" t="s">
        <v>5429</v>
      </c>
      <c r="B469" s="15">
        <v>42850.233692129601</v>
      </c>
      <c r="C469">
        <v>9566</v>
      </c>
      <c r="D469">
        <v>0</v>
      </c>
    </row>
    <row r="470" spans="1:4">
      <c r="A470" t="s">
        <v>4125</v>
      </c>
      <c r="B470" s="15">
        <v>42850.233692129601</v>
      </c>
      <c r="C470">
        <v>33836</v>
      </c>
      <c r="D470">
        <v>0</v>
      </c>
    </row>
    <row r="471" spans="1:4">
      <c r="A471" t="s">
        <v>5297</v>
      </c>
      <c r="B471" s="15">
        <v>42850.233692129601</v>
      </c>
      <c r="C471">
        <v>13134</v>
      </c>
      <c r="D471">
        <v>0</v>
      </c>
    </row>
    <row r="472" spans="1:4">
      <c r="A472" t="s">
        <v>5298</v>
      </c>
      <c r="B472" s="15">
        <v>42850.233692129601</v>
      </c>
      <c r="C472">
        <v>77466</v>
      </c>
      <c r="D472">
        <v>0</v>
      </c>
    </row>
    <row r="473" spans="1:4">
      <c r="A473" t="s">
        <v>3207</v>
      </c>
      <c r="B473" s="15">
        <v>42850.233692129601</v>
      </c>
      <c r="C473">
        <v>108143</v>
      </c>
      <c r="D473">
        <v>0</v>
      </c>
    </row>
    <row r="474" spans="1:4">
      <c r="A474" t="s">
        <v>1285</v>
      </c>
      <c r="B474" s="15">
        <v>42850.233692129601</v>
      </c>
      <c r="C474">
        <v>252222</v>
      </c>
      <c r="D474">
        <v>0</v>
      </c>
    </row>
    <row r="475" spans="1:4">
      <c r="A475" t="s">
        <v>1284</v>
      </c>
      <c r="B475" s="15">
        <v>42850.233692129601</v>
      </c>
      <c r="C475">
        <v>226589</v>
      </c>
      <c r="D475">
        <v>0</v>
      </c>
    </row>
    <row r="476" spans="1:4">
      <c r="A476" t="s">
        <v>3010</v>
      </c>
      <c r="B476" s="15">
        <v>42850.233692129601</v>
      </c>
      <c r="C476">
        <v>216320</v>
      </c>
      <c r="D476">
        <v>0</v>
      </c>
    </row>
    <row r="477" spans="1:4">
      <c r="A477" t="s">
        <v>1694</v>
      </c>
      <c r="B477" s="15">
        <v>42850.233692129601</v>
      </c>
      <c r="C477">
        <v>134865</v>
      </c>
      <c r="D477">
        <v>0</v>
      </c>
    </row>
    <row r="478" spans="1:4">
      <c r="A478" t="s">
        <v>1768</v>
      </c>
      <c r="B478" s="15">
        <v>42850.233692129601</v>
      </c>
      <c r="C478">
        <v>47460</v>
      </c>
      <c r="D478">
        <v>0</v>
      </c>
    </row>
    <row r="479" spans="1:4">
      <c r="A479" t="s">
        <v>1915</v>
      </c>
      <c r="B479" s="15">
        <v>42850.233692129601</v>
      </c>
      <c r="C479">
        <v>14093</v>
      </c>
      <c r="D479">
        <v>18083</v>
      </c>
    </row>
    <row r="480" spans="1:4">
      <c r="A480" t="s">
        <v>3098</v>
      </c>
      <c r="B480" s="15">
        <v>42850.233692129601</v>
      </c>
      <c r="C480">
        <v>9856</v>
      </c>
      <c r="D480">
        <v>19049</v>
      </c>
    </row>
    <row r="481" spans="1:4">
      <c r="A481" t="s">
        <v>5248</v>
      </c>
      <c r="B481" s="15">
        <v>42850.233692129601</v>
      </c>
      <c r="C481">
        <v>33072</v>
      </c>
      <c r="D481">
        <v>3768</v>
      </c>
    </row>
    <row r="482" spans="1:4">
      <c r="A482" t="s">
        <v>5299</v>
      </c>
      <c r="B482" s="15">
        <v>42850.233692129601</v>
      </c>
      <c r="C482">
        <v>153863</v>
      </c>
      <c r="D482">
        <v>32133</v>
      </c>
    </row>
    <row r="483" spans="1:4">
      <c r="A483" t="s">
        <v>5300</v>
      </c>
      <c r="B483" s="15">
        <v>42850.233692129601</v>
      </c>
      <c r="C483">
        <v>9901</v>
      </c>
      <c r="D483">
        <v>1350</v>
      </c>
    </row>
    <row r="484" spans="1:4">
      <c r="A484" t="s">
        <v>3260</v>
      </c>
      <c r="B484" s="15">
        <v>42850.233692129601</v>
      </c>
      <c r="C484">
        <v>159496</v>
      </c>
      <c r="D484">
        <v>0</v>
      </c>
    </row>
    <row r="485" spans="1:4">
      <c r="A485" t="s">
        <v>5727</v>
      </c>
      <c r="B485" s="15">
        <v>42850.233692129601</v>
      </c>
      <c r="C485">
        <v>3200</v>
      </c>
      <c r="D485">
        <v>0</v>
      </c>
    </row>
    <row r="486" spans="1:4">
      <c r="A486" t="s">
        <v>5729</v>
      </c>
      <c r="B486" s="15">
        <v>42850.233692129601</v>
      </c>
      <c r="C486">
        <v>801</v>
      </c>
      <c r="D486">
        <v>0</v>
      </c>
    </row>
    <row r="487" spans="1:4">
      <c r="A487" t="s">
        <v>4330</v>
      </c>
      <c r="B487" s="15">
        <v>42850.233692129601</v>
      </c>
      <c r="C487">
        <v>149819</v>
      </c>
      <c r="D487">
        <v>0</v>
      </c>
    </row>
    <row r="488" spans="1:4">
      <c r="A488" t="s">
        <v>5616</v>
      </c>
      <c r="B488" s="15">
        <v>42850.233692129601</v>
      </c>
      <c r="C488">
        <v>38773</v>
      </c>
      <c r="D488">
        <v>0</v>
      </c>
    </row>
    <row r="489" spans="1:4">
      <c r="A489" t="s">
        <v>6595</v>
      </c>
      <c r="B489" s="15">
        <v>42850.233692129601</v>
      </c>
      <c r="C489">
        <v>24066</v>
      </c>
      <c r="D489">
        <v>0</v>
      </c>
    </row>
    <row r="490" spans="1:4">
      <c r="A490" t="s">
        <v>5526</v>
      </c>
      <c r="B490" s="15">
        <v>42850.233692129601</v>
      </c>
      <c r="C490">
        <v>135658</v>
      </c>
      <c r="D490">
        <v>0</v>
      </c>
    </row>
    <row r="491" spans="1:4">
      <c r="A491" t="s">
        <v>3388</v>
      </c>
      <c r="B491" s="15">
        <v>42850.233692129601</v>
      </c>
      <c r="C491">
        <v>48437</v>
      </c>
      <c r="D491">
        <v>13670</v>
      </c>
    </row>
    <row r="492" spans="1:4">
      <c r="A492" t="s">
        <v>3546</v>
      </c>
      <c r="B492" s="15">
        <v>42850.233692129601</v>
      </c>
      <c r="C492">
        <v>63811</v>
      </c>
      <c r="D492">
        <v>30530</v>
      </c>
    </row>
    <row r="493" spans="1:4">
      <c r="A493" t="s">
        <v>4472</v>
      </c>
      <c r="B493" s="15">
        <v>42850.233692129601</v>
      </c>
      <c r="C493">
        <v>7051</v>
      </c>
      <c r="D493">
        <v>25053</v>
      </c>
    </row>
    <row r="494" spans="1:4">
      <c r="A494" t="s">
        <v>4533</v>
      </c>
      <c r="B494" s="15">
        <v>42850.233692129601</v>
      </c>
      <c r="C494">
        <v>27039</v>
      </c>
      <c r="D494">
        <v>21656</v>
      </c>
    </row>
    <row r="495" spans="1:4">
      <c r="A495" t="s">
        <v>4490</v>
      </c>
      <c r="B495" s="15">
        <v>42850.233692129601</v>
      </c>
      <c r="C495">
        <v>18672</v>
      </c>
      <c r="D495">
        <v>34848</v>
      </c>
    </row>
    <row r="496" spans="1:4">
      <c r="A496" t="s">
        <v>3904</v>
      </c>
      <c r="B496" s="15">
        <v>42850.233692129601</v>
      </c>
      <c r="C496">
        <v>184143</v>
      </c>
      <c r="D496">
        <v>33510</v>
      </c>
    </row>
    <row r="497" spans="1:4">
      <c r="A497" t="s">
        <v>4054</v>
      </c>
      <c r="B497" s="15">
        <v>42850.233692129601</v>
      </c>
      <c r="C497">
        <v>63425</v>
      </c>
      <c r="D497">
        <v>65788</v>
      </c>
    </row>
    <row r="498" spans="1:4">
      <c r="A498" t="s">
        <v>3440</v>
      </c>
      <c r="B498" s="15">
        <v>42850.233692129601</v>
      </c>
      <c r="C498">
        <v>53783</v>
      </c>
      <c r="D498">
        <v>23367</v>
      </c>
    </row>
    <row r="499" spans="1:4">
      <c r="A499" t="s">
        <v>3467</v>
      </c>
      <c r="B499" s="15">
        <v>42850.233692129601</v>
      </c>
      <c r="C499">
        <v>7946</v>
      </c>
      <c r="D499">
        <v>1769</v>
      </c>
    </row>
    <row r="500" spans="1:4">
      <c r="A500" t="s">
        <v>4164</v>
      </c>
      <c r="B500" s="15">
        <v>42850.233692129601</v>
      </c>
      <c r="C500">
        <v>84762</v>
      </c>
      <c r="D500">
        <v>59218</v>
      </c>
    </row>
    <row r="501" spans="1:4">
      <c r="A501" t="s">
        <v>4223</v>
      </c>
      <c r="B501" s="15">
        <v>42850.233692129601</v>
      </c>
      <c r="C501">
        <v>49164</v>
      </c>
      <c r="D501">
        <v>69207</v>
      </c>
    </row>
    <row r="502" spans="1:4">
      <c r="A502" t="s">
        <v>4393</v>
      </c>
      <c r="B502" s="15">
        <v>42850.233692129601</v>
      </c>
      <c r="C502">
        <v>35055</v>
      </c>
      <c r="D502">
        <v>14018</v>
      </c>
    </row>
    <row r="503" spans="1:4">
      <c r="A503" t="s">
        <v>4444</v>
      </c>
      <c r="B503" s="15">
        <v>42850.233692129601</v>
      </c>
      <c r="C503">
        <v>22433</v>
      </c>
      <c r="D503">
        <v>23992</v>
      </c>
    </row>
    <row r="504" spans="1:4">
      <c r="A504" t="s">
        <v>4493</v>
      </c>
      <c r="B504" s="15">
        <v>42850.233692129601</v>
      </c>
      <c r="C504">
        <v>52829</v>
      </c>
      <c r="D504">
        <v>58513</v>
      </c>
    </row>
    <row r="505" spans="1:4">
      <c r="A505" t="s">
        <v>4879</v>
      </c>
      <c r="B505" s="15">
        <v>42850.233692129601</v>
      </c>
      <c r="C505">
        <v>14267</v>
      </c>
      <c r="D505">
        <v>36562</v>
      </c>
    </row>
    <row r="506" spans="1:4">
      <c r="A506" t="s">
        <v>5523</v>
      </c>
      <c r="B506" s="15">
        <v>42850.233692129601</v>
      </c>
      <c r="C506">
        <v>14782</v>
      </c>
      <c r="D506">
        <v>254</v>
      </c>
    </row>
    <row r="507" spans="1:4">
      <c r="A507" t="s">
        <v>5617</v>
      </c>
      <c r="B507" s="15">
        <v>42850.233692129601</v>
      </c>
      <c r="C507">
        <v>5510</v>
      </c>
      <c r="D507">
        <v>1618</v>
      </c>
    </row>
    <row r="508" spans="1:4">
      <c r="A508" t="s">
        <v>5636</v>
      </c>
      <c r="B508" s="15">
        <v>42850.233692129601</v>
      </c>
      <c r="C508">
        <v>66</v>
      </c>
      <c r="D508">
        <v>188</v>
      </c>
    </row>
    <row r="509" spans="1:4">
      <c r="A509" t="s">
        <v>5879</v>
      </c>
      <c r="B509" s="15">
        <v>42850.233692129601</v>
      </c>
      <c r="C509">
        <v>5676</v>
      </c>
      <c r="D509">
        <v>11678</v>
      </c>
    </row>
    <row r="510" spans="1:4">
      <c r="A510" t="s">
        <v>2941</v>
      </c>
      <c r="B510" s="15">
        <v>42850.233692129601</v>
      </c>
      <c r="C510">
        <v>224384</v>
      </c>
      <c r="D510">
        <v>58195</v>
      </c>
    </row>
    <row r="511" spans="1:4">
      <c r="A511" t="s">
        <v>2959</v>
      </c>
      <c r="B511" s="15">
        <v>42850.233692129601</v>
      </c>
      <c r="C511">
        <v>68294</v>
      </c>
      <c r="D511">
        <v>83993</v>
      </c>
    </row>
    <row r="512" spans="1:4">
      <c r="A512" t="s">
        <v>3064</v>
      </c>
      <c r="B512" s="15">
        <v>42850.233692129601</v>
      </c>
      <c r="C512">
        <v>175911</v>
      </c>
      <c r="D512">
        <v>16600</v>
      </c>
    </row>
    <row r="513" spans="1:4">
      <c r="A513" t="s">
        <v>3126</v>
      </c>
      <c r="B513" s="15">
        <v>42850.233692129601</v>
      </c>
      <c r="C513">
        <v>64171</v>
      </c>
      <c r="D513">
        <v>37814</v>
      </c>
    </row>
    <row r="514" spans="1:4">
      <c r="A514" t="s">
        <v>3062</v>
      </c>
      <c r="B514" s="15">
        <v>42850.233692129601</v>
      </c>
      <c r="C514">
        <v>120279</v>
      </c>
      <c r="D514">
        <v>149165</v>
      </c>
    </row>
    <row r="515" spans="1:4">
      <c r="A515" t="s">
        <v>3095</v>
      </c>
      <c r="B515" s="15">
        <v>42850.233692129601</v>
      </c>
      <c r="C515">
        <v>71701</v>
      </c>
      <c r="D515">
        <v>84773</v>
      </c>
    </row>
    <row r="516" spans="1:4">
      <c r="A516" t="s">
        <v>3141</v>
      </c>
      <c r="B516" s="15">
        <v>42850.233692129601</v>
      </c>
      <c r="C516">
        <v>187115</v>
      </c>
      <c r="D516">
        <v>58296</v>
      </c>
    </row>
    <row r="517" spans="1:4">
      <c r="A517" t="s">
        <v>3327</v>
      </c>
      <c r="B517" s="15">
        <v>42850.233692129601</v>
      </c>
      <c r="C517">
        <v>47504</v>
      </c>
      <c r="D517">
        <v>47687</v>
      </c>
    </row>
    <row r="518" spans="1:4">
      <c r="A518" t="s">
        <v>3491</v>
      </c>
      <c r="B518" s="15">
        <v>42850.233692129601</v>
      </c>
      <c r="C518">
        <v>204889</v>
      </c>
      <c r="D518">
        <v>68228</v>
      </c>
    </row>
    <row r="519" spans="1:4">
      <c r="A519" t="s">
        <v>5812</v>
      </c>
      <c r="B519" s="15">
        <v>42850.233692129601</v>
      </c>
      <c r="C519">
        <v>1090</v>
      </c>
      <c r="D519">
        <v>2376</v>
      </c>
    </row>
    <row r="520" spans="1:4">
      <c r="A520" t="s">
        <v>6753</v>
      </c>
      <c r="B520" s="15">
        <v>42850.233692129601</v>
      </c>
      <c r="C520">
        <v>159</v>
      </c>
      <c r="D520">
        <v>266</v>
      </c>
    </row>
    <row r="521" spans="1:4">
      <c r="A521" t="s">
        <v>3194</v>
      </c>
      <c r="B521" s="15">
        <v>42850.233692129601</v>
      </c>
      <c r="C521">
        <v>67730</v>
      </c>
      <c r="D521">
        <v>25674</v>
      </c>
    </row>
    <row r="522" spans="1:4">
      <c r="A522" t="s">
        <v>3858</v>
      </c>
      <c r="B522" s="15">
        <v>42850.233692129601</v>
      </c>
      <c r="C522">
        <v>154804</v>
      </c>
      <c r="D522">
        <v>4309</v>
      </c>
    </row>
    <row r="523" spans="1:4">
      <c r="A523" t="s">
        <v>4645</v>
      </c>
      <c r="B523" s="15">
        <v>42850.233692129601</v>
      </c>
      <c r="C523">
        <v>97472</v>
      </c>
      <c r="D523">
        <v>50229</v>
      </c>
    </row>
    <row r="524" spans="1:4">
      <c r="A524" t="s">
        <v>5799</v>
      </c>
      <c r="B524" s="15">
        <v>42850.233692129601</v>
      </c>
      <c r="C524">
        <v>1499</v>
      </c>
      <c r="D524">
        <v>703</v>
      </c>
    </row>
    <row r="525" spans="1:4">
      <c r="A525" t="s">
        <v>5880</v>
      </c>
      <c r="B525" s="15">
        <v>42850.233692129601</v>
      </c>
      <c r="C525">
        <v>20788</v>
      </c>
      <c r="D525">
        <v>6562</v>
      </c>
    </row>
    <row r="526" spans="1:4">
      <c r="A526" t="s">
        <v>5845</v>
      </c>
      <c r="B526" s="15">
        <v>42850.233692129601</v>
      </c>
      <c r="C526">
        <v>24385</v>
      </c>
      <c r="D526">
        <v>1247</v>
      </c>
    </row>
    <row r="527" spans="1:4">
      <c r="A527" t="s">
        <v>2970</v>
      </c>
      <c r="B527" s="15">
        <v>42850.233692129601</v>
      </c>
      <c r="C527">
        <v>283915</v>
      </c>
      <c r="D527">
        <v>103545</v>
      </c>
    </row>
    <row r="528" spans="1:4">
      <c r="A528" t="s">
        <v>3429</v>
      </c>
      <c r="B528" s="15">
        <v>42850.233692129601</v>
      </c>
      <c r="C528">
        <v>281700</v>
      </c>
      <c r="D528">
        <v>82039</v>
      </c>
    </row>
    <row r="529" spans="1:4">
      <c r="A529" t="s">
        <v>4165</v>
      </c>
      <c r="B529" s="15">
        <v>42850.233692129601</v>
      </c>
      <c r="C529">
        <v>204430</v>
      </c>
      <c r="D529">
        <v>82777</v>
      </c>
    </row>
    <row r="530" spans="1:4">
      <c r="A530" t="s">
        <v>4280</v>
      </c>
      <c r="B530" s="15">
        <v>42850.233692129601</v>
      </c>
      <c r="C530">
        <v>99784</v>
      </c>
      <c r="D530">
        <v>43629</v>
      </c>
    </row>
    <row r="531" spans="1:4">
      <c r="A531" t="s">
        <v>4446</v>
      </c>
      <c r="B531" s="15">
        <v>42850.233692129601</v>
      </c>
      <c r="C531">
        <v>131963</v>
      </c>
      <c r="D531">
        <v>77126</v>
      </c>
    </row>
    <row r="532" spans="1:4">
      <c r="A532" t="s">
        <v>5224</v>
      </c>
      <c r="B532" s="15">
        <v>42850.233692129601</v>
      </c>
      <c r="C532">
        <v>17043</v>
      </c>
      <c r="D532">
        <v>62665</v>
      </c>
    </row>
    <row r="533" spans="1:4">
      <c r="A533" t="s">
        <v>5461</v>
      </c>
      <c r="B533" s="15">
        <v>42850.233692129601</v>
      </c>
      <c r="C533">
        <v>22827</v>
      </c>
      <c r="D533">
        <v>12467</v>
      </c>
    </row>
    <row r="534" spans="1:4">
      <c r="A534" t="s">
        <v>5524</v>
      </c>
      <c r="B534" s="15">
        <v>42850.233692129601</v>
      </c>
      <c r="C534">
        <v>51328</v>
      </c>
      <c r="D534">
        <v>10680</v>
      </c>
    </row>
    <row r="535" spans="1:4">
      <c r="A535" t="s">
        <v>5700</v>
      </c>
      <c r="B535" s="15">
        <v>42850.233692129601</v>
      </c>
      <c r="C535">
        <v>2942</v>
      </c>
      <c r="D535">
        <v>4061</v>
      </c>
    </row>
    <row r="536" spans="1:4">
      <c r="A536" t="s">
        <v>5701</v>
      </c>
      <c r="B536" s="15">
        <v>42850.233692129601</v>
      </c>
      <c r="C536">
        <v>14336</v>
      </c>
      <c r="D536">
        <v>17918</v>
      </c>
    </row>
    <row r="537" spans="1:4">
      <c r="A537" t="s">
        <v>6665</v>
      </c>
      <c r="B537" s="15">
        <v>42850.233692129601</v>
      </c>
      <c r="C537">
        <v>897</v>
      </c>
      <c r="D537">
        <v>2006</v>
      </c>
    </row>
    <row r="538" spans="1:4">
      <c r="A538" t="s">
        <v>6780</v>
      </c>
      <c r="B538" s="15">
        <v>42850.233692129601</v>
      </c>
      <c r="C538">
        <v>346</v>
      </c>
      <c r="D538">
        <v>611</v>
      </c>
    </row>
    <row r="539" spans="1:4">
      <c r="A539" t="s">
        <v>6778</v>
      </c>
      <c r="B539" s="15">
        <v>42850.233692129601</v>
      </c>
      <c r="C539">
        <v>2515</v>
      </c>
      <c r="D539">
        <v>2490</v>
      </c>
    </row>
    <row r="540" spans="1:4">
      <c r="A540" t="s">
        <v>6692</v>
      </c>
      <c r="B540" s="15">
        <v>42850.233692129601</v>
      </c>
      <c r="C540">
        <v>200201</v>
      </c>
      <c r="D540">
        <v>159113</v>
      </c>
    </row>
    <row r="541" spans="1:4">
      <c r="A541" t="s">
        <v>3050</v>
      </c>
      <c r="B541" s="15">
        <v>42850.233692129601</v>
      </c>
      <c r="C541">
        <v>183558</v>
      </c>
      <c r="D541">
        <v>178136</v>
      </c>
    </row>
    <row r="542" spans="1:4">
      <c r="A542" t="s">
        <v>3217</v>
      </c>
      <c r="B542" s="15">
        <v>42850.233692129601</v>
      </c>
      <c r="C542">
        <v>47556</v>
      </c>
      <c r="D542">
        <v>126653</v>
      </c>
    </row>
    <row r="543" spans="1:4">
      <c r="A543" t="s">
        <v>3259</v>
      </c>
      <c r="B543" s="15">
        <v>42850.233692129601</v>
      </c>
      <c r="C543">
        <v>294441</v>
      </c>
      <c r="D543">
        <v>249459</v>
      </c>
    </row>
    <row r="544" spans="1:4">
      <c r="A544" t="s">
        <v>3697</v>
      </c>
      <c r="B544" s="15">
        <v>42850.233692129601</v>
      </c>
      <c r="C544">
        <v>363906</v>
      </c>
      <c r="D544">
        <v>179897</v>
      </c>
    </row>
    <row r="545" spans="1:4">
      <c r="A545" t="s">
        <v>3839</v>
      </c>
      <c r="B545" s="15">
        <v>42850.233692129601</v>
      </c>
      <c r="C545">
        <v>333045</v>
      </c>
      <c r="D545">
        <v>180769</v>
      </c>
    </row>
    <row r="546" spans="1:4">
      <c r="A546" t="s">
        <v>4335</v>
      </c>
      <c r="B546" s="15">
        <v>42850.233692129601</v>
      </c>
      <c r="C546">
        <v>220842</v>
      </c>
      <c r="D546">
        <v>25758</v>
      </c>
    </row>
    <row r="547" spans="1:4">
      <c r="A547" t="s">
        <v>4381</v>
      </c>
      <c r="B547" s="15">
        <v>42850.233692129601</v>
      </c>
      <c r="C547">
        <v>54699</v>
      </c>
      <c r="D547">
        <v>80887</v>
      </c>
    </row>
    <row r="548" spans="1:4">
      <c r="A548" t="s">
        <v>4435</v>
      </c>
      <c r="B548" s="15">
        <v>42850.233692129601</v>
      </c>
      <c r="C548">
        <v>156704</v>
      </c>
      <c r="D548">
        <v>124739</v>
      </c>
    </row>
    <row r="549" spans="1:4">
      <c r="A549" t="s">
        <v>4863</v>
      </c>
      <c r="B549" s="15">
        <v>42850.233692129601</v>
      </c>
      <c r="C549">
        <v>93561</v>
      </c>
      <c r="D549">
        <v>125763</v>
      </c>
    </row>
    <row r="550" spans="1:4">
      <c r="A550" t="s">
        <v>4999</v>
      </c>
      <c r="B550" s="15">
        <v>42850.233692129601</v>
      </c>
      <c r="C550">
        <v>66403</v>
      </c>
      <c r="D550">
        <v>30336</v>
      </c>
    </row>
    <row r="551" spans="1:4">
      <c r="A551" t="s">
        <v>5214</v>
      </c>
      <c r="B551" s="15">
        <v>42850.233692129601</v>
      </c>
      <c r="C551">
        <v>157635</v>
      </c>
      <c r="D551">
        <v>15644</v>
      </c>
    </row>
    <row r="552" spans="1:4">
      <c r="A552" t="s">
        <v>3586</v>
      </c>
      <c r="B552" s="15">
        <v>42850.233692129601</v>
      </c>
      <c r="C552">
        <v>83242</v>
      </c>
      <c r="D552">
        <v>875473</v>
      </c>
    </row>
    <row r="553" spans="1:4">
      <c r="A553" t="s">
        <v>3640</v>
      </c>
      <c r="B553" s="15">
        <v>42850.233692129601</v>
      </c>
      <c r="C553">
        <v>826408</v>
      </c>
      <c r="D553">
        <v>391155</v>
      </c>
    </row>
    <row r="554" spans="1:4">
      <c r="A554" t="s">
        <v>3849</v>
      </c>
      <c r="B554" s="15">
        <v>42850.233692129601</v>
      </c>
      <c r="C554">
        <v>86098</v>
      </c>
      <c r="D554">
        <v>327706</v>
      </c>
    </row>
    <row r="555" spans="1:4">
      <c r="A555" t="s">
        <v>4730</v>
      </c>
      <c r="B555" s="15">
        <v>42850.233692129601</v>
      </c>
      <c r="C555">
        <v>370379</v>
      </c>
      <c r="D555">
        <v>30462</v>
      </c>
    </row>
    <row r="556" spans="1:4">
      <c r="A556" t="s">
        <v>4972</v>
      </c>
      <c r="B556" s="15">
        <v>42850.233692129601</v>
      </c>
      <c r="C556">
        <v>153030</v>
      </c>
      <c r="D556">
        <v>19900</v>
      </c>
    </row>
    <row r="557" spans="1:4">
      <c r="A557" t="s">
        <v>5409</v>
      </c>
      <c r="B557" s="15">
        <v>42850.233692129601</v>
      </c>
      <c r="C557">
        <v>133150</v>
      </c>
      <c r="D557">
        <v>10866</v>
      </c>
    </row>
    <row r="558" spans="1:4">
      <c r="A558" t="s">
        <v>5492</v>
      </c>
      <c r="B558" s="15">
        <v>42850.233692129601</v>
      </c>
      <c r="C558">
        <v>81887</v>
      </c>
      <c r="D558">
        <v>5578</v>
      </c>
    </row>
    <row r="559" spans="1:4">
      <c r="A559" t="s">
        <v>5430</v>
      </c>
      <c r="B559" s="15">
        <v>42850.233692129601</v>
      </c>
      <c r="C559">
        <v>113378</v>
      </c>
      <c r="D559">
        <v>31737</v>
      </c>
    </row>
    <row r="560" spans="1:4">
      <c r="A560" t="s">
        <v>5525</v>
      </c>
      <c r="B560" s="15">
        <v>42850.233692129601</v>
      </c>
      <c r="C560">
        <v>101128</v>
      </c>
      <c r="D560">
        <v>69072</v>
      </c>
    </row>
    <row r="561" spans="1:4">
      <c r="A561" t="s">
        <v>5618</v>
      </c>
      <c r="B561" s="15">
        <v>42850.233692129601</v>
      </c>
      <c r="C561">
        <v>185788</v>
      </c>
      <c r="D561">
        <v>20694</v>
      </c>
    </row>
    <row r="562" spans="1:4">
      <c r="A562" t="s">
        <v>5765</v>
      </c>
      <c r="B562" s="15">
        <v>42850.233692129601</v>
      </c>
      <c r="C562">
        <v>85489</v>
      </c>
      <c r="D562">
        <v>26464</v>
      </c>
    </row>
    <row r="563" spans="1:4">
      <c r="A563" t="s">
        <v>5901</v>
      </c>
      <c r="B563" s="15">
        <v>42850.233692129601</v>
      </c>
      <c r="C563">
        <v>46398</v>
      </c>
      <c r="D563">
        <v>3916</v>
      </c>
    </row>
    <row r="564" spans="1:4">
      <c r="A564" t="s">
        <v>4474</v>
      </c>
      <c r="B564" s="15">
        <v>42850.233692129601</v>
      </c>
      <c r="C564">
        <v>129755</v>
      </c>
      <c r="D564">
        <v>149955</v>
      </c>
    </row>
    <row r="565" spans="1:4">
      <c r="A565" t="s">
        <v>4534</v>
      </c>
      <c r="B565" s="15">
        <v>42850.233692129601</v>
      </c>
      <c r="C565">
        <v>653575</v>
      </c>
      <c r="D565">
        <v>51663</v>
      </c>
    </row>
    <row r="566" spans="1:4">
      <c r="A566" t="s">
        <v>4646</v>
      </c>
      <c r="B566" s="15">
        <v>42850.233692129601</v>
      </c>
      <c r="C566">
        <v>195935</v>
      </c>
      <c r="D566">
        <v>21893</v>
      </c>
    </row>
    <row r="567" spans="1:4">
      <c r="A567" t="s">
        <v>5000</v>
      </c>
      <c r="B567" s="15">
        <v>42850.233692129601</v>
      </c>
      <c r="C567">
        <v>289532</v>
      </c>
      <c r="D567">
        <v>31877</v>
      </c>
    </row>
    <row r="568" spans="1:4">
      <c r="A568" t="s">
        <v>5881</v>
      </c>
      <c r="B568" s="15">
        <v>42850.233692129601</v>
      </c>
      <c r="C568">
        <v>92583</v>
      </c>
      <c r="D568">
        <v>14036</v>
      </c>
    </row>
    <row r="569" spans="1:4">
      <c r="A569" t="s">
        <v>5882</v>
      </c>
      <c r="B569" s="15">
        <v>42850.233692129601</v>
      </c>
      <c r="C569">
        <v>53312</v>
      </c>
      <c r="D569">
        <v>3736</v>
      </c>
    </row>
    <row r="570" spans="1:4">
      <c r="A570" t="s">
        <v>5883</v>
      </c>
      <c r="B570" s="15">
        <v>42850.233692129601</v>
      </c>
      <c r="C570">
        <v>56557</v>
      </c>
      <c r="D570">
        <v>57966</v>
      </c>
    </row>
    <row r="571" spans="1:4">
      <c r="A571" t="s">
        <v>5884</v>
      </c>
      <c r="B571" s="15">
        <v>42850.233692129601</v>
      </c>
      <c r="C571">
        <v>57163</v>
      </c>
      <c r="D571">
        <v>20770</v>
      </c>
    </row>
    <row r="572" spans="1:4">
      <c r="A572" t="s">
        <v>6596</v>
      </c>
      <c r="B572" s="15">
        <v>42850.233692129601</v>
      </c>
      <c r="C572">
        <v>21880</v>
      </c>
      <c r="D572">
        <v>12171</v>
      </c>
    </row>
    <row r="573" spans="1:4">
      <c r="A573" t="s">
        <v>6776</v>
      </c>
      <c r="B573" s="15">
        <v>42850.233692129601</v>
      </c>
      <c r="C573">
        <v>10343</v>
      </c>
      <c r="D573">
        <v>10092</v>
      </c>
    </row>
    <row r="574" spans="1:4">
      <c r="A574" t="s">
        <v>6693</v>
      </c>
      <c r="B574" s="15">
        <v>42850.233692129601</v>
      </c>
      <c r="C574">
        <v>13842</v>
      </c>
      <c r="D574">
        <v>1513</v>
      </c>
    </row>
    <row r="575" spans="1:4">
      <c r="A575" t="s">
        <v>4593</v>
      </c>
      <c r="B575" s="15">
        <v>42850.233692129601</v>
      </c>
      <c r="C575">
        <v>431525</v>
      </c>
      <c r="D575">
        <v>354319</v>
      </c>
    </row>
    <row r="576" spans="1:4">
      <c r="A576" t="s">
        <v>5463</v>
      </c>
      <c r="B576" s="15">
        <v>42850.233692129601</v>
      </c>
      <c r="C576">
        <v>9501</v>
      </c>
      <c r="D576">
        <v>272597</v>
      </c>
    </row>
    <row r="577" spans="1:4">
      <c r="A577" t="s">
        <v>4192</v>
      </c>
      <c r="B577" s="15">
        <v>42850.233692129601</v>
      </c>
      <c r="C577">
        <v>1771683</v>
      </c>
      <c r="D577">
        <v>0</v>
      </c>
    </row>
    <row r="578" spans="1:4">
      <c r="A578" t="s">
        <v>4535</v>
      </c>
      <c r="B578" s="15">
        <v>42850.233692129601</v>
      </c>
      <c r="C578">
        <v>1677779</v>
      </c>
      <c r="D578">
        <v>0</v>
      </c>
    </row>
    <row r="579" spans="1:4">
      <c r="A579" t="s">
        <v>2634</v>
      </c>
      <c r="B579" s="15">
        <v>42850.233692129601</v>
      </c>
      <c r="C579">
        <v>5215870</v>
      </c>
      <c r="D579">
        <v>0</v>
      </c>
    </row>
    <row r="580" spans="1:4">
      <c r="A580" t="s">
        <v>6786</v>
      </c>
      <c r="B580" s="15">
        <v>42850.233692129601</v>
      </c>
      <c r="C580">
        <v>215</v>
      </c>
      <c r="D580">
        <v>0</v>
      </c>
    </row>
    <row r="581" spans="1:4">
      <c r="A581" t="s">
        <v>6597</v>
      </c>
      <c r="B581" s="15">
        <v>42850.173657407402</v>
      </c>
      <c r="C581">
        <v>1351</v>
      </c>
      <c r="D581">
        <v>19819</v>
      </c>
    </row>
    <row r="582" spans="1:4">
      <c r="A582" t="s">
        <v>358</v>
      </c>
      <c r="B582" s="15">
        <v>42850.173657407402</v>
      </c>
      <c r="C582">
        <v>129679</v>
      </c>
      <c r="D582">
        <v>189797</v>
      </c>
    </row>
    <row r="583" spans="1:4">
      <c r="A583" t="s">
        <v>1581</v>
      </c>
      <c r="B583" s="15">
        <v>42850.173657407402</v>
      </c>
      <c r="C583">
        <v>14881</v>
      </c>
      <c r="D583">
        <v>23307</v>
      </c>
    </row>
    <row r="584" spans="1:4">
      <c r="A584" t="s">
        <v>1579</v>
      </c>
      <c r="B584" s="15">
        <v>42850.173657407402</v>
      </c>
      <c r="C584">
        <v>4803</v>
      </c>
      <c r="D584">
        <v>20483</v>
      </c>
    </row>
    <row r="585" spans="1:4">
      <c r="A585" t="s">
        <v>1340</v>
      </c>
      <c r="B585" s="15">
        <v>42850.173657407402</v>
      </c>
      <c r="C585">
        <v>3746</v>
      </c>
      <c r="D585">
        <v>9555</v>
      </c>
    </row>
    <row r="586" spans="1:4">
      <c r="A586" t="s">
        <v>1708</v>
      </c>
      <c r="B586" s="15">
        <v>42850.173657407402</v>
      </c>
      <c r="C586">
        <v>60465</v>
      </c>
      <c r="D586" t="s">
        <v>5269</v>
      </c>
    </row>
    <row r="587" spans="1:4">
      <c r="A587" t="s">
        <v>1710</v>
      </c>
      <c r="B587" s="15">
        <v>42850.173657407402</v>
      </c>
      <c r="C587">
        <v>48152</v>
      </c>
      <c r="D587" t="s">
        <v>5269</v>
      </c>
    </row>
    <row r="588" spans="1:4">
      <c r="A588" t="s">
        <v>1584</v>
      </c>
      <c r="B588" s="15">
        <v>42850.173657407402</v>
      </c>
      <c r="C588">
        <v>4640</v>
      </c>
      <c r="D588">
        <v>8638</v>
      </c>
    </row>
    <row r="589" spans="1:4">
      <c r="A589" t="s">
        <v>1591</v>
      </c>
      <c r="B589" s="15">
        <v>42850.173657407402</v>
      </c>
      <c r="C589">
        <v>8404</v>
      </c>
      <c r="D589">
        <v>22783</v>
      </c>
    </row>
    <row r="590" spans="1:4">
      <c r="A590" t="s">
        <v>3448</v>
      </c>
      <c r="B590" s="15">
        <v>42850.173657407402</v>
      </c>
      <c r="C590">
        <v>4559</v>
      </c>
      <c r="D590">
        <v>13007</v>
      </c>
    </row>
    <row r="591" spans="1:4">
      <c r="A591" t="s">
        <v>3392</v>
      </c>
      <c r="B591" s="15">
        <v>42850.173657407402</v>
      </c>
      <c r="C591">
        <v>953</v>
      </c>
      <c r="D591">
        <v>6885</v>
      </c>
    </row>
    <row r="592" spans="1:4">
      <c r="A592" t="s">
        <v>3359</v>
      </c>
      <c r="B592" s="15">
        <v>42850.173657407402</v>
      </c>
      <c r="C592">
        <v>9684</v>
      </c>
      <c r="D592">
        <v>58249</v>
      </c>
    </row>
    <row r="593" spans="1:4">
      <c r="A593" t="s">
        <v>905</v>
      </c>
      <c r="B593" s="15">
        <v>42850.173657407402</v>
      </c>
      <c r="C593">
        <v>75001</v>
      </c>
      <c r="D593">
        <v>0</v>
      </c>
    </row>
    <row r="594" spans="1:4">
      <c r="A594" t="s">
        <v>906</v>
      </c>
      <c r="B594" s="15">
        <v>42850.173657407402</v>
      </c>
      <c r="C594">
        <v>11634</v>
      </c>
      <c r="D594">
        <v>0</v>
      </c>
    </row>
    <row r="595" spans="1:4">
      <c r="A595" t="s">
        <v>1576</v>
      </c>
      <c r="B595" s="15">
        <v>42850.173657407402</v>
      </c>
      <c r="C595">
        <v>48522</v>
      </c>
      <c r="D595">
        <v>0</v>
      </c>
    </row>
    <row r="596" spans="1:4">
      <c r="A596" t="s">
        <v>1589</v>
      </c>
      <c r="B596" s="15">
        <v>42850.173657407402</v>
      </c>
      <c r="C596">
        <v>12207</v>
      </c>
      <c r="D596">
        <v>0</v>
      </c>
    </row>
    <row r="597" spans="1:4">
      <c r="A597" t="s">
        <v>1334</v>
      </c>
      <c r="B597" s="15">
        <v>42850.173657407402</v>
      </c>
      <c r="C597">
        <v>33418</v>
      </c>
      <c r="D597" t="s">
        <v>5269</v>
      </c>
    </row>
    <row r="598" spans="1:4">
      <c r="A598" t="s">
        <v>3343</v>
      </c>
      <c r="B598" s="15">
        <v>42850.173657407402</v>
      </c>
      <c r="C598">
        <v>80737</v>
      </c>
      <c r="D598" t="s">
        <v>5269</v>
      </c>
    </row>
    <row r="599" spans="1:4">
      <c r="A599" t="s">
        <v>1703</v>
      </c>
      <c r="B599" s="15">
        <v>42850.173657407402</v>
      </c>
      <c r="C599">
        <v>6157</v>
      </c>
      <c r="D599" t="s">
        <v>5269</v>
      </c>
    </row>
    <row r="600" spans="1:4">
      <c r="A600" t="s">
        <v>132</v>
      </c>
      <c r="B600" s="15">
        <v>42850.173657407402</v>
      </c>
      <c r="C600">
        <v>98353</v>
      </c>
      <c r="D600" t="s">
        <v>5269</v>
      </c>
    </row>
    <row r="601" spans="1:4">
      <c r="A601" t="s">
        <v>792</v>
      </c>
      <c r="B601" s="15">
        <v>42850.173657407402</v>
      </c>
      <c r="C601">
        <v>141419</v>
      </c>
      <c r="D601">
        <v>64894</v>
      </c>
    </row>
    <row r="602" spans="1:4">
      <c r="A602" t="s">
        <v>4985</v>
      </c>
      <c r="B602" s="15">
        <v>42850.173657407402</v>
      </c>
      <c r="C602">
        <v>78043</v>
      </c>
      <c r="D602">
        <v>28874</v>
      </c>
    </row>
    <row r="603" spans="1:4">
      <c r="A603" t="s">
        <v>858</v>
      </c>
      <c r="B603" s="15">
        <v>42850.173657407402</v>
      </c>
      <c r="C603">
        <v>5901</v>
      </c>
      <c r="D603">
        <v>14707</v>
      </c>
    </row>
    <row r="604" spans="1:4">
      <c r="A604" t="s">
        <v>300</v>
      </c>
      <c r="B604" s="15">
        <v>42850.173657407402</v>
      </c>
      <c r="C604">
        <v>1078</v>
      </c>
      <c r="D604">
        <v>1599</v>
      </c>
    </row>
    <row r="605" spans="1:4">
      <c r="A605" t="s">
        <v>299</v>
      </c>
      <c r="B605" s="15">
        <v>42850.173657407402</v>
      </c>
      <c r="C605">
        <v>23041</v>
      </c>
      <c r="D605">
        <v>27919</v>
      </c>
    </row>
    <row r="606" spans="1:4">
      <c r="A606" t="s">
        <v>1111</v>
      </c>
      <c r="B606" s="15">
        <v>42850.173657407402</v>
      </c>
      <c r="C606">
        <v>4787</v>
      </c>
      <c r="D606">
        <v>6704</v>
      </c>
    </row>
    <row r="607" spans="1:4">
      <c r="A607" t="s">
        <v>167</v>
      </c>
      <c r="B607" s="15">
        <v>42850.173657407402</v>
      </c>
      <c r="C607">
        <v>14279</v>
      </c>
      <c r="D607">
        <v>13694</v>
      </c>
    </row>
    <row r="608" spans="1:4">
      <c r="A608" t="s">
        <v>264</v>
      </c>
      <c r="B608" s="15">
        <v>42850.173657407402</v>
      </c>
      <c r="C608">
        <v>5442</v>
      </c>
      <c r="D608">
        <v>12102</v>
      </c>
    </row>
    <row r="609" spans="1:4">
      <c r="A609" t="s">
        <v>258</v>
      </c>
      <c r="B609" s="15">
        <v>42850.173657407402</v>
      </c>
      <c r="C609">
        <v>8824</v>
      </c>
      <c r="D609">
        <v>26463</v>
      </c>
    </row>
    <row r="610" spans="1:4">
      <c r="A610" t="s">
        <v>254</v>
      </c>
      <c r="B610" s="15">
        <v>42850.173657407402</v>
      </c>
      <c r="C610">
        <v>21290</v>
      </c>
      <c r="D610">
        <v>49902</v>
      </c>
    </row>
    <row r="611" spans="1:4">
      <c r="A611" t="s">
        <v>266</v>
      </c>
      <c r="B611" s="15">
        <v>42850.173657407402</v>
      </c>
      <c r="C611">
        <v>31276</v>
      </c>
      <c r="D611">
        <v>67085</v>
      </c>
    </row>
    <row r="612" spans="1:4">
      <c r="A612" t="s">
        <v>261</v>
      </c>
      <c r="B612" s="15">
        <v>42850.173657407402</v>
      </c>
      <c r="C612">
        <v>3644</v>
      </c>
      <c r="D612">
        <v>6376</v>
      </c>
    </row>
    <row r="613" spans="1:4">
      <c r="A613" t="s">
        <v>392</v>
      </c>
      <c r="B613" s="15">
        <v>42850.173657407402</v>
      </c>
      <c r="C613">
        <v>7898</v>
      </c>
      <c r="D613">
        <v>21254</v>
      </c>
    </row>
    <row r="614" spans="1:4">
      <c r="A614" t="s">
        <v>274</v>
      </c>
      <c r="B614" s="15">
        <v>42850.173657407402</v>
      </c>
      <c r="C614">
        <v>7229</v>
      </c>
      <c r="D614">
        <v>16884</v>
      </c>
    </row>
    <row r="615" spans="1:4">
      <c r="A615" t="s">
        <v>271</v>
      </c>
      <c r="B615" s="15">
        <v>42850.173657407402</v>
      </c>
      <c r="C615">
        <v>9139</v>
      </c>
      <c r="D615">
        <v>19281</v>
      </c>
    </row>
    <row r="616" spans="1:4">
      <c r="A616" t="s">
        <v>353</v>
      </c>
      <c r="B616" s="15">
        <v>42850.173657407402</v>
      </c>
      <c r="C616">
        <v>68391</v>
      </c>
      <c r="D616">
        <v>67530</v>
      </c>
    </row>
    <row r="617" spans="1:4">
      <c r="A617" t="s">
        <v>251</v>
      </c>
      <c r="B617" s="15">
        <v>42850.173657407402</v>
      </c>
      <c r="C617">
        <v>15188</v>
      </c>
      <c r="D617">
        <v>36479</v>
      </c>
    </row>
    <row r="618" spans="1:4">
      <c r="A618" t="s">
        <v>620</v>
      </c>
      <c r="B618" s="15">
        <v>42850.173657407402</v>
      </c>
      <c r="C618">
        <v>81614</v>
      </c>
      <c r="D618">
        <v>84890</v>
      </c>
    </row>
    <row r="619" spans="1:4">
      <c r="A619" t="s">
        <v>373</v>
      </c>
      <c r="B619" s="15">
        <v>42850.173657407402</v>
      </c>
      <c r="C619">
        <v>30668</v>
      </c>
      <c r="D619">
        <v>39804</v>
      </c>
    </row>
    <row r="620" spans="1:4">
      <c r="A620" t="s">
        <v>371</v>
      </c>
      <c r="B620" s="15">
        <v>42850.173657407402</v>
      </c>
      <c r="C620">
        <v>88794</v>
      </c>
      <c r="D620">
        <v>268938</v>
      </c>
    </row>
    <row r="621" spans="1:4">
      <c r="A621" t="s">
        <v>370</v>
      </c>
      <c r="B621" s="15">
        <v>42850.173657407402</v>
      </c>
      <c r="C621">
        <v>31027</v>
      </c>
      <c r="D621">
        <v>68841</v>
      </c>
    </row>
    <row r="622" spans="1:4">
      <c r="A622" t="s">
        <v>5619</v>
      </c>
      <c r="B622" s="15">
        <v>42850.173657407402</v>
      </c>
      <c r="C622">
        <v>7967</v>
      </c>
      <c r="D622">
        <v>12440</v>
      </c>
    </row>
    <row r="623" spans="1:4">
      <c r="A623" t="s">
        <v>664</v>
      </c>
      <c r="B623" s="15">
        <v>42850.173657407402</v>
      </c>
      <c r="C623">
        <v>13764</v>
      </c>
      <c r="D623">
        <v>10687</v>
      </c>
    </row>
    <row r="624" spans="1:4">
      <c r="A624" t="s">
        <v>475</v>
      </c>
      <c r="B624" s="15">
        <v>42850.173657407402</v>
      </c>
      <c r="C624">
        <v>15008</v>
      </c>
      <c r="D624">
        <v>2231</v>
      </c>
    </row>
    <row r="625" spans="1:4">
      <c r="A625" t="s">
        <v>2554</v>
      </c>
      <c r="B625" s="15">
        <v>42850.173657407402</v>
      </c>
      <c r="C625">
        <v>19239</v>
      </c>
      <c r="D625">
        <v>12227</v>
      </c>
    </row>
    <row r="626" spans="1:4">
      <c r="A626" t="s">
        <v>516</v>
      </c>
      <c r="B626" s="15">
        <v>42850.173657407402</v>
      </c>
      <c r="C626">
        <v>26648</v>
      </c>
      <c r="D626">
        <v>17992</v>
      </c>
    </row>
    <row r="627" spans="1:4">
      <c r="A627" t="s">
        <v>2744</v>
      </c>
      <c r="B627" s="15">
        <v>42850.173657407402</v>
      </c>
      <c r="C627">
        <v>6230</v>
      </c>
      <c r="D627">
        <v>52360</v>
      </c>
    </row>
    <row r="628" spans="1:4">
      <c r="A628" t="s">
        <v>2106</v>
      </c>
      <c r="B628" s="15">
        <v>42850.173657407402</v>
      </c>
      <c r="C628">
        <v>17786</v>
      </c>
      <c r="D628">
        <v>73163</v>
      </c>
    </row>
    <row r="629" spans="1:4">
      <c r="A629" t="s">
        <v>433</v>
      </c>
      <c r="B629" s="15">
        <v>42850.173657407402</v>
      </c>
      <c r="C629">
        <v>3970</v>
      </c>
      <c r="D629">
        <v>22211</v>
      </c>
    </row>
    <row r="630" spans="1:4">
      <c r="A630" t="s">
        <v>431</v>
      </c>
      <c r="B630" s="15">
        <v>42850.173657407402</v>
      </c>
      <c r="C630">
        <v>7831</v>
      </c>
      <c r="D630">
        <v>9921</v>
      </c>
    </row>
    <row r="631" spans="1:4">
      <c r="A631" t="s">
        <v>2069</v>
      </c>
      <c r="B631" s="15">
        <v>42850.173657407402</v>
      </c>
      <c r="C631">
        <v>6594</v>
      </c>
      <c r="D631">
        <v>21053</v>
      </c>
    </row>
    <row r="632" spans="1:4">
      <c r="A632" t="s">
        <v>430</v>
      </c>
      <c r="B632" s="15">
        <v>42850.173657407402</v>
      </c>
      <c r="C632">
        <v>6033</v>
      </c>
      <c r="D632">
        <v>12508</v>
      </c>
    </row>
    <row r="633" spans="1:4">
      <c r="A633" t="s">
        <v>434</v>
      </c>
      <c r="B633" s="15">
        <v>42850.173657407402</v>
      </c>
      <c r="C633">
        <v>20478</v>
      </c>
      <c r="D633">
        <v>114278</v>
      </c>
    </row>
    <row r="634" spans="1:4">
      <c r="A634" t="s">
        <v>1934</v>
      </c>
      <c r="B634" s="15">
        <v>42850.173657407402</v>
      </c>
      <c r="C634">
        <v>19835</v>
      </c>
      <c r="D634">
        <v>8589</v>
      </c>
    </row>
    <row r="635" spans="1:4">
      <c r="A635" t="s">
        <v>1786</v>
      </c>
      <c r="B635" s="15">
        <v>42850.173657407402</v>
      </c>
      <c r="C635">
        <v>45703</v>
      </c>
      <c r="D635">
        <v>45412</v>
      </c>
    </row>
    <row r="636" spans="1:4">
      <c r="A636" t="s">
        <v>780</v>
      </c>
      <c r="B636" s="15">
        <v>42850.173657407402</v>
      </c>
      <c r="C636">
        <v>38318</v>
      </c>
      <c r="D636">
        <v>35664</v>
      </c>
    </row>
    <row r="637" spans="1:4">
      <c r="A637" t="s">
        <v>1983</v>
      </c>
      <c r="B637" s="15">
        <v>42850.173657407402</v>
      </c>
      <c r="C637">
        <v>28498</v>
      </c>
      <c r="D637">
        <v>37450</v>
      </c>
    </row>
    <row r="638" spans="1:4">
      <c r="A638" t="s">
        <v>1705</v>
      </c>
      <c r="B638" s="15">
        <v>42850.173657407402</v>
      </c>
      <c r="C638">
        <v>11473</v>
      </c>
      <c r="D638">
        <v>17851</v>
      </c>
    </row>
    <row r="639" spans="1:4">
      <c r="A639" t="s">
        <v>4132</v>
      </c>
      <c r="B639" s="15">
        <v>42850.173657407402</v>
      </c>
      <c r="C639">
        <v>5115</v>
      </c>
      <c r="D639">
        <v>7489</v>
      </c>
    </row>
    <row r="640" spans="1:4">
      <c r="A640" t="s">
        <v>3048</v>
      </c>
      <c r="B640" s="15">
        <v>42850.173657407402</v>
      </c>
      <c r="C640">
        <v>30371</v>
      </c>
      <c r="D640">
        <v>23743</v>
      </c>
    </row>
    <row r="641" spans="1:4">
      <c r="A641" t="s">
        <v>3047</v>
      </c>
      <c r="B641" s="15">
        <v>42850.173657407402</v>
      </c>
      <c r="C641">
        <v>33447</v>
      </c>
      <c r="D641">
        <v>29792</v>
      </c>
    </row>
    <row r="642" spans="1:4">
      <c r="A642" t="s">
        <v>3722</v>
      </c>
      <c r="B642" s="15">
        <v>42850.173657407402</v>
      </c>
      <c r="C642">
        <v>24407</v>
      </c>
      <c r="D642">
        <v>37508</v>
      </c>
    </row>
    <row r="643" spans="1:4">
      <c r="A643" t="s">
        <v>3643</v>
      </c>
      <c r="B643" s="15">
        <v>42850.173657407402</v>
      </c>
      <c r="C643">
        <v>13306</v>
      </c>
      <c r="D643">
        <v>144770</v>
      </c>
    </row>
    <row r="644" spans="1:4">
      <c r="A644" t="s">
        <v>6706</v>
      </c>
      <c r="B644" s="15">
        <v>42850.173657407402</v>
      </c>
      <c r="C644">
        <v>1469</v>
      </c>
      <c r="D644">
        <v>4120</v>
      </c>
    </row>
    <row r="645" spans="1:4">
      <c r="A645" t="s">
        <v>2415</v>
      </c>
      <c r="B645" s="15">
        <v>42850.173657407402</v>
      </c>
      <c r="C645">
        <v>74903</v>
      </c>
      <c r="D645">
        <v>42813</v>
      </c>
    </row>
    <row r="646" spans="1:4">
      <c r="A646" t="s">
        <v>3132</v>
      </c>
      <c r="B646" s="15">
        <v>42850.173657407402</v>
      </c>
      <c r="C646">
        <v>3486</v>
      </c>
      <c r="D646">
        <v>10196</v>
      </c>
    </row>
    <row r="647" spans="1:4">
      <c r="A647" t="s">
        <v>2493</v>
      </c>
      <c r="B647" s="15">
        <v>42850.173657407402</v>
      </c>
      <c r="C647">
        <v>15614</v>
      </c>
      <c r="D647">
        <v>18736</v>
      </c>
    </row>
    <row r="648" spans="1:4">
      <c r="A648" t="s">
        <v>2369</v>
      </c>
      <c r="B648" s="15">
        <v>42850.173657407402</v>
      </c>
      <c r="C648">
        <v>17994</v>
      </c>
      <c r="D648">
        <v>240050</v>
      </c>
    </row>
    <row r="649" spans="1:4">
      <c r="A649" t="s">
        <v>6598</v>
      </c>
      <c r="B649" s="15">
        <v>42850.173657407402</v>
      </c>
      <c r="C649">
        <v>10988</v>
      </c>
      <c r="D649">
        <v>67242</v>
      </c>
    </row>
    <row r="650" spans="1:4">
      <c r="A650" t="s">
        <v>3362</v>
      </c>
      <c r="B650" s="15">
        <v>42850.173657407402</v>
      </c>
      <c r="C650">
        <v>81593</v>
      </c>
      <c r="D650">
        <v>55614</v>
      </c>
    </row>
    <row r="651" spans="1:4">
      <c r="A651" t="s">
        <v>3356</v>
      </c>
      <c r="B651" s="15">
        <v>42850.173657407402</v>
      </c>
      <c r="C651">
        <v>48</v>
      </c>
      <c r="D651">
        <v>2349</v>
      </c>
    </row>
    <row r="652" spans="1:4">
      <c r="A652" t="s">
        <v>3871</v>
      </c>
      <c r="B652" s="15">
        <v>42850.173657407402</v>
      </c>
      <c r="C652">
        <v>15033</v>
      </c>
      <c r="D652">
        <v>23884</v>
      </c>
    </row>
    <row r="653" spans="1:4">
      <c r="A653" t="s">
        <v>4131</v>
      </c>
      <c r="B653" s="15">
        <v>42850.173657407402</v>
      </c>
      <c r="C653">
        <v>4332</v>
      </c>
      <c r="D653">
        <v>10634</v>
      </c>
    </row>
    <row r="654" spans="1:4">
      <c r="A654" t="s">
        <v>3187</v>
      </c>
      <c r="B654" s="15">
        <v>42850.173657407402</v>
      </c>
      <c r="C654">
        <v>4281</v>
      </c>
      <c r="D654">
        <v>12972</v>
      </c>
    </row>
    <row r="655" spans="1:4">
      <c r="A655" t="s">
        <v>3133</v>
      </c>
      <c r="B655" s="15">
        <v>42850.173657407402</v>
      </c>
      <c r="C655">
        <v>7128</v>
      </c>
      <c r="D655">
        <v>17670</v>
      </c>
    </row>
    <row r="656" spans="1:4">
      <c r="A656" t="s">
        <v>2421</v>
      </c>
      <c r="B656" s="15">
        <v>42850.173657407402</v>
      </c>
      <c r="C656">
        <v>4578</v>
      </c>
      <c r="D656">
        <v>86857</v>
      </c>
    </row>
    <row r="657" spans="1:4">
      <c r="A657" t="s">
        <v>4864</v>
      </c>
      <c r="B657" s="15">
        <v>42850.173657407402</v>
      </c>
      <c r="C657">
        <v>12919</v>
      </c>
      <c r="D657">
        <v>17418</v>
      </c>
    </row>
    <row r="658" spans="1:4">
      <c r="A658" t="s">
        <v>6694</v>
      </c>
      <c r="B658" s="15">
        <v>42850.173657407402</v>
      </c>
      <c r="C658">
        <v>47641</v>
      </c>
      <c r="D658">
        <v>37057</v>
      </c>
    </row>
    <row r="659" spans="1:4">
      <c r="A659" t="s">
        <v>2632</v>
      </c>
      <c r="B659" s="15">
        <v>42850.173657407402</v>
      </c>
      <c r="C659">
        <v>16328</v>
      </c>
      <c r="D659">
        <v>9547</v>
      </c>
    </row>
    <row r="660" spans="1:4">
      <c r="A660" t="s">
        <v>5131</v>
      </c>
      <c r="B660" s="15">
        <v>42850.173657407402</v>
      </c>
      <c r="C660">
        <v>1194</v>
      </c>
      <c r="D660">
        <v>2339</v>
      </c>
    </row>
    <row r="661" spans="1:4">
      <c r="A661" t="s">
        <v>4986</v>
      </c>
      <c r="B661" s="15">
        <v>42850.173657407402</v>
      </c>
      <c r="C661">
        <v>3930</v>
      </c>
      <c r="D661">
        <v>14580</v>
      </c>
    </row>
    <row r="662" spans="1:4">
      <c r="A662" t="s">
        <v>3445</v>
      </c>
      <c r="B662" s="15">
        <v>42850.173657407402</v>
      </c>
      <c r="C662">
        <v>19255</v>
      </c>
      <c r="D662">
        <v>25991</v>
      </c>
    </row>
    <row r="663" spans="1:4">
      <c r="A663" t="s">
        <v>5680</v>
      </c>
      <c r="B663" s="15">
        <v>42850.173657407402</v>
      </c>
      <c r="C663">
        <v>2435</v>
      </c>
      <c r="D663">
        <v>4136</v>
      </c>
    </row>
    <row r="664" spans="1:4">
      <c r="A664" t="s">
        <v>5702</v>
      </c>
      <c r="B664" s="15">
        <v>42850.173657407402</v>
      </c>
      <c r="C664">
        <v>2122</v>
      </c>
      <c r="D664">
        <v>4936</v>
      </c>
    </row>
    <row r="665" spans="1:4">
      <c r="A665" t="s">
        <v>6748</v>
      </c>
      <c r="B665" s="15">
        <v>42850.173657407402</v>
      </c>
      <c r="C665">
        <v>65</v>
      </c>
      <c r="D665">
        <v>166</v>
      </c>
    </row>
    <row r="666" spans="1:4">
      <c r="A666" t="s">
        <v>6746</v>
      </c>
      <c r="B666" s="15">
        <v>42850.173657407402</v>
      </c>
      <c r="C666">
        <v>3</v>
      </c>
      <c r="D666">
        <v>616</v>
      </c>
    </row>
    <row r="667" spans="1:4">
      <c r="A667" t="s">
        <v>6795</v>
      </c>
      <c r="B667" s="15">
        <v>42850.173657407402</v>
      </c>
      <c r="C667">
        <v>29</v>
      </c>
      <c r="D667">
        <v>46</v>
      </c>
    </row>
    <row r="668" spans="1:4">
      <c r="A668" t="s">
        <v>6674</v>
      </c>
      <c r="B668" s="15">
        <v>42850.173657407402</v>
      </c>
      <c r="C668">
        <v>542</v>
      </c>
      <c r="D668">
        <v>1733</v>
      </c>
    </row>
    <row r="669" spans="1:4">
      <c r="A669" t="s">
        <v>3935</v>
      </c>
      <c r="B669" s="15">
        <v>42850.173657407402</v>
      </c>
      <c r="C669">
        <v>21027</v>
      </c>
      <c r="D669">
        <v>21398</v>
      </c>
    </row>
    <row r="670" spans="1:4">
      <c r="A670" t="s">
        <v>5132</v>
      </c>
      <c r="B670" s="15">
        <v>42850.173657407402</v>
      </c>
      <c r="C670">
        <v>14540</v>
      </c>
      <c r="D670">
        <v>12098</v>
      </c>
    </row>
    <row r="671" spans="1:4">
      <c r="A671" t="s">
        <v>5133</v>
      </c>
      <c r="B671" s="15">
        <v>42850.173657407402</v>
      </c>
      <c r="C671">
        <v>2227</v>
      </c>
      <c r="D671">
        <v>1713</v>
      </c>
    </row>
    <row r="672" spans="1:4">
      <c r="A672" t="s">
        <v>5212</v>
      </c>
      <c r="B672" s="15">
        <v>42850.173657407402</v>
      </c>
      <c r="C672">
        <v>2819</v>
      </c>
      <c r="D672">
        <v>7351</v>
      </c>
    </row>
    <row r="673" spans="1:4">
      <c r="A673" t="s">
        <v>5201</v>
      </c>
      <c r="B673" s="15">
        <v>42850.173657407402</v>
      </c>
      <c r="C673">
        <v>547</v>
      </c>
      <c r="D673">
        <v>604</v>
      </c>
    </row>
    <row r="674" spans="1:4">
      <c r="A674" t="s">
        <v>3652</v>
      </c>
      <c r="B674" s="15">
        <v>42850.173657407402</v>
      </c>
      <c r="C674">
        <v>42887</v>
      </c>
      <c r="D674">
        <v>14571</v>
      </c>
    </row>
    <row r="675" spans="1:4">
      <c r="A675" t="s">
        <v>3552</v>
      </c>
      <c r="B675" s="15">
        <v>42850.173657407402</v>
      </c>
      <c r="C675">
        <v>3884</v>
      </c>
      <c r="D675">
        <v>8725</v>
      </c>
    </row>
    <row r="676" spans="1:4">
      <c r="A676" t="s">
        <v>3645</v>
      </c>
      <c r="B676" s="15">
        <v>42850.173657407402</v>
      </c>
      <c r="C676">
        <v>16036</v>
      </c>
      <c r="D676">
        <v>14823</v>
      </c>
    </row>
    <row r="677" spans="1:4">
      <c r="A677" t="s">
        <v>3642</v>
      </c>
      <c r="B677" s="15">
        <v>42850.173657407402</v>
      </c>
      <c r="C677">
        <v>6372</v>
      </c>
      <c r="D677">
        <v>15558</v>
      </c>
    </row>
    <row r="678" spans="1:4">
      <c r="A678" t="s">
        <v>5301</v>
      </c>
      <c r="B678" s="15">
        <v>42850.173657407402</v>
      </c>
      <c r="C678">
        <v>70942</v>
      </c>
      <c r="D678">
        <v>4150</v>
      </c>
    </row>
    <row r="679" spans="1:4">
      <c r="A679" t="s">
        <v>5431</v>
      </c>
      <c r="B679" s="15">
        <v>42850.173657407402</v>
      </c>
      <c r="C679">
        <v>2062</v>
      </c>
      <c r="D679">
        <v>915</v>
      </c>
    </row>
    <row r="680" spans="1:4">
      <c r="A680" t="s">
        <v>5134</v>
      </c>
      <c r="B680" s="15">
        <v>42850.173657407402</v>
      </c>
      <c r="C680">
        <v>7958</v>
      </c>
      <c r="D680">
        <v>22993</v>
      </c>
    </row>
    <row r="681" spans="1:4">
      <c r="A681" t="s">
        <v>4516</v>
      </c>
      <c r="B681" s="15">
        <v>42850.173657407402</v>
      </c>
      <c r="C681">
        <v>7203</v>
      </c>
      <c r="D681">
        <v>12268</v>
      </c>
    </row>
    <row r="682" spans="1:4">
      <c r="A682" t="s">
        <v>5112</v>
      </c>
      <c r="B682" s="15">
        <v>42850.173657407402</v>
      </c>
      <c r="C682">
        <v>1657</v>
      </c>
      <c r="D682">
        <v>4224</v>
      </c>
    </row>
    <row r="683" spans="1:4">
      <c r="A683" t="s">
        <v>3773</v>
      </c>
      <c r="B683" s="15">
        <v>42850.173657407402</v>
      </c>
      <c r="C683">
        <v>143748</v>
      </c>
      <c r="D683">
        <v>50274</v>
      </c>
    </row>
    <row r="684" spans="1:4">
      <c r="A684" t="s">
        <v>4517</v>
      </c>
      <c r="B684" s="15">
        <v>42850.173657407402</v>
      </c>
      <c r="C684">
        <v>10832</v>
      </c>
      <c r="D684">
        <v>18590</v>
      </c>
    </row>
    <row r="685" spans="1:4">
      <c r="A685" t="s">
        <v>4458</v>
      </c>
      <c r="B685" s="15">
        <v>42850.173657407402</v>
      </c>
      <c r="C685">
        <v>200638</v>
      </c>
      <c r="D685">
        <v>17757</v>
      </c>
    </row>
    <row r="686" spans="1:4">
      <c r="A686" t="s">
        <v>4811</v>
      </c>
      <c r="B686" s="15">
        <v>42850.173657407402</v>
      </c>
      <c r="C686">
        <v>9184</v>
      </c>
      <c r="D686">
        <v>10137</v>
      </c>
    </row>
    <row r="687" spans="1:4">
      <c r="A687" t="s">
        <v>4457</v>
      </c>
      <c r="B687" s="15">
        <v>42850.173657407402</v>
      </c>
      <c r="C687">
        <v>51901</v>
      </c>
      <c r="D687">
        <v>10697</v>
      </c>
    </row>
    <row r="688" spans="1:4">
      <c r="A688" t="s">
        <v>3720</v>
      </c>
      <c r="B688" s="15">
        <v>42850.173657407402</v>
      </c>
      <c r="C688">
        <v>10092</v>
      </c>
      <c r="D688">
        <v>12533</v>
      </c>
    </row>
    <row r="689" spans="1:4">
      <c r="A689" t="s">
        <v>3920</v>
      </c>
      <c r="B689" s="15">
        <v>42850.173657407402</v>
      </c>
      <c r="C689">
        <v>1820</v>
      </c>
      <c r="D689">
        <v>21675</v>
      </c>
    </row>
    <row r="690" spans="1:4">
      <c r="A690" t="s">
        <v>5804</v>
      </c>
      <c r="B690" s="15">
        <v>42850.173657407402</v>
      </c>
      <c r="C690">
        <v>365</v>
      </c>
      <c r="D690">
        <v>25</v>
      </c>
    </row>
    <row r="691" spans="1:4">
      <c r="A691" t="s">
        <v>4129</v>
      </c>
      <c r="B691" s="15">
        <v>42850.173657407402</v>
      </c>
      <c r="C691">
        <v>10518</v>
      </c>
      <c r="D691">
        <v>4267</v>
      </c>
    </row>
    <row r="692" spans="1:4">
      <c r="A692" t="s">
        <v>4050</v>
      </c>
      <c r="B692" s="15">
        <v>42850.173657407402</v>
      </c>
      <c r="C692">
        <v>4213</v>
      </c>
      <c r="D692">
        <v>6340</v>
      </c>
    </row>
    <row r="693" spans="1:4">
      <c r="A693" t="s">
        <v>6599</v>
      </c>
      <c r="B693" s="15">
        <v>42850.173657407402</v>
      </c>
      <c r="C693">
        <v>27335</v>
      </c>
      <c r="D693">
        <v>35891</v>
      </c>
    </row>
    <row r="694" spans="1:4">
      <c r="A694" t="s">
        <v>3179</v>
      </c>
      <c r="B694" s="15">
        <v>42850.173657407402</v>
      </c>
      <c r="C694">
        <v>2396</v>
      </c>
      <c r="D694">
        <v>11419</v>
      </c>
    </row>
    <row r="695" spans="1:4">
      <c r="A695" t="s">
        <v>4626</v>
      </c>
      <c r="B695" s="15">
        <v>42850.173657407402</v>
      </c>
      <c r="C695">
        <v>6860</v>
      </c>
      <c r="D695">
        <v>10845</v>
      </c>
    </row>
    <row r="696" spans="1:4">
      <c r="A696" t="s">
        <v>4601</v>
      </c>
      <c r="B696" s="15">
        <v>42850.173657407402</v>
      </c>
      <c r="C696">
        <v>8557</v>
      </c>
      <c r="D696">
        <v>5623</v>
      </c>
    </row>
    <row r="697" spans="1:4">
      <c r="A697" t="s">
        <v>4865</v>
      </c>
      <c r="B697" s="15">
        <v>42850.173657407402</v>
      </c>
      <c r="C697">
        <v>47985</v>
      </c>
      <c r="D697">
        <v>37029</v>
      </c>
    </row>
    <row r="698" spans="1:4">
      <c r="A698" t="s">
        <v>4866</v>
      </c>
      <c r="B698" s="15">
        <v>42850.173657407402</v>
      </c>
      <c r="C698">
        <v>4570</v>
      </c>
      <c r="D698">
        <v>10393</v>
      </c>
    </row>
    <row r="699" spans="1:4">
      <c r="A699" t="s">
        <v>4744</v>
      </c>
      <c r="B699" s="15">
        <v>42850.173657407402</v>
      </c>
      <c r="C699">
        <v>25067</v>
      </c>
      <c r="D699">
        <v>32135</v>
      </c>
    </row>
    <row r="700" spans="1:4">
      <c r="A700" t="s">
        <v>4726</v>
      </c>
      <c r="B700" s="15">
        <v>42850.173657407402</v>
      </c>
      <c r="C700">
        <v>8840</v>
      </c>
      <c r="D700">
        <v>14743</v>
      </c>
    </row>
    <row r="701" spans="1:4">
      <c r="A701" t="s">
        <v>4875</v>
      </c>
      <c r="B701" s="15">
        <v>42850.173657407402</v>
      </c>
      <c r="C701">
        <v>504</v>
      </c>
      <c r="D701">
        <v>4828</v>
      </c>
    </row>
    <row r="702" spans="1:4">
      <c r="A702" t="s">
        <v>6600</v>
      </c>
      <c r="B702" s="15">
        <v>42850.173657407402</v>
      </c>
      <c r="C702">
        <v>25815</v>
      </c>
      <c r="D702">
        <v>34173</v>
      </c>
    </row>
    <row r="703" spans="1:4">
      <c r="A703" t="s">
        <v>3939</v>
      </c>
      <c r="B703" s="15">
        <v>42850.173657407402</v>
      </c>
      <c r="C703">
        <v>32412</v>
      </c>
      <c r="D703">
        <v>2896</v>
      </c>
    </row>
    <row r="704" spans="1:4">
      <c r="A704" t="s">
        <v>5676</v>
      </c>
      <c r="B704" s="15">
        <v>42850.173657407402</v>
      </c>
      <c r="C704">
        <v>2021</v>
      </c>
      <c r="D704">
        <v>4862</v>
      </c>
    </row>
    <row r="705" spans="1:4">
      <c r="A705" t="s">
        <v>5511</v>
      </c>
      <c r="B705" s="15">
        <v>42850.173657407402</v>
      </c>
      <c r="C705">
        <v>2268</v>
      </c>
      <c r="D705">
        <v>3783</v>
      </c>
    </row>
    <row r="706" spans="1:4">
      <c r="A706" t="s">
        <v>5599</v>
      </c>
      <c r="B706" s="15">
        <v>42850.173657407402</v>
      </c>
      <c r="C706">
        <v>785</v>
      </c>
      <c r="D706">
        <v>849</v>
      </c>
    </row>
    <row r="707" spans="1:4">
      <c r="A707" t="s">
        <v>5620</v>
      </c>
      <c r="B707" s="15">
        <v>42850.173657407402</v>
      </c>
      <c r="C707">
        <v>19825</v>
      </c>
      <c r="D707">
        <v>18138</v>
      </c>
    </row>
    <row r="708" spans="1:4">
      <c r="A708" t="s">
        <v>5621</v>
      </c>
      <c r="B708" s="15">
        <v>42850.173657407402</v>
      </c>
      <c r="C708">
        <v>16976</v>
      </c>
      <c r="D708">
        <v>3650</v>
      </c>
    </row>
    <row r="709" spans="1:4">
      <c r="A709" t="s">
        <v>3485</v>
      </c>
      <c r="B709" s="15">
        <v>42850.173657407402</v>
      </c>
      <c r="C709">
        <v>4271</v>
      </c>
      <c r="D709">
        <v>9373</v>
      </c>
    </row>
    <row r="710" spans="1:4">
      <c r="A710" t="s">
        <v>5703</v>
      </c>
      <c r="B710" s="15">
        <v>42850.173657407402</v>
      </c>
      <c r="C710">
        <v>17285</v>
      </c>
      <c r="D710">
        <v>4987</v>
      </c>
    </row>
    <row r="711" spans="1:4">
      <c r="A711" t="s">
        <v>5787</v>
      </c>
      <c r="B711" s="15">
        <v>42850.173657407402</v>
      </c>
      <c r="C711">
        <v>1533</v>
      </c>
      <c r="D711">
        <v>3690</v>
      </c>
    </row>
    <row r="712" spans="1:4">
      <c r="A712" t="s">
        <v>5788</v>
      </c>
      <c r="B712" s="15">
        <v>42850.173657407402</v>
      </c>
      <c r="C712">
        <v>11272</v>
      </c>
      <c r="D712">
        <v>3457</v>
      </c>
    </row>
    <row r="713" spans="1:4">
      <c r="A713" t="s">
        <v>6601</v>
      </c>
      <c r="B713" s="15">
        <v>42850.173657407402</v>
      </c>
      <c r="C713">
        <v>2539</v>
      </c>
      <c r="D713">
        <v>2093</v>
      </c>
    </row>
    <row r="714" spans="1:4">
      <c r="A714" t="s">
        <v>4913</v>
      </c>
      <c r="B714" s="15">
        <v>42850.173657407402</v>
      </c>
      <c r="C714">
        <v>9395</v>
      </c>
      <c r="D714">
        <v>25803</v>
      </c>
    </row>
    <row r="715" spans="1:4">
      <c r="A715" t="s">
        <v>5865</v>
      </c>
      <c r="B715" s="15">
        <v>42850.173657407402</v>
      </c>
      <c r="C715">
        <v>4221</v>
      </c>
      <c r="D715">
        <v>4712</v>
      </c>
    </row>
    <row r="716" spans="1:4">
      <c r="A716" t="s">
        <v>5866</v>
      </c>
      <c r="B716" s="15">
        <v>42850.173657407402</v>
      </c>
      <c r="C716">
        <v>6055</v>
      </c>
      <c r="D716">
        <v>2434</v>
      </c>
    </row>
    <row r="717" spans="1:4">
      <c r="A717" t="s">
        <v>5089</v>
      </c>
      <c r="B717" s="15">
        <v>42850.173657407402</v>
      </c>
      <c r="C717">
        <v>1610</v>
      </c>
      <c r="D717">
        <v>5178</v>
      </c>
    </row>
    <row r="718" spans="1:4">
      <c r="A718" t="s">
        <v>6661</v>
      </c>
      <c r="B718" s="15">
        <v>42850.173657407402</v>
      </c>
      <c r="C718">
        <v>4206</v>
      </c>
      <c r="D718">
        <v>709</v>
      </c>
    </row>
    <row r="719" spans="1:4">
      <c r="A719" t="s">
        <v>6658</v>
      </c>
      <c r="B719" s="15">
        <v>42850.173657407402</v>
      </c>
      <c r="C719">
        <v>195</v>
      </c>
      <c r="D719">
        <v>294</v>
      </c>
    </row>
    <row r="720" spans="1:4">
      <c r="A720" t="s">
        <v>5867</v>
      </c>
      <c r="B720" s="15">
        <v>42850.173657407402</v>
      </c>
      <c r="C720">
        <v>3923</v>
      </c>
      <c r="D720">
        <v>149</v>
      </c>
    </row>
    <row r="721" spans="1:4">
      <c r="A721" t="s">
        <v>6719</v>
      </c>
      <c r="B721" s="15">
        <v>42850.173657407402</v>
      </c>
      <c r="C721">
        <v>3</v>
      </c>
      <c r="D721">
        <v>3</v>
      </c>
    </row>
    <row r="722" spans="1:4">
      <c r="A722" t="s">
        <v>3394</v>
      </c>
      <c r="B722" s="15">
        <v>42850.173657407402</v>
      </c>
      <c r="C722">
        <v>14528</v>
      </c>
      <c r="D722">
        <v>16138</v>
      </c>
    </row>
    <row r="723" spans="1:4">
      <c r="A723" t="s">
        <v>5225</v>
      </c>
      <c r="B723" s="15">
        <v>42850.173657407402</v>
      </c>
      <c r="C723">
        <v>1394</v>
      </c>
      <c r="D723">
        <v>6089</v>
      </c>
    </row>
    <row r="724" spans="1:4">
      <c r="A724" t="s">
        <v>6759</v>
      </c>
      <c r="B724" s="15">
        <v>42850.173657407402</v>
      </c>
      <c r="C724">
        <v>1798</v>
      </c>
      <c r="D724">
        <v>1169</v>
      </c>
    </row>
    <row r="725" spans="1:4">
      <c r="A725" t="s">
        <v>5062</v>
      </c>
      <c r="B725" s="15">
        <v>42850.173657407402</v>
      </c>
      <c r="C725">
        <v>4897</v>
      </c>
      <c r="D725">
        <v>4040</v>
      </c>
    </row>
    <row r="726" spans="1:4">
      <c r="A726" t="s">
        <v>2485</v>
      </c>
      <c r="B726" s="15">
        <v>42850.173657407402</v>
      </c>
      <c r="C726">
        <v>16899</v>
      </c>
      <c r="D726">
        <v>15720</v>
      </c>
    </row>
    <row r="727" spans="1:4">
      <c r="A727" t="s">
        <v>5226</v>
      </c>
      <c r="B727" s="15">
        <v>42850.173657407402</v>
      </c>
      <c r="C727">
        <v>5006</v>
      </c>
      <c r="D727">
        <v>9467</v>
      </c>
    </row>
    <row r="728" spans="1:4">
      <c r="A728" t="s">
        <v>3451</v>
      </c>
      <c r="B728" s="15">
        <v>42850.173657407402</v>
      </c>
      <c r="C728">
        <v>17624</v>
      </c>
      <c r="D728">
        <v>28337</v>
      </c>
    </row>
    <row r="729" spans="1:4">
      <c r="A729" t="s">
        <v>6796</v>
      </c>
      <c r="B729" s="15">
        <v>42850.173657407402</v>
      </c>
      <c r="C729">
        <v>996</v>
      </c>
      <c r="D729">
        <v>1119</v>
      </c>
    </row>
    <row r="730" spans="1:4">
      <c r="A730" t="s">
        <v>4348</v>
      </c>
      <c r="B730" s="15">
        <v>42850.173657407402</v>
      </c>
      <c r="C730">
        <v>35501</v>
      </c>
      <c r="D730">
        <v>17591</v>
      </c>
    </row>
    <row r="731" spans="1:4">
      <c r="A731" t="s">
        <v>4448</v>
      </c>
      <c r="B731" s="15">
        <v>42850.173657407402</v>
      </c>
      <c r="C731">
        <v>24533</v>
      </c>
      <c r="D731">
        <v>24842</v>
      </c>
    </row>
    <row r="732" spans="1:4">
      <c r="A732" t="s">
        <v>4276</v>
      </c>
      <c r="B732" s="15">
        <v>42850.173657407402</v>
      </c>
      <c r="C732">
        <v>109463</v>
      </c>
      <c r="D732">
        <v>15308</v>
      </c>
    </row>
    <row r="733" spans="1:4">
      <c r="A733" t="s">
        <v>4104</v>
      </c>
      <c r="B733" s="15">
        <v>42850.173657407402</v>
      </c>
      <c r="C733">
        <v>13061</v>
      </c>
      <c r="D733">
        <v>13361</v>
      </c>
    </row>
    <row r="734" spans="1:4">
      <c r="A734" t="s">
        <v>4324</v>
      </c>
      <c r="B734" s="15">
        <v>42850.173657407402</v>
      </c>
      <c r="C734">
        <v>22825</v>
      </c>
      <c r="D734">
        <v>11439</v>
      </c>
    </row>
    <row r="735" spans="1:4">
      <c r="A735" t="s">
        <v>4275</v>
      </c>
      <c r="B735" s="15">
        <v>42850.173657407402</v>
      </c>
      <c r="C735">
        <v>18290</v>
      </c>
      <c r="D735">
        <v>34926</v>
      </c>
    </row>
    <row r="736" spans="1:4">
      <c r="A736" t="s">
        <v>4749</v>
      </c>
      <c r="B736" s="15">
        <v>42850.173657407402</v>
      </c>
      <c r="C736">
        <v>36898</v>
      </c>
      <c r="D736">
        <v>10282</v>
      </c>
    </row>
    <row r="737" spans="1:4">
      <c r="A737" t="s">
        <v>4271</v>
      </c>
      <c r="B737" s="15">
        <v>42850.173657407402</v>
      </c>
      <c r="C737">
        <v>9855</v>
      </c>
      <c r="D737">
        <v>12221</v>
      </c>
    </row>
    <row r="738" spans="1:4">
      <c r="A738" t="s">
        <v>2488</v>
      </c>
      <c r="B738" s="15">
        <v>42850.173657407402</v>
      </c>
      <c r="C738">
        <v>19103</v>
      </c>
      <c r="D738">
        <v>20142</v>
      </c>
    </row>
    <row r="739" spans="1:4">
      <c r="A739" t="s">
        <v>2567</v>
      </c>
      <c r="B739" s="15">
        <v>42850.173657407402</v>
      </c>
      <c r="C739">
        <v>8644</v>
      </c>
      <c r="D739">
        <v>6887</v>
      </c>
    </row>
    <row r="740" spans="1:4">
      <c r="A740" t="s">
        <v>6602</v>
      </c>
      <c r="B740" s="15">
        <v>42850.173657407402</v>
      </c>
      <c r="C740">
        <v>10359</v>
      </c>
      <c r="D740">
        <v>11919</v>
      </c>
    </row>
    <row r="741" spans="1:4">
      <c r="A741" t="s">
        <v>2363</v>
      </c>
      <c r="B741" s="15">
        <v>42850.173657407402</v>
      </c>
      <c r="C741">
        <v>48167</v>
      </c>
      <c r="D741">
        <v>14497</v>
      </c>
    </row>
    <row r="742" spans="1:4">
      <c r="A742" t="s">
        <v>2509</v>
      </c>
      <c r="B742" s="15">
        <v>42850.173657407402</v>
      </c>
      <c r="C742">
        <v>14708</v>
      </c>
      <c r="D742">
        <v>19033</v>
      </c>
    </row>
    <row r="743" spans="1:4">
      <c r="A743" t="s">
        <v>2412</v>
      </c>
      <c r="B743" s="15">
        <v>42850.173657407402</v>
      </c>
      <c r="C743">
        <v>14364</v>
      </c>
      <c r="D743">
        <v>20855</v>
      </c>
    </row>
    <row r="744" spans="1:4">
      <c r="A744" t="s">
        <v>2968</v>
      </c>
      <c r="B744" s="15">
        <v>42850.173657407402</v>
      </c>
      <c r="C744">
        <v>11165</v>
      </c>
      <c r="D744">
        <v>17972</v>
      </c>
    </row>
    <row r="745" spans="1:4">
      <c r="A745" t="s">
        <v>6603</v>
      </c>
      <c r="B745" s="15">
        <v>42850.173657407402</v>
      </c>
      <c r="C745">
        <v>5115</v>
      </c>
      <c r="D745">
        <v>3012</v>
      </c>
    </row>
    <row r="746" spans="1:4">
      <c r="A746" t="s">
        <v>2588</v>
      </c>
      <c r="B746" s="15">
        <v>42850.173657407402</v>
      </c>
      <c r="C746">
        <v>16244</v>
      </c>
      <c r="D746">
        <v>10525</v>
      </c>
    </row>
    <row r="747" spans="1:4">
      <c r="A747" t="s">
        <v>2772</v>
      </c>
      <c r="B747" s="15">
        <v>42850.173657407402</v>
      </c>
      <c r="C747">
        <v>8648</v>
      </c>
      <c r="D747">
        <v>22184</v>
      </c>
    </row>
    <row r="748" spans="1:4">
      <c r="A748" t="s">
        <v>6604</v>
      </c>
      <c r="B748" s="15">
        <v>42850.173657407402</v>
      </c>
      <c r="C748">
        <v>7782</v>
      </c>
      <c r="D748">
        <v>35245</v>
      </c>
    </row>
    <row r="749" spans="1:4">
      <c r="A749" t="s">
        <v>6695</v>
      </c>
      <c r="B749" s="15">
        <v>42850.173657407402</v>
      </c>
      <c r="C749">
        <v>205</v>
      </c>
      <c r="D749">
        <v>385</v>
      </c>
    </row>
    <row r="750" spans="1:4">
      <c r="A750" t="s">
        <v>5622</v>
      </c>
      <c r="B750" s="15">
        <v>42850.173657407402</v>
      </c>
      <c r="C750">
        <v>9274</v>
      </c>
      <c r="D750">
        <v>20128</v>
      </c>
    </row>
    <row r="751" spans="1:4">
      <c r="A751" t="s">
        <v>5896</v>
      </c>
      <c r="B751" s="15">
        <v>42850.173657407402</v>
      </c>
      <c r="C751">
        <v>3372</v>
      </c>
      <c r="D751">
        <v>4458</v>
      </c>
    </row>
    <row r="752" spans="1:4">
      <c r="A752" t="s">
        <v>6696</v>
      </c>
      <c r="B752" s="15">
        <v>42850.173657407402</v>
      </c>
      <c r="C752">
        <v>2701</v>
      </c>
      <c r="D752">
        <v>2</v>
      </c>
    </row>
    <row r="753" spans="1:4">
      <c r="A753" t="s">
        <v>6643</v>
      </c>
      <c r="B753" s="15">
        <v>42850.173657407402</v>
      </c>
      <c r="C753">
        <v>1580</v>
      </c>
      <c r="D753">
        <v>1191</v>
      </c>
    </row>
    <row r="754" spans="1:4">
      <c r="A754" t="s">
        <v>6650</v>
      </c>
      <c r="B754" s="15">
        <v>42850.173657407402</v>
      </c>
      <c r="C754">
        <v>2495</v>
      </c>
      <c r="D754">
        <v>1777</v>
      </c>
    </row>
    <row r="755" spans="1:4">
      <c r="A755" t="s">
        <v>425</v>
      </c>
      <c r="B755" s="15">
        <v>42850.173657407402</v>
      </c>
      <c r="C755">
        <v>168137</v>
      </c>
      <c r="D755" t="s">
        <v>5269</v>
      </c>
    </row>
    <row r="756" spans="1:4">
      <c r="A756" t="s">
        <v>406</v>
      </c>
      <c r="B756" s="15">
        <v>42850.173657407402</v>
      </c>
      <c r="C756">
        <v>28117</v>
      </c>
      <c r="D756" t="s">
        <v>5269</v>
      </c>
    </row>
    <row r="757" spans="1:4">
      <c r="A757" t="s">
        <v>420</v>
      </c>
      <c r="B757" s="15">
        <v>42850.173657407402</v>
      </c>
      <c r="C757">
        <v>38800</v>
      </c>
      <c r="D757" t="s">
        <v>5269</v>
      </c>
    </row>
    <row r="758" spans="1:4">
      <c r="A758" t="s">
        <v>414</v>
      </c>
      <c r="B758" s="15">
        <v>42850.173657407402</v>
      </c>
      <c r="C758">
        <v>53182</v>
      </c>
      <c r="D758" t="s">
        <v>5269</v>
      </c>
    </row>
    <row r="759" spans="1:4">
      <c r="A759" t="s">
        <v>455</v>
      </c>
      <c r="B759" s="15">
        <v>42850.173657407402</v>
      </c>
      <c r="C759">
        <v>69618</v>
      </c>
      <c r="D759" t="s">
        <v>5269</v>
      </c>
    </row>
    <row r="760" spans="1:4">
      <c r="A760" t="s">
        <v>346</v>
      </c>
      <c r="B760" s="15">
        <v>42850.173657407402</v>
      </c>
      <c r="C760">
        <v>12817</v>
      </c>
      <c r="D760" t="s">
        <v>5269</v>
      </c>
    </row>
    <row r="761" spans="1:4">
      <c r="A761" t="s">
        <v>350</v>
      </c>
      <c r="B761" s="15">
        <v>42850.173657407402</v>
      </c>
      <c r="C761">
        <v>18950</v>
      </c>
      <c r="D761" t="s">
        <v>5269</v>
      </c>
    </row>
    <row r="762" spans="1:4">
      <c r="A762" t="s">
        <v>339</v>
      </c>
      <c r="B762" s="15">
        <v>42850.173657407402</v>
      </c>
      <c r="C762">
        <v>6059</v>
      </c>
      <c r="D762" t="s">
        <v>5269</v>
      </c>
    </row>
    <row r="763" spans="1:4">
      <c r="A763" t="s">
        <v>345</v>
      </c>
      <c r="B763" s="15">
        <v>42850.173657407402</v>
      </c>
      <c r="C763">
        <v>18937</v>
      </c>
      <c r="D763" t="s">
        <v>5269</v>
      </c>
    </row>
    <row r="764" spans="1:4">
      <c r="A764" t="s">
        <v>332</v>
      </c>
      <c r="B764" s="15">
        <v>42850.173657407402</v>
      </c>
      <c r="C764">
        <v>7484</v>
      </c>
      <c r="D764" t="s">
        <v>5269</v>
      </c>
    </row>
    <row r="765" spans="1:4">
      <c r="A765" t="s">
        <v>338</v>
      </c>
      <c r="B765" s="15">
        <v>42850.173657407402</v>
      </c>
      <c r="C765">
        <v>16953</v>
      </c>
      <c r="D765" t="s">
        <v>5269</v>
      </c>
    </row>
    <row r="766" spans="1:4">
      <c r="A766" t="s">
        <v>352</v>
      </c>
      <c r="B766" s="15">
        <v>42850.173657407402</v>
      </c>
      <c r="C766">
        <v>13618</v>
      </c>
      <c r="D766" t="s">
        <v>5269</v>
      </c>
    </row>
    <row r="767" spans="1:4">
      <c r="A767" t="s">
        <v>340</v>
      </c>
      <c r="B767" s="15">
        <v>42850.173657407402</v>
      </c>
      <c r="C767">
        <v>16985</v>
      </c>
      <c r="D767" t="s">
        <v>5269</v>
      </c>
    </row>
    <row r="768" spans="1:4">
      <c r="A768" t="s">
        <v>341</v>
      </c>
      <c r="B768" s="15">
        <v>42850.173657407402</v>
      </c>
      <c r="C768">
        <v>11500</v>
      </c>
      <c r="D768" t="s">
        <v>5269</v>
      </c>
    </row>
    <row r="769" spans="1:4">
      <c r="A769" t="s">
        <v>334</v>
      </c>
      <c r="B769" s="15">
        <v>42850.173657407402</v>
      </c>
      <c r="C769">
        <v>10516</v>
      </c>
      <c r="D769" t="s">
        <v>5269</v>
      </c>
    </row>
    <row r="770" spans="1:4">
      <c r="A770" t="s">
        <v>348</v>
      </c>
      <c r="B770" s="15">
        <v>42850.173657407402</v>
      </c>
      <c r="C770">
        <v>21794</v>
      </c>
      <c r="D770" t="s">
        <v>5269</v>
      </c>
    </row>
    <row r="771" spans="1:4">
      <c r="A771" t="s">
        <v>333</v>
      </c>
      <c r="B771" s="15">
        <v>42850.173657407402</v>
      </c>
      <c r="C771">
        <v>8913</v>
      </c>
      <c r="D771" t="s">
        <v>5269</v>
      </c>
    </row>
    <row r="772" spans="1:4">
      <c r="A772" t="s">
        <v>329</v>
      </c>
      <c r="B772" s="15">
        <v>42850.173657407402</v>
      </c>
      <c r="C772">
        <v>11322</v>
      </c>
      <c r="D772" t="s">
        <v>5269</v>
      </c>
    </row>
    <row r="773" spans="1:4">
      <c r="A773" t="s">
        <v>343</v>
      </c>
      <c r="B773" s="15">
        <v>42850.173657407402</v>
      </c>
      <c r="C773">
        <v>23324</v>
      </c>
      <c r="D773" t="s">
        <v>5269</v>
      </c>
    </row>
    <row r="774" spans="1:4">
      <c r="A774" t="s">
        <v>349</v>
      </c>
      <c r="B774" s="15">
        <v>42850.173657407402</v>
      </c>
      <c r="C774">
        <v>16124</v>
      </c>
      <c r="D774" t="s">
        <v>5269</v>
      </c>
    </row>
    <row r="775" spans="1:4">
      <c r="A775" t="s">
        <v>342</v>
      </c>
      <c r="B775" s="15">
        <v>42850.173657407402</v>
      </c>
      <c r="C775">
        <v>10455</v>
      </c>
      <c r="D775" t="s">
        <v>5269</v>
      </c>
    </row>
    <row r="776" spans="1:4">
      <c r="A776" t="s">
        <v>335</v>
      </c>
      <c r="B776" s="15">
        <v>42850.173657407402</v>
      </c>
      <c r="C776">
        <v>16915</v>
      </c>
      <c r="D776" t="s">
        <v>5269</v>
      </c>
    </row>
    <row r="777" spans="1:4">
      <c r="A777" t="s">
        <v>337</v>
      </c>
      <c r="B777" s="15">
        <v>42850.173657407402</v>
      </c>
      <c r="C777">
        <v>33855</v>
      </c>
      <c r="D777" t="s">
        <v>5269</v>
      </c>
    </row>
    <row r="778" spans="1:4">
      <c r="A778" t="s">
        <v>331</v>
      </c>
      <c r="B778" s="15">
        <v>42850.173657407402</v>
      </c>
      <c r="C778">
        <v>29929</v>
      </c>
      <c r="D778" t="s">
        <v>5269</v>
      </c>
    </row>
    <row r="779" spans="1:4">
      <c r="A779" t="s">
        <v>330</v>
      </c>
      <c r="B779" s="15">
        <v>42850.173657407402</v>
      </c>
      <c r="C779">
        <v>23992</v>
      </c>
      <c r="D779" t="s">
        <v>5269</v>
      </c>
    </row>
    <row r="780" spans="1:4">
      <c r="A780" t="s">
        <v>344</v>
      </c>
      <c r="B780" s="15">
        <v>42850.173657407402</v>
      </c>
      <c r="C780">
        <v>14109</v>
      </c>
      <c r="D780" t="s">
        <v>5269</v>
      </c>
    </row>
    <row r="781" spans="1:4">
      <c r="A781" t="s">
        <v>351</v>
      </c>
      <c r="B781" s="15">
        <v>42850.173657407402</v>
      </c>
      <c r="C781">
        <v>21968</v>
      </c>
      <c r="D781" t="s">
        <v>5269</v>
      </c>
    </row>
    <row r="782" spans="1:4">
      <c r="A782" t="s">
        <v>652</v>
      </c>
      <c r="B782" s="15">
        <v>42850.173657407402</v>
      </c>
      <c r="C782">
        <v>42379</v>
      </c>
      <c r="D782" t="s">
        <v>5269</v>
      </c>
    </row>
    <row r="783" spans="1:4">
      <c r="A783" t="s">
        <v>651</v>
      </c>
      <c r="B783" s="15">
        <v>42850.173657407402</v>
      </c>
      <c r="C783">
        <v>32046</v>
      </c>
      <c r="D783" t="s">
        <v>5269</v>
      </c>
    </row>
    <row r="784" spans="1:4">
      <c r="A784" t="s">
        <v>648</v>
      </c>
      <c r="B784" s="15">
        <v>42850.173657407402</v>
      </c>
      <c r="C784">
        <v>52867</v>
      </c>
      <c r="D784" t="s">
        <v>5269</v>
      </c>
    </row>
    <row r="785" spans="1:4">
      <c r="A785" t="s">
        <v>650</v>
      </c>
      <c r="B785" s="15">
        <v>42850.173657407402</v>
      </c>
      <c r="C785">
        <v>74916</v>
      </c>
      <c r="D785" t="s">
        <v>5269</v>
      </c>
    </row>
    <row r="786" spans="1:4">
      <c r="A786" t="s">
        <v>649</v>
      </c>
      <c r="B786" s="15">
        <v>42850.173657407402</v>
      </c>
      <c r="C786">
        <v>40230</v>
      </c>
      <c r="D786" t="s">
        <v>5269</v>
      </c>
    </row>
    <row r="787" spans="1:4">
      <c r="A787" t="s">
        <v>653</v>
      </c>
      <c r="B787" s="15">
        <v>42850.173657407402</v>
      </c>
      <c r="C787">
        <v>13628</v>
      </c>
      <c r="D787" t="s">
        <v>5269</v>
      </c>
    </row>
    <row r="788" spans="1:4">
      <c r="A788" t="s">
        <v>3644</v>
      </c>
      <c r="B788" s="15">
        <v>42850.173657407402</v>
      </c>
      <c r="C788">
        <v>54278</v>
      </c>
      <c r="D788" t="s">
        <v>5269</v>
      </c>
    </row>
    <row r="789" spans="1:4">
      <c r="A789" t="s">
        <v>4496</v>
      </c>
      <c r="B789" s="15">
        <v>42850.173657407402</v>
      </c>
      <c r="C789">
        <v>47044</v>
      </c>
      <c r="D789" t="s">
        <v>5269</v>
      </c>
    </row>
    <row r="790" spans="1:4">
      <c r="A790" t="s">
        <v>1256</v>
      </c>
      <c r="B790" s="15">
        <v>42850.173657407402</v>
      </c>
      <c r="C790">
        <v>9478</v>
      </c>
      <c r="D790" t="s">
        <v>5269</v>
      </c>
    </row>
    <row r="791" spans="1:4">
      <c r="A791" t="s">
        <v>579</v>
      </c>
      <c r="B791" s="15">
        <v>42850.173657407402</v>
      </c>
      <c r="C791">
        <v>17497</v>
      </c>
      <c r="D791" t="s">
        <v>5269</v>
      </c>
    </row>
    <row r="792" spans="1:4">
      <c r="A792" t="s">
        <v>314</v>
      </c>
      <c r="B792" s="15">
        <v>42850.173657407402</v>
      </c>
      <c r="C792">
        <v>43009</v>
      </c>
      <c r="D792" t="s">
        <v>5269</v>
      </c>
    </row>
    <row r="793" spans="1:4">
      <c r="A793" t="s">
        <v>28</v>
      </c>
      <c r="B793" s="15">
        <v>42850.173657407402</v>
      </c>
      <c r="C793">
        <v>22323</v>
      </c>
      <c r="D793" t="s">
        <v>5269</v>
      </c>
    </row>
    <row r="794" spans="1:4">
      <c r="A794" t="s">
        <v>750</v>
      </c>
      <c r="B794" s="15">
        <v>42850.173657407402</v>
      </c>
      <c r="C794">
        <v>41715</v>
      </c>
      <c r="D794" t="s">
        <v>5269</v>
      </c>
    </row>
    <row r="795" spans="1:4">
      <c r="A795" t="s">
        <v>328</v>
      </c>
      <c r="B795" s="15">
        <v>42850.173657407402</v>
      </c>
      <c r="C795">
        <v>18857</v>
      </c>
      <c r="D795" t="s">
        <v>5269</v>
      </c>
    </row>
    <row r="796" spans="1:4">
      <c r="A796" t="s">
        <v>315</v>
      </c>
      <c r="B796" s="15">
        <v>42850.173657407402</v>
      </c>
      <c r="C796">
        <v>5211</v>
      </c>
      <c r="D796" t="s">
        <v>5269</v>
      </c>
    </row>
    <row r="797" spans="1:4">
      <c r="A797" t="s">
        <v>1815</v>
      </c>
      <c r="B797" s="15">
        <v>42850.173657407402</v>
      </c>
      <c r="C797">
        <v>18772</v>
      </c>
      <c r="D797" t="s">
        <v>5269</v>
      </c>
    </row>
    <row r="798" spans="1:4">
      <c r="A798" t="s">
        <v>316</v>
      </c>
      <c r="B798" s="15">
        <v>42850.173657407402</v>
      </c>
      <c r="C798">
        <v>7596</v>
      </c>
      <c r="D798" t="s">
        <v>5269</v>
      </c>
    </row>
    <row r="799" spans="1:4">
      <c r="A799" t="s">
        <v>3609</v>
      </c>
      <c r="B799" s="15">
        <v>42850.173657407402</v>
      </c>
      <c r="C799">
        <v>19085</v>
      </c>
      <c r="D799" t="s">
        <v>5269</v>
      </c>
    </row>
    <row r="800" spans="1:4">
      <c r="A800" t="s">
        <v>532</v>
      </c>
      <c r="B800" s="15">
        <v>42850.173657407402</v>
      </c>
      <c r="C800">
        <v>24313</v>
      </c>
      <c r="D800" t="s">
        <v>5269</v>
      </c>
    </row>
    <row r="801" spans="1:4">
      <c r="A801" t="s">
        <v>29</v>
      </c>
      <c r="B801" s="15">
        <v>42850.173657407402</v>
      </c>
      <c r="C801">
        <v>5394</v>
      </c>
      <c r="D801" t="s">
        <v>5269</v>
      </c>
    </row>
    <row r="802" spans="1:4">
      <c r="A802" t="s">
        <v>760</v>
      </c>
      <c r="B802" s="15">
        <v>42850.173657407402</v>
      </c>
      <c r="C802">
        <v>3276</v>
      </c>
      <c r="D802" t="s">
        <v>5269</v>
      </c>
    </row>
    <row r="803" spans="1:4">
      <c r="A803" t="s">
        <v>766</v>
      </c>
      <c r="B803" s="15">
        <v>42850.173657407402</v>
      </c>
      <c r="C803">
        <v>18017</v>
      </c>
      <c r="D803" t="s">
        <v>5269</v>
      </c>
    </row>
    <row r="804" spans="1:4">
      <c r="A804" t="s">
        <v>762</v>
      </c>
      <c r="B804" s="15">
        <v>42850.173657407402</v>
      </c>
      <c r="C804">
        <v>1530</v>
      </c>
      <c r="D804" t="s">
        <v>5269</v>
      </c>
    </row>
    <row r="805" spans="1:4">
      <c r="A805" t="s">
        <v>368</v>
      </c>
      <c r="B805" s="15">
        <v>42850.173657407402</v>
      </c>
      <c r="C805">
        <v>28903</v>
      </c>
      <c r="D805" t="s">
        <v>5269</v>
      </c>
    </row>
    <row r="806" spans="1:4">
      <c r="A806" t="s">
        <v>772</v>
      </c>
      <c r="B806" s="15">
        <v>42850.173657407402</v>
      </c>
      <c r="C806">
        <v>49127</v>
      </c>
      <c r="D806" t="s">
        <v>5269</v>
      </c>
    </row>
    <row r="807" spans="1:4">
      <c r="A807" t="s">
        <v>770</v>
      </c>
      <c r="B807" s="15">
        <v>42850.173657407402</v>
      </c>
      <c r="C807">
        <v>28559</v>
      </c>
      <c r="D807" t="s">
        <v>5269</v>
      </c>
    </row>
    <row r="808" spans="1:4">
      <c r="A808" t="s">
        <v>5302</v>
      </c>
      <c r="B808" s="15">
        <v>42850.173657407402</v>
      </c>
      <c r="C808">
        <v>17052</v>
      </c>
      <c r="D808" t="s">
        <v>5269</v>
      </c>
    </row>
    <row r="809" spans="1:4">
      <c r="A809" t="s">
        <v>757</v>
      </c>
      <c r="B809" s="15">
        <v>42850.173657407402</v>
      </c>
      <c r="C809">
        <v>33232</v>
      </c>
      <c r="D809" t="s">
        <v>5269</v>
      </c>
    </row>
    <row r="810" spans="1:4">
      <c r="A810" t="s">
        <v>1236</v>
      </c>
      <c r="B810" s="15">
        <v>42850.173657407402</v>
      </c>
      <c r="C810">
        <v>14814</v>
      </c>
      <c r="D810" t="s">
        <v>5269</v>
      </c>
    </row>
    <row r="811" spans="1:4">
      <c r="A811" t="s">
        <v>736</v>
      </c>
      <c r="B811" s="15">
        <v>42850.173657407402</v>
      </c>
      <c r="C811">
        <v>46457</v>
      </c>
      <c r="D811" t="s">
        <v>5269</v>
      </c>
    </row>
    <row r="812" spans="1:4">
      <c r="A812" t="s">
        <v>1228</v>
      </c>
      <c r="B812" s="15">
        <v>42850.173657407402</v>
      </c>
      <c r="C812">
        <v>207639</v>
      </c>
      <c r="D812" t="s">
        <v>5269</v>
      </c>
    </row>
    <row r="813" spans="1:4">
      <c r="A813" t="s">
        <v>1258</v>
      </c>
      <c r="B813" s="15">
        <v>42850.173657407402</v>
      </c>
      <c r="C813">
        <v>5520</v>
      </c>
      <c r="D813" t="s">
        <v>5269</v>
      </c>
    </row>
    <row r="814" spans="1:4">
      <c r="A814" t="s">
        <v>1612</v>
      </c>
      <c r="B814" s="15">
        <v>42850.173657407402</v>
      </c>
      <c r="C814">
        <v>16349</v>
      </c>
      <c r="D814" t="s">
        <v>5269</v>
      </c>
    </row>
    <row r="815" spans="1:4">
      <c r="A815" t="s">
        <v>2245</v>
      </c>
      <c r="B815" s="15">
        <v>42850.173657407402</v>
      </c>
      <c r="C815">
        <v>4429</v>
      </c>
      <c r="D815" t="s">
        <v>5269</v>
      </c>
    </row>
    <row r="816" spans="1:4">
      <c r="A816" t="s">
        <v>1614</v>
      </c>
      <c r="B816" s="15">
        <v>42850.173657407402</v>
      </c>
      <c r="C816">
        <v>8644</v>
      </c>
      <c r="D816" t="s">
        <v>5269</v>
      </c>
    </row>
    <row r="817" spans="1:4">
      <c r="A817" t="s">
        <v>1881</v>
      </c>
      <c r="B817" s="15">
        <v>42850.173657407402</v>
      </c>
      <c r="C817">
        <v>167237</v>
      </c>
      <c r="D817" t="s">
        <v>5269</v>
      </c>
    </row>
    <row r="818" spans="1:4">
      <c r="A818" t="s">
        <v>2217</v>
      </c>
      <c r="B818" s="15">
        <v>42850.173657407402</v>
      </c>
      <c r="C818">
        <v>35148</v>
      </c>
      <c r="D818" t="s">
        <v>5269</v>
      </c>
    </row>
    <row r="819" spans="1:4">
      <c r="A819" t="s">
        <v>3046</v>
      </c>
      <c r="B819" s="15">
        <v>42850.173657407402</v>
      </c>
      <c r="C819">
        <v>19907</v>
      </c>
      <c r="D819" t="s">
        <v>5269</v>
      </c>
    </row>
    <row r="820" spans="1:4">
      <c r="A820" t="s">
        <v>2303</v>
      </c>
      <c r="B820" s="15">
        <v>42850.173657407402</v>
      </c>
      <c r="C820">
        <v>17496</v>
      </c>
      <c r="D820" t="s">
        <v>5269</v>
      </c>
    </row>
    <row r="821" spans="1:4">
      <c r="A821" t="s">
        <v>2429</v>
      </c>
      <c r="B821" s="15">
        <v>42850.173657407402</v>
      </c>
      <c r="C821">
        <v>44816</v>
      </c>
      <c r="D821" t="s">
        <v>5269</v>
      </c>
    </row>
    <row r="822" spans="1:4">
      <c r="A822" t="s">
        <v>2974</v>
      </c>
      <c r="B822" s="15">
        <v>42850.173657407402</v>
      </c>
      <c r="C822">
        <v>42850</v>
      </c>
      <c r="D822" t="s">
        <v>5269</v>
      </c>
    </row>
    <row r="823" spans="1:4">
      <c r="A823" t="s">
        <v>3154</v>
      </c>
      <c r="B823" s="15">
        <v>42850.173657407402</v>
      </c>
      <c r="C823">
        <v>82860</v>
      </c>
      <c r="D823" t="s">
        <v>5269</v>
      </c>
    </row>
    <row r="824" spans="1:4">
      <c r="A824" t="s">
        <v>2439</v>
      </c>
      <c r="B824" s="15">
        <v>42850.173657407402</v>
      </c>
      <c r="C824">
        <v>88047</v>
      </c>
      <c r="D824" t="s">
        <v>5269</v>
      </c>
    </row>
    <row r="825" spans="1:4">
      <c r="A825" t="s">
        <v>2323</v>
      </c>
      <c r="B825" s="15">
        <v>42850.173657407402</v>
      </c>
      <c r="C825">
        <v>11518</v>
      </c>
      <c r="D825" t="s">
        <v>5269</v>
      </c>
    </row>
    <row r="826" spans="1:4">
      <c r="A826" t="s">
        <v>2423</v>
      </c>
      <c r="B826" s="15">
        <v>42850.173657407402</v>
      </c>
      <c r="C826">
        <v>96609</v>
      </c>
      <c r="D826" t="s">
        <v>5269</v>
      </c>
    </row>
    <row r="827" spans="1:4">
      <c r="A827" t="s">
        <v>2622</v>
      </c>
      <c r="B827" s="15">
        <v>42850.173657407402</v>
      </c>
      <c r="C827">
        <v>58799</v>
      </c>
      <c r="D827" t="s">
        <v>5269</v>
      </c>
    </row>
    <row r="828" spans="1:4">
      <c r="A828" t="s">
        <v>4627</v>
      </c>
      <c r="B828" s="15">
        <v>42850.173657407402</v>
      </c>
      <c r="C828">
        <v>68661</v>
      </c>
      <c r="D828" t="s">
        <v>5269</v>
      </c>
    </row>
    <row r="829" spans="1:4">
      <c r="A829" t="s">
        <v>2432</v>
      </c>
      <c r="B829" s="15">
        <v>42850.173657407402</v>
      </c>
      <c r="C829">
        <v>56273</v>
      </c>
      <c r="D829" t="s">
        <v>5269</v>
      </c>
    </row>
    <row r="830" spans="1:4">
      <c r="A830" t="s">
        <v>2919</v>
      </c>
      <c r="B830" s="15">
        <v>42850.173657407402</v>
      </c>
      <c r="C830">
        <v>2790</v>
      </c>
      <c r="D830" t="s">
        <v>5269</v>
      </c>
    </row>
    <row r="831" spans="1:4">
      <c r="A831" t="s">
        <v>2431</v>
      </c>
      <c r="B831" s="15">
        <v>42850.173657407402</v>
      </c>
      <c r="C831">
        <v>46641</v>
      </c>
      <c r="D831" t="s">
        <v>5269</v>
      </c>
    </row>
    <row r="832" spans="1:4">
      <c r="A832" t="s">
        <v>2972</v>
      </c>
      <c r="B832" s="15">
        <v>42850.173657407402</v>
      </c>
      <c r="C832">
        <v>114581</v>
      </c>
      <c r="D832" t="s">
        <v>5269</v>
      </c>
    </row>
    <row r="833" spans="1:4">
      <c r="A833" t="s">
        <v>3028</v>
      </c>
      <c r="B833" s="15">
        <v>42850.173657407402</v>
      </c>
      <c r="C833">
        <v>131219</v>
      </c>
      <c r="D833" t="s">
        <v>5269</v>
      </c>
    </row>
    <row r="834" spans="1:4">
      <c r="A834" t="s">
        <v>2921</v>
      </c>
      <c r="B834" s="15">
        <v>42850.173657407402</v>
      </c>
      <c r="C834">
        <v>18855</v>
      </c>
      <c r="D834" t="s">
        <v>5269</v>
      </c>
    </row>
    <row r="835" spans="1:4">
      <c r="A835" t="s">
        <v>2975</v>
      </c>
      <c r="B835" s="15">
        <v>42850.173657407402</v>
      </c>
      <c r="C835">
        <v>18613</v>
      </c>
      <c r="D835" t="s">
        <v>5269</v>
      </c>
    </row>
    <row r="836" spans="1:4">
      <c r="A836" t="s">
        <v>2924</v>
      </c>
      <c r="B836" s="15">
        <v>42850.173657407402</v>
      </c>
      <c r="C836">
        <v>58626</v>
      </c>
      <c r="D836" t="s">
        <v>5269</v>
      </c>
    </row>
    <row r="837" spans="1:4">
      <c r="A837" t="s">
        <v>2973</v>
      </c>
      <c r="B837" s="15">
        <v>42850.173657407402</v>
      </c>
      <c r="C837">
        <v>137300</v>
      </c>
      <c r="D837" t="s">
        <v>5269</v>
      </c>
    </row>
    <row r="838" spans="1:4">
      <c r="A838" t="s">
        <v>3161</v>
      </c>
      <c r="B838" s="15">
        <v>42850.173657407402</v>
      </c>
      <c r="C838">
        <v>35859</v>
      </c>
      <c r="D838" t="s">
        <v>5269</v>
      </c>
    </row>
    <row r="839" spans="1:4">
      <c r="A839" t="s">
        <v>3030</v>
      </c>
      <c r="B839" s="15">
        <v>42850.173657407402</v>
      </c>
      <c r="C839">
        <v>160831</v>
      </c>
      <c r="D839" t="s">
        <v>5269</v>
      </c>
    </row>
    <row r="840" spans="1:4">
      <c r="A840" t="s">
        <v>3073</v>
      </c>
      <c r="B840" s="15">
        <v>42850.173657407402</v>
      </c>
      <c r="C840">
        <v>6783</v>
      </c>
      <c r="D840" t="s">
        <v>5269</v>
      </c>
    </row>
    <row r="841" spans="1:4">
      <c r="A841" t="s">
        <v>3268</v>
      </c>
      <c r="B841" s="15">
        <v>42850.173657407402</v>
      </c>
      <c r="C841">
        <v>5526</v>
      </c>
      <c r="D841" t="s">
        <v>5269</v>
      </c>
    </row>
    <row r="842" spans="1:4">
      <c r="A842" t="s">
        <v>5391</v>
      </c>
      <c r="B842" s="15">
        <v>42850.173657407402</v>
      </c>
      <c r="C842">
        <v>50031</v>
      </c>
      <c r="D842" t="s">
        <v>5269</v>
      </c>
    </row>
    <row r="843" spans="1:4">
      <c r="A843" t="s">
        <v>3026</v>
      </c>
      <c r="B843" s="15">
        <v>42850.173657407402</v>
      </c>
      <c r="C843">
        <v>113507</v>
      </c>
      <c r="D843" t="s">
        <v>5269</v>
      </c>
    </row>
    <row r="844" spans="1:4">
      <c r="A844" t="s">
        <v>3265</v>
      </c>
      <c r="B844" s="15">
        <v>42850.173657407402</v>
      </c>
      <c r="C844">
        <v>4602</v>
      </c>
      <c r="D844" t="s">
        <v>5269</v>
      </c>
    </row>
    <row r="845" spans="1:4">
      <c r="A845" t="s">
        <v>4628</v>
      </c>
      <c r="B845" s="15">
        <v>42850.173657407402</v>
      </c>
      <c r="C845">
        <v>1862</v>
      </c>
      <c r="D845" t="s">
        <v>5269</v>
      </c>
    </row>
    <row r="846" spans="1:4">
      <c r="A846" t="s">
        <v>5303</v>
      </c>
      <c r="B846" s="15">
        <v>42850.173657407402</v>
      </c>
      <c r="C846">
        <v>157664</v>
      </c>
      <c r="D846" t="s">
        <v>5269</v>
      </c>
    </row>
    <row r="847" spans="1:4">
      <c r="A847" t="s">
        <v>3641</v>
      </c>
      <c r="B847" s="15">
        <v>42850.173657407402</v>
      </c>
      <c r="C847">
        <v>17779</v>
      </c>
      <c r="D847" t="s">
        <v>5269</v>
      </c>
    </row>
    <row r="848" spans="1:4">
      <c r="A848" t="s">
        <v>3934</v>
      </c>
      <c r="B848" s="15">
        <v>42850.173657407402</v>
      </c>
      <c r="C848">
        <v>13287</v>
      </c>
      <c r="D848" t="s">
        <v>5269</v>
      </c>
    </row>
    <row r="849" spans="1:4">
      <c r="A849" t="s">
        <v>3876</v>
      </c>
      <c r="B849" s="15">
        <v>42850.173657407402</v>
      </c>
      <c r="C849">
        <v>25012</v>
      </c>
      <c r="D849" t="s">
        <v>5269</v>
      </c>
    </row>
    <row r="850" spans="1:4">
      <c r="A850" t="s">
        <v>3933</v>
      </c>
      <c r="B850" s="15">
        <v>42850.173657407402</v>
      </c>
      <c r="C850">
        <v>99403</v>
      </c>
      <c r="D850" t="s">
        <v>5269</v>
      </c>
    </row>
    <row r="851" spans="1:4">
      <c r="A851" t="s">
        <v>3877</v>
      </c>
      <c r="B851" s="15">
        <v>42850.173657407402</v>
      </c>
      <c r="C851">
        <v>76769</v>
      </c>
      <c r="D851" t="s">
        <v>5269</v>
      </c>
    </row>
    <row r="852" spans="1:4">
      <c r="A852" t="s">
        <v>3267</v>
      </c>
      <c r="B852" s="15">
        <v>42850.173657407402</v>
      </c>
      <c r="C852">
        <v>51635</v>
      </c>
      <c r="D852" t="s">
        <v>5269</v>
      </c>
    </row>
    <row r="853" spans="1:4">
      <c r="A853" t="s">
        <v>4117</v>
      </c>
      <c r="B853" s="15">
        <v>42850.173657407402</v>
      </c>
      <c r="C853">
        <v>82517</v>
      </c>
      <c r="D853" t="s">
        <v>5269</v>
      </c>
    </row>
    <row r="854" spans="1:4">
      <c r="A854" t="s">
        <v>4127</v>
      </c>
      <c r="B854" s="15">
        <v>42850.173657407402</v>
      </c>
      <c r="C854">
        <v>7031</v>
      </c>
      <c r="D854" t="s">
        <v>5269</v>
      </c>
    </row>
    <row r="855" spans="1:4">
      <c r="A855" t="s">
        <v>3999</v>
      </c>
      <c r="B855" s="15">
        <v>42850.173657407402</v>
      </c>
      <c r="C855">
        <v>10534</v>
      </c>
      <c r="D855" t="s">
        <v>5269</v>
      </c>
    </row>
    <row r="856" spans="1:4">
      <c r="A856" t="s">
        <v>4171</v>
      </c>
      <c r="B856" s="15">
        <v>42850.173657407402</v>
      </c>
      <c r="C856">
        <v>34693</v>
      </c>
      <c r="D856" t="s">
        <v>5269</v>
      </c>
    </row>
    <row r="857" spans="1:4">
      <c r="A857" t="s">
        <v>3998</v>
      </c>
      <c r="B857" s="15">
        <v>42850.173657407402</v>
      </c>
      <c r="C857">
        <v>12489</v>
      </c>
      <c r="D857" t="s">
        <v>5269</v>
      </c>
    </row>
    <row r="858" spans="1:4">
      <c r="A858" t="s">
        <v>4111</v>
      </c>
      <c r="B858" s="15">
        <v>42850.173657407402</v>
      </c>
      <c r="C858">
        <v>50239</v>
      </c>
      <c r="D858" t="s">
        <v>5269</v>
      </c>
    </row>
    <row r="859" spans="1:4">
      <c r="A859" t="s">
        <v>4988</v>
      </c>
      <c r="B859" s="15">
        <v>42850.173657407402</v>
      </c>
      <c r="C859">
        <v>6092</v>
      </c>
      <c r="D859" t="s">
        <v>5269</v>
      </c>
    </row>
    <row r="860" spans="1:4">
      <c r="A860" t="s">
        <v>4480</v>
      </c>
      <c r="B860" s="15">
        <v>42850.173657407402</v>
      </c>
      <c r="C860">
        <v>3877</v>
      </c>
      <c r="D860" t="s">
        <v>5269</v>
      </c>
    </row>
    <row r="861" spans="1:4">
      <c r="A861" t="s">
        <v>4518</v>
      </c>
      <c r="B861" s="15">
        <v>42850.173657407402</v>
      </c>
      <c r="C861">
        <v>13319</v>
      </c>
      <c r="D861" t="s">
        <v>5269</v>
      </c>
    </row>
    <row r="862" spans="1:4">
      <c r="A862" t="s">
        <v>4597</v>
      </c>
      <c r="B862" s="15">
        <v>42850.173657407402</v>
      </c>
      <c r="C862">
        <v>20940</v>
      </c>
      <c r="D862" t="s">
        <v>5269</v>
      </c>
    </row>
    <row r="863" spans="1:4">
      <c r="A863" t="s">
        <v>4851</v>
      </c>
      <c r="B863" s="15">
        <v>42850.173657407402</v>
      </c>
      <c r="C863">
        <v>2585</v>
      </c>
      <c r="D863" t="s">
        <v>5269</v>
      </c>
    </row>
    <row r="864" spans="1:4">
      <c r="A864" t="s">
        <v>5197</v>
      </c>
      <c r="B864" s="15">
        <v>42850.173657407402</v>
      </c>
      <c r="C864">
        <v>3621</v>
      </c>
      <c r="D864" t="s">
        <v>5269</v>
      </c>
    </row>
    <row r="865" spans="1:4">
      <c r="A865" t="s">
        <v>4586</v>
      </c>
      <c r="B865" s="15">
        <v>42850.173657407402</v>
      </c>
      <c r="C865">
        <v>16101</v>
      </c>
      <c r="D865" t="s">
        <v>5269</v>
      </c>
    </row>
    <row r="866" spans="1:4">
      <c r="A866" t="s">
        <v>5263</v>
      </c>
      <c r="B866" s="15">
        <v>42850.173657407402</v>
      </c>
      <c r="C866">
        <v>14475</v>
      </c>
      <c r="D866" t="s">
        <v>5269</v>
      </c>
    </row>
    <row r="867" spans="1:4">
      <c r="A867" t="s">
        <v>4519</v>
      </c>
      <c r="B867" s="15">
        <v>42850.173657407402</v>
      </c>
      <c r="C867">
        <v>4946</v>
      </c>
      <c r="D867" t="s">
        <v>5269</v>
      </c>
    </row>
    <row r="868" spans="1:4">
      <c r="A868" t="s">
        <v>4520</v>
      </c>
      <c r="B868" s="15">
        <v>42850.173657407402</v>
      </c>
      <c r="C868">
        <v>2320</v>
      </c>
      <c r="D868" t="s">
        <v>5269</v>
      </c>
    </row>
    <row r="869" spans="1:4">
      <c r="A869" t="s">
        <v>4812</v>
      </c>
      <c r="B869" s="15">
        <v>42850.173657407402</v>
      </c>
      <c r="C869">
        <v>8495</v>
      </c>
      <c r="D869" t="s">
        <v>5269</v>
      </c>
    </row>
    <row r="870" spans="1:4">
      <c r="A870" t="s">
        <v>4989</v>
      </c>
      <c r="B870" s="15">
        <v>42850.173657407402</v>
      </c>
      <c r="C870">
        <v>4016</v>
      </c>
      <c r="D870" t="s">
        <v>5269</v>
      </c>
    </row>
    <row r="871" spans="1:4">
      <c r="A871" t="s">
        <v>5266</v>
      </c>
      <c r="B871" s="15">
        <v>42850.173657407402</v>
      </c>
      <c r="C871">
        <v>8501</v>
      </c>
      <c r="D871" t="s">
        <v>5269</v>
      </c>
    </row>
    <row r="872" spans="1:4">
      <c r="A872" t="s">
        <v>5337</v>
      </c>
      <c r="B872" s="15">
        <v>42850.173657407402</v>
      </c>
      <c r="C872">
        <v>603</v>
      </c>
      <c r="D872" t="s">
        <v>5269</v>
      </c>
    </row>
    <row r="873" spans="1:4">
      <c r="A873" t="s">
        <v>5591</v>
      </c>
      <c r="B873" s="15">
        <v>42850.173657407402</v>
      </c>
      <c r="C873">
        <v>24899</v>
      </c>
      <c r="D873" t="s">
        <v>5269</v>
      </c>
    </row>
    <row r="874" spans="1:4">
      <c r="A874" t="s">
        <v>6761</v>
      </c>
      <c r="B874" s="15">
        <v>42850.173657407402</v>
      </c>
      <c r="C874">
        <v>5</v>
      </c>
      <c r="D874" t="s">
        <v>5269</v>
      </c>
    </row>
    <row r="875" spans="1:4">
      <c r="A875" t="s">
        <v>6750</v>
      </c>
      <c r="B875" s="15">
        <v>42850.173657407402</v>
      </c>
      <c r="C875">
        <v>2282</v>
      </c>
      <c r="D875" t="s">
        <v>5269</v>
      </c>
    </row>
    <row r="876" spans="1:4">
      <c r="A876" t="s">
        <v>6787</v>
      </c>
      <c r="B876" s="15">
        <v>42850.173657407402</v>
      </c>
      <c r="C876">
        <v>32</v>
      </c>
      <c r="D876" t="s">
        <v>5269</v>
      </c>
    </row>
    <row r="877" spans="1:4">
      <c r="A877" t="s">
        <v>5922</v>
      </c>
      <c r="B877" s="15">
        <v>42850.173657407402</v>
      </c>
      <c r="C877">
        <v>5540</v>
      </c>
      <c r="D877" t="s">
        <v>5269</v>
      </c>
    </row>
    <row r="878" spans="1:4">
      <c r="A878" t="s">
        <v>5790</v>
      </c>
      <c r="B878" s="15">
        <v>42850.173657407402</v>
      </c>
      <c r="C878">
        <v>1671</v>
      </c>
      <c r="D878" t="s">
        <v>5269</v>
      </c>
    </row>
    <row r="879" spans="1:4">
      <c r="A879" t="s">
        <v>5704</v>
      </c>
      <c r="B879" s="15">
        <v>42850.173657407402</v>
      </c>
      <c r="C879">
        <v>16103</v>
      </c>
      <c r="D879" t="s">
        <v>5269</v>
      </c>
    </row>
    <row r="880" spans="1:4">
      <c r="A880" t="s">
        <v>5594</v>
      </c>
      <c r="B880" s="15">
        <v>42850.173657407402</v>
      </c>
      <c r="C880">
        <v>17583</v>
      </c>
      <c r="D880" t="s">
        <v>5269</v>
      </c>
    </row>
    <row r="881" spans="1:4">
      <c r="A881" t="s">
        <v>5593</v>
      </c>
      <c r="B881" s="15">
        <v>42850.173657407402</v>
      </c>
      <c r="C881">
        <v>10514</v>
      </c>
      <c r="D881" t="s">
        <v>5269</v>
      </c>
    </row>
    <row r="882" spans="1:4">
      <c r="A882" t="s">
        <v>5590</v>
      </c>
      <c r="B882" s="15">
        <v>42850.173657407402</v>
      </c>
      <c r="C882">
        <v>33708</v>
      </c>
      <c r="D882" t="s">
        <v>5269</v>
      </c>
    </row>
    <row r="883" spans="1:4">
      <c r="A883" t="s">
        <v>2426</v>
      </c>
      <c r="B883" s="15">
        <v>42850.173657407402</v>
      </c>
      <c r="C883">
        <v>30873</v>
      </c>
      <c r="D883" t="s">
        <v>5269</v>
      </c>
    </row>
    <row r="884" spans="1:4">
      <c r="A884" t="s">
        <v>6605</v>
      </c>
      <c r="B884" s="15">
        <v>42850.173657407402</v>
      </c>
      <c r="C884">
        <v>23102</v>
      </c>
      <c r="D884" t="s">
        <v>5269</v>
      </c>
    </row>
    <row r="885" spans="1:4">
      <c r="A885" t="s">
        <v>6606</v>
      </c>
      <c r="B885" s="15">
        <v>42850.173657407402</v>
      </c>
      <c r="C885">
        <v>70580</v>
      </c>
      <c r="D885" t="s">
        <v>5269</v>
      </c>
    </row>
    <row r="886" spans="1:4">
      <c r="A886" t="s">
        <v>2291</v>
      </c>
      <c r="B886" s="15">
        <v>42850.173657407402</v>
      </c>
      <c r="C886">
        <v>284481</v>
      </c>
      <c r="D886" t="s">
        <v>5269</v>
      </c>
    </row>
    <row r="887" spans="1:4">
      <c r="A887" t="s">
        <v>2345</v>
      </c>
      <c r="B887" s="15">
        <v>42850.173657407402</v>
      </c>
      <c r="C887">
        <v>608203</v>
      </c>
      <c r="D887" t="s">
        <v>5269</v>
      </c>
    </row>
    <row r="888" spans="1:4">
      <c r="A888" t="s">
        <v>2321</v>
      </c>
      <c r="B888" s="15">
        <v>42850.173657407402</v>
      </c>
      <c r="C888">
        <v>132268</v>
      </c>
      <c r="D888" t="s">
        <v>5269</v>
      </c>
    </row>
    <row r="889" spans="1:4">
      <c r="A889" t="s">
        <v>2378</v>
      </c>
      <c r="B889" s="15">
        <v>42850.173657407402</v>
      </c>
      <c r="C889">
        <v>624274</v>
      </c>
      <c r="D889" t="s">
        <v>5269</v>
      </c>
    </row>
    <row r="890" spans="1:4">
      <c r="A890" t="s">
        <v>2327</v>
      </c>
      <c r="B890" s="15">
        <v>42850.173657407402</v>
      </c>
      <c r="C890">
        <v>32365</v>
      </c>
      <c r="D890" t="s">
        <v>5269</v>
      </c>
    </row>
    <row r="891" spans="1:4">
      <c r="A891" t="s">
        <v>6607</v>
      </c>
      <c r="B891" s="15">
        <v>42850.173657407402</v>
      </c>
      <c r="C891">
        <v>196838</v>
      </c>
      <c r="D891" t="s">
        <v>5269</v>
      </c>
    </row>
    <row r="892" spans="1:4">
      <c r="A892" t="s">
        <v>6608</v>
      </c>
      <c r="B892" s="15">
        <v>42850.173657407402</v>
      </c>
      <c r="C892">
        <v>57546</v>
      </c>
      <c r="D892" t="s">
        <v>5269</v>
      </c>
    </row>
    <row r="893" spans="1:4">
      <c r="A893" t="s">
        <v>2773</v>
      </c>
      <c r="B893" s="15">
        <v>42850.173657407402</v>
      </c>
      <c r="C893">
        <v>226821</v>
      </c>
      <c r="D893" t="s">
        <v>5269</v>
      </c>
    </row>
    <row r="894" spans="1:4">
      <c r="A894" t="s">
        <v>3336</v>
      </c>
      <c r="B894" s="15">
        <v>42850.173657407402</v>
      </c>
      <c r="C894">
        <v>284153</v>
      </c>
      <c r="D894" t="s">
        <v>5269</v>
      </c>
    </row>
    <row r="895" spans="1:4">
      <c r="A895" t="s">
        <v>2417</v>
      </c>
      <c r="B895" s="15">
        <v>42850.173657407402</v>
      </c>
      <c r="C895">
        <v>75567</v>
      </c>
      <c r="D895" t="s">
        <v>5269</v>
      </c>
    </row>
    <row r="896" spans="1:4">
      <c r="A896" t="s">
        <v>2789</v>
      </c>
      <c r="B896" s="15">
        <v>42850.173657407402</v>
      </c>
      <c r="C896">
        <v>194171</v>
      </c>
      <c r="D896" t="s">
        <v>5269</v>
      </c>
    </row>
    <row r="897" spans="1:4">
      <c r="A897" t="s">
        <v>6609</v>
      </c>
      <c r="B897" s="15">
        <v>42850.173657407402</v>
      </c>
      <c r="C897">
        <v>74769</v>
      </c>
      <c r="D897" t="s">
        <v>5269</v>
      </c>
    </row>
    <row r="898" spans="1:4">
      <c r="A898" t="s">
        <v>2577</v>
      </c>
      <c r="B898" s="15">
        <v>42850.173657407402</v>
      </c>
      <c r="C898">
        <v>3450</v>
      </c>
      <c r="D898" t="s">
        <v>5269</v>
      </c>
    </row>
    <row r="899" spans="1:4">
      <c r="A899" t="s">
        <v>2665</v>
      </c>
      <c r="B899" s="15">
        <v>42850.173657407402</v>
      </c>
      <c r="C899">
        <v>290629</v>
      </c>
      <c r="D899" t="s">
        <v>5269</v>
      </c>
    </row>
    <row r="900" spans="1:4">
      <c r="A900" t="s">
        <v>2737</v>
      </c>
      <c r="B900" s="15">
        <v>42850.173657407402</v>
      </c>
      <c r="C900">
        <v>162739</v>
      </c>
      <c r="D900" t="s">
        <v>5269</v>
      </c>
    </row>
    <row r="901" spans="1:4">
      <c r="A901" t="s">
        <v>2927</v>
      </c>
      <c r="B901" s="15">
        <v>42850.173657407402</v>
      </c>
      <c r="C901">
        <v>97384</v>
      </c>
      <c r="D901" t="s">
        <v>5269</v>
      </c>
    </row>
    <row r="902" spans="1:4">
      <c r="A902" t="s">
        <v>2903</v>
      </c>
      <c r="B902" s="15">
        <v>42850.173657407402</v>
      </c>
      <c r="C902">
        <v>311839</v>
      </c>
      <c r="D902" t="s">
        <v>5269</v>
      </c>
    </row>
    <row r="903" spans="1:4">
      <c r="A903" t="s">
        <v>3053</v>
      </c>
      <c r="B903" s="15">
        <v>42850.173657407402</v>
      </c>
      <c r="C903">
        <v>241373</v>
      </c>
      <c r="D903" t="s">
        <v>5269</v>
      </c>
    </row>
    <row r="904" spans="1:4">
      <c r="A904" t="s">
        <v>3157</v>
      </c>
      <c r="B904" s="15">
        <v>42850.173657407402</v>
      </c>
      <c r="C904">
        <v>243310</v>
      </c>
      <c r="D904" t="s">
        <v>5269</v>
      </c>
    </row>
    <row r="905" spans="1:4">
      <c r="A905" t="s">
        <v>3216</v>
      </c>
      <c r="B905" s="15">
        <v>42850.173657407402</v>
      </c>
      <c r="C905">
        <v>18223</v>
      </c>
      <c r="D905" t="s">
        <v>5269</v>
      </c>
    </row>
    <row r="906" spans="1:4">
      <c r="A906" t="s">
        <v>2989</v>
      </c>
      <c r="B906" s="15">
        <v>42850.173657407402</v>
      </c>
      <c r="C906">
        <v>179092</v>
      </c>
      <c r="D906" t="s">
        <v>5269</v>
      </c>
    </row>
    <row r="907" spans="1:4">
      <c r="A907" t="s">
        <v>2971</v>
      </c>
      <c r="B907" s="15">
        <v>42850.173657407402</v>
      </c>
      <c r="C907">
        <v>527069</v>
      </c>
      <c r="D907" t="s">
        <v>5269</v>
      </c>
    </row>
    <row r="908" spans="1:4">
      <c r="A908" t="s">
        <v>2915</v>
      </c>
      <c r="B908" s="15">
        <v>42850.173657407402</v>
      </c>
      <c r="C908">
        <v>563447</v>
      </c>
      <c r="D908" t="s">
        <v>5269</v>
      </c>
    </row>
    <row r="909" spans="1:4">
      <c r="A909" t="s">
        <v>3306</v>
      </c>
      <c r="B909" s="15">
        <v>42850.173657407402</v>
      </c>
      <c r="C909">
        <v>162692</v>
      </c>
      <c r="D909" t="s">
        <v>5269</v>
      </c>
    </row>
    <row r="910" spans="1:4">
      <c r="A910" t="s">
        <v>3225</v>
      </c>
      <c r="B910" s="15">
        <v>42850.173657407402</v>
      </c>
      <c r="C910">
        <v>247959</v>
      </c>
      <c r="D910" t="s">
        <v>5269</v>
      </c>
    </row>
    <row r="911" spans="1:4">
      <c r="A911" t="s">
        <v>3209</v>
      </c>
      <c r="B911" s="15">
        <v>42850.173657407402</v>
      </c>
      <c r="C911">
        <v>68076</v>
      </c>
      <c r="D911" t="s">
        <v>5269</v>
      </c>
    </row>
    <row r="912" spans="1:4">
      <c r="A912" t="s">
        <v>3277</v>
      </c>
      <c r="B912" s="15">
        <v>42850.173657407402</v>
      </c>
      <c r="C912">
        <v>53981</v>
      </c>
      <c r="D912" t="s">
        <v>5269</v>
      </c>
    </row>
    <row r="913" spans="1:4">
      <c r="A913" t="s">
        <v>3551</v>
      </c>
      <c r="B913" s="15">
        <v>42850.173657407402</v>
      </c>
      <c r="C913">
        <v>57600</v>
      </c>
      <c r="D913" t="s">
        <v>5269</v>
      </c>
    </row>
    <row r="914" spans="1:4">
      <c r="A914" t="s">
        <v>3554</v>
      </c>
      <c r="B914" s="15">
        <v>42850.173657407402</v>
      </c>
      <c r="C914">
        <v>126470</v>
      </c>
      <c r="D914" t="s">
        <v>5269</v>
      </c>
    </row>
    <row r="915" spans="1:4">
      <c r="A915" t="s">
        <v>3545</v>
      </c>
      <c r="B915" s="15">
        <v>42850.173657407402</v>
      </c>
      <c r="C915">
        <v>609140</v>
      </c>
      <c r="D915" t="s">
        <v>5269</v>
      </c>
    </row>
    <row r="916" spans="1:4">
      <c r="A916" t="s">
        <v>3396</v>
      </c>
      <c r="B916" s="15">
        <v>42850.173657407402</v>
      </c>
      <c r="C916">
        <v>196607</v>
      </c>
      <c r="D916" t="s">
        <v>5269</v>
      </c>
    </row>
    <row r="917" spans="1:4">
      <c r="A917" t="s">
        <v>3450</v>
      </c>
      <c r="B917" s="15">
        <v>42850.173657407402</v>
      </c>
      <c r="C917">
        <v>165445</v>
      </c>
      <c r="D917" t="s">
        <v>5269</v>
      </c>
    </row>
    <row r="918" spans="1:4">
      <c r="A918" t="s">
        <v>3431</v>
      </c>
      <c r="B918" s="15">
        <v>42850.173657407402</v>
      </c>
      <c r="C918">
        <v>112675</v>
      </c>
      <c r="D918" t="s">
        <v>5269</v>
      </c>
    </row>
    <row r="919" spans="1:4">
      <c r="A919" t="s">
        <v>4396</v>
      </c>
      <c r="B919" s="15">
        <v>42850.173657407402</v>
      </c>
      <c r="C919">
        <v>80371</v>
      </c>
      <c r="D919" t="s">
        <v>5269</v>
      </c>
    </row>
    <row r="920" spans="1:4">
      <c r="A920" t="s">
        <v>3366</v>
      </c>
      <c r="B920" s="15">
        <v>42850.173657407402</v>
      </c>
      <c r="C920">
        <v>90648</v>
      </c>
      <c r="D920" t="s">
        <v>5269</v>
      </c>
    </row>
    <row r="921" spans="1:4">
      <c r="A921" t="s">
        <v>3332</v>
      </c>
      <c r="B921" s="15">
        <v>42850.173657407402</v>
      </c>
      <c r="C921">
        <v>41788</v>
      </c>
      <c r="D921" t="s">
        <v>5269</v>
      </c>
    </row>
    <row r="922" spans="1:4">
      <c r="A922" t="s">
        <v>3344</v>
      </c>
      <c r="B922" s="15">
        <v>42850.173657407402</v>
      </c>
      <c r="C922">
        <v>110690</v>
      </c>
      <c r="D922" t="s">
        <v>5269</v>
      </c>
    </row>
    <row r="923" spans="1:4">
      <c r="A923" t="s">
        <v>3369</v>
      </c>
      <c r="B923" s="15">
        <v>42850.173657407402</v>
      </c>
      <c r="C923">
        <v>49922</v>
      </c>
      <c r="D923" t="s">
        <v>5269</v>
      </c>
    </row>
    <row r="924" spans="1:4">
      <c r="A924" t="s">
        <v>3800</v>
      </c>
      <c r="B924" s="15">
        <v>42850.173657407402</v>
      </c>
      <c r="C924">
        <v>45493</v>
      </c>
      <c r="D924" t="s">
        <v>5269</v>
      </c>
    </row>
    <row r="925" spans="1:4">
      <c r="A925" t="s">
        <v>3717</v>
      </c>
      <c r="B925" s="15">
        <v>42850.173657407402</v>
      </c>
      <c r="C925">
        <v>107923</v>
      </c>
      <c r="D925" t="s">
        <v>5269</v>
      </c>
    </row>
    <row r="926" spans="1:4">
      <c r="A926" t="s">
        <v>3538</v>
      </c>
      <c r="B926" s="15">
        <v>42850.173657407402</v>
      </c>
      <c r="C926">
        <v>101205</v>
      </c>
      <c r="D926" t="s">
        <v>5269</v>
      </c>
    </row>
    <row r="927" spans="1:4">
      <c r="A927" t="s">
        <v>3580</v>
      </c>
      <c r="B927" s="15">
        <v>42850.173657407402</v>
      </c>
      <c r="C927">
        <v>97761</v>
      </c>
      <c r="D927" t="s">
        <v>5269</v>
      </c>
    </row>
    <row r="928" spans="1:4">
      <c r="A928" t="s">
        <v>3873</v>
      </c>
      <c r="B928" s="15">
        <v>42850.173657407402</v>
      </c>
      <c r="C928">
        <v>522851</v>
      </c>
      <c r="D928" t="s">
        <v>5269</v>
      </c>
    </row>
    <row r="929" spans="1:4">
      <c r="A929" t="s">
        <v>3558</v>
      </c>
      <c r="B929" s="15">
        <v>42850.173657407402</v>
      </c>
      <c r="C929">
        <v>147732</v>
      </c>
      <c r="D929" t="s">
        <v>5269</v>
      </c>
    </row>
    <row r="930" spans="1:4">
      <c r="A930" t="s">
        <v>4432</v>
      </c>
      <c r="B930" s="15">
        <v>42850.173657407402</v>
      </c>
      <c r="C930">
        <v>20170</v>
      </c>
      <c r="D930" t="s">
        <v>5269</v>
      </c>
    </row>
    <row r="931" spans="1:4">
      <c r="A931" t="s">
        <v>3694</v>
      </c>
      <c r="B931" s="15">
        <v>42850.173657407402</v>
      </c>
      <c r="C931">
        <v>25970</v>
      </c>
      <c r="D931" t="s">
        <v>5269</v>
      </c>
    </row>
    <row r="932" spans="1:4">
      <c r="A932" t="s">
        <v>3867</v>
      </c>
      <c r="B932" s="15">
        <v>42850.173657407402</v>
      </c>
      <c r="C932">
        <v>122680</v>
      </c>
      <c r="D932" t="s">
        <v>5269</v>
      </c>
    </row>
    <row r="933" spans="1:4">
      <c r="A933" t="s">
        <v>3647</v>
      </c>
      <c r="B933" s="15">
        <v>42850.173657407402</v>
      </c>
      <c r="C933">
        <v>316598</v>
      </c>
      <c r="D933" t="s">
        <v>5269</v>
      </c>
    </row>
    <row r="934" spans="1:4">
      <c r="A934" t="s">
        <v>3869</v>
      </c>
      <c r="B934" s="15">
        <v>42850.173657407402</v>
      </c>
      <c r="C934">
        <v>207791</v>
      </c>
      <c r="D934" t="s">
        <v>5269</v>
      </c>
    </row>
    <row r="935" spans="1:4">
      <c r="A935" t="s">
        <v>3630</v>
      </c>
      <c r="B935" s="15">
        <v>42850.173657407402</v>
      </c>
      <c r="C935">
        <v>282379</v>
      </c>
      <c r="D935" t="s">
        <v>5269</v>
      </c>
    </row>
    <row r="936" spans="1:4">
      <c r="A936" t="s">
        <v>3625</v>
      </c>
      <c r="B936" s="15">
        <v>42850.173657407402</v>
      </c>
      <c r="C936">
        <v>895</v>
      </c>
      <c r="D936" t="s">
        <v>5269</v>
      </c>
    </row>
    <row r="937" spans="1:4">
      <c r="A937" t="s">
        <v>3874</v>
      </c>
      <c r="B937" s="15">
        <v>42850.173657407402</v>
      </c>
      <c r="C937">
        <v>509581</v>
      </c>
      <c r="D937" t="s">
        <v>5269</v>
      </c>
    </row>
    <row r="938" spans="1:4">
      <c r="A938" t="s">
        <v>3657</v>
      </c>
      <c r="B938" s="15">
        <v>42850.173657407402</v>
      </c>
      <c r="C938">
        <v>118084</v>
      </c>
      <c r="D938" t="s">
        <v>5269</v>
      </c>
    </row>
    <row r="939" spans="1:4">
      <c r="A939" t="s">
        <v>3861</v>
      </c>
      <c r="B939" s="15">
        <v>42850.173657407402</v>
      </c>
      <c r="C939">
        <v>159259</v>
      </c>
      <c r="D939" t="s">
        <v>5269</v>
      </c>
    </row>
    <row r="940" spans="1:4">
      <c r="A940" t="s">
        <v>3646</v>
      </c>
      <c r="B940" s="15">
        <v>42850.173657407402</v>
      </c>
      <c r="C940">
        <v>172778</v>
      </c>
      <c r="D940" t="s">
        <v>5269</v>
      </c>
    </row>
    <row r="941" spans="1:4">
      <c r="A941" t="s">
        <v>3723</v>
      </c>
      <c r="B941" s="15">
        <v>42850.173657407402</v>
      </c>
      <c r="C941">
        <v>114098</v>
      </c>
      <c r="D941" t="s">
        <v>5269</v>
      </c>
    </row>
    <row r="942" spans="1:4">
      <c r="A942" t="s">
        <v>3783</v>
      </c>
      <c r="B942" s="15">
        <v>42850.173657407402</v>
      </c>
      <c r="C942">
        <v>119240</v>
      </c>
      <c r="D942" t="s">
        <v>5269</v>
      </c>
    </row>
    <row r="943" spans="1:4">
      <c r="A943" t="s">
        <v>3887</v>
      </c>
      <c r="B943" s="15">
        <v>42850.173657407402</v>
      </c>
      <c r="C943">
        <v>118529</v>
      </c>
      <c r="D943" t="s">
        <v>5269</v>
      </c>
    </row>
    <row r="944" spans="1:4">
      <c r="A944" t="s">
        <v>3916</v>
      </c>
      <c r="B944" s="15">
        <v>42850.173657407402</v>
      </c>
      <c r="C944">
        <v>243977</v>
      </c>
      <c r="D944" t="s">
        <v>5269</v>
      </c>
    </row>
    <row r="945" spans="1:4">
      <c r="A945" t="s">
        <v>4802</v>
      </c>
      <c r="B945" s="15">
        <v>42850.173657407402</v>
      </c>
      <c r="C945">
        <v>80078</v>
      </c>
      <c r="D945" t="s">
        <v>5269</v>
      </c>
    </row>
    <row r="946" spans="1:4">
      <c r="A946" t="s">
        <v>4049</v>
      </c>
      <c r="B946" s="15">
        <v>42850.173657407402</v>
      </c>
      <c r="C946">
        <v>36385</v>
      </c>
      <c r="D946" t="s">
        <v>5269</v>
      </c>
    </row>
    <row r="947" spans="1:4">
      <c r="A947" t="s">
        <v>4053</v>
      </c>
      <c r="B947" s="15">
        <v>42850.173657407402</v>
      </c>
      <c r="C947">
        <v>94951</v>
      </c>
      <c r="D947" t="s">
        <v>5269</v>
      </c>
    </row>
    <row r="948" spans="1:4">
      <c r="A948" t="s">
        <v>4041</v>
      </c>
      <c r="B948" s="15">
        <v>42850.173657407402</v>
      </c>
      <c r="C948">
        <v>31587</v>
      </c>
      <c r="D948" t="s">
        <v>5269</v>
      </c>
    </row>
    <row r="949" spans="1:4">
      <c r="A949" t="s">
        <v>5040</v>
      </c>
      <c r="B949" s="15">
        <v>42850.173657407402</v>
      </c>
      <c r="C949">
        <v>659</v>
      </c>
      <c r="D949" t="s">
        <v>5269</v>
      </c>
    </row>
    <row r="950" spans="1:4">
      <c r="A950" t="s">
        <v>3989</v>
      </c>
      <c r="B950" s="15">
        <v>42850.173657407402</v>
      </c>
      <c r="C950">
        <v>118067</v>
      </c>
      <c r="D950" t="s">
        <v>5269</v>
      </c>
    </row>
    <row r="951" spans="1:4">
      <c r="A951" t="s">
        <v>4521</v>
      </c>
      <c r="B951" s="15">
        <v>42850.173657407402</v>
      </c>
      <c r="C951">
        <v>158972</v>
      </c>
      <c r="D951" t="s">
        <v>5269</v>
      </c>
    </row>
    <row r="952" spans="1:4">
      <c r="A952" t="s">
        <v>4043</v>
      </c>
      <c r="B952" s="15">
        <v>42850.173657407402</v>
      </c>
      <c r="C952">
        <v>59547</v>
      </c>
      <c r="D952" t="s">
        <v>5269</v>
      </c>
    </row>
    <row r="953" spans="1:4">
      <c r="A953" t="s">
        <v>4045</v>
      </c>
      <c r="B953" s="15">
        <v>42850.173657407402</v>
      </c>
      <c r="C953">
        <v>13464</v>
      </c>
      <c r="D953" t="s">
        <v>5269</v>
      </c>
    </row>
    <row r="954" spans="1:4">
      <c r="A954" t="s">
        <v>3923</v>
      </c>
      <c r="B954" s="15">
        <v>42850.173657407402</v>
      </c>
      <c r="C954">
        <v>33210</v>
      </c>
      <c r="D954" t="s">
        <v>5269</v>
      </c>
    </row>
    <row r="955" spans="1:4">
      <c r="A955" t="s">
        <v>3951</v>
      </c>
      <c r="B955" s="15">
        <v>42850.173657407402</v>
      </c>
      <c r="C955">
        <v>29302</v>
      </c>
      <c r="D955" t="s">
        <v>5269</v>
      </c>
    </row>
    <row r="956" spans="1:4">
      <c r="A956" t="s">
        <v>3991</v>
      </c>
      <c r="B956" s="15">
        <v>42850.173657407402</v>
      </c>
      <c r="C956">
        <v>112148</v>
      </c>
      <c r="D956" t="s">
        <v>5269</v>
      </c>
    </row>
    <row r="957" spans="1:4">
      <c r="A957" t="s">
        <v>4914</v>
      </c>
      <c r="B957" s="15">
        <v>42850.173657407402</v>
      </c>
      <c r="C957">
        <v>56728</v>
      </c>
      <c r="D957" t="s">
        <v>5269</v>
      </c>
    </row>
    <row r="958" spans="1:4">
      <c r="A958" t="s">
        <v>5038</v>
      </c>
      <c r="B958" s="15">
        <v>42850.173657407402</v>
      </c>
      <c r="C958">
        <v>3001</v>
      </c>
      <c r="D958" t="s">
        <v>5269</v>
      </c>
    </row>
    <row r="959" spans="1:4">
      <c r="A959" t="s">
        <v>4915</v>
      </c>
      <c r="B959" s="15">
        <v>42850.173657407402</v>
      </c>
      <c r="C959">
        <v>63459</v>
      </c>
      <c r="D959" t="s">
        <v>5269</v>
      </c>
    </row>
    <row r="960" spans="1:4">
      <c r="A960" t="s">
        <v>4133</v>
      </c>
      <c r="B960" s="15">
        <v>42850.173657407402</v>
      </c>
      <c r="C960">
        <v>73525</v>
      </c>
      <c r="D960" t="s">
        <v>5269</v>
      </c>
    </row>
    <row r="961" spans="1:4">
      <c r="A961" t="s">
        <v>4128</v>
      </c>
      <c r="B961" s="15">
        <v>42850.173657407402</v>
      </c>
      <c r="C961">
        <v>51835</v>
      </c>
      <c r="D961" t="s">
        <v>5269</v>
      </c>
    </row>
    <row r="962" spans="1:4">
      <c r="A962" t="s">
        <v>4130</v>
      </c>
      <c r="B962" s="15">
        <v>42850.173657407402</v>
      </c>
      <c r="C962">
        <v>658065</v>
      </c>
      <c r="D962" t="s">
        <v>5269</v>
      </c>
    </row>
    <row r="963" spans="1:4">
      <c r="A963" t="s">
        <v>4208</v>
      </c>
      <c r="B963" s="15">
        <v>42850.173657407402</v>
      </c>
      <c r="C963">
        <v>532230</v>
      </c>
      <c r="D963" t="s">
        <v>5269</v>
      </c>
    </row>
    <row r="964" spans="1:4">
      <c r="A964" t="s">
        <v>4126</v>
      </c>
      <c r="B964" s="15">
        <v>42850.173657407402</v>
      </c>
      <c r="C964">
        <v>12124</v>
      </c>
      <c r="D964" t="s">
        <v>5269</v>
      </c>
    </row>
    <row r="965" spans="1:4">
      <c r="A965" t="s">
        <v>4264</v>
      </c>
      <c r="B965" s="15">
        <v>42850.173657407402</v>
      </c>
      <c r="C965">
        <v>63725</v>
      </c>
      <c r="D965" t="s">
        <v>5269</v>
      </c>
    </row>
    <row r="966" spans="1:4">
      <c r="A966" t="s">
        <v>4206</v>
      </c>
      <c r="B966" s="15">
        <v>42850.173657407402</v>
      </c>
      <c r="C966">
        <v>67785</v>
      </c>
      <c r="D966" t="s">
        <v>5269</v>
      </c>
    </row>
    <row r="967" spans="1:4">
      <c r="A967" t="s">
        <v>4266</v>
      </c>
      <c r="B967" s="15">
        <v>42850.173657407402</v>
      </c>
      <c r="C967">
        <v>51938</v>
      </c>
      <c r="D967" t="s">
        <v>5269</v>
      </c>
    </row>
    <row r="968" spans="1:4">
      <c r="A968" t="s">
        <v>4782</v>
      </c>
      <c r="B968" s="15">
        <v>42850.173657407402</v>
      </c>
      <c r="C968">
        <v>38178</v>
      </c>
      <c r="D968" t="s">
        <v>5269</v>
      </c>
    </row>
    <row r="969" spans="1:4">
      <c r="A969" t="s">
        <v>4306</v>
      </c>
      <c r="B969" s="15">
        <v>42850.173657407402</v>
      </c>
      <c r="C969">
        <v>24848</v>
      </c>
      <c r="D969" t="s">
        <v>5269</v>
      </c>
    </row>
    <row r="970" spans="1:4">
      <c r="A970" t="s">
        <v>4905</v>
      </c>
      <c r="B970" s="15">
        <v>42850.173657407402</v>
      </c>
      <c r="C970">
        <v>69602</v>
      </c>
      <c r="D970" t="s">
        <v>5269</v>
      </c>
    </row>
    <row r="971" spans="1:4">
      <c r="A971" t="s">
        <v>4787</v>
      </c>
      <c r="B971" s="15">
        <v>42850.173657407402</v>
      </c>
      <c r="C971">
        <v>31630</v>
      </c>
      <c r="D971" t="s">
        <v>5269</v>
      </c>
    </row>
    <row r="972" spans="1:4">
      <c r="A972" t="s">
        <v>4785</v>
      </c>
      <c r="B972" s="15">
        <v>42850.173657407402</v>
      </c>
      <c r="C972">
        <v>22577</v>
      </c>
      <c r="D972" t="s">
        <v>5269</v>
      </c>
    </row>
    <row r="973" spans="1:4">
      <c r="A973" t="s">
        <v>4774</v>
      </c>
      <c r="B973" s="15">
        <v>42850.173657407402</v>
      </c>
      <c r="C973">
        <v>5413</v>
      </c>
      <c r="D973" t="s">
        <v>5269</v>
      </c>
    </row>
    <row r="974" spans="1:4">
      <c r="A974" t="s">
        <v>4813</v>
      </c>
      <c r="B974" s="15">
        <v>42850.173657407402</v>
      </c>
      <c r="C974">
        <v>200750</v>
      </c>
      <c r="D974" t="s">
        <v>5269</v>
      </c>
    </row>
    <row r="975" spans="1:4">
      <c r="A975" t="s">
        <v>4814</v>
      </c>
      <c r="B975" s="15">
        <v>42850.173657407402</v>
      </c>
      <c r="C975">
        <v>35774</v>
      </c>
      <c r="D975" t="s">
        <v>5269</v>
      </c>
    </row>
    <row r="976" spans="1:4">
      <c r="A976" t="s">
        <v>4815</v>
      </c>
      <c r="B976" s="15">
        <v>42850.173657407402</v>
      </c>
      <c r="C976">
        <v>4256</v>
      </c>
      <c r="D976" t="s">
        <v>5269</v>
      </c>
    </row>
    <row r="977" spans="1:4">
      <c r="A977" t="s">
        <v>4740</v>
      </c>
      <c r="B977" s="15">
        <v>42850.173657407402</v>
      </c>
      <c r="C977">
        <v>34600</v>
      </c>
      <c r="D977" t="s">
        <v>5269</v>
      </c>
    </row>
    <row r="978" spans="1:4">
      <c r="A978" t="s">
        <v>4630</v>
      </c>
      <c r="B978" s="15">
        <v>42850.173657407402</v>
      </c>
      <c r="C978">
        <v>28853</v>
      </c>
      <c r="D978" t="s">
        <v>5269</v>
      </c>
    </row>
    <row r="979" spans="1:4">
      <c r="A979" t="s">
        <v>4664</v>
      </c>
      <c r="B979" s="15">
        <v>42850.173657407402</v>
      </c>
      <c r="C979">
        <v>24244</v>
      </c>
      <c r="D979" t="s">
        <v>5269</v>
      </c>
    </row>
    <row r="980" spans="1:4">
      <c r="A980" t="s">
        <v>4631</v>
      </c>
      <c r="B980" s="15">
        <v>42850.173657407402</v>
      </c>
      <c r="C980">
        <v>2562</v>
      </c>
      <c r="D980" t="s">
        <v>5269</v>
      </c>
    </row>
    <row r="981" spans="1:4">
      <c r="A981" t="s">
        <v>4632</v>
      </c>
      <c r="B981" s="15">
        <v>42850.173657407402</v>
      </c>
      <c r="C981">
        <v>235537</v>
      </c>
      <c r="D981" t="s">
        <v>5269</v>
      </c>
    </row>
    <row r="982" spans="1:4">
      <c r="A982" t="s">
        <v>5135</v>
      </c>
      <c r="B982" s="15">
        <v>42850.173657407402</v>
      </c>
      <c r="C982">
        <v>19617</v>
      </c>
      <c r="D982" t="s">
        <v>5269</v>
      </c>
    </row>
    <row r="983" spans="1:4">
      <c r="A983" t="s">
        <v>5333</v>
      </c>
      <c r="B983" s="15">
        <v>42850.173657407402</v>
      </c>
      <c r="C983">
        <v>17531</v>
      </c>
      <c r="D983" t="s">
        <v>5269</v>
      </c>
    </row>
    <row r="984" spans="1:4">
      <c r="A984" t="s">
        <v>5207</v>
      </c>
      <c r="B984" s="15">
        <v>42850.173657407402</v>
      </c>
      <c r="C984">
        <v>5104</v>
      </c>
      <c r="D984" t="s">
        <v>5269</v>
      </c>
    </row>
    <row r="985" spans="1:4">
      <c r="A985" t="s">
        <v>5623</v>
      </c>
      <c r="B985" s="15">
        <v>42850.173657407402</v>
      </c>
      <c r="C985">
        <v>27400</v>
      </c>
      <c r="D985" t="s">
        <v>5269</v>
      </c>
    </row>
    <row r="986" spans="1:4">
      <c r="A986" t="s">
        <v>5136</v>
      </c>
      <c r="B986" s="15">
        <v>42850.173657407402</v>
      </c>
      <c r="C986">
        <v>51579</v>
      </c>
      <c r="D986" t="s">
        <v>5269</v>
      </c>
    </row>
    <row r="987" spans="1:4">
      <c r="A987" t="s">
        <v>5137</v>
      </c>
      <c r="B987" s="15">
        <v>42850.173657407402</v>
      </c>
      <c r="C987">
        <v>32346</v>
      </c>
      <c r="D987" t="s">
        <v>5269</v>
      </c>
    </row>
    <row r="988" spans="1:4">
      <c r="A988" t="s">
        <v>5138</v>
      </c>
      <c r="B988" s="15">
        <v>42850.173657407402</v>
      </c>
      <c r="C988">
        <v>81106</v>
      </c>
      <c r="D988" t="s">
        <v>5269</v>
      </c>
    </row>
    <row r="989" spans="1:4">
      <c r="A989" t="s">
        <v>5171</v>
      </c>
      <c r="B989" s="15">
        <v>42850.173657407402</v>
      </c>
      <c r="C989">
        <v>177600</v>
      </c>
      <c r="D989" t="s">
        <v>5269</v>
      </c>
    </row>
    <row r="990" spans="1:4">
      <c r="A990" t="s">
        <v>5166</v>
      </c>
      <c r="B990" s="15">
        <v>42850.173657407402</v>
      </c>
      <c r="C990">
        <v>26361</v>
      </c>
      <c r="D990" t="s">
        <v>5269</v>
      </c>
    </row>
    <row r="991" spans="1:4">
      <c r="A991" t="s">
        <v>5008</v>
      </c>
      <c r="B991" s="15">
        <v>42850.173657407402</v>
      </c>
      <c r="C991">
        <v>26700</v>
      </c>
      <c r="D991" t="s">
        <v>5269</v>
      </c>
    </row>
    <row r="992" spans="1:4">
      <c r="A992" t="s">
        <v>5097</v>
      </c>
      <c r="B992" s="15">
        <v>42850.173657407402</v>
      </c>
      <c r="C992">
        <v>1190</v>
      </c>
      <c r="D992" t="s">
        <v>5269</v>
      </c>
    </row>
    <row r="993" spans="1:4">
      <c r="A993" t="s">
        <v>5139</v>
      </c>
      <c r="B993" s="15">
        <v>42850.173657407402</v>
      </c>
      <c r="C993">
        <v>4287</v>
      </c>
      <c r="D993" t="s">
        <v>5269</v>
      </c>
    </row>
    <row r="994" spans="1:4">
      <c r="A994" t="s">
        <v>4990</v>
      </c>
      <c r="B994" s="15">
        <v>42850.173657407402</v>
      </c>
      <c r="C994">
        <v>49170</v>
      </c>
      <c r="D994" t="s">
        <v>5269</v>
      </c>
    </row>
    <row r="995" spans="1:4">
      <c r="A995" t="s">
        <v>4991</v>
      </c>
      <c r="B995" s="15">
        <v>42850.173657407402</v>
      </c>
      <c r="C995">
        <v>83970</v>
      </c>
      <c r="D995" t="s">
        <v>5269</v>
      </c>
    </row>
    <row r="996" spans="1:4">
      <c r="A996" t="s">
        <v>4992</v>
      </c>
      <c r="B996" s="15">
        <v>42850.173657407402</v>
      </c>
      <c r="C996">
        <v>79548</v>
      </c>
      <c r="D996" t="s">
        <v>5269</v>
      </c>
    </row>
    <row r="997" spans="1:4">
      <c r="A997" t="s">
        <v>5140</v>
      </c>
      <c r="B997" s="15">
        <v>42850.173657407402</v>
      </c>
      <c r="C997">
        <v>431</v>
      </c>
      <c r="D997" t="s">
        <v>5269</v>
      </c>
    </row>
    <row r="998" spans="1:4">
      <c r="A998" t="s">
        <v>5432</v>
      </c>
      <c r="B998" s="15">
        <v>42850.173657407402</v>
      </c>
      <c r="C998">
        <v>23143</v>
      </c>
      <c r="D998" t="s">
        <v>5269</v>
      </c>
    </row>
    <row r="999" spans="1:4">
      <c r="A999" t="s">
        <v>5324</v>
      </c>
      <c r="B999" s="15">
        <v>42850.173657407402</v>
      </c>
      <c r="C999">
        <v>2074</v>
      </c>
      <c r="D999" t="s">
        <v>5269</v>
      </c>
    </row>
    <row r="1000" spans="1:4">
      <c r="A1000" t="s">
        <v>5326</v>
      </c>
      <c r="B1000" s="15">
        <v>42850.173657407402</v>
      </c>
      <c r="C1000">
        <v>28372</v>
      </c>
      <c r="D1000" t="s">
        <v>5269</v>
      </c>
    </row>
    <row r="1001" spans="1:4">
      <c r="A1001" t="s">
        <v>5368</v>
      </c>
      <c r="B1001" s="15">
        <v>42850.173657407402</v>
      </c>
      <c r="C1001">
        <v>4155</v>
      </c>
      <c r="D1001" t="s">
        <v>5269</v>
      </c>
    </row>
    <row r="1002" spans="1:4">
      <c r="A1002" t="s">
        <v>5331</v>
      </c>
      <c r="B1002" s="15">
        <v>42850.173657407402</v>
      </c>
      <c r="C1002">
        <v>65668</v>
      </c>
      <c r="D1002" t="s">
        <v>5269</v>
      </c>
    </row>
    <row r="1003" spans="1:4">
      <c r="A1003" t="s">
        <v>5479</v>
      </c>
      <c r="B1003" s="15">
        <v>42850.173657407402</v>
      </c>
      <c r="C1003">
        <v>7399</v>
      </c>
      <c r="D1003" t="s">
        <v>5269</v>
      </c>
    </row>
    <row r="1004" spans="1:4">
      <c r="A1004" t="s">
        <v>5369</v>
      </c>
      <c r="B1004" s="15">
        <v>42850.173657407402</v>
      </c>
      <c r="C1004">
        <v>102340</v>
      </c>
      <c r="D1004" t="s">
        <v>5269</v>
      </c>
    </row>
    <row r="1005" spans="1:4">
      <c r="A1005" t="s">
        <v>5395</v>
      </c>
      <c r="B1005" s="15">
        <v>42850.173657407402</v>
      </c>
      <c r="C1005">
        <v>200478</v>
      </c>
      <c r="D1005" t="s">
        <v>5269</v>
      </c>
    </row>
    <row r="1006" spans="1:4">
      <c r="A1006" t="s">
        <v>5569</v>
      </c>
      <c r="B1006" s="15">
        <v>42850.173657407402</v>
      </c>
      <c r="C1006">
        <v>27605</v>
      </c>
      <c r="D1006" t="s">
        <v>5269</v>
      </c>
    </row>
    <row r="1007" spans="1:4">
      <c r="A1007" t="s">
        <v>5370</v>
      </c>
      <c r="B1007" s="15">
        <v>42850.173657407402</v>
      </c>
      <c r="C1007">
        <v>137943</v>
      </c>
      <c r="D1007" t="s">
        <v>5269</v>
      </c>
    </row>
    <row r="1008" spans="1:4">
      <c r="A1008" t="s">
        <v>5497</v>
      </c>
      <c r="B1008" s="15">
        <v>42850.173657407402</v>
      </c>
      <c r="C1008">
        <v>93596</v>
      </c>
      <c r="D1008" t="s">
        <v>5269</v>
      </c>
    </row>
    <row r="1009" spans="1:4">
      <c r="A1009" t="s">
        <v>5770</v>
      </c>
      <c r="B1009" s="15">
        <v>42850.173657407402</v>
      </c>
      <c r="C1009">
        <v>11987</v>
      </c>
      <c r="D1009" t="s">
        <v>5269</v>
      </c>
    </row>
    <row r="1010" spans="1:4">
      <c r="A1010" t="s">
        <v>5751</v>
      </c>
      <c r="B1010" s="15">
        <v>42850.173657407402</v>
      </c>
      <c r="C1010">
        <v>45320</v>
      </c>
      <c r="D1010" t="s">
        <v>5269</v>
      </c>
    </row>
    <row r="1011" spans="1:4">
      <c r="A1011" t="s">
        <v>5624</v>
      </c>
      <c r="B1011" s="15">
        <v>42850.173657407402</v>
      </c>
      <c r="C1011">
        <v>41233</v>
      </c>
      <c r="D1011" t="s">
        <v>5269</v>
      </c>
    </row>
    <row r="1012" spans="1:4">
      <c r="A1012" t="s">
        <v>5945</v>
      </c>
      <c r="B1012" s="15">
        <v>42850.173657407402</v>
      </c>
      <c r="C1012">
        <v>57127</v>
      </c>
      <c r="D1012" t="s">
        <v>5269</v>
      </c>
    </row>
    <row r="1013" spans="1:4">
      <c r="A1013" t="s">
        <v>5905</v>
      </c>
      <c r="B1013" s="15">
        <v>42850.173657407402</v>
      </c>
      <c r="C1013">
        <v>22493</v>
      </c>
      <c r="D1013" t="s">
        <v>5269</v>
      </c>
    </row>
    <row r="1014" spans="1:4">
      <c r="A1014" t="s">
        <v>5752</v>
      </c>
      <c r="B1014" s="15">
        <v>42850.173657407402</v>
      </c>
      <c r="C1014">
        <v>52745</v>
      </c>
      <c r="D1014" t="s">
        <v>5269</v>
      </c>
    </row>
    <row r="1015" spans="1:4">
      <c r="A1015" t="s">
        <v>5514</v>
      </c>
      <c r="B1015" s="15">
        <v>42850.173657407402</v>
      </c>
      <c r="C1015">
        <v>11218</v>
      </c>
      <c r="D1015" t="s">
        <v>5269</v>
      </c>
    </row>
    <row r="1016" spans="1:4">
      <c r="A1016" t="s">
        <v>5792</v>
      </c>
      <c r="B1016" s="15">
        <v>42850.173657407402</v>
      </c>
      <c r="C1016">
        <v>19768</v>
      </c>
      <c r="D1016" t="s">
        <v>5269</v>
      </c>
    </row>
    <row r="1017" spans="1:4">
      <c r="A1017" t="s">
        <v>6744</v>
      </c>
      <c r="B1017" s="15">
        <v>42850.173657407402</v>
      </c>
      <c r="C1017">
        <v>369</v>
      </c>
      <c r="D1017" t="s">
        <v>5269</v>
      </c>
    </row>
    <row r="1018" spans="1:4">
      <c r="A1018" t="s">
        <v>5740</v>
      </c>
      <c r="B1018" s="15">
        <v>42850.173657407402</v>
      </c>
      <c r="C1018">
        <v>6769</v>
      </c>
      <c r="D1018" t="s">
        <v>5269</v>
      </c>
    </row>
    <row r="1019" spans="1:4">
      <c r="A1019" t="s">
        <v>2185</v>
      </c>
      <c r="B1019" s="15">
        <v>42850.173657407402</v>
      </c>
      <c r="C1019">
        <v>237417</v>
      </c>
      <c r="D1019" t="s">
        <v>5269</v>
      </c>
    </row>
    <row r="1020" spans="1:4">
      <c r="A1020" t="s">
        <v>3449</v>
      </c>
      <c r="B1020" s="15">
        <v>42850.173657407402</v>
      </c>
      <c r="C1020">
        <v>233475</v>
      </c>
      <c r="D1020" t="s">
        <v>5269</v>
      </c>
    </row>
    <row r="1021" spans="1:4">
      <c r="A1021" t="s">
        <v>5841</v>
      </c>
      <c r="B1021" s="15">
        <v>42850.173657407402</v>
      </c>
      <c r="C1021">
        <v>2630</v>
      </c>
      <c r="D1021" t="s">
        <v>5269</v>
      </c>
    </row>
    <row r="1022" spans="1:4">
      <c r="A1022" t="s">
        <v>4166</v>
      </c>
      <c r="B1022" s="15">
        <v>42850.173657407402</v>
      </c>
      <c r="C1022">
        <v>38390</v>
      </c>
      <c r="D1022" t="s">
        <v>5269</v>
      </c>
    </row>
    <row r="1023" spans="1:4">
      <c r="A1023" t="s">
        <v>2390</v>
      </c>
      <c r="B1023" s="15">
        <v>42850.173657407402</v>
      </c>
      <c r="C1023">
        <v>98377</v>
      </c>
      <c r="D1023" t="s">
        <v>5269</v>
      </c>
    </row>
    <row r="1024" spans="1:4">
      <c r="A1024" t="s">
        <v>2352</v>
      </c>
      <c r="B1024" s="15">
        <v>42850.173657407402</v>
      </c>
      <c r="C1024">
        <v>113335</v>
      </c>
      <c r="D1024" t="s">
        <v>5269</v>
      </c>
    </row>
    <row r="1025" spans="1:4">
      <c r="A1025" t="s">
        <v>2346</v>
      </c>
      <c r="B1025" s="15">
        <v>42850.173657407402</v>
      </c>
      <c r="C1025">
        <v>84785</v>
      </c>
      <c r="D1025" t="s">
        <v>5269</v>
      </c>
    </row>
    <row r="1026" spans="1:4">
      <c r="A1026" t="s">
        <v>3052</v>
      </c>
      <c r="B1026" s="15">
        <v>42850.173657407402</v>
      </c>
      <c r="C1026">
        <v>143289</v>
      </c>
      <c r="D1026" t="s">
        <v>5269</v>
      </c>
    </row>
    <row r="1027" spans="1:4">
      <c r="A1027" t="s">
        <v>2481</v>
      </c>
      <c r="B1027" s="15">
        <v>42850.173657407402</v>
      </c>
      <c r="C1027">
        <v>345439</v>
      </c>
      <c r="D1027" t="s">
        <v>5269</v>
      </c>
    </row>
    <row r="1028" spans="1:4">
      <c r="A1028" t="s">
        <v>2388</v>
      </c>
      <c r="B1028" s="15">
        <v>42850.173657407402</v>
      </c>
      <c r="C1028">
        <v>46808</v>
      </c>
      <c r="D1028" t="s">
        <v>5269</v>
      </c>
    </row>
    <row r="1029" spans="1:4">
      <c r="A1029" t="s">
        <v>3051</v>
      </c>
      <c r="B1029" s="15">
        <v>42850.173657407402</v>
      </c>
      <c r="C1029">
        <v>251769</v>
      </c>
      <c r="D1029" t="s">
        <v>5269</v>
      </c>
    </row>
    <row r="1030" spans="1:4">
      <c r="A1030" t="s">
        <v>2954</v>
      </c>
      <c r="B1030" s="15">
        <v>42850.173657407402</v>
      </c>
      <c r="C1030">
        <v>38468</v>
      </c>
      <c r="D1030" t="s">
        <v>5269</v>
      </c>
    </row>
    <row r="1031" spans="1:4">
      <c r="A1031" t="s">
        <v>2613</v>
      </c>
      <c r="B1031" s="15">
        <v>42850.173657407402</v>
      </c>
      <c r="C1031">
        <v>286244</v>
      </c>
      <c r="D1031" t="s">
        <v>5269</v>
      </c>
    </row>
    <row r="1032" spans="1:4">
      <c r="A1032" t="s">
        <v>5304</v>
      </c>
      <c r="B1032" s="15">
        <v>42850.173657407402</v>
      </c>
      <c r="C1032">
        <v>90119</v>
      </c>
      <c r="D1032" t="s">
        <v>5269</v>
      </c>
    </row>
    <row r="1033" spans="1:4">
      <c r="A1033" t="s">
        <v>2582</v>
      </c>
      <c r="B1033" s="15">
        <v>42850.173657407402</v>
      </c>
      <c r="C1033">
        <v>184887</v>
      </c>
      <c r="D1033" t="s">
        <v>5269</v>
      </c>
    </row>
    <row r="1034" spans="1:4">
      <c r="A1034" t="s">
        <v>2523</v>
      </c>
      <c r="B1034" s="15">
        <v>42850.173657407402</v>
      </c>
      <c r="C1034">
        <v>357555</v>
      </c>
      <c r="D1034" t="s">
        <v>5269</v>
      </c>
    </row>
    <row r="1035" spans="1:4">
      <c r="A1035" t="s">
        <v>2846</v>
      </c>
      <c r="B1035" s="15">
        <v>42850.173657407402</v>
      </c>
      <c r="C1035">
        <v>37820</v>
      </c>
      <c r="D1035" t="s">
        <v>5269</v>
      </c>
    </row>
    <row r="1036" spans="1:4">
      <c r="A1036" t="s">
        <v>2664</v>
      </c>
      <c r="B1036" s="15">
        <v>42850.173657407402</v>
      </c>
      <c r="C1036">
        <v>18559</v>
      </c>
      <c r="D1036" t="s">
        <v>5269</v>
      </c>
    </row>
    <row r="1037" spans="1:4">
      <c r="A1037" t="s">
        <v>2858</v>
      </c>
      <c r="B1037" s="15">
        <v>42850.173657407402</v>
      </c>
      <c r="C1037">
        <v>146081</v>
      </c>
      <c r="D1037" t="s">
        <v>5269</v>
      </c>
    </row>
    <row r="1038" spans="1:4">
      <c r="A1038" t="s">
        <v>2977</v>
      </c>
      <c r="B1038" s="15">
        <v>42850.173657407402</v>
      </c>
      <c r="C1038">
        <v>33967</v>
      </c>
      <c r="D1038" t="s">
        <v>5269</v>
      </c>
    </row>
    <row r="1039" spans="1:4">
      <c r="A1039" t="s">
        <v>2867</v>
      </c>
      <c r="B1039" s="15">
        <v>42850.173657407402</v>
      </c>
      <c r="C1039">
        <v>339824</v>
      </c>
      <c r="D1039" t="s">
        <v>5269</v>
      </c>
    </row>
    <row r="1040" spans="1:4">
      <c r="A1040" t="s">
        <v>3566</v>
      </c>
      <c r="B1040" s="15">
        <v>42850.173657407402</v>
      </c>
      <c r="C1040">
        <v>57037</v>
      </c>
      <c r="D1040" t="s">
        <v>5269</v>
      </c>
    </row>
    <row r="1041" spans="1:4">
      <c r="A1041" t="s">
        <v>3212</v>
      </c>
      <c r="B1041" s="15">
        <v>42850.173657407402</v>
      </c>
      <c r="C1041">
        <v>256523</v>
      </c>
      <c r="D1041" t="s">
        <v>5269</v>
      </c>
    </row>
    <row r="1042" spans="1:4">
      <c r="A1042" t="s">
        <v>2865</v>
      </c>
      <c r="B1042" s="15">
        <v>42850.173657407402</v>
      </c>
      <c r="C1042">
        <v>469806</v>
      </c>
      <c r="D1042" t="s">
        <v>5269</v>
      </c>
    </row>
    <row r="1043" spans="1:4">
      <c r="A1043" t="s">
        <v>2853</v>
      </c>
      <c r="B1043" s="15">
        <v>42850.173657407402</v>
      </c>
      <c r="C1043">
        <v>152690</v>
      </c>
      <c r="D1043" t="s">
        <v>5269</v>
      </c>
    </row>
    <row r="1044" spans="1:4">
      <c r="A1044" t="s">
        <v>3156</v>
      </c>
      <c r="B1044" s="15">
        <v>42850.173657407402</v>
      </c>
      <c r="C1044">
        <v>539018</v>
      </c>
      <c r="D1044" t="s">
        <v>5269</v>
      </c>
    </row>
    <row r="1045" spans="1:4">
      <c r="A1045" t="s">
        <v>2855</v>
      </c>
      <c r="B1045" s="15">
        <v>42850.173657407402</v>
      </c>
      <c r="C1045">
        <v>615941</v>
      </c>
      <c r="D1045" t="s">
        <v>5269</v>
      </c>
    </row>
    <row r="1046" spans="1:4">
      <c r="A1046" t="s">
        <v>2859</v>
      </c>
      <c r="B1046" s="15">
        <v>42850.173657407402</v>
      </c>
      <c r="C1046">
        <v>126274</v>
      </c>
      <c r="D1046" t="s">
        <v>5269</v>
      </c>
    </row>
    <row r="1047" spans="1:4">
      <c r="A1047" t="s">
        <v>3309</v>
      </c>
      <c r="B1047" s="15">
        <v>42850.173657407402</v>
      </c>
      <c r="C1047">
        <v>58358</v>
      </c>
      <c r="D1047" t="s">
        <v>5269</v>
      </c>
    </row>
    <row r="1048" spans="1:4">
      <c r="A1048" t="s">
        <v>2841</v>
      </c>
      <c r="B1048" s="15">
        <v>42850.173657407402</v>
      </c>
      <c r="C1048">
        <v>64049</v>
      </c>
      <c r="D1048" t="s">
        <v>5269</v>
      </c>
    </row>
    <row r="1049" spans="1:4">
      <c r="A1049" t="s">
        <v>3056</v>
      </c>
      <c r="B1049" s="15">
        <v>42850.173657407402</v>
      </c>
      <c r="C1049">
        <v>41438</v>
      </c>
      <c r="D1049" t="s">
        <v>5269</v>
      </c>
    </row>
    <row r="1050" spans="1:4">
      <c r="A1050" t="s">
        <v>3158</v>
      </c>
      <c r="B1050" s="15">
        <v>42850.173657407402</v>
      </c>
      <c r="C1050">
        <v>46190</v>
      </c>
      <c r="D1050" t="s">
        <v>5269</v>
      </c>
    </row>
    <row r="1051" spans="1:4">
      <c r="A1051" t="s">
        <v>3269</v>
      </c>
      <c r="B1051" s="15">
        <v>42850.173657407402</v>
      </c>
      <c r="C1051">
        <v>220506</v>
      </c>
      <c r="D1051" t="s">
        <v>5269</v>
      </c>
    </row>
    <row r="1052" spans="1:4">
      <c r="A1052" t="s">
        <v>2845</v>
      </c>
      <c r="B1052" s="15">
        <v>42850.173657407402</v>
      </c>
      <c r="C1052">
        <v>367020</v>
      </c>
      <c r="D1052" t="s">
        <v>5269</v>
      </c>
    </row>
    <row r="1053" spans="1:4">
      <c r="A1053" t="s">
        <v>2869</v>
      </c>
      <c r="B1053" s="15">
        <v>42850.173657407402</v>
      </c>
      <c r="C1053">
        <v>1386</v>
      </c>
      <c r="D1053" t="s">
        <v>5269</v>
      </c>
    </row>
    <row r="1054" spans="1:4">
      <c r="A1054" t="s">
        <v>2861</v>
      </c>
      <c r="B1054" s="15">
        <v>42850.173657407402</v>
      </c>
      <c r="C1054">
        <v>507178</v>
      </c>
      <c r="D1054" t="s">
        <v>5269</v>
      </c>
    </row>
    <row r="1055" spans="1:4">
      <c r="A1055" t="s">
        <v>2852</v>
      </c>
      <c r="B1055" s="15">
        <v>42850.173657407402</v>
      </c>
      <c r="C1055">
        <v>138979</v>
      </c>
      <c r="D1055" t="s">
        <v>5269</v>
      </c>
    </row>
    <row r="1056" spans="1:4">
      <c r="A1056" t="s">
        <v>2863</v>
      </c>
      <c r="B1056" s="15">
        <v>42850.173657407402</v>
      </c>
      <c r="C1056">
        <v>171980</v>
      </c>
      <c r="D1056" t="s">
        <v>5269</v>
      </c>
    </row>
    <row r="1057" spans="1:4">
      <c r="A1057" t="s">
        <v>2871</v>
      </c>
      <c r="B1057" s="15">
        <v>42850.173657407402</v>
      </c>
      <c r="C1057">
        <v>10002</v>
      </c>
      <c r="D1057" t="s">
        <v>5269</v>
      </c>
    </row>
    <row r="1058" spans="1:4">
      <c r="A1058" t="s">
        <v>2843</v>
      </c>
      <c r="B1058" s="15">
        <v>42850.173657407402</v>
      </c>
      <c r="C1058">
        <v>69227</v>
      </c>
      <c r="D1058" t="s">
        <v>5269</v>
      </c>
    </row>
    <row r="1059" spans="1:4">
      <c r="A1059" t="s">
        <v>2851</v>
      </c>
      <c r="B1059" s="15">
        <v>42850.173657407402</v>
      </c>
      <c r="C1059">
        <v>88320</v>
      </c>
      <c r="D1059" t="s">
        <v>5269</v>
      </c>
    </row>
    <row r="1060" spans="1:4">
      <c r="A1060" t="s">
        <v>2849</v>
      </c>
      <c r="B1060" s="15">
        <v>42850.173657407402</v>
      </c>
      <c r="C1060">
        <v>111270</v>
      </c>
      <c r="D1060" t="s">
        <v>5269</v>
      </c>
    </row>
    <row r="1061" spans="1:4">
      <c r="A1061" t="s">
        <v>3353</v>
      </c>
      <c r="B1061" s="15">
        <v>42850.173657407402</v>
      </c>
      <c r="C1061">
        <v>44949</v>
      </c>
      <c r="D1061" t="s">
        <v>5269</v>
      </c>
    </row>
    <row r="1062" spans="1:4">
      <c r="A1062" t="s">
        <v>3442</v>
      </c>
      <c r="B1062" s="15">
        <v>42850.173657407402</v>
      </c>
      <c r="C1062">
        <v>90175</v>
      </c>
      <c r="D1062" t="s">
        <v>5269</v>
      </c>
    </row>
    <row r="1063" spans="1:4">
      <c r="A1063" t="s">
        <v>3452</v>
      </c>
      <c r="B1063" s="15">
        <v>42850.173657407402</v>
      </c>
      <c r="C1063">
        <v>168823</v>
      </c>
      <c r="D1063" t="s">
        <v>5269</v>
      </c>
    </row>
    <row r="1064" spans="1:4">
      <c r="A1064" t="s">
        <v>3786</v>
      </c>
      <c r="B1064" s="15">
        <v>42850.173657407402</v>
      </c>
      <c r="C1064">
        <v>18908</v>
      </c>
      <c r="D1064" t="s">
        <v>5269</v>
      </c>
    </row>
    <row r="1065" spans="1:4">
      <c r="A1065" t="s">
        <v>3673</v>
      </c>
      <c r="B1065" s="15">
        <v>42850.173657407402</v>
      </c>
      <c r="C1065">
        <v>9993</v>
      </c>
      <c r="D1065" t="s">
        <v>5269</v>
      </c>
    </row>
    <row r="1066" spans="1:4">
      <c r="A1066" t="s">
        <v>3549</v>
      </c>
      <c r="B1066" s="15">
        <v>42850.173657407402</v>
      </c>
      <c r="C1066">
        <v>211888</v>
      </c>
      <c r="D1066" t="s">
        <v>5269</v>
      </c>
    </row>
    <row r="1067" spans="1:4">
      <c r="A1067" t="s">
        <v>3724</v>
      </c>
      <c r="B1067" s="15">
        <v>42850.173657407402</v>
      </c>
      <c r="C1067">
        <v>6594</v>
      </c>
      <c r="D1067" t="s">
        <v>5269</v>
      </c>
    </row>
    <row r="1068" spans="1:4">
      <c r="A1068" t="s">
        <v>3590</v>
      </c>
      <c r="B1068" s="15">
        <v>42850.173657407402</v>
      </c>
      <c r="C1068">
        <v>66237</v>
      </c>
      <c r="D1068" t="s">
        <v>5269</v>
      </c>
    </row>
    <row r="1069" spans="1:4">
      <c r="A1069" t="s">
        <v>3719</v>
      </c>
      <c r="B1069" s="15">
        <v>42850.173657407402</v>
      </c>
      <c r="C1069">
        <v>60350</v>
      </c>
      <c r="D1069" t="s">
        <v>5269</v>
      </c>
    </row>
    <row r="1070" spans="1:4">
      <c r="A1070" t="s">
        <v>3716</v>
      </c>
      <c r="B1070" s="15">
        <v>42850.173657407402</v>
      </c>
      <c r="C1070">
        <v>14691</v>
      </c>
      <c r="D1070" t="s">
        <v>5269</v>
      </c>
    </row>
    <row r="1071" spans="1:4">
      <c r="A1071" t="s">
        <v>3947</v>
      </c>
      <c r="B1071" s="15">
        <v>42850.173657407402</v>
      </c>
      <c r="C1071">
        <v>38551</v>
      </c>
      <c r="D1071" t="s">
        <v>5269</v>
      </c>
    </row>
    <row r="1072" spans="1:4">
      <c r="A1072" t="s">
        <v>3788</v>
      </c>
      <c r="B1072" s="15">
        <v>42850.173657407402</v>
      </c>
      <c r="C1072">
        <v>83717</v>
      </c>
      <c r="D1072" t="s">
        <v>5269</v>
      </c>
    </row>
    <row r="1073" spans="1:4">
      <c r="A1073" t="s">
        <v>4051</v>
      </c>
      <c r="B1073" s="15">
        <v>42850.173657407402</v>
      </c>
      <c r="C1073">
        <v>44277</v>
      </c>
      <c r="D1073" t="s">
        <v>5269</v>
      </c>
    </row>
    <row r="1074" spans="1:4">
      <c r="A1074" t="s">
        <v>3891</v>
      </c>
      <c r="B1074" s="15">
        <v>42850.173657407402</v>
      </c>
      <c r="C1074">
        <v>55627</v>
      </c>
      <c r="D1074" t="s">
        <v>5269</v>
      </c>
    </row>
    <row r="1075" spans="1:4">
      <c r="A1075" t="s">
        <v>3811</v>
      </c>
      <c r="B1075" s="15">
        <v>42850.173657407402</v>
      </c>
      <c r="C1075">
        <v>153059</v>
      </c>
      <c r="D1075" t="s">
        <v>5269</v>
      </c>
    </row>
    <row r="1076" spans="1:4">
      <c r="A1076" t="s">
        <v>5656</v>
      </c>
      <c r="B1076" s="15">
        <v>42850.173657407402</v>
      </c>
      <c r="C1076">
        <v>101255</v>
      </c>
      <c r="D1076" t="s">
        <v>5269</v>
      </c>
    </row>
    <row r="1077" spans="1:4">
      <c r="A1077" t="s">
        <v>3954</v>
      </c>
      <c r="B1077" s="15">
        <v>42850.173657407402</v>
      </c>
      <c r="C1077">
        <v>33698</v>
      </c>
      <c r="D1077" t="s">
        <v>5269</v>
      </c>
    </row>
    <row r="1078" spans="1:4">
      <c r="A1078" t="s">
        <v>3868</v>
      </c>
      <c r="B1078" s="15">
        <v>42850.173657407402</v>
      </c>
      <c r="C1078">
        <v>45646</v>
      </c>
      <c r="D1078" t="s">
        <v>5269</v>
      </c>
    </row>
    <row r="1079" spans="1:4">
      <c r="A1079" t="s">
        <v>3872</v>
      </c>
      <c r="B1079" s="15">
        <v>42850.173657407402</v>
      </c>
      <c r="C1079">
        <v>50171</v>
      </c>
      <c r="D1079" t="s">
        <v>5269</v>
      </c>
    </row>
    <row r="1080" spans="1:4">
      <c r="A1080" t="s">
        <v>4173</v>
      </c>
      <c r="B1080" s="15">
        <v>42850.173657407402</v>
      </c>
      <c r="C1080">
        <v>70070</v>
      </c>
      <c r="D1080" t="s">
        <v>5269</v>
      </c>
    </row>
    <row r="1081" spans="1:4">
      <c r="A1081" t="s">
        <v>4265</v>
      </c>
      <c r="B1081" s="15">
        <v>42850.173657407402</v>
      </c>
      <c r="C1081">
        <v>47194</v>
      </c>
      <c r="D1081" t="s">
        <v>5269</v>
      </c>
    </row>
    <row r="1082" spans="1:4">
      <c r="A1082" t="s">
        <v>4048</v>
      </c>
      <c r="B1082" s="15">
        <v>42850.173657407402</v>
      </c>
      <c r="C1082">
        <v>78539</v>
      </c>
      <c r="D1082" t="s">
        <v>5269</v>
      </c>
    </row>
    <row r="1083" spans="1:4">
      <c r="A1083" t="s">
        <v>4338</v>
      </c>
      <c r="B1083" s="15">
        <v>42850.173657407402</v>
      </c>
      <c r="C1083">
        <v>127382</v>
      </c>
      <c r="D1083" t="s">
        <v>5269</v>
      </c>
    </row>
    <row r="1084" spans="1:4">
      <c r="A1084" t="s">
        <v>4274</v>
      </c>
      <c r="B1084" s="15">
        <v>42850.173657407402</v>
      </c>
      <c r="C1084">
        <v>100583</v>
      </c>
      <c r="D1084" t="s">
        <v>5269</v>
      </c>
    </row>
    <row r="1085" spans="1:4">
      <c r="A1085" t="s">
        <v>4109</v>
      </c>
      <c r="B1085" s="15">
        <v>42850.173657407402</v>
      </c>
      <c r="C1085">
        <v>69854</v>
      </c>
      <c r="D1085" t="s">
        <v>5269</v>
      </c>
    </row>
    <row r="1086" spans="1:4">
      <c r="A1086" t="s">
        <v>4816</v>
      </c>
      <c r="B1086" s="15">
        <v>42850.173657407402</v>
      </c>
      <c r="C1086">
        <v>15547</v>
      </c>
      <c r="D1086" t="s">
        <v>5269</v>
      </c>
    </row>
    <row r="1087" spans="1:4">
      <c r="A1087" t="s">
        <v>4451</v>
      </c>
      <c r="B1087" s="15">
        <v>42850.173657407402</v>
      </c>
      <c r="C1087">
        <v>23654</v>
      </c>
      <c r="D1087" t="s">
        <v>5269</v>
      </c>
    </row>
    <row r="1088" spans="1:4">
      <c r="A1088" t="s">
        <v>4450</v>
      </c>
      <c r="B1088" s="15">
        <v>42850.173657407402</v>
      </c>
      <c r="C1088">
        <v>9526</v>
      </c>
      <c r="D1088" t="s">
        <v>5269</v>
      </c>
    </row>
    <row r="1089" spans="1:4">
      <c r="A1089" t="s">
        <v>4462</v>
      </c>
      <c r="B1089" s="15">
        <v>42850.173657407402</v>
      </c>
      <c r="C1089">
        <v>39601</v>
      </c>
      <c r="D1089" t="s">
        <v>5269</v>
      </c>
    </row>
    <row r="1090" spans="1:4">
      <c r="A1090" t="s">
        <v>4349</v>
      </c>
      <c r="B1090" s="15">
        <v>42850.173657407402</v>
      </c>
      <c r="C1090">
        <v>55308</v>
      </c>
      <c r="D1090" t="s">
        <v>5269</v>
      </c>
    </row>
    <row r="1091" spans="1:4">
      <c r="A1091" t="s">
        <v>4522</v>
      </c>
      <c r="B1091" s="15">
        <v>42850.173657407402</v>
      </c>
      <c r="C1091">
        <v>13510</v>
      </c>
      <c r="D1091" t="s">
        <v>5269</v>
      </c>
    </row>
    <row r="1092" spans="1:4">
      <c r="A1092" t="s">
        <v>4768</v>
      </c>
      <c r="B1092" s="15">
        <v>42850.173657407402</v>
      </c>
      <c r="C1092">
        <v>46081</v>
      </c>
      <c r="D1092" t="s">
        <v>5269</v>
      </c>
    </row>
    <row r="1093" spans="1:4">
      <c r="A1093" t="s">
        <v>4633</v>
      </c>
      <c r="B1093" s="15">
        <v>42850.173657407402</v>
      </c>
      <c r="C1093">
        <v>32151</v>
      </c>
      <c r="D1093" t="s">
        <v>5269</v>
      </c>
    </row>
    <row r="1094" spans="1:4">
      <c r="A1094" t="s">
        <v>4885</v>
      </c>
      <c r="B1094" s="15">
        <v>42850.173657407402</v>
      </c>
      <c r="C1094">
        <v>42024</v>
      </c>
      <c r="D1094" t="s">
        <v>5269</v>
      </c>
    </row>
    <row r="1095" spans="1:4">
      <c r="A1095" t="s">
        <v>5181</v>
      </c>
      <c r="B1095" s="15">
        <v>42850.173657407402</v>
      </c>
      <c r="C1095">
        <v>17944</v>
      </c>
      <c r="D1095" t="s">
        <v>5269</v>
      </c>
    </row>
    <row r="1096" spans="1:4">
      <c r="A1096" t="s">
        <v>5063</v>
      </c>
      <c r="B1096" s="15">
        <v>42850.173657407402</v>
      </c>
      <c r="C1096">
        <v>30010</v>
      </c>
      <c r="D1096" t="s">
        <v>5269</v>
      </c>
    </row>
    <row r="1097" spans="1:4">
      <c r="A1097" t="s">
        <v>4761</v>
      </c>
      <c r="B1097" s="15">
        <v>42850.173657407402</v>
      </c>
      <c r="C1097">
        <v>30932</v>
      </c>
      <c r="D1097" t="s">
        <v>5269</v>
      </c>
    </row>
    <row r="1098" spans="1:4">
      <c r="A1098" t="s">
        <v>4817</v>
      </c>
      <c r="B1098" s="15">
        <v>42850.173657407402</v>
      </c>
      <c r="C1098">
        <v>67028</v>
      </c>
      <c r="D1098" t="s">
        <v>5269</v>
      </c>
    </row>
    <row r="1099" spans="1:4">
      <c r="A1099" t="s">
        <v>4818</v>
      </c>
      <c r="B1099" s="15">
        <v>42850.173657407402</v>
      </c>
      <c r="C1099">
        <v>55959</v>
      </c>
      <c r="D1099" t="s">
        <v>5269</v>
      </c>
    </row>
    <row r="1100" spans="1:4">
      <c r="A1100" t="s">
        <v>4544</v>
      </c>
      <c r="B1100" s="15">
        <v>42850.173657407402</v>
      </c>
      <c r="C1100">
        <v>57211</v>
      </c>
      <c r="D1100" t="s">
        <v>5269</v>
      </c>
    </row>
    <row r="1101" spans="1:4">
      <c r="A1101" t="s">
        <v>4867</v>
      </c>
      <c r="B1101" s="15">
        <v>42850.173657407402</v>
      </c>
      <c r="C1101">
        <v>41199</v>
      </c>
      <c r="D1101" t="s">
        <v>5269</v>
      </c>
    </row>
    <row r="1102" spans="1:4">
      <c r="A1102" t="s">
        <v>5013</v>
      </c>
      <c r="B1102" s="15">
        <v>42850.173657407402</v>
      </c>
      <c r="C1102">
        <v>16589</v>
      </c>
      <c r="D1102" t="s">
        <v>5269</v>
      </c>
    </row>
    <row r="1103" spans="1:4">
      <c r="A1103" t="s">
        <v>4834</v>
      </c>
      <c r="B1103" s="15">
        <v>42850.173657407402</v>
      </c>
      <c r="C1103">
        <v>31164</v>
      </c>
      <c r="D1103" t="s">
        <v>5269</v>
      </c>
    </row>
    <row r="1104" spans="1:4">
      <c r="A1104" t="s">
        <v>4965</v>
      </c>
      <c r="B1104" s="15">
        <v>42850.173657407402</v>
      </c>
      <c r="C1104">
        <v>11643</v>
      </c>
      <c r="D1104" t="s">
        <v>5269</v>
      </c>
    </row>
    <row r="1105" spans="1:4">
      <c r="A1105" t="s">
        <v>5102</v>
      </c>
      <c r="B1105" s="15">
        <v>42850.173657407402</v>
      </c>
      <c r="C1105">
        <v>36799</v>
      </c>
      <c r="D1105" t="s">
        <v>5269</v>
      </c>
    </row>
    <row r="1106" spans="1:4">
      <c r="A1106" t="s">
        <v>4872</v>
      </c>
      <c r="B1106" s="15">
        <v>42850.173657407402</v>
      </c>
      <c r="C1106">
        <v>53032</v>
      </c>
      <c r="D1106" t="s">
        <v>5269</v>
      </c>
    </row>
    <row r="1107" spans="1:4">
      <c r="A1107" t="s">
        <v>4916</v>
      </c>
      <c r="B1107" s="15">
        <v>42850.173657407402</v>
      </c>
      <c r="C1107">
        <v>134076</v>
      </c>
      <c r="D1107" t="s">
        <v>5269</v>
      </c>
    </row>
    <row r="1108" spans="1:4">
      <c r="A1108" t="s">
        <v>5389</v>
      </c>
      <c r="B1108" s="15">
        <v>42850.173657407402</v>
      </c>
      <c r="C1108">
        <v>11601</v>
      </c>
      <c r="D1108" t="s">
        <v>5269</v>
      </c>
    </row>
    <row r="1109" spans="1:4">
      <c r="A1109" t="s">
        <v>5306</v>
      </c>
      <c r="B1109" s="15">
        <v>42850.173657407402</v>
      </c>
      <c r="C1109">
        <v>56117</v>
      </c>
      <c r="D1109" t="s">
        <v>5269</v>
      </c>
    </row>
    <row r="1110" spans="1:4">
      <c r="A1110" t="s">
        <v>5307</v>
      </c>
      <c r="B1110" s="15">
        <v>42850.173657407402</v>
      </c>
      <c r="C1110">
        <v>15912</v>
      </c>
      <c r="D1110" t="s">
        <v>5269</v>
      </c>
    </row>
    <row r="1111" spans="1:4">
      <c r="A1111" t="s">
        <v>5433</v>
      </c>
      <c r="B1111" s="15">
        <v>42850.173657407402</v>
      </c>
      <c r="C1111">
        <v>7980</v>
      </c>
      <c r="D1111" t="s">
        <v>5269</v>
      </c>
    </row>
    <row r="1112" spans="1:4">
      <c r="A1112" t="s">
        <v>5475</v>
      </c>
      <c r="B1112" s="15">
        <v>42850.173657407402</v>
      </c>
      <c r="C1112">
        <v>20002</v>
      </c>
      <c r="D1112" t="s">
        <v>5269</v>
      </c>
    </row>
    <row r="1113" spans="1:4">
      <c r="A1113" t="s">
        <v>6738</v>
      </c>
      <c r="B1113" s="15">
        <v>42850.173657407402</v>
      </c>
      <c r="C1113">
        <v>2172</v>
      </c>
      <c r="D1113" t="s">
        <v>5269</v>
      </c>
    </row>
    <row r="1114" spans="1:4">
      <c r="A1114" t="s">
        <v>5413</v>
      </c>
      <c r="B1114" s="15">
        <v>42850.173657407402</v>
      </c>
      <c r="C1114">
        <v>3656</v>
      </c>
      <c r="D1114" t="s">
        <v>5269</v>
      </c>
    </row>
    <row r="1115" spans="1:4">
      <c r="A1115" t="s">
        <v>5625</v>
      </c>
      <c r="B1115" s="15">
        <v>42850.173657407402</v>
      </c>
      <c r="C1115">
        <v>38965</v>
      </c>
      <c r="D1115" t="s">
        <v>5269</v>
      </c>
    </row>
    <row r="1116" spans="1:4">
      <c r="A1116" t="s">
        <v>5663</v>
      </c>
      <c r="B1116" s="15">
        <v>42850.173657407402</v>
      </c>
      <c r="C1116">
        <v>1765</v>
      </c>
      <c r="D1116" t="s">
        <v>5269</v>
      </c>
    </row>
    <row r="1117" spans="1:4">
      <c r="A1117" t="s">
        <v>5658</v>
      </c>
      <c r="B1117" s="15">
        <v>42850.173657407402</v>
      </c>
      <c r="C1117">
        <v>1495</v>
      </c>
      <c r="D1117" t="s">
        <v>5269</v>
      </c>
    </row>
    <row r="1118" spans="1:4">
      <c r="A1118" t="s">
        <v>5642</v>
      </c>
      <c r="B1118" s="15">
        <v>42850.173657407402</v>
      </c>
      <c r="C1118">
        <v>2820</v>
      </c>
      <c r="D1118" t="s">
        <v>5269</v>
      </c>
    </row>
    <row r="1119" spans="1:4">
      <c r="A1119" t="s">
        <v>6740</v>
      </c>
      <c r="B1119" s="15">
        <v>42850.173657407402</v>
      </c>
      <c r="C1119">
        <v>4569</v>
      </c>
      <c r="D1119" t="s">
        <v>5269</v>
      </c>
    </row>
    <row r="1120" spans="1:4">
      <c r="A1120" t="s">
        <v>5793</v>
      </c>
      <c r="B1120" s="15">
        <v>42850.173657407402</v>
      </c>
      <c r="C1120">
        <v>3948</v>
      </c>
      <c r="D1120" t="s">
        <v>5269</v>
      </c>
    </row>
    <row r="1121" spans="1:4">
      <c r="A1121" t="s">
        <v>5705</v>
      </c>
      <c r="B1121" s="15">
        <v>42850.173657407402</v>
      </c>
      <c r="C1121">
        <v>8659</v>
      </c>
      <c r="D1121" t="s">
        <v>5269</v>
      </c>
    </row>
    <row r="1122" spans="1:4">
      <c r="A1122" t="s">
        <v>5761</v>
      </c>
      <c r="B1122" s="15">
        <v>42850.173657407402</v>
      </c>
      <c r="C1122">
        <v>4676</v>
      </c>
      <c r="D1122" t="s">
        <v>5269</v>
      </c>
    </row>
    <row r="1123" spans="1:4">
      <c r="A1123" t="s">
        <v>4536</v>
      </c>
      <c r="B1123" s="15">
        <v>42850.173657407402</v>
      </c>
      <c r="C1123">
        <v>85192</v>
      </c>
      <c r="D1123" t="s">
        <v>5269</v>
      </c>
    </row>
    <row r="1124" spans="1:4">
      <c r="A1124" t="s">
        <v>4523</v>
      </c>
      <c r="B1124" s="15">
        <v>42850.173657407402</v>
      </c>
      <c r="C1124">
        <v>115320</v>
      </c>
      <c r="D1124" t="s">
        <v>5269</v>
      </c>
    </row>
    <row r="1125" spans="1:4">
      <c r="A1125" t="s">
        <v>2616</v>
      </c>
      <c r="B1125" s="15">
        <v>42850.173657407402</v>
      </c>
      <c r="C1125">
        <v>271925</v>
      </c>
      <c r="D1125" t="s">
        <v>5269</v>
      </c>
    </row>
    <row r="1126" spans="1:4">
      <c r="A1126" t="s">
        <v>2747</v>
      </c>
      <c r="B1126" s="15">
        <v>42850.173657407402</v>
      </c>
      <c r="C1126">
        <v>605256</v>
      </c>
      <c r="D1126" t="s">
        <v>5269</v>
      </c>
    </row>
    <row r="1127" spans="1:4">
      <c r="A1127" t="s">
        <v>2483</v>
      </c>
      <c r="B1127" s="15">
        <v>42850.173657407402</v>
      </c>
      <c r="C1127">
        <v>38754</v>
      </c>
      <c r="D1127" t="s">
        <v>5269</v>
      </c>
    </row>
    <row r="1128" spans="1:4">
      <c r="A1128" t="s">
        <v>2708</v>
      </c>
      <c r="B1128" s="15">
        <v>42850.173657407402</v>
      </c>
      <c r="C1128">
        <v>598115</v>
      </c>
      <c r="D1128" t="s">
        <v>5269</v>
      </c>
    </row>
    <row r="1129" spans="1:4">
      <c r="A1129" t="s">
        <v>2201</v>
      </c>
      <c r="B1129" s="15">
        <v>42850.173657407402</v>
      </c>
      <c r="C1129">
        <v>452938</v>
      </c>
      <c r="D1129" t="s">
        <v>5269</v>
      </c>
    </row>
    <row r="1130" spans="1:4">
      <c r="A1130" t="s">
        <v>2203</v>
      </c>
      <c r="B1130" s="15">
        <v>42850.173657407402</v>
      </c>
      <c r="C1130">
        <v>346232</v>
      </c>
      <c r="D1130" t="s">
        <v>5269</v>
      </c>
    </row>
    <row r="1131" spans="1:4">
      <c r="A1131" t="s">
        <v>2754</v>
      </c>
      <c r="B1131" s="15">
        <v>42850.173657407402</v>
      </c>
      <c r="C1131">
        <v>247131</v>
      </c>
      <c r="D1131" t="s">
        <v>5269</v>
      </c>
    </row>
    <row r="1132" spans="1:4">
      <c r="A1132" t="s">
        <v>2202</v>
      </c>
      <c r="B1132" s="15">
        <v>42850.173657407402</v>
      </c>
      <c r="C1132">
        <v>141344</v>
      </c>
      <c r="D1132" t="s">
        <v>5269</v>
      </c>
    </row>
    <row r="1133" spans="1:4">
      <c r="A1133" t="s">
        <v>2279</v>
      </c>
      <c r="B1133" s="15">
        <v>42850.173657407402</v>
      </c>
      <c r="C1133">
        <v>372645</v>
      </c>
      <c r="D1133" t="s">
        <v>5269</v>
      </c>
    </row>
    <row r="1134" spans="1:4">
      <c r="A1134" t="s">
        <v>2639</v>
      </c>
      <c r="B1134" s="15">
        <v>42850.173657407402</v>
      </c>
      <c r="C1134">
        <v>262977</v>
      </c>
      <c r="D1134" t="s">
        <v>5269</v>
      </c>
    </row>
    <row r="1135" spans="1:4">
      <c r="A1135" t="s">
        <v>2680</v>
      </c>
      <c r="B1135" s="15">
        <v>42850.173657407402</v>
      </c>
      <c r="C1135">
        <v>521158</v>
      </c>
      <c r="D1135" t="s">
        <v>5269</v>
      </c>
    </row>
    <row r="1136" spans="1:4">
      <c r="A1136" t="s">
        <v>2624</v>
      </c>
      <c r="B1136" s="15">
        <v>42850.173657407402</v>
      </c>
      <c r="C1136">
        <v>93994</v>
      </c>
      <c r="D1136" t="s">
        <v>5269</v>
      </c>
    </row>
    <row r="1137" spans="1:4">
      <c r="A1137" t="s">
        <v>3598</v>
      </c>
      <c r="B1137" s="15">
        <v>42850.173657407402</v>
      </c>
      <c r="C1137">
        <v>470753</v>
      </c>
      <c r="D1137" t="s">
        <v>5269</v>
      </c>
    </row>
    <row r="1138" spans="1:4">
      <c r="A1138" t="s">
        <v>2670</v>
      </c>
      <c r="B1138" s="15">
        <v>42850.173657407402</v>
      </c>
      <c r="C1138">
        <v>77071</v>
      </c>
      <c r="D1138" t="s">
        <v>5269</v>
      </c>
    </row>
    <row r="1139" spans="1:4">
      <c r="A1139" t="s">
        <v>2214</v>
      </c>
      <c r="B1139" s="15">
        <v>42850.173657407402</v>
      </c>
      <c r="C1139">
        <v>137704</v>
      </c>
      <c r="D1139" t="s">
        <v>5269</v>
      </c>
    </row>
    <row r="1140" spans="1:4">
      <c r="A1140" t="s">
        <v>2674</v>
      </c>
      <c r="B1140" s="15">
        <v>42850.173657407402</v>
      </c>
      <c r="C1140">
        <v>126577</v>
      </c>
      <c r="D1140" t="s">
        <v>5269</v>
      </c>
    </row>
    <row r="1141" spans="1:4">
      <c r="A1141" t="s">
        <v>2667</v>
      </c>
      <c r="B1141" s="15">
        <v>42850.173657407402</v>
      </c>
      <c r="C1141">
        <v>354500</v>
      </c>
      <c r="D1141" t="s">
        <v>5269</v>
      </c>
    </row>
    <row r="1142" spans="1:4">
      <c r="A1142" t="s">
        <v>2682</v>
      </c>
      <c r="B1142" s="15">
        <v>42850.173657407402</v>
      </c>
      <c r="C1142">
        <v>367043</v>
      </c>
      <c r="D1142" t="s">
        <v>5269</v>
      </c>
    </row>
    <row r="1143" spans="1:4">
      <c r="A1143" t="s">
        <v>2611</v>
      </c>
      <c r="B1143" s="15">
        <v>42850.173657407402</v>
      </c>
      <c r="C1143">
        <v>238616</v>
      </c>
      <c r="D1143" t="s">
        <v>5269</v>
      </c>
    </row>
    <row r="1144" spans="1:4">
      <c r="A1144" t="s">
        <v>2222</v>
      </c>
      <c r="B1144" s="15">
        <v>42850.173657407402</v>
      </c>
      <c r="C1144">
        <v>146499</v>
      </c>
      <c r="D1144" t="s">
        <v>5269</v>
      </c>
    </row>
    <row r="1145" spans="1:4">
      <c r="A1145" t="s">
        <v>2344</v>
      </c>
      <c r="B1145" s="15">
        <v>42850.173657407402</v>
      </c>
      <c r="C1145">
        <v>303919</v>
      </c>
      <c r="D1145" t="s">
        <v>5269</v>
      </c>
    </row>
    <row r="1146" spans="1:4">
      <c r="A1146" t="s">
        <v>2813</v>
      </c>
      <c r="B1146" s="15">
        <v>42850.173657407402</v>
      </c>
      <c r="C1146">
        <v>90065</v>
      </c>
      <c r="D1146" t="s">
        <v>5269</v>
      </c>
    </row>
    <row r="1147" spans="1:4">
      <c r="A1147" t="s">
        <v>3164</v>
      </c>
      <c r="B1147" s="15">
        <v>42850.173657407402</v>
      </c>
      <c r="C1147">
        <v>240222</v>
      </c>
      <c r="D1147" t="s">
        <v>5269</v>
      </c>
    </row>
    <row r="1148" spans="1:4">
      <c r="A1148" t="s">
        <v>5141</v>
      </c>
      <c r="B1148" s="15">
        <v>42850.173657407402</v>
      </c>
      <c r="C1148">
        <v>360553</v>
      </c>
      <c r="D1148" t="s">
        <v>5269</v>
      </c>
    </row>
    <row r="1149" spans="1:4">
      <c r="A1149" t="s">
        <v>2828</v>
      </c>
      <c r="B1149" s="15">
        <v>42850.173657407402</v>
      </c>
      <c r="C1149">
        <v>186705</v>
      </c>
      <c r="D1149" t="s">
        <v>5269</v>
      </c>
    </row>
    <row r="1150" spans="1:4">
      <c r="A1150" t="s">
        <v>2767</v>
      </c>
      <c r="B1150" s="15">
        <v>42850.173657407402</v>
      </c>
      <c r="C1150">
        <v>135005</v>
      </c>
      <c r="D1150" t="s">
        <v>5269</v>
      </c>
    </row>
    <row r="1151" spans="1:4">
      <c r="A1151" t="s">
        <v>2742</v>
      </c>
      <c r="B1151" s="15">
        <v>42850.173657407402</v>
      </c>
      <c r="C1151">
        <v>368907</v>
      </c>
      <c r="D1151" t="s">
        <v>5269</v>
      </c>
    </row>
    <row r="1152" spans="1:4">
      <c r="A1152" t="s">
        <v>2946</v>
      </c>
      <c r="B1152" s="15">
        <v>42850.173657407402</v>
      </c>
      <c r="C1152">
        <v>50145</v>
      </c>
      <c r="D1152" t="s">
        <v>5269</v>
      </c>
    </row>
    <row r="1153" spans="1:4">
      <c r="A1153" t="s">
        <v>4042</v>
      </c>
      <c r="B1153" s="15">
        <v>42850.173657407402</v>
      </c>
      <c r="C1153">
        <v>112983</v>
      </c>
      <c r="D1153" t="s">
        <v>5269</v>
      </c>
    </row>
    <row r="1154" spans="1:4">
      <c r="A1154" t="s">
        <v>2839</v>
      </c>
      <c r="B1154" s="15">
        <v>42850.173657407402</v>
      </c>
      <c r="C1154">
        <v>411419</v>
      </c>
      <c r="D1154" t="s">
        <v>5269</v>
      </c>
    </row>
    <row r="1155" spans="1:4">
      <c r="A1155" t="s">
        <v>2833</v>
      </c>
      <c r="B1155" s="15">
        <v>42850.173657407402</v>
      </c>
      <c r="C1155">
        <v>203567</v>
      </c>
      <c r="D1155" t="s">
        <v>5269</v>
      </c>
    </row>
    <row r="1156" spans="1:4">
      <c r="A1156" t="s">
        <v>2826</v>
      </c>
      <c r="B1156" s="15">
        <v>42850.173657407402</v>
      </c>
      <c r="C1156">
        <v>435022</v>
      </c>
      <c r="D1156" t="s">
        <v>5269</v>
      </c>
    </row>
    <row r="1157" spans="1:4">
      <c r="A1157" t="s">
        <v>2831</v>
      </c>
      <c r="B1157" s="15">
        <v>42850.173657407402</v>
      </c>
      <c r="C1157">
        <v>229056</v>
      </c>
      <c r="D1157" t="s">
        <v>5269</v>
      </c>
    </row>
    <row r="1158" spans="1:4">
      <c r="A1158" t="s">
        <v>2823</v>
      </c>
      <c r="B1158" s="15">
        <v>42850.173657407402</v>
      </c>
      <c r="C1158">
        <v>548958</v>
      </c>
      <c r="D1158" t="s">
        <v>5269</v>
      </c>
    </row>
    <row r="1159" spans="1:4">
      <c r="A1159" t="s">
        <v>2830</v>
      </c>
      <c r="B1159" s="15">
        <v>42850.173657407402</v>
      </c>
      <c r="C1159">
        <v>289772</v>
      </c>
      <c r="D1159" t="s">
        <v>5269</v>
      </c>
    </row>
    <row r="1160" spans="1:4">
      <c r="A1160" t="s">
        <v>2815</v>
      </c>
      <c r="B1160" s="15">
        <v>42850.173657407402</v>
      </c>
      <c r="C1160">
        <v>372244</v>
      </c>
      <c r="D1160" t="s">
        <v>5269</v>
      </c>
    </row>
    <row r="1161" spans="1:4">
      <c r="A1161" t="s">
        <v>2835</v>
      </c>
      <c r="B1161" s="15">
        <v>42850.173657407402</v>
      </c>
      <c r="C1161">
        <v>185191</v>
      </c>
      <c r="D1161" t="s">
        <v>5269</v>
      </c>
    </row>
    <row r="1162" spans="1:4">
      <c r="A1162" t="s">
        <v>2819</v>
      </c>
      <c r="B1162" s="15">
        <v>42850.173657407402</v>
      </c>
      <c r="C1162">
        <v>350312</v>
      </c>
      <c r="D1162" t="s">
        <v>5269</v>
      </c>
    </row>
    <row r="1163" spans="1:4">
      <c r="A1163" t="s">
        <v>2837</v>
      </c>
      <c r="B1163" s="15">
        <v>42850.173657407402</v>
      </c>
      <c r="C1163">
        <v>349377</v>
      </c>
      <c r="D1163" t="s">
        <v>5269</v>
      </c>
    </row>
    <row r="1164" spans="1:4">
      <c r="A1164" t="s">
        <v>2821</v>
      </c>
      <c r="B1164" s="15">
        <v>42850.173657407402</v>
      </c>
      <c r="C1164">
        <v>347492</v>
      </c>
      <c r="D1164" t="s">
        <v>5269</v>
      </c>
    </row>
    <row r="1165" spans="1:4">
      <c r="A1165" t="s">
        <v>3180</v>
      </c>
      <c r="B1165" s="15">
        <v>42850.173657407402</v>
      </c>
      <c r="C1165">
        <v>469588</v>
      </c>
      <c r="D1165" t="s">
        <v>5269</v>
      </c>
    </row>
    <row r="1166" spans="1:4">
      <c r="A1166" t="s">
        <v>5142</v>
      </c>
      <c r="B1166" s="15">
        <v>42850.173657407402</v>
      </c>
      <c r="C1166">
        <v>348594</v>
      </c>
      <c r="D1166" t="s">
        <v>5269</v>
      </c>
    </row>
    <row r="1167" spans="1:4">
      <c r="A1167" t="s">
        <v>3049</v>
      </c>
      <c r="B1167" s="15">
        <v>42850.173657407402</v>
      </c>
      <c r="C1167">
        <v>253200</v>
      </c>
      <c r="D1167" t="s">
        <v>5269</v>
      </c>
    </row>
    <row r="1168" spans="1:4">
      <c r="A1168" t="s">
        <v>3210</v>
      </c>
      <c r="B1168" s="15">
        <v>42850.173657407402</v>
      </c>
      <c r="C1168">
        <v>192630</v>
      </c>
      <c r="D1168" t="s">
        <v>5269</v>
      </c>
    </row>
    <row r="1169" spans="1:4">
      <c r="A1169" t="s">
        <v>3162</v>
      </c>
      <c r="B1169" s="15">
        <v>42850.173657407402</v>
      </c>
      <c r="C1169">
        <v>28436</v>
      </c>
      <c r="D1169" t="s">
        <v>5269</v>
      </c>
    </row>
    <row r="1170" spans="1:4">
      <c r="A1170" t="s">
        <v>3215</v>
      </c>
      <c r="B1170" s="15">
        <v>42850.173657407402</v>
      </c>
      <c r="C1170">
        <v>248023</v>
      </c>
      <c r="D1170" t="s">
        <v>5269</v>
      </c>
    </row>
    <row r="1171" spans="1:4">
      <c r="A1171" t="s">
        <v>3214</v>
      </c>
      <c r="B1171" s="15">
        <v>42850.173657407402</v>
      </c>
      <c r="C1171">
        <v>522262</v>
      </c>
      <c r="D1171" t="s">
        <v>5269</v>
      </c>
    </row>
    <row r="1172" spans="1:4">
      <c r="A1172" t="s">
        <v>3532</v>
      </c>
      <c r="B1172" s="15">
        <v>42850.173657407402</v>
      </c>
      <c r="C1172">
        <v>122291</v>
      </c>
      <c r="D1172" t="s">
        <v>5269</v>
      </c>
    </row>
    <row r="1173" spans="1:4">
      <c r="A1173" t="s">
        <v>3211</v>
      </c>
      <c r="B1173" s="15">
        <v>42850.173657407402</v>
      </c>
      <c r="C1173">
        <v>383913</v>
      </c>
      <c r="D1173" t="s">
        <v>5269</v>
      </c>
    </row>
    <row r="1174" spans="1:4">
      <c r="A1174" t="s">
        <v>3391</v>
      </c>
      <c r="B1174" s="15">
        <v>42850.173657407402</v>
      </c>
      <c r="C1174">
        <v>285840</v>
      </c>
      <c r="D1174" t="s">
        <v>5269</v>
      </c>
    </row>
    <row r="1175" spans="1:4">
      <c r="A1175" t="s">
        <v>3443</v>
      </c>
      <c r="B1175" s="15">
        <v>42850.173657407402</v>
      </c>
      <c r="C1175">
        <v>820452</v>
      </c>
      <c r="D1175" t="s">
        <v>5269</v>
      </c>
    </row>
    <row r="1176" spans="1:4">
      <c r="A1176" t="s">
        <v>3375</v>
      </c>
      <c r="B1176" s="15">
        <v>42850.173657407402</v>
      </c>
      <c r="C1176">
        <v>187109</v>
      </c>
      <c r="D1176" t="s">
        <v>5269</v>
      </c>
    </row>
    <row r="1177" spans="1:4">
      <c r="A1177" t="s">
        <v>3632</v>
      </c>
      <c r="B1177" s="15">
        <v>42850.173657407402</v>
      </c>
      <c r="C1177">
        <v>54061</v>
      </c>
      <c r="D1177" t="s">
        <v>5269</v>
      </c>
    </row>
    <row r="1178" spans="1:4">
      <c r="A1178" t="s">
        <v>3527</v>
      </c>
      <c r="B1178" s="15">
        <v>42850.173657407402</v>
      </c>
      <c r="C1178">
        <v>161584</v>
      </c>
      <c r="D1178" t="s">
        <v>5269</v>
      </c>
    </row>
    <row r="1179" spans="1:4">
      <c r="A1179" t="s">
        <v>3780</v>
      </c>
      <c r="B1179" s="15">
        <v>42850.173657407402</v>
      </c>
      <c r="C1179">
        <v>229911</v>
      </c>
      <c r="D1179" t="s">
        <v>5269</v>
      </c>
    </row>
    <row r="1180" spans="1:4">
      <c r="A1180" t="s">
        <v>3648</v>
      </c>
      <c r="B1180" s="15">
        <v>42850.173657407402</v>
      </c>
      <c r="C1180">
        <v>428514</v>
      </c>
      <c r="D1180" t="s">
        <v>5269</v>
      </c>
    </row>
    <row r="1181" spans="1:4">
      <c r="A1181" t="s">
        <v>6611</v>
      </c>
      <c r="B1181" s="15">
        <v>42850.173657407402</v>
      </c>
      <c r="C1181">
        <v>233248</v>
      </c>
      <c r="D1181" t="s">
        <v>5269</v>
      </c>
    </row>
    <row r="1182" spans="1:4">
      <c r="A1182" t="s">
        <v>3691</v>
      </c>
      <c r="B1182" s="15">
        <v>42850.173657407402</v>
      </c>
      <c r="C1182">
        <v>805497</v>
      </c>
      <c r="D1182" t="s">
        <v>5269</v>
      </c>
    </row>
    <row r="1183" spans="1:4">
      <c r="A1183" t="s">
        <v>3689</v>
      </c>
      <c r="B1183" s="15">
        <v>42850.173657407402</v>
      </c>
      <c r="C1183">
        <v>164692</v>
      </c>
      <c r="D1183" t="s">
        <v>5269</v>
      </c>
    </row>
    <row r="1184" spans="1:4">
      <c r="A1184" t="s">
        <v>3794</v>
      </c>
      <c r="B1184" s="15">
        <v>42850.173657407402</v>
      </c>
      <c r="C1184">
        <v>34924</v>
      </c>
      <c r="D1184" t="s">
        <v>5269</v>
      </c>
    </row>
    <row r="1185" spans="1:4">
      <c r="A1185" t="s">
        <v>3791</v>
      </c>
      <c r="B1185" s="15">
        <v>42850.173657407402</v>
      </c>
      <c r="C1185">
        <v>144725</v>
      </c>
      <c r="D1185" t="s">
        <v>5269</v>
      </c>
    </row>
    <row r="1186" spans="1:4">
      <c r="A1186" t="s">
        <v>3796</v>
      </c>
      <c r="B1186" s="15">
        <v>42850.173657407402</v>
      </c>
      <c r="C1186">
        <v>96971</v>
      </c>
      <c r="D1186" t="s">
        <v>5269</v>
      </c>
    </row>
    <row r="1187" spans="1:4">
      <c r="A1187" t="s">
        <v>3812</v>
      </c>
      <c r="B1187" s="15">
        <v>42850.173657407402</v>
      </c>
      <c r="C1187">
        <v>146061</v>
      </c>
      <c r="D1187" t="s">
        <v>5269</v>
      </c>
    </row>
    <row r="1188" spans="1:4">
      <c r="A1188" t="s">
        <v>3718</v>
      </c>
      <c r="B1188" s="15">
        <v>42850.173657407402</v>
      </c>
      <c r="C1188">
        <v>263869</v>
      </c>
      <c r="D1188" t="s">
        <v>5269</v>
      </c>
    </row>
    <row r="1189" spans="1:4">
      <c r="A1189" t="s">
        <v>3686</v>
      </c>
      <c r="B1189" s="15">
        <v>42850.173657407402</v>
      </c>
      <c r="C1189">
        <v>259517</v>
      </c>
      <c r="D1189" t="s">
        <v>5269</v>
      </c>
    </row>
    <row r="1190" spans="1:4">
      <c r="A1190" t="s">
        <v>3721</v>
      </c>
      <c r="B1190" s="15">
        <v>42850.173657407402</v>
      </c>
      <c r="C1190">
        <v>165615</v>
      </c>
      <c r="D1190" t="s">
        <v>5269</v>
      </c>
    </row>
    <row r="1191" spans="1:4">
      <c r="A1191" t="s">
        <v>3798</v>
      </c>
      <c r="B1191" s="15">
        <v>42850.173657407402</v>
      </c>
      <c r="C1191">
        <v>108012</v>
      </c>
      <c r="D1191" t="s">
        <v>5269</v>
      </c>
    </row>
    <row r="1192" spans="1:4">
      <c r="A1192" t="s">
        <v>3792</v>
      </c>
      <c r="B1192" s="15">
        <v>42850.173657407402</v>
      </c>
      <c r="C1192">
        <v>170035</v>
      </c>
      <c r="D1192" t="s">
        <v>5269</v>
      </c>
    </row>
    <row r="1193" spans="1:4">
      <c r="A1193" t="s">
        <v>4269</v>
      </c>
      <c r="B1193" s="15">
        <v>42850.173657407402</v>
      </c>
      <c r="C1193">
        <v>233634</v>
      </c>
      <c r="D1193" t="s">
        <v>5269</v>
      </c>
    </row>
    <row r="1194" spans="1:4">
      <c r="A1194" t="s">
        <v>3813</v>
      </c>
      <c r="B1194" s="15">
        <v>42850.173657407402</v>
      </c>
      <c r="C1194">
        <v>764699</v>
      </c>
      <c r="D1194" t="s">
        <v>5269</v>
      </c>
    </row>
    <row r="1195" spans="1:4">
      <c r="A1195" t="s">
        <v>4524</v>
      </c>
      <c r="B1195" s="15">
        <v>42850.173657407402</v>
      </c>
      <c r="C1195">
        <v>105270</v>
      </c>
      <c r="D1195" t="s">
        <v>5269</v>
      </c>
    </row>
    <row r="1196" spans="1:4">
      <c r="A1196" t="s">
        <v>3994</v>
      </c>
      <c r="B1196" s="15">
        <v>42850.173657407402</v>
      </c>
      <c r="C1196">
        <v>326287</v>
      </c>
      <c r="D1196" t="s">
        <v>5269</v>
      </c>
    </row>
    <row r="1197" spans="1:4">
      <c r="A1197" t="s">
        <v>4006</v>
      </c>
      <c r="B1197" s="15">
        <v>42850.173657407402</v>
      </c>
      <c r="C1197">
        <v>962973</v>
      </c>
      <c r="D1197" t="s">
        <v>5269</v>
      </c>
    </row>
    <row r="1198" spans="1:4">
      <c r="A1198" t="s">
        <v>3818</v>
      </c>
      <c r="B1198" s="15">
        <v>42850.173657407402</v>
      </c>
      <c r="C1198">
        <v>312572</v>
      </c>
      <c r="D1198" t="s">
        <v>5269</v>
      </c>
    </row>
    <row r="1199" spans="1:4">
      <c r="A1199" t="s">
        <v>3914</v>
      </c>
      <c r="B1199" s="15">
        <v>42850.173657407402</v>
      </c>
      <c r="C1199">
        <v>239038</v>
      </c>
      <c r="D1199" t="s">
        <v>5269</v>
      </c>
    </row>
    <row r="1200" spans="1:4">
      <c r="A1200" t="s">
        <v>3870</v>
      </c>
      <c r="B1200" s="15">
        <v>42850.173657407402</v>
      </c>
      <c r="C1200">
        <v>95275</v>
      </c>
      <c r="D1200" t="s">
        <v>5269</v>
      </c>
    </row>
    <row r="1201" spans="1:4">
      <c r="A1201" t="s">
        <v>3865</v>
      </c>
      <c r="B1201" s="15">
        <v>42850.173657407402</v>
      </c>
      <c r="C1201">
        <v>459142</v>
      </c>
      <c r="D1201" t="s">
        <v>5269</v>
      </c>
    </row>
    <row r="1202" spans="1:4">
      <c r="A1202" t="s">
        <v>3866</v>
      </c>
      <c r="B1202" s="15">
        <v>42850.173657407402</v>
      </c>
      <c r="C1202">
        <v>248899</v>
      </c>
      <c r="D1202" t="s">
        <v>5269</v>
      </c>
    </row>
    <row r="1203" spans="1:4">
      <c r="A1203" t="s">
        <v>4005</v>
      </c>
      <c r="B1203" s="15">
        <v>42850.173657407402</v>
      </c>
      <c r="C1203">
        <v>413984</v>
      </c>
      <c r="D1203" t="s">
        <v>5269</v>
      </c>
    </row>
    <row r="1204" spans="1:4">
      <c r="A1204" t="s">
        <v>3843</v>
      </c>
      <c r="B1204" s="15">
        <v>42850.173657407402</v>
      </c>
      <c r="C1204">
        <v>149335</v>
      </c>
      <c r="D1204" t="s">
        <v>5269</v>
      </c>
    </row>
    <row r="1205" spans="1:4">
      <c r="A1205" t="s">
        <v>3899</v>
      </c>
      <c r="B1205" s="15">
        <v>42850.173657407402</v>
      </c>
      <c r="C1205">
        <v>24949</v>
      </c>
      <c r="D1205" t="s">
        <v>5269</v>
      </c>
    </row>
    <row r="1206" spans="1:4">
      <c r="A1206" t="s">
        <v>3968</v>
      </c>
      <c r="B1206" s="15">
        <v>42850.173657407402</v>
      </c>
      <c r="C1206">
        <v>295381</v>
      </c>
      <c r="D1206" t="s">
        <v>5269</v>
      </c>
    </row>
    <row r="1207" spans="1:4">
      <c r="A1207" t="s">
        <v>4113</v>
      </c>
      <c r="B1207" s="15">
        <v>42850.173657407402</v>
      </c>
      <c r="C1207">
        <v>135286</v>
      </c>
      <c r="D1207" t="s">
        <v>5269</v>
      </c>
    </row>
    <row r="1208" spans="1:4">
      <c r="A1208" t="s">
        <v>3974</v>
      </c>
      <c r="B1208" s="15">
        <v>42850.173657407402</v>
      </c>
      <c r="C1208">
        <v>429859</v>
      </c>
      <c r="D1208" t="s">
        <v>5269</v>
      </c>
    </row>
    <row r="1209" spans="1:4">
      <c r="A1209" t="s">
        <v>3983</v>
      </c>
      <c r="B1209" s="15">
        <v>42850.173657407402</v>
      </c>
      <c r="C1209">
        <v>89171</v>
      </c>
      <c r="D1209" t="s">
        <v>5269</v>
      </c>
    </row>
    <row r="1210" spans="1:4">
      <c r="A1210" t="s">
        <v>3966</v>
      </c>
      <c r="B1210" s="15">
        <v>42850.173657407402</v>
      </c>
      <c r="C1210">
        <v>303321</v>
      </c>
      <c r="D1210" t="s">
        <v>5269</v>
      </c>
    </row>
    <row r="1211" spans="1:4">
      <c r="A1211" t="s">
        <v>5143</v>
      </c>
      <c r="B1211" s="15">
        <v>42850.173657407402</v>
      </c>
      <c r="C1211">
        <v>314646</v>
      </c>
      <c r="D1211" t="s">
        <v>5269</v>
      </c>
    </row>
    <row r="1212" spans="1:4">
      <c r="A1212" t="s">
        <v>4268</v>
      </c>
      <c r="B1212" s="15">
        <v>42850.173657407402</v>
      </c>
      <c r="C1212">
        <v>219686</v>
      </c>
      <c r="D1212" t="s">
        <v>5269</v>
      </c>
    </row>
    <row r="1213" spans="1:4">
      <c r="A1213" t="s">
        <v>4047</v>
      </c>
      <c r="B1213" s="15">
        <v>42850.173657407402</v>
      </c>
      <c r="C1213">
        <v>63974</v>
      </c>
      <c r="D1213" t="s">
        <v>5269</v>
      </c>
    </row>
    <row r="1214" spans="1:4">
      <c r="A1214" t="s">
        <v>3981</v>
      </c>
      <c r="B1214" s="15">
        <v>42850.173657407402</v>
      </c>
      <c r="C1214">
        <v>322734</v>
      </c>
      <c r="D1214" t="s">
        <v>5269</v>
      </c>
    </row>
    <row r="1215" spans="1:4">
      <c r="A1215" t="s">
        <v>4168</v>
      </c>
      <c r="B1215" s="15">
        <v>42850.173657407402</v>
      </c>
      <c r="C1215">
        <v>56273</v>
      </c>
      <c r="D1215" t="s">
        <v>5269</v>
      </c>
    </row>
    <row r="1216" spans="1:4">
      <c r="A1216" t="s">
        <v>3973</v>
      </c>
      <c r="B1216" s="15">
        <v>42850.173657407402</v>
      </c>
      <c r="C1216">
        <v>450186</v>
      </c>
      <c r="D1216" t="s">
        <v>5269</v>
      </c>
    </row>
    <row r="1217" spans="1:4">
      <c r="A1217" t="s">
        <v>3987</v>
      </c>
      <c r="B1217" s="15">
        <v>42850.173657407402</v>
      </c>
      <c r="C1217">
        <v>149314</v>
      </c>
      <c r="D1217" t="s">
        <v>5269</v>
      </c>
    </row>
    <row r="1218" spans="1:4">
      <c r="A1218" t="s">
        <v>3971</v>
      </c>
      <c r="B1218" s="15">
        <v>42850.173657407402</v>
      </c>
      <c r="C1218">
        <v>163144</v>
      </c>
      <c r="D1218" t="s">
        <v>5269</v>
      </c>
    </row>
    <row r="1219" spans="1:4">
      <c r="A1219" t="s">
        <v>3929</v>
      </c>
      <c r="B1219" s="15">
        <v>42850.173657407402</v>
      </c>
      <c r="C1219">
        <v>77468</v>
      </c>
      <c r="D1219" t="s">
        <v>5269</v>
      </c>
    </row>
    <row r="1220" spans="1:4">
      <c r="A1220" t="s">
        <v>3930</v>
      </c>
      <c r="B1220" s="15">
        <v>42850.173657407402</v>
      </c>
      <c r="C1220">
        <v>36613</v>
      </c>
      <c r="D1220" t="s">
        <v>5269</v>
      </c>
    </row>
    <row r="1221" spans="1:4">
      <c r="A1221" t="s">
        <v>3949</v>
      </c>
      <c r="B1221" s="15">
        <v>42850.173657407402</v>
      </c>
      <c r="C1221">
        <v>34754</v>
      </c>
      <c r="D1221" t="s">
        <v>5269</v>
      </c>
    </row>
    <row r="1222" spans="1:4">
      <c r="A1222" t="s">
        <v>3928</v>
      </c>
      <c r="B1222" s="15">
        <v>42850.173657407402</v>
      </c>
      <c r="C1222">
        <v>46270</v>
      </c>
      <c r="D1222" t="s">
        <v>5269</v>
      </c>
    </row>
    <row r="1223" spans="1:4">
      <c r="A1223" t="s">
        <v>3931</v>
      </c>
      <c r="B1223" s="15">
        <v>42850.173657407402</v>
      </c>
      <c r="C1223">
        <v>141894</v>
      </c>
      <c r="D1223" t="s">
        <v>5269</v>
      </c>
    </row>
    <row r="1224" spans="1:4">
      <c r="A1224" t="s">
        <v>4025</v>
      </c>
      <c r="B1224" s="15">
        <v>42850.173657407402</v>
      </c>
      <c r="C1224">
        <v>221083</v>
      </c>
      <c r="D1224" t="s">
        <v>5269</v>
      </c>
    </row>
    <row r="1225" spans="1:4">
      <c r="A1225" t="s">
        <v>4001</v>
      </c>
      <c r="B1225" s="15">
        <v>42850.173657407402</v>
      </c>
      <c r="C1225">
        <v>331584</v>
      </c>
      <c r="D1225" t="s">
        <v>5269</v>
      </c>
    </row>
    <row r="1226" spans="1:4">
      <c r="A1226" t="s">
        <v>3979</v>
      </c>
      <c r="B1226" s="15">
        <v>42850.173657407402</v>
      </c>
      <c r="C1226">
        <v>448595</v>
      </c>
      <c r="D1226" t="s">
        <v>5269</v>
      </c>
    </row>
    <row r="1227" spans="1:4">
      <c r="A1227" t="s">
        <v>3985</v>
      </c>
      <c r="B1227" s="15">
        <v>42850.173657407402</v>
      </c>
      <c r="C1227">
        <v>481535</v>
      </c>
      <c r="D1227" t="s">
        <v>5269</v>
      </c>
    </row>
    <row r="1228" spans="1:4">
      <c r="A1228" t="s">
        <v>3959</v>
      </c>
      <c r="B1228" s="15">
        <v>42850.173657407402</v>
      </c>
      <c r="C1228">
        <v>63729</v>
      </c>
      <c r="D1228" t="s">
        <v>5269</v>
      </c>
    </row>
    <row r="1229" spans="1:4">
      <c r="A1229" t="s">
        <v>5477</v>
      </c>
      <c r="B1229" s="15">
        <v>42850.173657407402</v>
      </c>
      <c r="C1229">
        <v>597663</v>
      </c>
      <c r="D1229" t="s">
        <v>5269</v>
      </c>
    </row>
    <row r="1230" spans="1:4">
      <c r="A1230" t="s">
        <v>4044</v>
      </c>
      <c r="B1230" s="15">
        <v>42850.173657407402</v>
      </c>
      <c r="C1230">
        <v>38073</v>
      </c>
      <c r="D1230" t="s">
        <v>5269</v>
      </c>
    </row>
    <row r="1231" spans="1:4">
      <c r="A1231" t="s">
        <v>6612</v>
      </c>
      <c r="B1231" s="15">
        <v>42850.173657407402</v>
      </c>
      <c r="C1231">
        <v>134384</v>
      </c>
      <c r="D1231" t="s">
        <v>5269</v>
      </c>
    </row>
    <row r="1232" spans="1:4">
      <c r="A1232" t="s">
        <v>4272</v>
      </c>
      <c r="B1232" s="15">
        <v>42850.173657407402</v>
      </c>
      <c r="C1232">
        <v>33507</v>
      </c>
      <c r="D1232" t="s">
        <v>5269</v>
      </c>
    </row>
    <row r="1233" spans="1:4">
      <c r="A1233" t="s">
        <v>4046</v>
      </c>
      <c r="B1233" s="15">
        <v>42850.173657407402</v>
      </c>
      <c r="C1233">
        <v>29453</v>
      </c>
      <c r="D1233" t="s">
        <v>5269</v>
      </c>
    </row>
    <row r="1234" spans="1:4">
      <c r="A1234" t="s">
        <v>4052</v>
      </c>
      <c r="B1234" s="15">
        <v>42850.173657407402</v>
      </c>
      <c r="C1234">
        <v>186072</v>
      </c>
      <c r="D1234" t="s">
        <v>5269</v>
      </c>
    </row>
    <row r="1235" spans="1:4">
      <c r="A1235" t="s">
        <v>4040</v>
      </c>
      <c r="B1235" s="15">
        <v>42850.173657407402</v>
      </c>
      <c r="C1235">
        <v>46547</v>
      </c>
      <c r="D1235" t="s">
        <v>5269</v>
      </c>
    </row>
    <row r="1236" spans="1:4">
      <c r="A1236" t="s">
        <v>4263</v>
      </c>
      <c r="B1236" s="15">
        <v>42850.173657407402</v>
      </c>
      <c r="C1236">
        <v>151069</v>
      </c>
      <c r="D1236" t="s">
        <v>5269</v>
      </c>
    </row>
    <row r="1237" spans="1:4">
      <c r="A1237" t="s">
        <v>4200</v>
      </c>
      <c r="B1237" s="15">
        <v>42850.173657407402</v>
      </c>
      <c r="C1237">
        <v>46220</v>
      </c>
      <c r="D1237" t="s">
        <v>5269</v>
      </c>
    </row>
    <row r="1238" spans="1:4">
      <c r="A1238" t="s">
        <v>4172</v>
      </c>
      <c r="B1238" s="15">
        <v>42850.173657407402</v>
      </c>
      <c r="C1238">
        <v>45164</v>
      </c>
      <c r="D1238" t="s">
        <v>5269</v>
      </c>
    </row>
    <row r="1239" spans="1:4">
      <c r="A1239" t="s">
        <v>4267</v>
      </c>
      <c r="B1239" s="15">
        <v>42850.173657407402</v>
      </c>
      <c r="C1239">
        <v>57595</v>
      </c>
      <c r="D1239" t="s">
        <v>5269</v>
      </c>
    </row>
    <row r="1240" spans="1:4">
      <c r="A1240" t="s">
        <v>4394</v>
      </c>
      <c r="B1240" s="15">
        <v>42850.173657407402</v>
      </c>
      <c r="C1240">
        <v>83166</v>
      </c>
      <c r="D1240" t="s">
        <v>5269</v>
      </c>
    </row>
    <row r="1241" spans="1:4">
      <c r="A1241" t="s">
        <v>4395</v>
      </c>
      <c r="B1241" s="15">
        <v>42850.173657407402</v>
      </c>
      <c r="C1241">
        <v>276961</v>
      </c>
      <c r="D1241" t="s">
        <v>5269</v>
      </c>
    </row>
    <row r="1242" spans="1:4">
      <c r="A1242" t="s">
        <v>4347</v>
      </c>
      <c r="B1242" s="15">
        <v>42850.173657407402</v>
      </c>
      <c r="C1242">
        <v>26691</v>
      </c>
      <c r="D1242" t="s">
        <v>5269</v>
      </c>
    </row>
    <row r="1243" spans="1:4">
      <c r="A1243" t="s">
        <v>4447</v>
      </c>
      <c r="B1243" s="15">
        <v>42850.173657407402</v>
      </c>
      <c r="C1243">
        <v>107373</v>
      </c>
      <c r="D1243" t="s">
        <v>5269</v>
      </c>
    </row>
    <row r="1244" spans="1:4">
      <c r="A1244" t="s">
        <v>4429</v>
      </c>
      <c r="B1244" s="15">
        <v>42850.173657407402</v>
      </c>
      <c r="C1244">
        <v>110953</v>
      </c>
      <c r="D1244" t="s">
        <v>5269</v>
      </c>
    </row>
    <row r="1245" spans="1:4">
      <c r="A1245" t="s">
        <v>5308</v>
      </c>
      <c r="B1245" s="15">
        <v>42850.173657407402</v>
      </c>
      <c r="C1245">
        <v>295072</v>
      </c>
      <c r="D1245" t="s">
        <v>5269</v>
      </c>
    </row>
    <row r="1246" spans="1:4">
      <c r="A1246" t="s">
        <v>4398</v>
      </c>
      <c r="B1246" s="15">
        <v>42850.173657407402</v>
      </c>
      <c r="C1246">
        <v>74427</v>
      </c>
      <c r="D1246" t="s">
        <v>5269</v>
      </c>
    </row>
    <row r="1247" spans="1:4">
      <c r="A1247" t="s">
        <v>4397</v>
      </c>
      <c r="B1247" s="15">
        <v>42850.173657407402</v>
      </c>
      <c r="C1247">
        <v>45963</v>
      </c>
      <c r="D1247" t="s">
        <v>5269</v>
      </c>
    </row>
    <row r="1248" spans="1:4">
      <c r="A1248" t="s">
        <v>4868</v>
      </c>
      <c r="B1248" s="15">
        <v>42850.173657407402</v>
      </c>
      <c r="C1248">
        <v>165585</v>
      </c>
      <c r="D1248" t="s">
        <v>5269</v>
      </c>
    </row>
    <row r="1249" spans="1:4">
      <c r="A1249" t="s">
        <v>4934</v>
      </c>
      <c r="B1249" s="15">
        <v>42850.173657407402</v>
      </c>
      <c r="C1249">
        <v>12443</v>
      </c>
      <c r="D1249" t="s">
        <v>5269</v>
      </c>
    </row>
    <row r="1250" spans="1:4">
      <c r="A1250" t="s">
        <v>4819</v>
      </c>
      <c r="B1250" s="15">
        <v>42850.173657407402</v>
      </c>
      <c r="C1250">
        <v>87081</v>
      </c>
      <c r="D1250" t="s">
        <v>5269</v>
      </c>
    </row>
    <row r="1251" spans="1:4">
      <c r="A1251" t="s">
        <v>4778</v>
      </c>
      <c r="B1251" s="15">
        <v>42850.173657407402</v>
      </c>
      <c r="C1251">
        <v>99894</v>
      </c>
      <c r="D1251" t="s">
        <v>5269</v>
      </c>
    </row>
    <row r="1252" spans="1:4">
      <c r="A1252" t="s">
        <v>4993</v>
      </c>
      <c r="B1252" s="15">
        <v>42850.173657407402</v>
      </c>
      <c r="C1252">
        <v>51324</v>
      </c>
      <c r="D1252" t="s">
        <v>5269</v>
      </c>
    </row>
    <row r="1253" spans="1:4">
      <c r="A1253" t="s">
        <v>4783</v>
      </c>
      <c r="B1253" s="15">
        <v>42850.173657407402</v>
      </c>
      <c r="C1253">
        <v>62309</v>
      </c>
      <c r="D1253" t="s">
        <v>5269</v>
      </c>
    </row>
    <row r="1254" spans="1:4">
      <c r="A1254" t="s">
        <v>4701</v>
      </c>
      <c r="B1254" s="15">
        <v>42850.173657407402</v>
      </c>
      <c r="C1254">
        <v>151775</v>
      </c>
      <c r="D1254" t="s">
        <v>5269</v>
      </c>
    </row>
    <row r="1255" spans="1:4">
      <c r="A1255" t="s">
        <v>4558</v>
      </c>
      <c r="B1255" s="15">
        <v>42850.173657407402</v>
      </c>
      <c r="C1255">
        <v>129376</v>
      </c>
      <c r="D1255" t="s">
        <v>5269</v>
      </c>
    </row>
    <row r="1256" spans="1:4">
      <c r="A1256" t="s">
        <v>4820</v>
      </c>
      <c r="B1256" s="15">
        <v>42850.173657407402</v>
      </c>
      <c r="C1256">
        <v>69254</v>
      </c>
      <c r="D1256" t="s">
        <v>5269</v>
      </c>
    </row>
    <row r="1257" spans="1:4">
      <c r="A1257" t="s">
        <v>4727</v>
      </c>
      <c r="B1257" s="15">
        <v>42850.173657407402</v>
      </c>
      <c r="C1257">
        <v>311192</v>
      </c>
      <c r="D1257" t="s">
        <v>5269</v>
      </c>
    </row>
    <row r="1258" spans="1:4">
      <c r="A1258" t="s">
        <v>4902</v>
      </c>
      <c r="B1258" s="15">
        <v>42850.173657407402</v>
      </c>
      <c r="C1258">
        <v>99800</v>
      </c>
      <c r="D1258" t="s">
        <v>5269</v>
      </c>
    </row>
    <row r="1259" spans="1:4">
      <c r="A1259" t="s">
        <v>4634</v>
      </c>
      <c r="B1259" s="15">
        <v>42850.173657407402</v>
      </c>
      <c r="C1259">
        <v>18810</v>
      </c>
      <c r="D1259" t="s">
        <v>5269</v>
      </c>
    </row>
    <row r="1260" spans="1:4">
      <c r="A1260" t="s">
        <v>4994</v>
      </c>
      <c r="B1260" s="15">
        <v>42850.173657407402</v>
      </c>
      <c r="C1260">
        <v>215547</v>
      </c>
      <c r="D1260" t="s">
        <v>5269</v>
      </c>
    </row>
    <row r="1261" spans="1:4">
      <c r="A1261" t="s">
        <v>4635</v>
      </c>
      <c r="B1261" s="15">
        <v>42850.173657407402</v>
      </c>
      <c r="C1261">
        <v>22877</v>
      </c>
      <c r="D1261" t="s">
        <v>5269</v>
      </c>
    </row>
    <row r="1262" spans="1:4">
      <c r="A1262" t="s">
        <v>4636</v>
      </c>
      <c r="B1262" s="15">
        <v>42850.173657407402</v>
      </c>
      <c r="C1262">
        <v>3756</v>
      </c>
      <c r="D1262" t="s">
        <v>5269</v>
      </c>
    </row>
    <row r="1263" spans="1:4">
      <c r="A1263" t="s">
        <v>4758</v>
      </c>
      <c r="B1263" s="15">
        <v>42850.173657407402</v>
      </c>
      <c r="C1263">
        <v>139089</v>
      </c>
      <c r="D1263" t="s">
        <v>5269</v>
      </c>
    </row>
    <row r="1264" spans="1:4">
      <c r="A1264" t="s">
        <v>4869</v>
      </c>
      <c r="B1264" s="15">
        <v>42850.173657407402</v>
      </c>
      <c r="C1264">
        <v>177547</v>
      </c>
      <c r="D1264" t="s">
        <v>5269</v>
      </c>
    </row>
    <row r="1265" spans="1:4">
      <c r="A1265" t="s">
        <v>4637</v>
      </c>
      <c r="B1265" s="15">
        <v>42850.173657407402</v>
      </c>
      <c r="C1265">
        <v>5030</v>
      </c>
      <c r="D1265" t="s">
        <v>5269</v>
      </c>
    </row>
    <row r="1266" spans="1:4">
      <c r="A1266" t="s">
        <v>4638</v>
      </c>
      <c r="B1266" s="15">
        <v>42850.173657407402</v>
      </c>
      <c r="C1266">
        <v>35551</v>
      </c>
      <c r="D1266" t="s">
        <v>5269</v>
      </c>
    </row>
    <row r="1267" spans="1:4">
      <c r="A1267" t="s">
        <v>5104</v>
      </c>
      <c r="B1267" s="15">
        <v>42850.173657407402</v>
      </c>
      <c r="C1267">
        <v>32708</v>
      </c>
      <c r="D1267" t="s">
        <v>5269</v>
      </c>
    </row>
    <row r="1268" spans="1:4">
      <c r="A1268" t="s">
        <v>5064</v>
      </c>
      <c r="B1268" s="15">
        <v>42850.173657407402</v>
      </c>
      <c r="C1268">
        <v>139779</v>
      </c>
      <c r="D1268" t="s">
        <v>5269</v>
      </c>
    </row>
    <row r="1269" spans="1:4">
      <c r="A1269" t="s">
        <v>4525</v>
      </c>
      <c r="B1269" s="15">
        <v>42850.173657407402</v>
      </c>
      <c r="C1269">
        <v>139354</v>
      </c>
      <c r="D1269" t="s">
        <v>5269</v>
      </c>
    </row>
    <row r="1270" spans="1:4">
      <c r="A1270" t="s">
        <v>4639</v>
      </c>
      <c r="B1270" s="15">
        <v>42850.173657407402</v>
      </c>
      <c r="C1270">
        <v>80907</v>
      </c>
      <c r="D1270" t="s">
        <v>5269</v>
      </c>
    </row>
    <row r="1271" spans="1:4">
      <c r="A1271" t="s">
        <v>4903</v>
      </c>
      <c r="B1271" s="15">
        <v>42850.173657407402</v>
      </c>
      <c r="C1271">
        <v>45758</v>
      </c>
      <c r="D1271" t="s">
        <v>5269</v>
      </c>
    </row>
    <row r="1272" spans="1:4">
      <c r="A1272" t="s">
        <v>4527</v>
      </c>
      <c r="B1272" s="15">
        <v>42850.173657407402</v>
      </c>
      <c r="C1272">
        <v>20330</v>
      </c>
      <c r="D1272" t="s">
        <v>5269</v>
      </c>
    </row>
    <row r="1273" spans="1:4">
      <c r="A1273" t="s">
        <v>4684</v>
      </c>
      <c r="B1273" s="15">
        <v>42850.173657407402</v>
      </c>
      <c r="C1273">
        <v>27987</v>
      </c>
      <c r="D1273" t="s">
        <v>5269</v>
      </c>
    </row>
    <row r="1274" spans="1:4">
      <c r="A1274" t="s">
        <v>4528</v>
      </c>
      <c r="B1274" s="15">
        <v>42850.173657407402</v>
      </c>
      <c r="C1274">
        <v>79514</v>
      </c>
      <c r="D1274" t="s">
        <v>5269</v>
      </c>
    </row>
    <row r="1275" spans="1:4">
      <c r="A1275" t="s">
        <v>4595</v>
      </c>
      <c r="B1275" s="15">
        <v>42850.173657407402</v>
      </c>
      <c r="C1275">
        <v>279075</v>
      </c>
      <c r="D1275" t="s">
        <v>5269</v>
      </c>
    </row>
    <row r="1276" spans="1:4">
      <c r="A1276" t="s">
        <v>4995</v>
      </c>
      <c r="B1276" s="15">
        <v>42850.173657407402</v>
      </c>
      <c r="C1276">
        <v>11065</v>
      </c>
      <c r="D1276" t="s">
        <v>5269</v>
      </c>
    </row>
    <row r="1277" spans="1:4">
      <c r="A1277" t="s">
        <v>5227</v>
      </c>
      <c r="B1277" s="15">
        <v>42850.173657407402</v>
      </c>
      <c r="C1277">
        <v>19376</v>
      </c>
      <c r="D1277" t="s">
        <v>5269</v>
      </c>
    </row>
    <row r="1278" spans="1:4">
      <c r="A1278" t="s">
        <v>5144</v>
      </c>
      <c r="B1278" s="15">
        <v>42850.173657407402</v>
      </c>
      <c r="C1278">
        <v>7180</v>
      </c>
      <c r="D1278" t="s">
        <v>5269</v>
      </c>
    </row>
    <row r="1279" spans="1:4">
      <c r="A1279" t="s">
        <v>6794</v>
      </c>
      <c r="B1279" s="15">
        <v>42850.173657407402</v>
      </c>
      <c r="C1279">
        <v>120644</v>
      </c>
      <c r="D1279" t="s">
        <v>5269</v>
      </c>
    </row>
    <row r="1280" spans="1:4">
      <c r="A1280" t="s">
        <v>5065</v>
      </c>
      <c r="B1280" s="15">
        <v>42850.173657407402</v>
      </c>
      <c r="C1280">
        <v>67167</v>
      </c>
      <c r="D1280" t="s">
        <v>5269</v>
      </c>
    </row>
    <row r="1281" spans="1:4">
      <c r="A1281" t="s">
        <v>5145</v>
      </c>
      <c r="B1281" s="15">
        <v>42850.173657407402</v>
      </c>
      <c r="C1281">
        <v>38912</v>
      </c>
      <c r="D1281" t="s">
        <v>5269</v>
      </c>
    </row>
    <row r="1282" spans="1:4">
      <c r="A1282" t="s">
        <v>5228</v>
      </c>
      <c r="B1282" s="15">
        <v>42850.173657407402</v>
      </c>
      <c r="C1282">
        <v>135584</v>
      </c>
      <c r="D1282" t="s">
        <v>5269</v>
      </c>
    </row>
    <row r="1283" spans="1:4">
      <c r="A1283" t="s">
        <v>5195</v>
      </c>
      <c r="B1283" s="15">
        <v>42850.173657407402</v>
      </c>
      <c r="C1283">
        <v>162225</v>
      </c>
      <c r="D1283" t="s">
        <v>5269</v>
      </c>
    </row>
    <row r="1284" spans="1:4">
      <c r="A1284" t="s">
        <v>5244</v>
      </c>
      <c r="B1284" s="15">
        <v>42850.173657407402</v>
      </c>
      <c r="C1284">
        <v>38173</v>
      </c>
      <c r="D1284" t="s">
        <v>5269</v>
      </c>
    </row>
    <row r="1285" spans="1:4">
      <c r="A1285" t="s">
        <v>5146</v>
      </c>
      <c r="B1285" s="15">
        <v>42850.173657407402</v>
      </c>
      <c r="C1285">
        <v>143433</v>
      </c>
      <c r="D1285" t="s">
        <v>5269</v>
      </c>
    </row>
    <row r="1286" spans="1:4">
      <c r="A1286" t="s">
        <v>5499</v>
      </c>
      <c r="B1286" s="15">
        <v>42850.173657407402</v>
      </c>
      <c r="C1286">
        <v>40801</v>
      </c>
      <c r="D1286" t="s">
        <v>5269</v>
      </c>
    </row>
    <row r="1287" spans="1:4">
      <c r="A1287" t="s">
        <v>5538</v>
      </c>
      <c r="B1287" s="15">
        <v>42850.173657407402</v>
      </c>
      <c r="C1287">
        <v>25296</v>
      </c>
      <c r="D1287" t="s">
        <v>5269</v>
      </c>
    </row>
    <row r="1288" spans="1:4">
      <c r="A1288" t="s">
        <v>5540</v>
      </c>
      <c r="B1288" s="15">
        <v>42850.173657407402</v>
      </c>
      <c r="C1288">
        <v>10239</v>
      </c>
      <c r="D1288" t="s">
        <v>5269</v>
      </c>
    </row>
    <row r="1289" spans="1:4">
      <c r="A1289" t="s">
        <v>5753</v>
      </c>
      <c r="B1289" s="15">
        <v>42850.173657407402</v>
      </c>
      <c r="C1289">
        <v>37640</v>
      </c>
      <c r="D1289" t="s">
        <v>5269</v>
      </c>
    </row>
    <row r="1290" spans="1:4">
      <c r="A1290" t="s">
        <v>5626</v>
      </c>
      <c r="B1290" s="15">
        <v>42850.173657407402</v>
      </c>
      <c r="C1290">
        <v>86541</v>
      </c>
      <c r="D1290" t="s">
        <v>5269</v>
      </c>
    </row>
    <row r="1291" spans="1:4">
      <c r="A1291" t="s">
        <v>5375</v>
      </c>
      <c r="B1291" s="15">
        <v>42850.173657407402</v>
      </c>
      <c r="C1291">
        <v>47613</v>
      </c>
      <c r="D1291" t="s">
        <v>5269</v>
      </c>
    </row>
    <row r="1292" spans="1:4">
      <c r="A1292" t="s">
        <v>5376</v>
      </c>
      <c r="B1292" s="15">
        <v>42850.173657407402</v>
      </c>
      <c r="C1292">
        <v>34104</v>
      </c>
      <c r="D1292" t="s">
        <v>5269</v>
      </c>
    </row>
    <row r="1293" spans="1:4">
      <c r="A1293" t="s">
        <v>5434</v>
      </c>
      <c r="B1293" s="15">
        <v>42850.173657407402</v>
      </c>
      <c r="C1293">
        <v>61262</v>
      </c>
      <c r="D1293" t="s">
        <v>5269</v>
      </c>
    </row>
    <row r="1294" spans="1:4">
      <c r="A1294" t="s">
        <v>5706</v>
      </c>
      <c r="B1294" s="15">
        <v>42850.173657407402</v>
      </c>
      <c r="C1294">
        <v>32330</v>
      </c>
      <c r="D1294" t="s">
        <v>5269</v>
      </c>
    </row>
    <row r="1295" spans="1:4">
      <c r="A1295" t="s">
        <v>5627</v>
      </c>
      <c r="B1295" s="15">
        <v>42850.173657407402</v>
      </c>
      <c r="C1295">
        <v>54577</v>
      </c>
      <c r="D1295" t="s">
        <v>5269</v>
      </c>
    </row>
    <row r="1296" spans="1:4">
      <c r="A1296" t="s">
        <v>5718</v>
      </c>
      <c r="B1296" s="15">
        <v>42850.173657407402</v>
      </c>
      <c r="C1296">
        <v>38468</v>
      </c>
      <c r="D1296" t="s">
        <v>5269</v>
      </c>
    </row>
    <row r="1297" spans="1:4">
      <c r="A1297" t="s">
        <v>5628</v>
      </c>
      <c r="B1297" s="15">
        <v>42850.173657407402</v>
      </c>
      <c r="C1297">
        <v>13461</v>
      </c>
      <c r="D1297" t="s">
        <v>5269</v>
      </c>
    </row>
    <row r="1298" spans="1:4">
      <c r="A1298" t="s">
        <v>6697</v>
      </c>
      <c r="B1298" s="15">
        <v>42850.173657407402</v>
      </c>
      <c r="C1298">
        <v>3588</v>
      </c>
      <c r="D1298" t="s">
        <v>5269</v>
      </c>
    </row>
    <row r="1299" spans="1:4">
      <c r="A1299" t="s">
        <v>5936</v>
      </c>
      <c r="B1299" s="15">
        <v>42850.173657407402</v>
      </c>
      <c r="C1299">
        <v>25413</v>
      </c>
      <c r="D1299" t="s">
        <v>5269</v>
      </c>
    </row>
    <row r="1300" spans="1:4">
      <c r="A1300" t="s">
        <v>5914</v>
      </c>
      <c r="B1300" s="15">
        <v>42850.173657407402</v>
      </c>
      <c r="C1300">
        <v>13813</v>
      </c>
      <c r="D1300" t="s">
        <v>5269</v>
      </c>
    </row>
    <row r="1301" spans="1:4">
      <c r="A1301" t="s">
        <v>5869</v>
      </c>
      <c r="B1301" s="15">
        <v>42850.173657407402</v>
      </c>
      <c r="C1301">
        <v>23772</v>
      </c>
      <c r="D1301" t="s">
        <v>5269</v>
      </c>
    </row>
    <row r="1302" spans="1:4">
      <c r="A1302" t="s">
        <v>5870</v>
      </c>
      <c r="B1302" s="15">
        <v>42850.173657407402</v>
      </c>
      <c r="C1302">
        <v>6790</v>
      </c>
      <c r="D1302" t="s">
        <v>5269</v>
      </c>
    </row>
    <row r="1303" spans="1:4">
      <c r="A1303" t="s">
        <v>5794</v>
      </c>
      <c r="B1303" s="15">
        <v>42850.173657407402</v>
      </c>
      <c r="C1303">
        <v>32808</v>
      </c>
      <c r="D1303" t="s">
        <v>5269</v>
      </c>
    </row>
    <row r="1304" spans="1:4">
      <c r="A1304" t="s">
        <v>5871</v>
      </c>
      <c r="B1304" s="15">
        <v>42850.173657407402</v>
      </c>
      <c r="C1304">
        <v>26190</v>
      </c>
      <c r="D1304" t="s">
        <v>5269</v>
      </c>
    </row>
    <row r="1305" spans="1:4">
      <c r="A1305" t="s">
        <v>5795</v>
      </c>
      <c r="B1305" s="15">
        <v>42850.173657407402</v>
      </c>
      <c r="C1305">
        <v>31131</v>
      </c>
      <c r="D1305" t="s">
        <v>5269</v>
      </c>
    </row>
    <row r="1306" spans="1:4">
      <c r="A1306" t="s">
        <v>6742</v>
      </c>
      <c r="B1306" s="15">
        <v>42850.173657407402</v>
      </c>
      <c r="C1306">
        <v>5293</v>
      </c>
      <c r="D1306" t="s">
        <v>5269</v>
      </c>
    </row>
    <row r="1307" spans="1:4">
      <c r="A1307" t="s">
        <v>6736</v>
      </c>
      <c r="B1307" s="15">
        <v>42850.173657407402</v>
      </c>
      <c r="C1307">
        <v>1332</v>
      </c>
      <c r="D1307" t="s">
        <v>5269</v>
      </c>
    </row>
    <row r="1308" spans="1:4">
      <c r="A1308" t="s">
        <v>6671</v>
      </c>
      <c r="B1308" s="15">
        <v>42850.173657407402</v>
      </c>
      <c r="C1308">
        <v>43728</v>
      </c>
      <c r="D1308" t="s">
        <v>5269</v>
      </c>
    </row>
    <row r="1309" spans="1:4">
      <c r="A1309" t="s">
        <v>6613</v>
      </c>
      <c r="B1309" s="15">
        <v>42850.173657407402</v>
      </c>
      <c r="C1309">
        <v>12116</v>
      </c>
      <c r="D1309" t="s">
        <v>5269</v>
      </c>
    </row>
    <row r="1310" spans="1:4">
      <c r="A1310" t="s">
        <v>6614</v>
      </c>
      <c r="B1310" s="15">
        <v>42850.173657407402</v>
      </c>
      <c r="C1310">
        <v>28374</v>
      </c>
      <c r="D1310" t="s">
        <v>5269</v>
      </c>
    </row>
    <row r="1311" spans="1:4">
      <c r="A1311" t="s">
        <v>6615</v>
      </c>
      <c r="B1311" s="15">
        <v>42850.173657407402</v>
      </c>
      <c r="C1311">
        <v>28070</v>
      </c>
      <c r="D1311" t="s">
        <v>5269</v>
      </c>
    </row>
    <row r="1312" spans="1:4">
      <c r="A1312" t="s">
        <v>6797</v>
      </c>
      <c r="B1312" s="15">
        <v>42850.173657407402</v>
      </c>
      <c r="C1312">
        <v>2897</v>
      </c>
      <c r="D1312" t="s">
        <v>5269</v>
      </c>
    </row>
    <row r="1313" spans="1:4">
      <c r="A1313" t="s">
        <v>6788</v>
      </c>
      <c r="B1313" s="15">
        <v>42850.173657407402</v>
      </c>
      <c r="C1313">
        <v>3729</v>
      </c>
      <c r="D1313" t="s">
        <v>5269</v>
      </c>
    </row>
    <row r="1314" spans="1:4">
      <c r="A1314" t="s">
        <v>6789</v>
      </c>
      <c r="B1314" s="15">
        <v>42850.173657407402</v>
      </c>
      <c r="C1314">
        <v>2546</v>
      </c>
      <c r="D1314" t="s">
        <v>5269</v>
      </c>
    </row>
    <row r="1315" spans="1:4">
      <c r="A1315" t="s">
        <v>2256</v>
      </c>
      <c r="B1315" s="15">
        <v>42850.173657407402</v>
      </c>
      <c r="C1315">
        <v>481110</v>
      </c>
      <c r="D1315" t="s">
        <v>5269</v>
      </c>
    </row>
    <row r="1316" spans="1:4">
      <c r="A1316" t="s">
        <v>84</v>
      </c>
      <c r="B1316" s="15">
        <v>42850.173657407402</v>
      </c>
      <c r="C1316">
        <v>95609</v>
      </c>
      <c r="D1316" t="s">
        <v>5269</v>
      </c>
    </row>
    <row r="1317" spans="1:4">
      <c r="A1317" t="s">
        <v>83</v>
      </c>
      <c r="B1317" s="15">
        <v>42850.173657407402</v>
      </c>
      <c r="C1317">
        <v>64025</v>
      </c>
      <c r="D1317" t="s">
        <v>5269</v>
      </c>
    </row>
    <row r="1318" spans="1:4">
      <c r="A1318" t="s">
        <v>82</v>
      </c>
      <c r="B1318" s="15">
        <v>42850.173657407402</v>
      </c>
      <c r="C1318">
        <v>64924</v>
      </c>
      <c r="D1318" t="s">
        <v>5269</v>
      </c>
    </row>
    <row r="1319" spans="1:4">
      <c r="A1319" t="s">
        <v>640</v>
      </c>
      <c r="B1319" s="15">
        <v>42850.173657407402</v>
      </c>
      <c r="C1319">
        <v>107122</v>
      </c>
      <c r="D1319" t="s">
        <v>5269</v>
      </c>
    </row>
    <row r="1320" spans="1:4">
      <c r="A1320" t="s">
        <v>1997</v>
      </c>
      <c r="B1320" s="15">
        <v>42850.173657407402</v>
      </c>
      <c r="C1320">
        <v>51186</v>
      </c>
      <c r="D1320" t="s">
        <v>5269</v>
      </c>
    </row>
    <row r="1321" spans="1:4">
      <c r="A1321" t="s">
        <v>1995</v>
      </c>
      <c r="B1321" s="15">
        <v>42850.173657407402</v>
      </c>
      <c r="C1321">
        <v>166894</v>
      </c>
      <c r="D1321" t="s">
        <v>5269</v>
      </c>
    </row>
    <row r="1322" spans="1:4">
      <c r="A1322" t="s">
        <v>2779</v>
      </c>
      <c r="B1322" s="15">
        <v>42850.173657407402</v>
      </c>
      <c r="C1322">
        <v>52593</v>
      </c>
      <c r="D1322" t="s">
        <v>5269</v>
      </c>
    </row>
    <row r="1323" spans="1:4">
      <c r="A1323" t="s">
        <v>4028</v>
      </c>
      <c r="B1323" s="15">
        <v>42850.173657407402</v>
      </c>
      <c r="C1323">
        <v>244625</v>
      </c>
      <c r="D1323" t="s">
        <v>5269</v>
      </c>
    </row>
    <row r="1324" spans="1:4">
      <c r="A1324" t="s">
        <v>639</v>
      </c>
      <c r="B1324" s="15">
        <v>42850.173657407402</v>
      </c>
      <c r="C1324">
        <v>38824</v>
      </c>
      <c r="D1324" t="s">
        <v>5269</v>
      </c>
    </row>
    <row r="1325" spans="1:4">
      <c r="A1325" t="s">
        <v>1465</v>
      </c>
      <c r="B1325" s="15">
        <v>42850.173657407402</v>
      </c>
      <c r="C1325">
        <v>47084</v>
      </c>
      <c r="D1325" t="s">
        <v>5269</v>
      </c>
    </row>
    <row r="1326" spans="1:4">
      <c r="A1326" t="s">
        <v>2058</v>
      </c>
      <c r="B1326" s="15">
        <v>42850.173657407402</v>
      </c>
      <c r="C1326">
        <v>36610</v>
      </c>
      <c r="D1326" t="s">
        <v>5269</v>
      </c>
    </row>
    <row r="1327" spans="1:4">
      <c r="A1327" t="s">
        <v>1728</v>
      </c>
      <c r="B1327" s="15">
        <v>42850.173657407402</v>
      </c>
      <c r="C1327">
        <v>73400</v>
      </c>
      <c r="D1327" t="s">
        <v>5269</v>
      </c>
    </row>
    <row r="1328" spans="1:4">
      <c r="A1328" t="s">
        <v>1166</v>
      </c>
      <c r="B1328" s="15">
        <v>42850.173657407402</v>
      </c>
      <c r="C1328">
        <v>302665</v>
      </c>
      <c r="D1328" t="s">
        <v>5269</v>
      </c>
    </row>
    <row r="1329" spans="1:4">
      <c r="A1329" t="s">
        <v>1667</v>
      </c>
      <c r="B1329" s="15">
        <v>42850.173657407402</v>
      </c>
      <c r="C1329">
        <v>454692</v>
      </c>
      <c r="D1329" t="s">
        <v>5269</v>
      </c>
    </row>
    <row r="1330" spans="1:4">
      <c r="A1330" t="s">
        <v>1165</v>
      </c>
      <c r="B1330" s="15">
        <v>42850.173657407402</v>
      </c>
      <c r="C1330">
        <v>128482</v>
      </c>
      <c r="D1330" t="s">
        <v>5269</v>
      </c>
    </row>
    <row r="1331" spans="1:4">
      <c r="A1331" t="s">
        <v>794</v>
      </c>
      <c r="B1331" s="15">
        <v>42850.173657407402</v>
      </c>
      <c r="C1331">
        <v>51312</v>
      </c>
      <c r="D1331" t="s">
        <v>5269</v>
      </c>
    </row>
    <row r="1332" spans="1:4">
      <c r="A1332" t="s">
        <v>2019</v>
      </c>
      <c r="B1332" s="15">
        <v>42850.173657407402</v>
      </c>
      <c r="C1332">
        <v>337063</v>
      </c>
      <c r="D1332" t="s">
        <v>5269</v>
      </c>
    </row>
    <row r="1333" spans="1:4">
      <c r="A1333" t="s">
        <v>1167</v>
      </c>
      <c r="B1333" s="15">
        <v>42850.173657407402</v>
      </c>
      <c r="C1333">
        <v>626243</v>
      </c>
      <c r="D1333" t="s">
        <v>5269</v>
      </c>
    </row>
    <row r="1334" spans="1:4">
      <c r="A1334" t="s">
        <v>2715</v>
      </c>
      <c r="B1334" s="15">
        <v>42850.173657407402</v>
      </c>
      <c r="C1334">
        <v>212161</v>
      </c>
      <c r="D1334" t="s">
        <v>5269</v>
      </c>
    </row>
    <row r="1335" spans="1:4">
      <c r="A1335" t="s">
        <v>2054</v>
      </c>
      <c r="B1335" s="15">
        <v>42850.173657407402</v>
      </c>
      <c r="C1335">
        <v>308251</v>
      </c>
      <c r="D1335" t="s">
        <v>5269</v>
      </c>
    </row>
    <row r="1336" spans="1:4">
      <c r="A1336" t="s">
        <v>2101</v>
      </c>
      <c r="B1336" s="15">
        <v>42850.173657407402</v>
      </c>
      <c r="C1336">
        <v>88678</v>
      </c>
      <c r="D1336" t="s">
        <v>5269</v>
      </c>
    </row>
    <row r="1337" spans="1:4">
      <c r="A1337" t="s">
        <v>3266</v>
      </c>
      <c r="B1337" s="15">
        <v>42850.173657407402</v>
      </c>
      <c r="C1337">
        <v>73214</v>
      </c>
      <c r="D1337" t="s">
        <v>5269</v>
      </c>
    </row>
    <row r="1338" spans="1:4">
      <c r="A1338" t="s">
        <v>2141</v>
      </c>
      <c r="B1338" s="15">
        <v>42850.173657407402</v>
      </c>
      <c r="C1338">
        <v>209254</v>
      </c>
      <c r="D1338" t="s">
        <v>5269</v>
      </c>
    </row>
    <row r="1339" spans="1:4">
      <c r="A1339" t="s">
        <v>1335</v>
      </c>
      <c r="B1339" s="15">
        <v>42850.173657407402</v>
      </c>
      <c r="C1339">
        <v>15223</v>
      </c>
      <c r="D1339" t="s">
        <v>5269</v>
      </c>
    </row>
    <row r="1340" spans="1:4">
      <c r="A1340" t="s">
        <v>6616</v>
      </c>
      <c r="B1340" s="15">
        <v>42850.173657407402</v>
      </c>
      <c r="C1340">
        <v>709572</v>
      </c>
      <c r="D1340" t="s">
        <v>5269</v>
      </c>
    </row>
    <row r="1341" spans="1:4">
      <c r="A1341" t="s">
        <v>1336</v>
      </c>
      <c r="B1341" s="15">
        <v>42850.173657407402</v>
      </c>
      <c r="C1341">
        <v>108423</v>
      </c>
      <c r="D1341" t="s">
        <v>5269</v>
      </c>
    </row>
    <row r="1342" spans="1:4">
      <c r="A1342" t="s">
        <v>1659</v>
      </c>
      <c r="B1342" s="15">
        <v>42850.173657407402</v>
      </c>
      <c r="C1342">
        <v>171945</v>
      </c>
      <c r="D1342" t="s">
        <v>5269</v>
      </c>
    </row>
    <row r="1343" spans="1:4">
      <c r="A1343" t="s">
        <v>2727</v>
      </c>
      <c r="B1343" s="15">
        <v>42850.173657407402</v>
      </c>
      <c r="C1343">
        <v>142599</v>
      </c>
      <c r="D1343" t="s">
        <v>5269</v>
      </c>
    </row>
    <row r="1344" spans="1:4">
      <c r="A1344" t="s">
        <v>2173</v>
      </c>
      <c r="B1344" s="15">
        <v>42850.173657407402</v>
      </c>
      <c r="C1344">
        <v>189450</v>
      </c>
      <c r="D1344" t="s">
        <v>5269</v>
      </c>
    </row>
    <row r="1345" spans="1:4">
      <c r="A1345" t="s">
        <v>2248</v>
      </c>
      <c r="B1345" s="15">
        <v>42850.173657407402</v>
      </c>
      <c r="C1345">
        <v>485206</v>
      </c>
      <c r="D1345" t="s">
        <v>5269</v>
      </c>
    </row>
    <row r="1346" spans="1:4">
      <c r="A1346" t="s">
        <v>3536</v>
      </c>
      <c r="B1346" s="15">
        <v>42850.173657407402</v>
      </c>
      <c r="C1346">
        <v>397227</v>
      </c>
      <c r="D1346" t="s">
        <v>5269</v>
      </c>
    </row>
    <row r="1347" spans="1:4">
      <c r="A1347" t="s">
        <v>114</v>
      </c>
      <c r="B1347" s="15">
        <v>42850.173657407402</v>
      </c>
      <c r="C1347">
        <v>94689</v>
      </c>
      <c r="D1347" t="s">
        <v>5269</v>
      </c>
    </row>
    <row r="1348" spans="1:4">
      <c r="A1348" t="s">
        <v>362</v>
      </c>
      <c r="B1348" s="15">
        <v>42850.173657407402</v>
      </c>
      <c r="C1348">
        <v>323769</v>
      </c>
      <c r="D1348" t="s">
        <v>5269</v>
      </c>
    </row>
    <row r="1349" spans="1:4">
      <c r="A1349" t="s">
        <v>465</v>
      </c>
      <c r="B1349" s="15">
        <v>42850.173657407402</v>
      </c>
      <c r="C1349">
        <v>76793</v>
      </c>
      <c r="D1349" t="s">
        <v>5269</v>
      </c>
    </row>
    <row r="1350" spans="1:4">
      <c r="A1350" t="s">
        <v>411</v>
      </c>
      <c r="B1350" s="15">
        <v>42850.173657407402</v>
      </c>
      <c r="C1350">
        <v>265178</v>
      </c>
      <c r="D1350" t="s">
        <v>5269</v>
      </c>
    </row>
    <row r="1351" spans="1:4">
      <c r="A1351" t="s">
        <v>451</v>
      </c>
      <c r="B1351" s="15">
        <v>42850.173657407402</v>
      </c>
      <c r="C1351">
        <v>1083389</v>
      </c>
      <c r="D1351" t="s">
        <v>5269</v>
      </c>
    </row>
    <row r="1352" spans="1:4">
      <c r="A1352" t="s">
        <v>463</v>
      </c>
      <c r="B1352" s="15">
        <v>42850.173657407402</v>
      </c>
      <c r="C1352">
        <v>291764</v>
      </c>
      <c r="D1352" t="s">
        <v>5269</v>
      </c>
    </row>
    <row r="1353" spans="1:4">
      <c r="A1353" t="s">
        <v>1342</v>
      </c>
      <c r="B1353" s="15">
        <v>42850.173657407402</v>
      </c>
      <c r="C1353">
        <v>100483</v>
      </c>
      <c r="D1353" t="s">
        <v>5269</v>
      </c>
    </row>
    <row r="1354" spans="1:4">
      <c r="A1354" t="s">
        <v>503</v>
      </c>
      <c r="B1354" s="15">
        <v>42850.173657407402</v>
      </c>
      <c r="C1354">
        <v>165835</v>
      </c>
      <c r="D1354" t="s">
        <v>5269</v>
      </c>
    </row>
    <row r="1355" spans="1:4">
      <c r="A1355" t="s">
        <v>2043</v>
      </c>
      <c r="B1355" s="15">
        <v>42850.173657407402</v>
      </c>
      <c r="C1355">
        <v>314910</v>
      </c>
      <c r="D1355" t="s">
        <v>5269</v>
      </c>
    </row>
    <row r="1356" spans="1:4">
      <c r="A1356" t="s">
        <v>447</v>
      </c>
      <c r="B1356" s="15">
        <v>42850.173657407402</v>
      </c>
      <c r="C1356">
        <v>157923</v>
      </c>
      <c r="D1356" t="s">
        <v>5269</v>
      </c>
    </row>
    <row r="1357" spans="1:4">
      <c r="A1357" t="s">
        <v>453</v>
      </c>
      <c r="B1357" s="15">
        <v>42850.173657407402</v>
      </c>
      <c r="C1357">
        <v>478131</v>
      </c>
      <c r="D1357" t="s">
        <v>5269</v>
      </c>
    </row>
    <row r="1358" spans="1:4">
      <c r="A1358" t="s">
        <v>457</v>
      </c>
      <c r="B1358" s="15">
        <v>42850.173657407402</v>
      </c>
      <c r="C1358">
        <v>1358109</v>
      </c>
      <c r="D1358" t="s">
        <v>5269</v>
      </c>
    </row>
    <row r="1359" spans="1:4">
      <c r="A1359" t="s">
        <v>507</v>
      </c>
      <c r="B1359" s="15">
        <v>42850.173657407402</v>
      </c>
      <c r="C1359">
        <v>72491</v>
      </c>
      <c r="D1359" t="s">
        <v>5269</v>
      </c>
    </row>
    <row r="1360" spans="1:4">
      <c r="A1360" t="s">
        <v>418</v>
      </c>
      <c r="B1360" s="15">
        <v>42850.173657407402</v>
      </c>
      <c r="C1360">
        <v>158527</v>
      </c>
      <c r="D1360" t="s">
        <v>5269</v>
      </c>
    </row>
    <row r="1361" spans="1:4">
      <c r="A1361" t="s">
        <v>401</v>
      </c>
      <c r="B1361" s="15">
        <v>42850.173657407402</v>
      </c>
      <c r="C1361">
        <v>87471</v>
      </c>
      <c r="D1361" t="s">
        <v>5269</v>
      </c>
    </row>
    <row r="1362" spans="1:4">
      <c r="A1362" t="s">
        <v>505</v>
      </c>
      <c r="B1362" s="15">
        <v>42850.173657407402</v>
      </c>
      <c r="C1362">
        <v>131658</v>
      </c>
      <c r="D1362" t="s">
        <v>5269</v>
      </c>
    </row>
    <row r="1363" spans="1:4">
      <c r="A1363" t="s">
        <v>506</v>
      </c>
      <c r="B1363" s="15">
        <v>42850.173657407402</v>
      </c>
      <c r="C1363">
        <v>40065</v>
      </c>
      <c r="D1363" t="s">
        <v>5269</v>
      </c>
    </row>
    <row r="1364" spans="1:4">
      <c r="A1364" t="s">
        <v>416</v>
      </c>
      <c r="B1364" s="15">
        <v>42850.173657407402</v>
      </c>
      <c r="C1364">
        <v>172654</v>
      </c>
      <c r="D1364" t="s">
        <v>5269</v>
      </c>
    </row>
    <row r="1365" spans="1:4">
      <c r="A1365" t="s">
        <v>407</v>
      </c>
      <c r="B1365" s="15">
        <v>42850.173657407402</v>
      </c>
      <c r="C1365">
        <v>333458</v>
      </c>
      <c r="D1365" t="s">
        <v>5269</v>
      </c>
    </row>
    <row r="1366" spans="1:4">
      <c r="A1366" t="s">
        <v>856</v>
      </c>
      <c r="B1366" s="15">
        <v>42850.173657407402</v>
      </c>
      <c r="C1366">
        <v>143380</v>
      </c>
      <c r="D1366" t="s">
        <v>5269</v>
      </c>
    </row>
    <row r="1367" spans="1:4">
      <c r="A1367" t="s">
        <v>4197</v>
      </c>
      <c r="B1367" s="15">
        <v>42850.173657407402</v>
      </c>
      <c r="C1367">
        <v>204646</v>
      </c>
      <c r="D1367" t="s">
        <v>5269</v>
      </c>
    </row>
    <row r="1368" spans="1:4">
      <c r="A1368" t="s">
        <v>2075</v>
      </c>
      <c r="B1368" s="15">
        <v>42850.173657407402</v>
      </c>
      <c r="C1368">
        <v>624686</v>
      </c>
      <c r="D1368" t="s">
        <v>5269</v>
      </c>
    </row>
    <row r="1369" spans="1:4">
      <c r="A1369" t="s">
        <v>4917</v>
      </c>
      <c r="B1369" s="15">
        <v>42850.173657407402</v>
      </c>
      <c r="C1369">
        <v>536656</v>
      </c>
      <c r="D1369" t="s">
        <v>5269</v>
      </c>
    </row>
    <row r="1370" spans="1:4">
      <c r="A1370" t="s">
        <v>427</v>
      </c>
      <c r="B1370" s="15">
        <v>42850.173657407402</v>
      </c>
      <c r="C1370">
        <v>131034</v>
      </c>
      <c r="D1370" t="s">
        <v>5269</v>
      </c>
    </row>
    <row r="1371" spans="1:4">
      <c r="A1371" t="s">
        <v>461</v>
      </c>
      <c r="B1371" s="15">
        <v>42850.173657407402</v>
      </c>
      <c r="C1371">
        <v>65558</v>
      </c>
      <c r="D1371" t="s">
        <v>5269</v>
      </c>
    </row>
    <row r="1372" spans="1:4">
      <c r="A1372" t="s">
        <v>464</v>
      </c>
      <c r="B1372" s="15">
        <v>42850.173657407402</v>
      </c>
      <c r="C1372">
        <v>32213</v>
      </c>
      <c r="D1372" t="s">
        <v>5269</v>
      </c>
    </row>
    <row r="1373" spans="1:4">
      <c r="A1373" t="s">
        <v>405</v>
      </c>
      <c r="B1373" s="15">
        <v>42850.173657407402</v>
      </c>
      <c r="C1373">
        <v>173094</v>
      </c>
      <c r="D1373" t="s">
        <v>5269</v>
      </c>
    </row>
    <row r="1374" spans="1:4">
      <c r="A1374" t="s">
        <v>467</v>
      </c>
      <c r="B1374" s="15">
        <v>42850.173657407402</v>
      </c>
      <c r="C1374">
        <v>75735</v>
      </c>
      <c r="D1374" t="s">
        <v>5269</v>
      </c>
    </row>
    <row r="1375" spans="1:4">
      <c r="A1375" t="s">
        <v>6617</v>
      </c>
      <c r="B1375" s="15">
        <v>42850.173657407402</v>
      </c>
      <c r="C1375">
        <v>251597</v>
      </c>
      <c r="D1375" t="s">
        <v>5269</v>
      </c>
    </row>
    <row r="1376" spans="1:4">
      <c r="A1376" t="s">
        <v>466</v>
      </c>
      <c r="B1376" s="15">
        <v>42850.173657407402</v>
      </c>
      <c r="C1376">
        <v>271290</v>
      </c>
      <c r="D1376" t="s">
        <v>5269</v>
      </c>
    </row>
    <row r="1377" spans="1:4">
      <c r="A1377" t="s">
        <v>1316</v>
      </c>
      <c r="B1377" s="15">
        <v>42850.173657407402</v>
      </c>
      <c r="C1377">
        <v>351194</v>
      </c>
      <c r="D1377" t="s">
        <v>5269</v>
      </c>
    </row>
    <row r="1378" spans="1:4">
      <c r="A1378" t="s">
        <v>2938</v>
      </c>
      <c r="B1378" s="15">
        <v>42850.173657407402</v>
      </c>
      <c r="C1378">
        <v>155363</v>
      </c>
      <c r="D1378" t="s">
        <v>5269</v>
      </c>
    </row>
    <row r="1379" spans="1:4">
      <c r="A1379" t="s">
        <v>2036</v>
      </c>
      <c r="B1379" s="15">
        <v>42850.173657407402</v>
      </c>
      <c r="C1379">
        <v>386665</v>
      </c>
      <c r="D1379" t="s">
        <v>5269</v>
      </c>
    </row>
    <row r="1380" spans="1:4">
      <c r="A1380" t="s">
        <v>267</v>
      </c>
      <c r="B1380" s="15">
        <v>42850.173657407402</v>
      </c>
      <c r="C1380">
        <v>222615</v>
      </c>
      <c r="D1380" t="s">
        <v>5269</v>
      </c>
    </row>
    <row r="1381" spans="1:4">
      <c r="A1381" t="s">
        <v>1188</v>
      </c>
      <c r="B1381" s="15">
        <v>42850.173657407402</v>
      </c>
      <c r="C1381">
        <v>1004637</v>
      </c>
      <c r="D1381" t="s">
        <v>5269</v>
      </c>
    </row>
    <row r="1382" spans="1:4">
      <c r="A1382" t="s">
        <v>3864</v>
      </c>
      <c r="B1382" s="15">
        <v>42850.173657407402</v>
      </c>
      <c r="C1382">
        <v>330192</v>
      </c>
      <c r="D1382" t="s">
        <v>5269</v>
      </c>
    </row>
    <row r="1383" spans="1:4">
      <c r="A1383" t="s">
        <v>5360</v>
      </c>
      <c r="B1383" s="15">
        <v>42850.173657407402</v>
      </c>
      <c r="C1383">
        <v>211808</v>
      </c>
      <c r="D1383" t="s">
        <v>5269</v>
      </c>
    </row>
    <row r="1384" spans="1:4">
      <c r="A1384" t="s">
        <v>6618</v>
      </c>
      <c r="B1384" s="15">
        <v>42850.173657407402</v>
      </c>
      <c r="C1384">
        <v>1309632</v>
      </c>
      <c r="D1384" t="s">
        <v>5269</v>
      </c>
    </row>
    <row r="1385" spans="1:4">
      <c r="A1385" t="s">
        <v>6619</v>
      </c>
      <c r="B1385" s="15">
        <v>42850.173657407402</v>
      </c>
      <c r="C1385">
        <v>709743</v>
      </c>
      <c r="D1385" t="s">
        <v>5269</v>
      </c>
    </row>
    <row r="1386" spans="1:4">
      <c r="A1386" t="s">
        <v>782</v>
      </c>
      <c r="B1386" s="15">
        <v>42850.173657407402</v>
      </c>
      <c r="C1386">
        <v>287474</v>
      </c>
      <c r="D1386" t="s">
        <v>5269</v>
      </c>
    </row>
    <row r="1387" spans="1:4">
      <c r="A1387" t="s">
        <v>248</v>
      </c>
      <c r="B1387" s="15">
        <v>42850.173657407402</v>
      </c>
      <c r="C1387">
        <v>483299</v>
      </c>
      <c r="D1387" t="s">
        <v>5269</v>
      </c>
    </row>
    <row r="1388" spans="1:4">
      <c r="A1388" t="s">
        <v>3715</v>
      </c>
      <c r="B1388" s="15">
        <v>42850.173657407402</v>
      </c>
      <c r="C1388">
        <v>556530</v>
      </c>
      <c r="D1388" t="s">
        <v>5269</v>
      </c>
    </row>
    <row r="1389" spans="1:4">
      <c r="A1389" t="s">
        <v>6620</v>
      </c>
      <c r="B1389" s="15">
        <v>42850.173657407402</v>
      </c>
      <c r="C1389">
        <v>266360</v>
      </c>
      <c r="D1389" t="s">
        <v>5269</v>
      </c>
    </row>
    <row r="1390" spans="1:4">
      <c r="A1390" t="s">
        <v>319</v>
      </c>
      <c r="B1390" s="15">
        <v>42850.173657407402</v>
      </c>
      <c r="C1390">
        <v>122992</v>
      </c>
      <c r="D1390" t="s">
        <v>5269</v>
      </c>
    </row>
    <row r="1391" spans="1:4">
      <c r="A1391" t="s">
        <v>897</v>
      </c>
      <c r="B1391" s="15">
        <v>42850.173657407402</v>
      </c>
      <c r="C1391">
        <v>321131</v>
      </c>
      <c r="D1391" t="s">
        <v>5269</v>
      </c>
    </row>
    <row r="1392" spans="1:4">
      <c r="A1392" t="s">
        <v>6621</v>
      </c>
      <c r="B1392" s="15">
        <v>42850.173657407402</v>
      </c>
      <c r="C1392">
        <v>270642</v>
      </c>
      <c r="D1392" t="s">
        <v>5269</v>
      </c>
    </row>
    <row r="1393" spans="1:4">
      <c r="A1393" t="s">
        <v>124</v>
      </c>
      <c r="B1393" s="15">
        <v>42850.173657407402</v>
      </c>
      <c r="C1393">
        <v>730849</v>
      </c>
      <c r="D1393" t="s">
        <v>5269</v>
      </c>
    </row>
    <row r="1394" spans="1:4">
      <c r="A1394" t="s">
        <v>1192</v>
      </c>
      <c r="B1394" s="15">
        <v>42850.173657407402</v>
      </c>
      <c r="C1394">
        <v>417901</v>
      </c>
      <c r="D1394" t="s">
        <v>5269</v>
      </c>
    </row>
    <row r="1395" spans="1:4">
      <c r="A1395" t="s">
        <v>123</v>
      </c>
      <c r="B1395" s="15">
        <v>42850.173657407402</v>
      </c>
      <c r="C1395">
        <v>160257</v>
      </c>
      <c r="D1395" t="s">
        <v>5269</v>
      </c>
    </row>
    <row r="1396" spans="1:4">
      <c r="A1396" t="s">
        <v>3263</v>
      </c>
      <c r="B1396" s="15">
        <v>42850.173657407402</v>
      </c>
      <c r="C1396">
        <v>252027</v>
      </c>
      <c r="D1396" t="s">
        <v>5269</v>
      </c>
    </row>
    <row r="1397" spans="1:4">
      <c r="A1397" t="s">
        <v>6622</v>
      </c>
      <c r="B1397" s="15">
        <v>42850.173657407402</v>
      </c>
      <c r="C1397">
        <v>273103</v>
      </c>
      <c r="D1397" t="s">
        <v>5269</v>
      </c>
    </row>
    <row r="1398" spans="1:4">
      <c r="A1398" t="s">
        <v>4728</v>
      </c>
      <c r="B1398" s="15">
        <v>42850.173657407402</v>
      </c>
      <c r="C1398">
        <v>44407</v>
      </c>
      <c r="D1398" t="s">
        <v>5269</v>
      </c>
    </row>
    <row r="1399" spans="1:4">
      <c r="A1399" t="s">
        <v>130</v>
      </c>
      <c r="B1399" s="15">
        <v>42850.173657407402</v>
      </c>
      <c r="C1399">
        <v>403190</v>
      </c>
      <c r="D1399" t="s">
        <v>5269</v>
      </c>
    </row>
    <row r="1400" spans="1:4">
      <c r="A1400" t="s">
        <v>560</v>
      </c>
      <c r="B1400" s="15">
        <v>42850.173657407402</v>
      </c>
      <c r="C1400">
        <v>1360362</v>
      </c>
      <c r="D1400" t="s">
        <v>5269</v>
      </c>
    </row>
    <row r="1401" spans="1:4">
      <c r="A1401" t="s">
        <v>255</v>
      </c>
      <c r="B1401" s="15">
        <v>42850.173657407402</v>
      </c>
      <c r="C1401">
        <v>52252</v>
      </c>
      <c r="D1401" t="s">
        <v>5269</v>
      </c>
    </row>
    <row r="1402" spans="1:4">
      <c r="A1402" t="s">
        <v>320</v>
      </c>
      <c r="B1402" s="15">
        <v>42850.173657407402</v>
      </c>
      <c r="C1402">
        <v>44098</v>
      </c>
      <c r="D1402" t="s">
        <v>5269</v>
      </c>
    </row>
    <row r="1403" spans="1:4">
      <c r="A1403" t="s">
        <v>647</v>
      </c>
      <c r="B1403" s="15">
        <v>42850.173657407402</v>
      </c>
      <c r="C1403">
        <v>126773</v>
      </c>
      <c r="D1403" t="s">
        <v>5269</v>
      </c>
    </row>
    <row r="1404" spans="1:4">
      <c r="A1404" t="s">
        <v>149</v>
      </c>
      <c r="B1404" s="15">
        <v>42850.173657407402</v>
      </c>
      <c r="C1404">
        <v>797843</v>
      </c>
      <c r="D1404" t="s">
        <v>5269</v>
      </c>
    </row>
    <row r="1405" spans="1:4">
      <c r="A1405" t="s">
        <v>551</v>
      </c>
      <c r="B1405" s="15">
        <v>42850.173657407402</v>
      </c>
      <c r="C1405">
        <v>462276</v>
      </c>
      <c r="D1405" t="s">
        <v>5269</v>
      </c>
    </row>
    <row r="1406" spans="1:4">
      <c r="A1406" t="s">
        <v>1105</v>
      </c>
      <c r="B1406" s="15">
        <v>42850.173657407402</v>
      </c>
      <c r="C1406">
        <v>737204</v>
      </c>
      <c r="D1406" t="s">
        <v>5269</v>
      </c>
    </row>
    <row r="1407" spans="1:4">
      <c r="A1407" t="s">
        <v>277</v>
      </c>
      <c r="B1407" s="15">
        <v>42850.173657407402</v>
      </c>
      <c r="C1407">
        <v>213017</v>
      </c>
      <c r="D1407" t="s">
        <v>5269</v>
      </c>
    </row>
    <row r="1408" spans="1:4">
      <c r="A1408" t="s">
        <v>728</v>
      </c>
      <c r="B1408" s="15">
        <v>42850.173657407402</v>
      </c>
      <c r="C1408">
        <v>244200</v>
      </c>
      <c r="D1408" t="s">
        <v>5269</v>
      </c>
    </row>
    <row r="1409" spans="1:4">
      <c r="A1409" t="s">
        <v>5309</v>
      </c>
      <c r="B1409" s="15">
        <v>42850.173657407402</v>
      </c>
      <c r="C1409">
        <v>54204</v>
      </c>
      <c r="D1409" t="s">
        <v>5269</v>
      </c>
    </row>
    <row r="1410" spans="1:4">
      <c r="A1410" t="s">
        <v>41</v>
      </c>
      <c r="B1410" s="15">
        <v>42850.173657407402</v>
      </c>
      <c r="C1410">
        <v>6464</v>
      </c>
      <c r="D1410" t="s">
        <v>5269</v>
      </c>
    </row>
    <row r="1411" spans="1:4">
      <c r="A1411" t="s">
        <v>768</v>
      </c>
      <c r="B1411" s="15">
        <v>42850.173657407402</v>
      </c>
      <c r="C1411">
        <v>35862</v>
      </c>
      <c r="D1411" t="s">
        <v>5269</v>
      </c>
    </row>
    <row r="1412" spans="1:4">
      <c r="A1412" t="s">
        <v>4729</v>
      </c>
      <c r="B1412" s="15">
        <v>42850.173657407402</v>
      </c>
      <c r="C1412">
        <v>114971</v>
      </c>
      <c r="D1412" t="s">
        <v>5269</v>
      </c>
    </row>
    <row r="1413" spans="1:4">
      <c r="A1413" t="s">
        <v>564</v>
      </c>
      <c r="B1413" s="15">
        <v>42850.173657407402</v>
      </c>
      <c r="C1413">
        <v>1297128</v>
      </c>
      <c r="D1413" t="s">
        <v>5269</v>
      </c>
    </row>
    <row r="1414" spans="1:4">
      <c r="A1414" t="s">
        <v>3264</v>
      </c>
      <c r="B1414" s="15">
        <v>42850.173657407402</v>
      </c>
      <c r="C1414">
        <v>46029</v>
      </c>
      <c r="D1414" t="s">
        <v>5269</v>
      </c>
    </row>
    <row r="1415" spans="1:4">
      <c r="A1415" t="s">
        <v>2158</v>
      </c>
      <c r="B1415" s="15">
        <v>42850.173657407402</v>
      </c>
      <c r="C1415">
        <v>530027</v>
      </c>
      <c r="D1415" t="s">
        <v>5269</v>
      </c>
    </row>
    <row r="1416" spans="1:4">
      <c r="A1416" t="s">
        <v>1273</v>
      </c>
      <c r="B1416" s="15">
        <v>42850.173657407402</v>
      </c>
      <c r="C1416">
        <v>101109</v>
      </c>
      <c r="D1416" t="s">
        <v>5269</v>
      </c>
    </row>
    <row r="1417" spans="1:4">
      <c r="A1417" t="s">
        <v>1523</v>
      </c>
      <c r="B1417" s="15">
        <v>42850.173657407402</v>
      </c>
      <c r="C1417">
        <v>223437</v>
      </c>
      <c r="D1417" t="s">
        <v>5269</v>
      </c>
    </row>
    <row r="1418" spans="1:4">
      <c r="A1418" t="s">
        <v>1649</v>
      </c>
      <c r="B1418" s="15">
        <v>42850.173657407402</v>
      </c>
      <c r="C1418">
        <v>18024</v>
      </c>
      <c r="D1418" t="s">
        <v>5269</v>
      </c>
    </row>
    <row r="1419" spans="1:4">
      <c r="A1419" t="s">
        <v>4529</v>
      </c>
      <c r="B1419" s="15">
        <v>42850.173657407402</v>
      </c>
      <c r="C1419">
        <v>268027</v>
      </c>
      <c r="D1419" t="s">
        <v>5269</v>
      </c>
    </row>
    <row r="1420" spans="1:4">
      <c r="A1420" t="s">
        <v>5737</v>
      </c>
      <c r="B1420" s="15">
        <v>42850.173657407402</v>
      </c>
      <c r="C1420">
        <v>398418</v>
      </c>
      <c r="D1420" t="s">
        <v>5269</v>
      </c>
    </row>
    <row r="1421" spans="1:4">
      <c r="A1421" t="s">
        <v>1811</v>
      </c>
      <c r="B1421" s="15">
        <v>42850.173657407402</v>
      </c>
      <c r="C1421">
        <v>704788</v>
      </c>
      <c r="D1421" t="s">
        <v>5269</v>
      </c>
    </row>
    <row r="1422" spans="1:4">
      <c r="A1422" t="s">
        <v>1672</v>
      </c>
      <c r="B1422" s="15">
        <v>42850.173657407402</v>
      </c>
      <c r="C1422">
        <v>111787</v>
      </c>
      <c r="D1422" t="s">
        <v>5269</v>
      </c>
    </row>
    <row r="1423" spans="1:4">
      <c r="A1423" t="s">
        <v>1467</v>
      </c>
      <c r="B1423" s="15">
        <v>42850.173657407402</v>
      </c>
      <c r="C1423">
        <v>212327</v>
      </c>
      <c r="D1423" t="s">
        <v>5269</v>
      </c>
    </row>
    <row r="1424" spans="1:4">
      <c r="A1424" t="s">
        <v>1920</v>
      </c>
      <c r="B1424" s="15">
        <v>42850.173657407402</v>
      </c>
      <c r="C1424">
        <v>298422</v>
      </c>
      <c r="D1424" t="s">
        <v>5269</v>
      </c>
    </row>
    <row r="1425" spans="1:4">
      <c r="A1425" t="s">
        <v>1964</v>
      </c>
      <c r="B1425" s="15">
        <v>42850.173657407402</v>
      </c>
      <c r="C1425">
        <v>395956</v>
      </c>
      <c r="D1425" t="s">
        <v>5269</v>
      </c>
    </row>
    <row r="1426" spans="1:4">
      <c r="A1426" t="s">
        <v>2000</v>
      </c>
      <c r="B1426" s="15">
        <v>42850.173657407402</v>
      </c>
      <c r="C1426">
        <v>87075</v>
      </c>
      <c r="D1426" t="s">
        <v>5269</v>
      </c>
    </row>
    <row r="1427" spans="1:4">
      <c r="A1427" t="s">
        <v>1789</v>
      </c>
      <c r="B1427" s="15">
        <v>42850.173657407402</v>
      </c>
      <c r="C1427">
        <v>1311355</v>
      </c>
      <c r="D1427" t="s">
        <v>5269</v>
      </c>
    </row>
    <row r="1428" spans="1:4">
      <c r="A1428" t="s">
        <v>2520</v>
      </c>
      <c r="B1428" s="15">
        <v>42850.173657407402</v>
      </c>
      <c r="C1428">
        <v>132718</v>
      </c>
      <c r="D1428" t="s">
        <v>5269</v>
      </c>
    </row>
    <row r="1429" spans="1:4">
      <c r="A1429" t="s">
        <v>3153</v>
      </c>
      <c r="B1429" s="15">
        <v>42850.173657407402</v>
      </c>
      <c r="C1429">
        <v>178925</v>
      </c>
      <c r="D1429" t="s">
        <v>5269</v>
      </c>
    </row>
    <row r="1430" spans="1:4">
      <c r="A1430" t="s">
        <v>3635</v>
      </c>
      <c r="B1430" s="15">
        <v>42850.173657407402</v>
      </c>
      <c r="C1430">
        <v>440755</v>
      </c>
      <c r="D1430" t="s">
        <v>5269</v>
      </c>
    </row>
    <row r="1431" spans="1:4">
      <c r="A1431" t="s">
        <v>2073</v>
      </c>
      <c r="B1431" s="15">
        <v>42850.173657407402</v>
      </c>
      <c r="C1431">
        <v>99489</v>
      </c>
      <c r="D1431" t="s">
        <v>5269</v>
      </c>
    </row>
    <row r="1432" spans="1:4">
      <c r="A1432" t="s">
        <v>2562</v>
      </c>
      <c r="B1432" s="15">
        <v>42850.173657407402</v>
      </c>
      <c r="C1432">
        <v>244696</v>
      </c>
      <c r="D1432" t="s">
        <v>5269</v>
      </c>
    </row>
    <row r="1433" spans="1:4">
      <c r="A1433" t="s">
        <v>2160</v>
      </c>
      <c r="B1433" s="15">
        <v>42850.173657407402</v>
      </c>
      <c r="C1433">
        <v>553929</v>
      </c>
      <c r="D1433" t="s">
        <v>5269</v>
      </c>
    </row>
    <row r="1434" spans="1:4">
      <c r="A1434" t="s">
        <v>2010</v>
      </c>
      <c r="B1434" s="15">
        <v>42850.173657407402</v>
      </c>
      <c r="C1434">
        <v>190519</v>
      </c>
      <c r="D1434" t="s">
        <v>5269</v>
      </c>
    </row>
    <row r="1435" spans="1:4">
      <c r="A1435" t="s">
        <v>1731</v>
      </c>
      <c r="B1435" s="15">
        <v>42850.173657407402</v>
      </c>
      <c r="C1435">
        <v>56347</v>
      </c>
      <c r="D1435" t="s">
        <v>5269</v>
      </c>
    </row>
    <row r="1436" spans="1:4">
      <c r="A1436" t="s">
        <v>1732</v>
      </c>
      <c r="B1436" s="15">
        <v>42850.173657407402</v>
      </c>
      <c r="C1436">
        <v>16712</v>
      </c>
      <c r="D1436" t="s">
        <v>5269</v>
      </c>
    </row>
    <row r="1437" spans="1:4">
      <c r="A1437" t="s">
        <v>781</v>
      </c>
      <c r="B1437" s="15">
        <v>42850.173657407402</v>
      </c>
      <c r="C1437">
        <v>113738</v>
      </c>
      <c r="D1437" t="s">
        <v>5269</v>
      </c>
    </row>
    <row r="1438" spans="1:4">
      <c r="A1438" t="s">
        <v>295</v>
      </c>
      <c r="B1438" s="15">
        <v>42850.173657407402</v>
      </c>
      <c r="C1438">
        <v>63680</v>
      </c>
      <c r="D1438" t="s">
        <v>5269</v>
      </c>
    </row>
    <row r="1439" spans="1:4">
      <c r="A1439" t="s">
        <v>323</v>
      </c>
      <c r="B1439" s="15">
        <v>42850.173657407402</v>
      </c>
      <c r="C1439">
        <v>25288</v>
      </c>
      <c r="D1439" t="s">
        <v>5269</v>
      </c>
    </row>
    <row r="1440" spans="1:4">
      <c r="A1440" t="s">
        <v>296</v>
      </c>
      <c r="B1440" s="15">
        <v>42850.173657407402</v>
      </c>
      <c r="C1440">
        <v>38757</v>
      </c>
      <c r="D1440" t="s">
        <v>5269</v>
      </c>
    </row>
    <row r="1441" spans="1:4">
      <c r="A1441" t="s">
        <v>848</v>
      </c>
      <c r="B1441" s="15">
        <v>42850.173657407402</v>
      </c>
      <c r="C1441">
        <v>189414</v>
      </c>
      <c r="D1441" t="s">
        <v>5269</v>
      </c>
    </row>
    <row r="1442" spans="1:4">
      <c r="A1442" t="s">
        <v>294</v>
      </c>
      <c r="B1442" s="15">
        <v>42850.173657407402</v>
      </c>
      <c r="C1442">
        <v>102269</v>
      </c>
      <c r="D1442" t="s">
        <v>5269</v>
      </c>
    </row>
    <row r="1443" spans="1:4">
      <c r="A1443" t="s">
        <v>444</v>
      </c>
      <c r="B1443" s="15">
        <v>42850.173657407402</v>
      </c>
      <c r="C1443">
        <v>99773</v>
      </c>
      <c r="D1443" t="s">
        <v>5269</v>
      </c>
    </row>
    <row r="1444" spans="1:4">
      <c r="A1444" t="s">
        <v>704</v>
      </c>
      <c r="B1444" s="15">
        <v>42850.173657407402</v>
      </c>
      <c r="C1444">
        <v>215428</v>
      </c>
      <c r="D1444" t="s">
        <v>5269</v>
      </c>
    </row>
    <row r="1445" spans="1:4">
      <c r="A1445" t="s">
        <v>644</v>
      </c>
      <c r="B1445" s="15">
        <v>42850.173657407402</v>
      </c>
      <c r="C1445">
        <v>113770</v>
      </c>
      <c r="D1445" t="s">
        <v>5269</v>
      </c>
    </row>
    <row r="1446" spans="1:4">
      <c r="A1446" t="s">
        <v>738</v>
      </c>
      <c r="B1446" s="15">
        <v>42850.173657407402</v>
      </c>
      <c r="C1446">
        <v>46680</v>
      </c>
      <c r="D1446" t="s">
        <v>5269</v>
      </c>
    </row>
    <row r="1447" spans="1:4">
      <c r="A1447" t="s">
        <v>727</v>
      </c>
      <c r="B1447" s="15">
        <v>42850.173657407402</v>
      </c>
      <c r="C1447">
        <v>98527</v>
      </c>
      <c r="D1447" t="s">
        <v>5269</v>
      </c>
    </row>
    <row r="1448" spans="1:4">
      <c r="A1448" t="s">
        <v>643</v>
      </c>
      <c r="B1448" s="15">
        <v>42850.173657407402</v>
      </c>
      <c r="C1448">
        <v>72368</v>
      </c>
      <c r="D1448" t="s">
        <v>5269</v>
      </c>
    </row>
    <row r="1449" spans="1:4">
      <c r="A1449" t="s">
        <v>324</v>
      </c>
      <c r="B1449" s="15">
        <v>42850.173657407402</v>
      </c>
      <c r="C1449">
        <v>35870</v>
      </c>
      <c r="D1449" t="s">
        <v>5269</v>
      </c>
    </row>
    <row r="1450" spans="1:4">
      <c r="A1450" t="s">
        <v>495</v>
      </c>
      <c r="B1450" s="15">
        <v>42850.173657407402</v>
      </c>
      <c r="C1450">
        <v>2507</v>
      </c>
      <c r="D1450" t="s">
        <v>5269</v>
      </c>
    </row>
    <row r="1451" spans="1:4">
      <c r="A1451" t="s">
        <v>499</v>
      </c>
      <c r="B1451" s="15">
        <v>42850.173657407402</v>
      </c>
      <c r="C1451">
        <v>147700</v>
      </c>
      <c r="D1451" t="s">
        <v>5269</v>
      </c>
    </row>
    <row r="1452" spans="1:4">
      <c r="A1452" t="s">
        <v>327</v>
      </c>
      <c r="B1452" s="15">
        <v>42850.173657407402</v>
      </c>
      <c r="C1452">
        <v>27565</v>
      </c>
      <c r="D1452" t="s">
        <v>5269</v>
      </c>
    </row>
    <row r="1453" spans="1:4">
      <c r="A1453" t="s">
        <v>642</v>
      </c>
      <c r="B1453" s="15">
        <v>42850.173657407402</v>
      </c>
      <c r="C1453">
        <v>71736</v>
      </c>
      <c r="D1453" t="s">
        <v>5269</v>
      </c>
    </row>
    <row r="1454" spans="1:4">
      <c r="A1454" t="s">
        <v>764</v>
      </c>
      <c r="B1454" s="15">
        <v>42850.173657407402</v>
      </c>
      <c r="C1454">
        <v>165717</v>
      </c>
      <c r="D1454" t="s">
        <v>5269</v>
      </c>
    </row>
    <row r="1455" spans="1:4">
      <c r="A1455" t="s">
        <v>798</v>
      </c>
      <c r="B1455" s="15">
        <v>42850.173657407402</v>
      </c>
      <c r="C1455">
        <v>129630</v>
      </c>
      <c r="D1455" t="s">
        <v>5269</v>
      </c>
    </row>
    <row r="1456" spans="1:4">
      <c r="A1456" t="s">
        <v>1184</v>
      </c>
      <c r="B1456" s="15">
        <v>42850.173657407402</v>
      </c>
      <c r="C1456">
        <v>32089</v>
      </c>
      <c r="D1456" t="s">
        <v>5269</v>
      </c>
    </row>
    <row r="1457" spans="1:4">
      <c r="A1457" t="s">
        <v>850</v>
      </c>
      <c r="B1457" s="15">
        <v>42850.173657407402</v>
      </c>
      <c r="C1457">
        <v>151917</v>
      </c>
      <c r="D1457" t="s">
        <v>5269</v>
      </c>
    </row>
    <row r="1458" spans="1:4">
      <c r="A1458" t="s">
        <v>902</v>
      </c>
      <c r="B1458" s="15">
        <v>42850.173657407402</v>
      </c>
      <c r="C1458">
        <v>49854</v>
      </c>
      <c r="D1458" t="s">
        <v>5269</v>
      </c>
    </row>
    <row r="1459" spans="1:4">
      <c r="A1459" t="s">
        <v>901</v>
      </c>
      <c r="B1459" s="15">
        <v>42850.173657407402</v>
      </c>
      <c r="C1459">
        <v>53116</v>
      </c>
      <c r="D1459" t="s">
        <v>5269</v>
      </c>
    </row>
    <row r="1460" spans="1:4">
      <c r="A1460" t="s">
        <v>817</v>
      </c>
      <c r="B1460" s="15">
        <v>42850.173657407402</v>
      </c>
      <c r="C1460">
        <v>192470</v>
      </c>
      <c r="D1460" t="s">
        <v>5269</v>
      </c>
    </row>
    <row r="1461" spans="1:4">
      <c r="A1461" t="s">
        <v>903</v>
      </c>
      <c r="B1461" s="15">
        <v>42850.173657407402</v>
      </c>
      <c r="C1461">
        <v>24258</v>
      </c>
      <c r="D1461" t="s">
        <v>5269</v>
      </c>
    </row>
    <row r="1462" spans="1:4">
      <c r="A1462" t="s">
        <v>1162</v>
      </c>
      <c r="B1462" s="15">
        <v>42850.173657407402</v>
      </c>
      <c r="C1462">
        <v>85333</v>
      </c>
      <c r="D1462" t="s">
        <v>5269</v>
      </c>
    </row>
    <row r="1463" spans="1:4">
      <c r="A1463" t="s">
        <v>1955</v>
      </c>
      <c r="B1463" s="15">
        <v>42850.173657407402</v>
      </c>
      <c r="C1463">
        <v>468999</v>
      </c>
      <c r="D1463" t="s">
        <v>5269</v>
      </c>
    </row>
    <row r="1464" spans="1:4">
      <c r="A1464" t="s">
        <v>1306</v>
      </c>
      <c r="B1464" s="15">
        <v>42850.173657407402</v>
      </c>
      <c r="C1464">
        <v>29140</v>
      </c>
      <c r="D1464" t="s">
        <v>5269</v>
      </c>
    </row>
    <row r="1465" spans="1:4">
      <c r="A1465" t="s">
        <v>2052</v>
      </c>
      <c r="B1465" s="15">
        <v>42850.173657407402</v>
      </c>
      <c r="C1465">
        <v>92880</v>
      </c>
      <c r="D1465" t="s">
        <v>5269</v>
      </c>
    </row>
    <row r="1466" spans="1:4">
      <c r="A1466" t="s">
        <v>1632</v>
      </c>
      <c r="B1466" s="15">
        <v>42850.173657407402</v>
      </c>
      <c r="C1466">
        <v>20543</v>
      </c>
      <c r="D1466" t="s">
        <v>5269</v>
      </c>
    </row>
    <row r="1467" spans="1:4">
      <c r="A1467" t="s">
        <v>1469</v>
      </c>
      <c r="B1467" s="15">
        <v>42850.173657407402</v>
      </c>
      <c r="C1467">
        <v>200343</v>
      </c>
      <c r="D1467" t="s">
        <v>5269</v>
      </c>
    </row>
    <row r="1468" spans="1:4">
      <c r="A1468" t="s">
        <v>1628</v>
      </c>
      <c r="B1468" s="15">
        <v>42850.173657407402</v>
      </c>
      <c r="C1468">
        <v>9626</v>
      </c>
      <c r="D1468" t="s">
        <v>5269</v>
      </c>
    </row>
    <row r="1469" spans="1:4">
      <c r="A1469" t="s">
        <v>1637</v>
      </c>
      <c r="B1469" s="15">
        <v>42850.173657407402</v>
      </c>
      <c r="C1469">
        <v>202921</v>
      </c>
      <c r="D1469" t="s">
        <v>5269</v>
      </c>
    </row>
    <row r="1470" spans="1:4">
      <c r="A1470" t="s">
        <v>5515</v>
      </c>
      <c r="B1470" s="15">
        <v>42850.173657407402</v>
      </c>
      <c r="C1470">
        <v>165085</v>
      </c>
      <c r="D1470" t="s">
        <v>5269</v>
      </c>
    </row>
    <row r="1471" spans="1:4">
      <c r="A1471" t="s">
        <v>1656</v>
      </c>
      <c r="B1471" s="15">
        <v>42850.173657407402</v>
      </c>
      <c r="C1471">
        <v>30941</v>
      </c>
      <c r="D1471" t="s">
        <v>5269</v>
      </c>
    </row>
    <row r="1472" spans="1:4">
      <c r="A1472" t="s">
        <v>1509</v>
      </c>
      <c r="B1472" s="15">
        <v>42850.173657407402</v>
      </c>
      <c r="C1472">
        <v>252434</v>
      </c>
      <c r="D1472" t="s">
        <v>5269</v>
      </c>
    </row>
    <row r="1473" spans="1:4">
      <c r="A1473" t="s">
        <v>1512</v>
      </c>
      <c r="B1473" s="15">
        <v>42850.173657407402</v>
      </c>
      <c r="C1473">
        <v>105102</v>
      </c>
      <c r="D1473" t="s">
        <v>5269</v>
      </c>
    </row>
    <row r="1474" spans="1:4">
      <c r="A1474" t="s">
        <v>1506</v>
      </c>
      <c r="B1474" s="15">
        <v>42850.173657407402</v>
      </c>
      <c r="C1474">
        <v>100170</v>
      </c>
      <c r="D1474" t="s">
        <v>5269</v>
      </c>
    </row>
    <row r="1475" spans="1:4">
      <c r="A1475" t="s">
        <v>1629</v>
      </c>
      <c r="B1475" s="15">
        <v>42850.173657407402</v>
      </c>
      <c r="C1475">
        <v>11432</v>
      </c>
      <c r="D1475" t="s">
        <v>5269</v>
      </c>
    </row>
    <row r="1476" spans="1:4">
      <c r="A1476" t="s">
        <v>3633</v>
      </c>
      <c r="B1476" s="15">
        <v>42850.173657407402</v>
      </c>
      <c r="C1476">
        <v>61690</v>
      </c>
      <c r="D1476" t="s">
        <v>5269</v>
      </c>
    </row>
    <row r="1477" spans="1:4">
      <c r="A1477" t="s">
        <v>1616</v>
      </c>
      <c r="B1477" s="15">
        <v>42850.173657407402</v>
      </c>
      <c r="C1477">
        <v>14681</v>
      </c>
      <c r="D1477" t="s">
        <v>5269</v>
      </c>
    </row>
    <row r="1478" spans="1:4">
      <c r="A1478" t="s">
        <v>1623</v>
      </c>
      <c r="B1478" s="15">
        <v>42850.173657407402</v>
      </c>
      <c r="C1478">
        <v>28400</v>
      </c>
      <c r="D1478" t="s">
        <v>5269</v>
      </c>
    </row>
    <row r="1479" spans="1:4">
      <c r="A1479" t="s">
        <v>2220</v>
      </c>
      <c r="B1479" s="15">
        <v>42850.173657407402</v>
      </c>
      <c r="C1479">
        <v>182048</v>
      </c>
      <c r="D1479" t="s">
        <v>5269</v>
      </c>
    </row>
    <row r="1480" spans="1:4">
      <c r="A1480" t="s">
        <v>1986</v>
      </c>
      <c r="B1480" s="15">
        <v>42850.173657407402</v>
      </c>
      <c r="C1480">
        <v>142224</v>
      </c>
      <c r="D1480" t="s">
        <v>5269</v>
      </c>
    </row>
    <row r="1481" spans="1:4">
      <c r="A1481" t="s">
        <v>2047</v>
      </c>
      <c r="B1481" s="15">
        <v>42850.173657407402</v>
      </c>
      <c r="C1481">
        <v>60564</v>
      </c>
      <c r="D1481" t="s">
        <v>5269</v>
      </c>
    </row>
    <row r="1482" spans="1:4">
      <c r="A1482" t="s">
        <v>1980</v>
      </c>
      <c r="B1482" s="15">
        <v>42850.173657407402</v>
      </c>
      <c r="C1482">
        <v>26375</v>
      </c>
      <c r="D1482" t="s">
        <v>5269</v>
      </c>
    </row>
    <row r="1483" spans="1:4">
      <c r="A1483" t="s">
        <v>1946</v>
      </c>
      <c r="B1483" s="15">
        <v>42850.173657407402</v>
      </c>
      <c r="C1483">
        <v>114135</v>
      </c>
      <c r="D1483" t="s">
        <v>5269</v>
      </c>
    </row>
    <row r="1484" spans="1:4">
      <c r="A1484" t="s">
        <v>2045</v>
      </c>
      <c r="B1484" s="15">
        <v>42850.173657407402</v>
      </c>
      <c r="C1484">
        <v>106597</v>
      </c>
      <c r="D1484" t="s">
        <v>5269</v>
      </c>
    </row>
    <row r="1485" spans="1:4">
      <c r="A1485" t="s">
        <v>5115</v>
      </c>
      <c r="B1485" s="15">
        <v>42850.173657407402</v>
      </c>
      <c r="C1485">
        <v>18182</v>
      </c>
      <c r="D1485" t="s">
        <v>5269</v>
      </c>
    </row>
    <row r="1486" spans="1:4">
      <c r="A1486" t="s">
        <v>4996</v>
      </c>
      <c r="B1486" s="15">
        <v>42850.173657407402</v>
      </c>
      <c r="C1486">
        <v>95917</v>
      </c>
      <c r="D1486" t="s">
        <v>5269</v>
      </c>
    </row>
    <row r="1487" spans="1:4">
      <c r="A1487" t="s">
        <v>5209</v>
      </c>
      <c r="B1487" s="15">
        <v>42850.173657407402</v>
      </c>
      <c r="C1487">
        <v>21635</v>
      </c>
      <c r="D1487" t="s">
        <v>5269</v>
      </c>
    </row>
    <row r="1488" spans="1:4">
      <c r="A1488" t="s">
        <v>1826</v>
      </c>
      <c r="B1488" s="15">
        <v>42850.173657407402</v>
      </c>
      <c r="C1488">
        <v>99295</v>
      </c>
      <c r="D1488" t="s">
        <v>5269</v>
      </c>
    </row>
    <row r="1489" spans="1:4">
      <c r="A1489" t="s">
        <v>2137</v>
      </c>
      <c r="B1489" s="15">
        <v>42850.173657407402</v>
      </c>
      <c r="C1489">
        <v>218163</v>
      </c>
      <c r="D1489" t="s">
        <v>5269</v>
      </c>
    </row>
    <row r="1490" spans="1:4">
      <c r="A1490" t="s">
        <v>4345</v>
      </c>
      <c r="B1490" s="15">
        <v>42850.173657407402</v>
      </c>
      <c r="C1490">
        <v>143464</v>
      </c>
      <c r="D1490" t="s">
        <v>5269</v>
      </c>
    </row>
    <row r="1491" spans="1:4">
      <c r="A1491" t="s">
        <v>5449</v>
      </c>
      <c r="B1491" s="15">
        <v>42850.173657407402</v>
      </c>
      <c r="C1491">
        <v>52292</v>
      </c>
      <c r="D1491" t="s">
        <v>5269</v>
      </c>
    </row>
    <row r="1492" spans="1:4">
      <c r="A1492" t="s">
        <v>2155</v>
      </c>
      <c r="B1492" s="15">
        <v>42850.173657407402</v>
      </c>
      <c r="C1492">
        <v>84720</v>
      </c>
      <c r="D1492" t="s">
        <v>5269</v>
      </c>
    </row>
    <row r="1493" spans="1:4">
      <c r="A1493" t="s">
        <v>2309</v>
      </c>
      <c r="B1493" s="15">
        <v>42850.173657407402</v>
      </c>
      <c r="C1493">
        <v>94740</v>
      </c>
      <c r="D1493" t="s">
        <v>5269</v>
      </c>
    </row>
    <row r="1494" spans="1:4">
      <c r="A1494" t="s">
        <v>663</v>
      </c>
      <c r="B1494" s="15">
        <v>42850.173657407402</v>
      </c>
      <c r="C1494">
        <v>3150</v>
      </c>
      <c r="D1494">
        <v>14033</v>
      </c>
    </row>
    <row r="1495" spans="1:4">
      <c r="A1495" t="s">
        <v>670</v>
      </c>
      <c r="B1495" s="15">
        <v>42850.173657407402</v>
      </c>
      <c r="C1495">
        <v>25014</v>
      </c>
      <c r="D1495">
        <v>19757</v>
      </c>
    </row>
    <row r="1496" spans="1:4">
      <c r="A1496" t="s">
        <v>6623</v>
      </c>
      <c r="B1496" s="15">
        <v>42850.173657407402</v>
      </c>
      <c r="C1496">
        <v>52868</v>
      </c>
      <c r="D1496">
        <v>18658</v>
      </c>
    </row>
    <row r="1497" spans="1:4">
      <c r="A1497" t="s">
        <v>221</v>
      </c>
      <c r="B1497" s="15">
        <v>42850.173657407402</v>
      </c>
      <c r="C1497">
        <v>6434</v>
      </c>
      <c r="D1497">
        <v>6422</v>
      </c>
    </row>
    <row r="1498" spans="1:4">
      <c r="A1498" t="s">
        <v>6624</v>
      </c>
      <c r="B1498" s="15">
        <v>42850.173657407402</v>
      </c>
      <c r="C1498">
        <v>10249</v>
      </c>
      <c r="D1498">
        <v>1179</v>
      </c>
    </row>
    <row r="1499" spans="1:4">
      <c r="A1499" t="s">
        <v>1205</v>
      </c>
      <c r="B1499" s="15">
        <v>42850.173657407402</v>
      </c>
      <c r="C1499">
        <v>4770</v>
      </c>
      <c r="D1499">
        <v>22273</v>
      </c>
    </row>
    <row r="1500" spans="1:4">
      <c r="A1500" t="s">
        <v>1654</v>
      </c>
      <c r="B1500" s="15">
        <v>42850.173657407402</v>
      </c>
      <c r="C1500">
        <v>39954</v>
      </c>
      <c r="D1500">
        <v>20032</v>
      </c>
    </row>
    <row r="1501" spans="1:4">
      <c r="A1501" t="s">
        <v>1776</v>
      </c>
      <c r="B1501" s="15">
        <v>42850.173657407402</v>
      </c>
      <c r="C1501">
        <v>77154</v>
      </c>
      <c r="D1501">
        <v>3810</v>
      </c>
    </row>
    <row r="1502" spans="1:4">
      <c r="A1502" t="s">
        <v>1735</v>
      </c>
      <c r="B1502" s="15">
        <v>42850.173657407402</v>
      </c>
      <c r="C1502">
        <v>3746</v>
      </c>
      <c r="D1502">
        <v>6252</v>
      </c>
    </row>
    <row r="1503" spans="1:4">
      <c r="A1503" t="s">
        <v>1778</v>
      </c>
      <c r="B1503" s="15">
        <v>42850.173657407402</v>
      </c>
      <c r="C1503">
        <v>54598</v>
      </c>
      <c r="D1503">
        <v>10318</v>
      </c>
    </row>
    <row r="1504" spans="1:4">
      <c r="A1504" t="s">
        <v>891</v>
      </c>
      <c r="B1504" s="15">
        <v>42850.173657407402</v>
      </c>
      <c r="C1504">
        <v>527037</v>
      </c>
      <c r="D1504" t="s">
        <v>5269</v>
      </c>
    </row>
    <row r="1505" spans="1:4">
      <c r="A1505" t="s">
        <v>4027</v>
      </c>
      <c r="B1505" s="15">
        <v>42850.173657407402</v>
      </c>
      <c r="C1505">
        <v>871167</v>
      </c>
      <c r="D1505" t="s">
        <v>5269</v>
      </c>
    </row>
    <row r="1506" spans="1:4">
      <c r="A1506" t="s">
        <v>4004</v>
      </c>
      <c r="B1506" s="15">
        <v>42850.173657407402</v>
      </c>
      <c r="C1506">
        <v>471016</v>
      </c>
      <c r="D1506" t="s">
        <v>5269</v>
      </c>
    </row>
    <row r="1507" spans="1:4">
      <c r="A1507" t="s">
        <v>3996</v>
      </c>
      <c r="B1507" s="15">
        <v>42850.173657407402</v>
      </c>
      <c r="C1507">
        <v>574632</v>
      </c>
      <c r="D1507" t="s">
        <v>5269</v>
      </c>
    </row>
    <row r="1508" spans="1:4">
      <c r="A1508" t="s">
        <v>361</v>
      </c>
      <c r="B1508" s="15">
        <v>42850.173657407402</v>
      </c>
      <c r="C1508">
        <v>505454</v>
      </c>
      <c r="D1508" t="s">
        <v>5269</v>
      </c>
    </row>
    <row r="1509" spans="1:4">
      <c r="A1509" t="s">
        <v>3997</v>
      </c>
      <c r="B1509" s="15">
        <v>42850.173657407402</v>
      </c>
      <c r="C1509">
        <v>89717</v>
      </c>
      <c r="D1509" t="s">
        <v>5269</v>
      </c>
    </row>
    <row r="1510" spans="1:4">
      <c r="A1510" t="s">
        <v>2169</v>
      </c>
      <c r="B1510" s="15">
        <v>42850.173657407402</v>
      </c>
      <c r="C1510">
        <v>557630</v>
      </c>
      <c r="D1510" t="s">
        <v>5269</v>
      </c>
    </row>
    <row r="1511" spans="1:4">
      <c r="A1511" t="s">
        <v>2171</v>
      </c>
      <c r="B1511" s="15">
        <v>42850.173657407402</v>
      </c>
      <c r="C1511">
        <v>132478</v>
      </c>
      <c r="D1511" t="s">
        <v>5269</v>
      </c>
    </row>
    <row r="1512" spans="1:4">
      <c r="A1512" t="s">
        <v>2167</v>
      </c>
      <c r="B1512" s="15">
        <v>42850.173657407402</v>
      </c>
      <c r="C1512">
        <v>389806</v>
      </c>
      <c r="D1512" t="s">
        <v>5269</v>
      </c>
    </row>
    <row r="1513" spans="1:4">
      <c r="A1513" t="s">
        <v>2076</v>
      </c>
      <c r="B1513" s="15">
        <v>42850.173657407402</v>
      </c>
      <c r="C1513">
        <v>412452</v>
      </c>
      <c r="D1513" t="s">
        <v>5269</v>
      </c>
    </row>
    <row r="1514" spans="1:4">
      <c r="A1514" t="s">
        <v>2077</v>
      </c>
      <c r="B1514" s="15">
        <v>42850.173657407402</v>
      </c>
      <c r="C1514">
        <v>686402</v>
      </c>
      <c r="D1514" t="s">
        <v>5269</v>
      </c>
    </row>
    <row r="1515" spans="1:4">
      <c r="A1515" t="s">
        <v>109</v>
      </c>
      <c r="B1515" s="15">
        <v>42850.173657407402</v>
      </c>
      <c r="C1515">
        <v>573279</v>
      </c>
      <c r="D1515" t="s">
        <v>5269</v>
      </c>
    </row>
    <row r="1516" spans="1:4">
      <c r="A1516" t="s">
        <v>403</v>
      </c>
      <c r="B1516" s="15">
        <v>42850.173657407402</v>
      </c>
      <c r="C1516">
        <v>715327</v>
      </c>
      <c r="D1516" t="s">
        <v>5269</v>
      </c>
    </row>
    <row r="1517" spans="1:4">
      <c r="A1517" t="s">
        <v>402</v>
      </c>
      <c r="B1517" s="15">
        <v>42850.173657407402</v>
      </c>
      <c r="C1517">
        <v>67878</v>
      </c>
      <c r="D1517" t="s">
        <v>5269</v>
      </c>
    </row>
    <row r="1518" spans="1:4">
      <c r="A1518" t="s">
        <v>449</v>
      </c>
      <c r="B1518" s="15">
        <v>42850.173657407402</v>
      </c>
      <c r="C1518">
        <v>1703275</v>
      </c>
      <c r="D1518" t="s">
        <v>5269</v>
      </c>
    </row>
    <row r="1519" spans="1:4">
      <c r="A1519" t="s">
        <v>424</v>
      </c>
      <c r="B1519" s="15">
        <v>42850.173657407402</v>
      </c>
      <c r="C1519">
        <v>359122</v>
      </c>
      <c r="D1519" t="s">
        <v>5269</v>
      </c>
    </row>
    <row r="1520" spans="1:4">
      <c r="A1520" t="s">
        <v>260</v>
      </c>
      <c r="B1520" s="15">
        <v>42850.173657407402</v>
      </c>
      <c r="C1520">
        <v>1076880</v>
      </c>
      <c r="D1520" t="s">
        <v>5269</v>
      </c>
    </row>
    <row r="1521" spans="1:4">
      <c r="A1521" t="s">
        <v>257</v>
      </c>
      <c r="B1521" s="15">
        <v>42850.173657407402</v>
      </c>
      <c r="C1521">
        <v>491696</v>
      </c>
      <c r="D1521" t="s">
        <v>5269</v>
      </c>
    </row>
    <row r="1522" spans="1:4">
      <c r="A1522" t="s">
        <v>122</v>
      </c>
      <c r="B1522" s="15">
        <v>42850.173657407402</v>
      </c>
      <c r="C1522">
        <v>104594</v>
      </c>
      <c r="D1522" t="s">
        <v>5269</v>
      </c>
    </row>
    <row r="1523" spans="1:4">
      <c r="A1523" t="s">
        <v>272</v>
      </c>
      <c r="B1523" s="15">
        <v>42850.173657407402</v>
      </c>
      <c r="C1523">
        <v>348570</v>
      </c>
      <c r="D1523" t="s">
        <v>5269</v>
      </c>
    </row>
    <row r="1524" spans="1:4">
      <c r="A1524" t="s">
        <v>256</v>
      </c>
      <c r="B1524" s="15">
        <v>42850.173657407402</v>
      </c>
      <c r="C1524">
        <v>301448</v>
      </c>
      <c r="D1524" t="s">
        <v>5269</v>
      </c>
    </row>
    <row r="1525" spans="1:4">
      <c r="A1525" t="s">
        <v>253</v>
      </c>
      <c r="B1525" s="15">
        <v>42850.173657407402</v>
      </c>
      <c r="C1525">
        <v>725852</v>
      </c>
      <c r="D1525" t="s">
        <v>5269</v>
      </c>
    </row>
    <row r="1526" spans="1:4">
      <c r="A1526" t="s">
        <v>269</v>
      </c>
      <c r="B1526" s="15">
        <v>42850.173657407402</v>
      </c>
      <c r="C1526">
        <v>322120</v>
      </c>
      <c r="D1526" t="s">
        <v>5269</v>
      </c>
    </row>
    <row r="1527" spans="1:4">
      <c r="A1527" t="s">
        <v>252</v>
      </c>
      <c r="B1527" s="15">
        <v>42850.173657407402</v>
      </c>
      <c r="C1527">
        <v>434335</v>
      </c>
      <c r="D1527" t="s">
        <v>5269</v>
      </c>
    </row>
    <row r="1528" spans="1:4">
      <c r="A1528" t="s">
        <v>259</v>
      </c>
      <c r="B1528" s="15">
        <v>42850.173657407402</v>
      </c>
      <c r="C1528">
        <v>407764</v>
      </c>
      <c r="D1528" t="s">
        <v>5269</v>
      </c>
    </row>
    <row r="1529" spans="1:4">
      <c r="A1529" t="s">
        <v>118</v>
      </c>
      <c r="B1529" s="15">
        <v>42850.173657407402</v>
      </c>
      <c r="C1529">
        <v>1411694</v>
      </c>
      <c r="D1529" t="s">
        <v>5269</v>
      </c>
    </row>
    <row r="1530" spans="1:4">
      <c r="A1530" t="s">
        <v>4892</v>
      </c>
      <c r="B1530" s="15">
        <v>42850.173657407402</v>
      </c>
      <c r="C1530">
        <v>424780</v>
      </c>
      <c r="D1530" t="s">
        <v>5269</v>
      </c>
    </row>
    <row r="1531" spans="1:4">
      <c r="A1531" t="s">
        <v>265</v>
      </c>
      <c r="B1531" s="15">
        <v>42850.173657407402</v>
      </c>
      <c r="C1531">
        <v>539142</v>
      </c>
      <c r="D1531" t="s">
        <v>5269</v>
      </c>
    </row>
    <row r="1532" spans="1:4">
      <c r="A1532" t="s">
        <v>249</v>
      </c>
      <c r="B1532" s="15">
        <v>42850.173657407402</v>
      </c>
      <c r="C1532">
        <v>1146728</v>
      </c>
      <c r="D1532" t="s">
        <v>5269</v>
      </c>
    </row>
    <row r="1533" spans="1:4">
      <c r="A1533" t="s">
        <v>250</v>
      </c>
      <c r="B1533" s="15">
        <v>42850.173657407402</v>
      </c>
      <c r="C1533">
        <v>282932</v>
      </c>
      <c r="D1533" t="s">
        <v>5269</v>
      </c>
    </row>
    <row r="1534" spans="1:4">
      <c r="A1534" t="s">
        <v>108</v>
      </c>
      <c r="B1534" s="15">
        <v>42850.173657407402</v>
      </c>
      <c r="C1534">
        <v>637038</v>
      </c>
      <c r="D1534" t="s">
        <v>5269</v>
      </c>
    </row>
    <row r="1535" spans="1:4">
      <c r="A1535" t="s">
        <v>262</v>
      </c>
      <c r="B1535" s="15">
        <v>42850.173657407402</v>
      </c>
      <c r="C1535">
        <v>461431</v>
      </c>
      <c r="D1535" t="s">
        <v>5269</v>
      </c>
    </row>
    <row r="1536" spans="1:4">
      <c r="A1536" t="s">
        <v>655</v>
      </c>
      <c r="B1536" s="15">
        <v>42850.173657407402</v>
      </c>
      <c r="C1536">
        <v>596751</v>
      </c>
      <c r="D1536" t="s">
        <v>5269</v>
      </c>
    </row>
    <row r="1537" spans="1:4">
      <c r="A1537" t="s">
        <v>5796</v>
      </c>
      <c r="B1537" s="15">
        <v>42850.173657407402</v>
      </c>
      <c r="C1537">
        <v>196015</v>
      </c>
      <c r="D1537" t="s">
        <v>5269</v>
      </c>
    </row>
    <row r="1538" spans="1:4">
      <c r="A1538" t="s">
        <v>270</v>
      </c>
      <c r="B1538" s="15">
        <v>42850.173657407402</v>
      </c>
      <c r="C1538">
        <v>331681</v>
      </c>
      <c r="D1538" t="s">
        <v>5269</v>
      </c>
    </row>
    <row r="1539" spans="1:4">
      <c r="A1539" t="s">
        <v>190</v>
      </c>
      <c r="B1539" s="15">
        <v>42850.173657407402</v>
      </c>
      <c r="C1539">
        <v>55137</v>
      </c>
      <c r="D1539" t="s">
        <v>5269</v>
      </c>
    </row>
    <row r="1540" spans="1:4">
      <c r="A1540" t="s">
        <v>120</v>
      </c>
      <c r="B1540" s="15">
        <v>42850.173657407402</v>
      </c>
      <c r="C1540">
        <v>1332989</v>
      </c>
      <c r="D1540" t="s">
        <v>5269</v>
      </c>
    </row>
    <row r="1541" spans="1:4">
      <c r="A1541" t="s">
        <v>646</v>
      </c>
      <c r="B1541" s="15">
        <v>42850.173657407402</v>
      </c>
      <c r="C1541">
        <v>77040</v>
      </c>
      <c r="D1541" t="s">
        <v>5269</v>
      </c>
    </row>
    <row r="1542" spans="1:4">
      <c r="A1542" t="s">
        <v>263</v>
      </c>
      <c r="B1542" s="15">
        <v>42850.173657407402</v>
      </c>
      <c r="C1542">
        <v>393612</v>
      </c>
      <c r="D1542" t="s">
        <v>5269</v>
      </c>
    </row>
    <row r="1543" spans="1:4">
      <c r="A1543" t="s">
        <v>520</v>
      </c>
      <c r="B1543" s="15">
        <v>42850.173657407402</v>
      </c>
      <c r="C1543">
        <v>749686</v>
      </c>
      <c r="D1543" t="s">
        <v>5269</v>
      </c>
    </row>
    <row r="1544" spans="1:4">
      <c r="A1544" t="s">
        <v>413</v>
      </c>
      <c r="B1544" s="15">
        <v>42850.173657407402</v>
      </c>
      <c r="C1544">
        <v>93138</v>
      </c>
      <c r="D1544" t="s">
        <v>5269</v>
      </c>
    </row>
    <row r="1545" spans="1:4">
      <c r="A1545" t="s">
        <v>654</v>
      </c>
      <c r="B1545" s="15">
        <v>42850.173657407402</v>
      </c>
      <c r="C1545">
        <v>1009170</v>
      </c>
      <c r="D1545" t="s">
        <v>5269</v>
      </c>
    </row>
    <row r="1546" spans="1:4">
      <c r="A1546" t="s">
        <v>1878</v>
      </c>
      <c r="B1546" s="15">
        <v>42850.173657407402</v>
      </c>
      <c r="C1546">
        <v>200367</v>
      </c>
      <c r="D1546" t="s">
        <v>5269</v>
      </c>
    </row>
    <row r="1547" spans="1:4">
      <c r="A1547" t="s">
        <v>4499</v>
      </c>
      <c r="B1547" s="15">
        <v>42850.173657407402</v>
      </c>
      <c r="C1547">
        <v>508116</v>
      </c>
      <c r="D1547" t="s">
        <v>5269</v>
      </c>
    </row>
    <row r="1548" spans="1:4">
      <c r="A1548" t="s">
        <v>5665</v>
      </c>
      <c r="B1548" s="15">
        <v>42850.173657407402</v>
      </c>
      <c r="C1548">
        <v>192380</v>
      </c>
      <c r="D1548" t="s">
        <v>5269</v>
      </c>
    </row>
    <row r="1549" spans="1:4">
      <c r="A1549" t="s">
        <v>718</v>
      </c>
      <c r="B1549" s="15">
        <v>42850.173657407402</v>
      </c>
      <c r="C1549">
        <v>442289</v>
      </c>
      <c r="D1549" t="s">
        <v>5269</v>
      </c>
    </row>
    <row r="1550" spans="1:4">
      <c r="A1550" t="s">
        <v>288</v>
      </c>
      <c r="B1550" s="15">
        <v>42850.173657407402</v>
      </c>
      <c r="C1550">
        <v>459760</v>
      </c>
      <c r="D1550" t="s">
        <v>5269</v>
      </c>
    </row>
    <row r="1551" spans="1:4">
      <c r="A1551" t="s">
        <v>289</v>
      </c>
      <c r="B1551" s="15">
        <v>42850.173657407402</v>
      </c>
      <c r="C1551">
        <v>275860</v>
      </c>
      <c r="D1551" t="s">
        <v>5269</v>
      </c>
    </row>
    <row r="1552" spans="1:4">
      <c r="A1552" t="s">
        <v>2310</v>
      </c>
      <c r="B1552" s="15">
        <v>42850.173657407402</v>
      </c>
      <c r="C1552">
        <v>97185</v>
      </c>
      <c r="D1552" t="s">
        <v>5269</v>
      </c>
    </row>
    <row r="1553" spans="1:4">
      <c r="A1553" t="s">
        <v>322</v>
      </c>
      <c r="B1553" s="15">
        <v>42850.173657407402</v>
      </c>
      <c r="C1553">
        <v>296142</v>
      </c>
      <c r="D1553" t="s">
        <v>5269</v>
      </c>
    </row>
    <row r="1554" spans="1:4">
      <c r="A1554" t="s">
        <v>74</v>
      </c>
      <c r="B1554" s="15">
        <v>42850.173657407402</v>
      </c>
      <c r="C1554">
        <v>311869</v>
      </c>
      <c r="D1554" t="s">
        <v>5269</v>
      </c>
    </row>
    <row r="1555" spans="1:4">
      <c r="A1555" t="s">
        <v>478</v>
      </c>
      <c r="B1555" s="15">
        <v>42850.173657407402</v>
      </c>
      <c r="C1555">
        <v>202880</v>
      </c>
      <c r="D1555" t="s">
        <v>5269</v>
      </c>
    </row>
    <row r="1556" spans="1:4">
      <c r="A1556" t="s">
        <v>77</v>
      </c>
      <c r="B1556" s="15">
        <v>42850.173657407402</v>
      </c>
      <c r="C1556">
        <v>661087</v>
      </c>
      <c r="D1556" t="s">
        <v>5269</v>
      </c>
    </row>
    <row r="1557" spans="1:4">
      <c r="A1557" t="s">
        <v>79</v>
      </c>
      <c r="B1557" s="15">
        <v>42850.173657407402</v>
      </c>
      <c r="C1557">
        <v>190679</v>
      </c>
      <c r="D1557" t="s">
        <v>5269</v>
      </c>
    </row>
    <row r="1558" spans="1:4">
      <c r="A1558" t="s">
        <v>389</v>
      </c>
      <c r="B1558" s="15">
        <v>42850.173657407402</v>
      </c>
      <c r="C1558">
        <v>148899</v>
      </c>
      <c r="D1558" t="s">
        <v>5269</v>
      </c>
    </row>
    <row r="1559" spans="1:4">
      <c r="A1559" t="s">
        <v>3206</v>
      </c>
      <c r="B1559" s="15">
        <v>42850.173657407402</v>
      </c>
      <c r="C1559">
        <v>404184</v>
      </c>
      <c r="D1559" t="s">
        <v>5269</v>
      </c>
    </row>
    <row r="1560" spans="1:4">
      <c r="A1560" t="s">
        <v>388</v>
      </c>
      <c r="B1560" s="15">
        <v>42850.173657407402</v>
      </c>
      <c r="C1560">
        <v>495881</v>
      </c>
      <c r="D1560" t="s">
        <v>5269</v>
      </c>
    </row>
    <row r="1561" spans="1:4">
      <c r="A1561" t="s">
        <v>111</v>
      </c>
      <c r="B1561" s="15">
        <v>42850.173657407402</v>
      </c>
      <c r="C1561">
        <v>536228</v>
      </c>
      <c r="D1561" t="s">
        <v>5269</v>
      </c>
    </row>
    <row r="1562" spans="1:4">
      <c r="A1562" t="s">
        <v>395</v>
      </c>
      <c r="B1562" s="15">
        <v>42850.173657407402</v>
      </c>
      <c r="C1562">
        <v>216001</v>
      </c>
      <c r="D1562" t="s">
        <v>5269</v>
      </c>
    </row>
    <row r="1563" spans="1:4">
      <c r="A1563" t="s">
        <v>325</v>
      </c>
      <c r="B1563" s="15">
        <v>42850.173657407402</v>
      </c>
      <c r="C1563">
        <v>193624</v>
      </c>
      <c r="D1563" t="s">
        <v>5269</v>
      </c>
    </row>
    <row r="1564" spans="1:4">
      <c r="A1564" t="s">
        <v>793</v>
      </c>
      <c r="B1564" s="15">
        <v>42850.173657407402</v>
      </c>
      <c r="C1564">
        <v>89249</v>
      </c>
      <c r="D1564" t="s">
        <v>5269</v>
      </c>
    </row>
    <row r="1565" spans="1:4">
      <c r="A1565" t="s">
        <v>309</v>
      </c>
      <c r="B1565" s="15">
        <v>42850.173657407402</v>
      </c>
      <c r="C1565">
        <v>215842</v>
      </c>
      <c r="D1565" t="s">
        <v>5269</v>
      </c>
    </row>
    <row r="1566" spans="1:4">
      <c r="A1566" t="s">
        <v>480</v>
      </c>
      <c r="B1566" s="15">
        <v>42850.173657407402</v>
      </c>
      <c r="C1566">
        <v>253233</v>
      </c>
      <c r="D1566" t="s">
        <v>5269</v>
      </c>
    </row>
    <row r="1567" spans="1:4">
      <c r="A1567" t="s">
        <v>78</v>
      </c>
      <c r="B1567" s="15">
        <v>42850.173657407402</v>
      </c>
      <c r="C1567">
        <v>222945</v>
      </c>
      <c r="D1567" t="s">
        <v>5269</v>
      </c>
    </row>
    <row r="1568" spans="1:4">
      <c r="A1568" t="s">
        <v>302</v>
      </c>
      <c r="B1568" s="15">
        <v>42850.173657407402</v>
      </c>
      <c r="C1568">
        <v>317737</v>
      </c>
      <c r="D1568" t="s">
        <v>5269</v>
      </c>
    </row>
    <row r="1569" spans="1:4">
      <c r="A1569" t="s">
        <v>662</v>
      </c>
      <c r="B1569" s="15">
        <v>42850.173657407402</v>
      </c>
      <c r="C1569">
        <v>444191</v>
      </c>
      <c r="D1569" t="s">
        <v>5269</v>
      </c>
    </row>
    <row r="1570" spans="1:4">
      <c r="A1570" t="s">
        <v>381</v>
      </c>
      <c r="B1570" s="15">
        <v>42850.173657407402</v>
      </c>
      <c r="C1570">
        <v>73510</v>
      </c>
      <c r="D1570" t="s">
        <v>5269</v>
      </c>
    </row>
    <row r="1571" spans="1:4">
      <c r="A1571" t="s">
        <v>390</v>
      </c>
      <c r="B1571" s="15">
        <v>42850.173657407402</v>
      </c>
      <c r="C1571">
        <v>490576</v>
      </c>
      <c r="D1571" t="s">
        <v>5269</v>
      </c>
    </row>
    <row r="1572" spans="1:4">
      <c r="A1572" t="s">
        <v>609</v>
      </c>
      <c r="B1572" s="15">
        <v>42850.173657407402</v>
      </c>
      <c r="C1572">
        <v>58480</v>
      </c>
      <c r="D1572" t="s">
        <v>5269</v>
      </c>
    </row>
    <row r="1573" spans="1:4">
      <c r="A1573" t="s">
        <v>275</v>
      </c>
      <c r="B1573" s="15">
        <v>42850.173657407402</v>
      </c>
      <c r="C1573">
        <v>676932</v>
      </c>
      <c r="D1573" t="s">
        <v>5269</v>
      </c>
    </row>
    <row r="1574" spans="1:4">
      <c r="A1574" t="s">
        <v>128</v>
      </c>
      <c r="B1574" s="15">
        <v>42850.173657407402</v>
      </c>
      <c r="C1574">
        <v>862507</v>
      </c>
      <c r="D1574" t="s">
        <v>5269</v>
      </c>
    </row>
    <row r="1575" spans="1:4">
      <c r="A1575" t="s">
        <v>442</v>
      </c>
      <c r="B1575" s="15">
        <v>42850.173657407402</v>
      </c>
      <c r="C1575">
        <v>704989</v>
      </c>
      <c r="D1575" t="s">
        <v>5269</v>
      </c>
    </row>
    <row r="1576" spans="1:4">
      <c r="A1576" t="s">
        <v>398</v>
      </c>
      <c r="B1576" s="15">
        <v>42850.173657407402</v>
      </c>
      <c r="C1576">
        <v>242474</v>
      </c>
      <c r="D1576" t="s">
        <v>5269</v>
      </c>
    </row>
    <row r="1577" spans="1:4">
      <c r="A1577" t="s">
        <v>1317</v>
      </c>
      <c r="B1577" s="15">
        <v>42850.173657407402</v>
      </c>
      <c r="C1577">
        <v>347793</v>
      </c>
      <c r="D1577" t="s">
        <v>5269</v>
      </c>
    </row>
    <row r="1578" spans="1:4">
      <c r="A1578" t="s">
        <v>112</v>
      </c>
      <c r="B1578" s="15">
        <v>42850.173657407402</v>
      </c>
      <c r="C1578">
        <v>190773</v>
      </c>
      <c r="D1578" t="s">
        <v>5269</v>
      </c>
    </row>
    <row r="1579" spans="1:4">
      <c r="A1579" t="s">
        <v>5229</v>
      </c>
      <c r="B1579" s="15">
        <v>42850.173657407402</v>
      </c>
      <c r="C1579">
        <v>231576</v>
      </c>
      <c r="D1579" t="s">
        <v>5269</v>
      </c>
    </row>
    <row r="1580" spans="1:4">
      <c r="A1580" t="s">
        <v>679</v>
      </c>
      <c r="B1580" s="15">
        <v>42850.173657407402</v>
      </c>
      <c r="C1580">
        <v>150068</v>
      </c>
      <c r="D1580" t="s">
        <v>5269</v>
      </c>
    </row>
    <row r="1581" spans="1:4">
      <c r="A1581" t="s">
        <v>311</v>
      </c>
      <c r="B1581" s="15">
        <v>42850.173657407402</v>
      </c>
      <c r="C1581">
        <v>116523</v>
      </c>
      <c r="D1581" t="s">
        <v>5269</v>
      </c>
    </row>
    <row r="1582" spans="1:4">
      <c r="A1582" t="s">
        <v>293</v>
      </c>
      <c r="B1582" s="15">
        <v>42850.173657407402</v>
      </c>
      <c r="C1582">
        <v>66804</v>
      </c>
      <c r="D1582" t="s">
        <v>5269</v>
      </c>
    </row>
    <row r="1583" spans="1:4">
      <c r="A1583" t="s">
        <v>806</v>
      </c>
      <c r="B1583" s="15">
        <v>42850.173657407402</v>
      </c>
      <c r="C1583">
        <v>329680</v>
      </c>
      <c r="D1583" t="s">
        <v>5269</v>
      </c>
    </row>
    <row r="1584" spans="1:4">
      <c r="A1584" t="s">
        <v>805</v>
      </c>
      <c r="B1584" s="15">
        <v>42850.173657407402</v>
      </c>
      <c r="C1584">
        <v>374772</v>
      </c>
      <c r="D1584" t="s">
        <v>5269</v>
      </c>
    </row>
    <row r="1585" spans="1:4">
      <c r="A1585" t="s">
        <v>804</v>
      </c>
      <c r="B1585" s="15">
        <v>42850.173657407402</v>
      </c>
      <c r="C1585">
        <v>510338</v>
      </c>
      <c r="D1585" t="s">
        <v>5269</v>
      </c>
    </row>
    <row r="1586" spans="1:4">
      <c r="A1586" t="s">
        <v>839</v>
      </c>
      <c r="B1586" s="15">
        <v>42850.173657407402</v>
      </c>
      <c r="C1586">
        <v>621602</v>
      </c>
      <c r="D1586" t="s">
        <v>5269</v>
      </c>
    </row>
    <row r="1587" spans="1:4">
      <c r="A1587" t="s">
        <v>807</v>
      </c>
      <c r="B1587" s="15">
        <v>42850.173657407402</v>
      </c>
      <c r="C1587">
        <v>198417</v>
      </c>
      <c r="D1587" t="s">
        <v>5269</v>
      </c>
    </row>
    <row r="1588" spans="1:4">
      <c r="A1588" t="s">
        <v>740</v>
      </c>
      <c r="B1588" s="15">
        <v>42850.173657407402</v>
      </c>
      <c r="C1588">
        <v>402442</v>
      </c>
      <c r="D1588" t="s">
        <v>5269</v>
      </c>
    </row>
    <row r="1589" spans="1:4">
      <c r="A1589" t="s">
        <v>164</v>
      </c>
      <c r="B1589" s="15">
        <v>42850.173657407402</v>
      </c>
      <c r="C1589">
        <v>426335</v>
      </c>
      <c r="D1589" t="s">
        <v>5269</v>
      </c>
    </row>
    <row r="1590" spans="1:4">
      <c r="A1590" t="s">
        <v>702</v>
      </c>
      <c r="B1590" s="15">
        <v>42850.173657407402</v>
      </c>
      <c r="C1590">
        <v>571046</v>
      </c>
      <c r="D1590" t="s">
        <v>5269</v>
      </c>
    </row>
    <row r="1591" spans="1:4">
      <c r="A1591" t="s">
        <v>681</v>
      </c>
      <c r="B1591" s="15">
        <v>42850.173657407402</v>
      </c>
      <c r="C1591">
        <v>340146</v>
      </c>
      <c r="D1591" t="s">
        <v>5269</v>
      </c>
    </row>
    <row r="1592" spans="1:4">
      <c r="A1592" t="s">
        <v>753</v>
      </c>
      <c r="B1592" s="15">
        <v>42850.173657407402</v>
      </c>
      <c r="C1592">
        <v>161568</v>
      </c>
      <c r="D1592" t="s">
        <v>5269</v>
      </c>
    </row>
    <row r="1593" spans="1:4">
      <c r="A1593" t="s">
        <v>279</v>
      </c>
      <c r="B1593" s="15">
        <v>42850.173657407402</v>
      </c>
      <c r="C1593">
        <v>660564</v>
      </c>
      <c r="D1593" t="s">
        <v>5269</v>
      </c>
    </row>
    <row r="1594" spans="1:4">
      <c r="A1594" t="s">
        <v>779</v>
      </c>
      <c r="B1594" s="15">
        <v>42850.173657407402</v>
      </c>
      <c r="C1594">
        <v>291395</v>
      </c>
      <c r="D1594" t="s">
        <v>5269</v>
      </c>
    </row>
    <row r="1595" spans="1:4">
      <c r="A1595" t="s">
        <v>629</v>
      </c>
      <c r="B1595" s="15">
        <v>42850.173657407402</v>
      </c>
      <c r="C1595">
        <v>99748</v>
      </c>
      <c r="D1595" t="s">
        <v>5269</v>
      </c>
    </row>
    <row r="1596" spans="1:4">
      <c r="A1596" t="s">
        <v>630</v>
      </c>
      <c r="B1596" s="15">
        <v>42850.173657407402</v>
      </c>
      <c r="C1596">
        <v>119583</v>
      </c>
      <c r="D1596" t="s">
        <v>5269</v>
      </c>
    </row>
    <row r="1597" spans="1:4">
      <c r="A1597" t="s">
        <v>682</v>
      </c>
      <c r="B1597" s="15">
        <v>42850.173657407402</v>
      </c>
      <c r="C1597">
        <v>57614</v>
      </c>
      <c r="D1597" t="s">
        <v>5269</v>
      </c>
    </row>
    <row r="1598" spans="1:4">
      <c r="A1598" t="s">
        <v>631</v>
      </c>
      <c r="B1598" s="15">
        <v>42850.173657407402</v>
      </c>
      <c r="C1598">
        <v>108724</v>
      </c>
      <c r="D1598" t="s">
        <v>5269</v>
      </c>
    </row>
    <row r="1599" spans="1:4">
      <c r="A1599" t="s">
        <v>635</v>
      </c>
      <c r="B1599" s="15">
        <v>42850.173657407402</v>
      </c>
      <c r="C1599">
        <v>4311</v>
      </c>
      <c r="D1599" t="s">
        <v>5269</v>
      </c>
    </row>
    <row r="1600" spans="1:4">
      <c r="A1600" t="s">
        <v>3142</v>
      </c>
      <c r="B1600" s="15">
        <v>42850.173657407402</v>
      </c>
      <c r="C1600">
        <v>194584</v>
      </c>
      <c r="D1600" t="s">
        <v>5269</v>
      </c>
    </row>
    <row r="1601" spans="1:4">
      <c r="A1601" t="s">
        <v>632</v>
      </c>
      <c r="B1601" s="15">
        <v>42850.173657407402</v>
      </c>
      <c r="C1601">
        <v>129649</v>
      </c>
      <c r="D1601" t="s">
        <v>5269</v>
      </c>
    </row>
    <row r="1602" spans="1:4">
      <c r="A1602" t="s">
        <v>38</v>
      </c>
      <c r="B1602" s="15">
        <v>42850.173657407402</v>
      </c>
      <c r="C1602">
        <v>62494</v>
      </c>
      <c r="D1602" t="s">
        <v>5269</v>
      </c>
    </row>
    <row r="1603" spans="1:4">
      <c r="A1603" t="s">
        <v>744</v>
      </c>
      <c r="B1603" s="15">
        <v>42850.173657407402</v>
      </c>
      <c r="C1603">
        <v>144338</v>
      </c>
      <c r="D1603" t="s">
        <v>5269</v>
      </c>
    </row>
    <row r="1604" spans="1:4">
      <c r="A1604" t="s">
        <v>306</v>
      </c>
      <c r="B1604" s="15">
        <v>42850.173657407402</v>
      </c>
      <c r="C1604">
        <v>168051</v>
      </c>
      <c r="D1604" t="s">
        <v>5269</v>
      </c>
    </row>
    <row r="1605" spans="1:4">
      <c r="A1605" t="s">
        <v>5544</v>
      </c>
      <c r="B1605" s="15">
        <v>42850.173657407402</v>
      </c>
      <c r="C1605">
        <v>396062</v>
      </c>
      <c r="D1605" t="s">
        <v>5269</v>
      </c>
    </row>
    <row r="1606" spans="1:4">
      <c r="A1606" t="s">
        <v>755</v>
      </c>
      <c r="B1606" s="15">
        <v>42850.173657407402</v>
      </c>
      <c r="C1606">
        <v>1156123</v>
      </c>
      <c r="D1606" t="s">
        <v>5269</v>
      </c>
    </row>
    <row r="1607" spans="1:4">
      <c r="A1607" t="s">
        <v>1496</v>
      </c>
      <c r="B1607" s="15">
        <v>42850.173657407402</v>
      </c>
      <c r="C1607">
        <v>307208</v>
      </c>
      <c r="D1607" t="s">
        <v>5269</v>
      </c>
    </row>
    <row r="1608" spans="1:4">
      <c r="A1608" t="s">
        <v>742</v>
      </c>
      <c r="B1608" s="15">
        <v>42850.173657407402</v>
      </c>
      <c r="C1608">
        <v>159801</v>
      </c>
      <c r="D1608" t="s">
        <v>5269</v>
      </c>
    </row>
    <row r="1609" spans="1:4">
      <c r="A1609" t="s">
        <v>746</v>
      </c>
      <c r="B1609" s="15">
        <v>42850.173657407402</v>
      </c>
      <c r="C1609">
        <v>293592</v>
      </c>
      <c r="D1609" t="s">
        <v>5269</v>
      </c>
    </row>
    <row r="1610" spans="1:4">
      <c r="A1610" t="s">
        <v>680</v>
      </c>
      <c r="B1610" s="15">
        <v>42850.173657407402</v>
      </c>
      <c r="C1610">
        <v>472001</v>
      </c>
      <c r="D1610" t="s">
        <v>5269</v>
      </c>
    </row>
    <row r="1611" spans="1:4">
      <c r="A1611" t="s">
        <v>5147</v>
      </c>
      <c r="B1611" s="15">
        <v>42850.173657407402</v>
      </c>
      <c r="C1611">
        <v>512954</v>
      </c>
      <c r="D1611" t="s">
        <v>5269</v>
      </c>
    </row>
    <row r="1612" spans="1:4">
      <c r="A1612" t="s">
        <v>5542</v>
      </c>
      <c r="B1612" s="15">
        <v>42850.173657407402</v>
      </c>
      <c r="C1612">
        <v>55147</v>
      </c>
      <c r="D1612" t="s">
        <v>5269</v>
      </c>
    </row>
    <row r="1613" spans="1:4">
      <c r="A1613" t="s">
        <v>896</v>
      </c>
      <c r="B1613" s="15">
        <v>42850.173657407402</v>
      </c>
      <c r="C1613">
        <v>511959</v>
      </c>
      <c r="D1613" t="s">
        <v>5269</v>
      </c>
    </row>
    <row r="1614" spans="1:4">
      <c r="A1614" t="s">
        <v>810</v>
      </c>
      <c r="B1614" s="15">
        <v>42850.173657407402</v>
      </c>
      <c r="C1614">
        <v>171850</v>
      </c>
      <c r="D1614" t="s">
        <v>5269</v>
      </c>
    </row>
    <row r="1615" spans="1:4">
      <c r="A1615" t="s">
        <v>809</v>
      </c>
      <c r="B1615" s="15">
        <v>42850.173657407402</v>
      </c>
      <c r="C1615">
        <v>540181</v>
      </c>
      <c r="D1615" t="s">
        <v>5269</v>
      </c>
    </row>
    <row r="1616" spans="1:4">
      <c r="A1616" t="s">
        <v>829</v>
      </c>
      <c r="B1616" s="15">
        <v>42850.173657407402</v>
      </c>
      <c r="C1616">
        <v>222016</v>
      </c>
      <c r="D1616" t="s">
        <v>5269</v>
      </c>
    </row>
    <row r="1617" spans="1:4">
      <c r="A1617" t="s">
        <v>1666</v>
      </c>
      <c r="B1617" s="15">
        <v>42850.173657407402</v>
      </c>
      <c r="C1617">
        <v>327217</v>
      </c>
      <c r="D1617" t="s">
        <v>5269</v>
      </c>
    </row>
    <row r="1618" spans="1:4">
      <c r="A1618" t="s">
        <v>811</v>
      </c>
      <c r="B1618" s="15">
        <v>42850.173657407402</v>
      </c>
      <c r="C1618">
        <v>432531</v>
      </c>
      <c r="D1618" t="s">
        <v>5269</v>
      </c>
    </row>
    <row r="1619" spans="1:4">
      <c r="A1619" t="s">
        <v>1525</v>
      </c>
      <c r="B1619" s="15">
        <v>42850.173657407402</v>
      </c>
      <c r="C1619">
        <v>614424</v>
      </c>
      <c r="D1619" t="s">
        <v>5269</v>
      </c>
    </row>
    <row r="1620" spans="1:4">
      <c r="A1620" t="s">
        <v>1261</v>
      </c>
      <c r="B1620" s="15">
        <v>42850.173657407402</v>
      </c>
      <c r="C1620">
        <v>112947</v>
      </c>
      <c r="D1620" t="s">
        <v>5269</v>
      </c>
    </row>
    <row r="1621" spans="1:4">
      <c r="A1621" t="s">
        <v>841</v>
      </c>
      <c r="B1621" s="15">
        <v>42850.173657407402</v>
      </c>
      <c r="C1621">
        <v>655482</v>
      </c>
      <c r="D1621" t="s">
        <v>5269</v>
      </c>
    </row>
    <row r="1622" spans="1:4">
      <c r="A1622" t="s">
        <v>1179</v>
      </c>
      <c r="B1622" s="15">
        <v>42850.173657407402</v>
      </c>
      <c r="C1622">
        <v>123869</v>
      </c>
      <c r="D1622" t="s">
        <v>5269</v>
      </c>
    </row>
    <row r="1623" spans="1:4">
      <c r="A1623" t="s">
        <v>2188</v>
      </c>
      <c r="B1623" s="15">
        <v>42850.173657407402</v>
      </c>
      <c r="C1623">
        <v>272401</v>
      </c>
      <c r="D1623" t="s">
        <v>5269</v>
      </c>
    </row>
    <row r="1624" spans="1:4">
      <c r="A1624" t="s">
        <v>1540</v>
      </c>
      <c r="B1624" s="15">
        <v>42850.173657407402</v>
      </c>
      <c r="C1624">
        <v>443526</v>
      </c>
      <c r="D1624" t="s">
        <v>5269</v>
      </c>
    </row>
    <row r="1625" spans="1:4">
      <c r="A1625" t="s">
        <v>854</v>
      </c>
      <c r="B1625" s="15">
        <v>42850.173657407402</v>
      </c>
      <c r="C1625">
        <v>429190</v>
      </c>
      <c r="D1625" t="s">
        <v>5269</v>
      </c>
    </row>
    <row r="1626" spans="1:4">
      <c r="A1626" t="s">
        <v>819</v>
      </c>
      <c r="B1626" s="15">
        <v>42850.173657407402</v>
      </c>
      <c r="C1626">
        <v>130625</v>
      </c>
      <c r="D1626" t="s">
        <v>5269</v>
      </c>
    </row>
    <row r="1627" spans="1:4">
      <c r="A1627" t="s">
        <v>846</v>
      </c>
      <c r="B1627" s="15">
        <v>42850.173657407402</v>
      </c>
      <c r="C1627">
        <v>558115</v>
      </c>
      <c r="D1627" t="s">
        <v>5269</v>
      </c>
    </row>
    <row r="1628" spans="1:4">
      <c r="A1628" t="s">
        <v>2013</v>
      </c>
      <c r="B1628" s="15">
        <v>42850.173657407402</v>
      </c>
      <c r="C1628">
        <v>102151</v>
      </c>
      <c r="D1628" t="s">
        <v>5269</v>
      </c>
    </row>
    <row r="1629" spans="1:4">
      <c r="A1629" t="s">
        <v>1941</v>
      </c>
      <c r="B1629" s="15">
        <v>42850.173657407402</v>
      </c>
      <c r="C1629">
        <v>237156</v>
      </c>
      <c r="D1629" t="s">
        <v>5269</v>
      </c>
    </row>
    <row r="1630" spans="1:4">
      <c r="A1630" t="s">
        <v>2716</v>
      </c>
      <c r="B1630" s="15">
        <v>42850.173657407402</v>
      </c>
      <c r="C1630">
        <v>12717</v>
      </c>
      <c r="D1630" t="s">
        <v>5269</v>
      </c>
    </row>
    <row r="1631" spans="1:4">
      <c r="A1631" t="s">
        <v>3152</v>
      </c>
      <c r="B1631" s="15">
        <v>42850.173657407402</v>
      </c>
      <c r="C1631">
        <v>275516</v>
      </c>
      <c r="D1631" t="s">
        <v>5269</v>
      </c>
    </row>
    <row r="1632" spans="1:4">
      <c r="A1632" t="s">
        <v>1674</v>
      </c>
      <c r="B1632" s="15">
        <v>42850.173657407402</v>
      </c>
      <c r="C1632">
        <v>400379</v>
      </c>
      <c r="D1632" t="s">
        <v>5269</v>
      </c>
    </row>
    <row r="1633" spans="1:4">
      <c r="A1633" t="s">
        <v>1854</v>
      </c>
      <c r="B1633" s="15">
        <v>42850.173657407402</v>
      </c>
      <c r="C1633">
        <v>794779</v>
      </c>
      <c r="D1633" t="s">
        <v>5269</v>
      </c>
    </row>
    <row r="1634" spans="1:4">
      <c r="A1634" t="s">
        <v>1648</v>
      </c>
      <c r="B1634" s="15">
        <v>42850.173657407402</v>
      </c>
      <c r="C1634">
        <v>317811</v>
      </c>
      <c r="D1634" t="s">
        <v>5269</v>
      </c>
    </row>
    <row r="1635" spans="1:4">
      <c r="A1635" t="s">
        <v>1781</v>
      </c>
      <c r="B1635" s="15">
        <v>42850.173657407402</v>
      </c>
      <c r="C1635">
        <v>349109</v>
      </c>
      <c r="D1635" t="s">
        <v>5269</v>
      </c>
    </row>
    <row r="1636" spans="1:4">
      <c r="A1636" t="s">
        <v>1944</v>
      </c>
      <c r="B1636" s="15">
        <v>42850.173657407402</v>
      </c>
      <c r="C1636">
        <v>460872</v>
      </c>
      <c r="D1636" t="s">
        <v>5269</v>
      </c>
    </row>
    <row r="1637" spans="1:4">
      <c r="A1637" t="s">
        <v>1310</v>
      </c>
      <c r="B1637" s="15">
        <v>42850.173657407402</v>
      </c>
      <c r="C1637">
        <v>311512</v>
      </c>
      <c r="D1637" t="s">
        <v>5269</v>
      </c>
    </row>
    <row r="1638" spans="1:4">
      <c r="A1638" t="s">
        <v>1511</v>
      </c>
      <c r="B1638" s="15">
        <v>42850.173657407402</v>
      </c>
      <c r="C1638">
        <v>166906</v>
      </c>
      <c r="D1638" t="s">
        <v>5269</v>
      </c>
    </row>
    <row r="1639" spans="1:4">
      <c r="A1639" t="s">
        <v>2005</v>
      </c>
      <c r="B1639" s="15">
        <v>42850.173657407402</v>
      </c>
      <c r="C1639">
        <v>494023</v>
      </c>
      <c r="D1639" t="s">
        <v>5269</v>
      </c>
    </row>
    <row r="1640" spans="1:4">
      <c r="A1640" t="s">
        <v>2003</v>
      </c>
      <c r="B1640" s="15">
        <v>42850.173657407402</v>
      </c>
      <c r="C1640">
        <v>394339</v>
      </c>
      <c r="D1640" t="s">
        <v>5269</v>
      </c>
    </row>
    <row r="1641" spans="1:4">
      <c r="A1641" t="s">
        <v>6625</v>
      </c>
      <c r="B1641" s="15">
        <v>42850.173657407402</v>
      </c>
      <c r="C1641">
        <v>291405</v>
      </c>
      <c r="D1641" t="s">
        <v>5269</v>
      </c>
    </row>
    <row r="1642" spans="1:4">
      <c r="A1642" t="s">
        <v>4003</v>
      </c>
      <c r="B1642" s="15">
        <v>42850.173657407402</v>
      </c>
      <c r="C1642">
        <v>730656</v>
      </c>
      <c r="D1642" t="s">
        <v>5269</v>
      </c>
    </row>
    <row r="1643" spans="1:4">
      <c r="A1643" t="s">
        <v>3395</v>
      </c>
      <c r="B1643" s="15">
        <v>42850.173657407402</v>
      </c>
      <c r="C1643">
        <v>108292</v>
      </c>
      <c r="D1643">
        <v>119216</v>
      </c>
    </row>
    <row r="1644" spans="1:4">
      <c r="A1644" t="s">
        <v>1104</v>
      </c>
      <c r="B1644" s="15">
        <v>42850.173657407402</v>
      </c>
      <c r="C1644">
        <v>54882</v>
      </c>
      <c r="D1644">
        <v>57566</v>
      </c>
    </row>
    <row r="1645" spans="1:4">
      <c r="A1645" t="s">
        <v>3597</v>
      </c>
      <c r="B1645" s="15">
        <v>42850.173657407402</v>
      </c>
      <c r="C1645">
        <v>70785</v>
      </c>
      <c r="D1645">
        <v>105255</v>
      </c>
    </row>
    <row r="1646" spans="1:4">
      <c r="A1646" t="s">
        <v>633</v>
      </c>
      <c r="B1646" s="15">
        <v>42850.173657407402</v>
      </c>
      <c r="C1646">
        <v>227872</v>
      </c>
      <c r="D1646">
        <v>79282</v>
      </c>
    </row>
    <row r="1647" spans="1:4">
      <c r="A1647" t="s">
        <v>1320</v>
      </c>
      <c r="B1647" s="15">
        <v>42850.173657407402</v>
      </c>
      <c r="C1647">
        <v>102853</v>
      </c>
      <c r="D1647">
        <v>161619</v>
      </c>
    </row>
    <row r="1648" spans="1:4">
      <c r="A1648" t="s">
        <v>554</v>
      </c>
      <c r="B1648" s="15">
        <v>42850.173657407402</v>
      </c>
      <c r="C1648">
        <v>32295</v>
      </c>
      <c r="D1648">
        <v>64721</v>
      </c>
    </row>
    <row r="1649" spans="1:4">
      <c r="A1649" t="s">
        <v>291</v>
      </c>
      <c r="B1649" s="15">
        <v>42850.173657407402</v>
      </c>
      <c r="C1649">
        <v>19744</v>
      </c>
      <c r="D1649">
        <v>26066</v>
      </c>
    </row>
    <row r="1650" spans="1:4">
      <c r="A1650" t="s">
        <v>436</v>
      </c>
      <c r="B1650" s="15">
        <v>42850.173657407402</v>
      </c>
      <c r="C1650">
        <v>155471</v>
      </c>
      <c r="D1650">
        <v>54644</v>
      </c>
    </row>
    <row r="1651" spans="1:4">
      <c r="A1651" t="s">
        <v>375</v>
      </c>
      <c r="B1651" s="15">
        <v>42850.173657407402</v>
      </c>
      <c r="C1651">
        <v>56367</v>
      </c>
      <c r="D1651">
        <v>26621</v>
      </c>
    </row>
    <row r="1652" spans="1:4">
      <c r="A1652" t="s">
        <v>292</v>
      </c>
      <c r="B1652" s="15">
        <v>42850.173657407402</v>
      </c>
      <c r="C1652">
        <v>88042</v>
      </c>
      <c r="D1652">
        <v>170338</v>
      </c>
    </row>
    <row r="1653" spans="1:4">
      <c r="A1653" t="s">
        <v>784</v>
      </c>
      <c r="B1653" s="15">
        <v>42850.173657407402</v>
      </c>
      <c r="C1653">
        <v>115225</v>
      </c>
      <c r="D1653">
        <v>43041</v>
      </c>
    </row>
    <row r="1654" spans="1:4">
      <c r="A1654" t="s">
        <v>473</v>
      </c>
      <c r="B1654" s="15">
        <v>42850.173657407402</v>
      </c>
      <c r="C1654">
        <v>153002</v>
      </c>
      <c r="D1654">
        <v>98492</v>
      </c>
    </row>
    <row r="1655" spans="1:4">
      <c r="A1655" t="s">
        <v>899</v>
      </c>
      <c r="B1655" s="15">
        <v>42850.173657407402</v>
      </c>
      <c r="C1655">
        <v>103152</v>
      </c>
      <c r="D1655">
        <v>55269</v>
      </c>
    </row>
    <row r="1656" spans="1:4">
      <c r="A1656" t="s">
        <v>169</v>
      </c>
      <c r="B1656" s="15">
        <v>42850.173657407402</v>
      </c>
      <c r="C1656">
        <v>105090</v>
      </c>
      <c r="D1656">
        <v>59748</v>
      </c>
    </row>
    <row r="1657" spans="1:4">
      <c r="A1657" t="s">
        <v>542</v>
      </c>
      <c r="B1657" s="15">
        <v>42850.173657407402</v>
      </c>
      <c r="C1657">
        <v>110487</v>
      </c>
      <c r="D1657">
        <v>74469</v>
      </c>
    </row>
    <row r="1658" spans="1:4">
      <c r="A1658" t="s">
        <v>600</v>
      </c>
      <c r="B1658" s="15">
        <v>42850.173657407402</v>
      </c>
      <c r="C1658">
        <v>24506</v>
      </c>
      <c r="D1658">
        <v>9161</v>
      </c>
    </row>
    <row r="1659" spans="1:4">
      <c r="A1659" t="s">
        <v>303</v>
      </c>
      <c r="B1659" s="15">
        <v>42850.173657407402</v>
      </c>
      <c r="C1659">
        <v>69656</v>
      </c>
      <c r="D1659">
        <v>47630</v>
      </c>
    </row>
    <row r="1660" spans="1:4">
      <c r="A1660" t="s">
        <v>4413</v>
      </c>
      <c r="B1660" s="15">
        <v>42850.173657407402</v>
      </c>
      <c r="C1660">
        <v>89755</v>
      </c>
      <c r="D1660">
        <v>87873</v>
      </c>
    </row>
    <row r="1661" spans="1:4">
      <c r="A1661" t="s">
        <v>827</v>
      </c>
      <c r="B1661" s="15">
        <v>42850.173657407402</v>
      </c>
      <c r="C1661">
        <v>156008</v>
      </c>
      <c r="D1661">
        <v>100732</v>
      </c>
    </row>
    <row r="1662" spans="1:4">
      <c r="A1662" t="s">
        <v>645</v>
      </c>
      <c r="B1662" s="15">
        <v>42850.173657407402</v>
      </c>
      <c r="C1662">
        <v>74383</v>
      </c>
      <c r="D1662">
        <v>86311</v>
      </c>
    </row>
    <row r="1663" spans="1:4">
      <c r="A1663" t="s">
        <v>377</v>
      </c>
      <c r="B1663" s="15">
        <v>42850.173657407402</v>
      </c>
      <c r="C1663">
        <v>127023</v>
      </c>
      <c r="D1663">
        <v>154872</v>
      </c>
    </row>
    <row r="1664" spans="1:4">
      <c r="A1664" t="s">
        <v>900</v>
      </c>
      <c r="B1664" s="15">
        <v>42850.173657407402</v>
      </c>
      <c r="C1664">
        <v>103062</v>
      </c>
      <c r="D1664">
        <v>37384</v>
      </c>
    </row>
    <row r="1665" spans="1:4">
      <c r="A1665" t="s">
        <v>725</v>
      </c>
      <c r="B1665" s="15">
        <v>42850.173657407402</v>
      </c>
      <c r="C1665">
        <v>161752</v>
      </c>
      <c r="D1665">
        <v>331025</v>
      </c>
    </row>
    <row r="1666" spans="1:4">
      <c r="A1666" t="s">
        <v>171</v>
      </c>
      <c r="B1666" s="15">
        <v>42850.173657407402</v>
      </c>
      <c r="C1666">
        <v>249258</v>
      </c>
      <c r="D1666">
        <v>157563</v>
      </c>
    </row>
    <row r="1667" spans="1:4">
      <c r="A1667" t="s">
        <v>5948</v>
      </c>
      <c r="B1667" s="15">
        <v>42850.173657407402</v>
      </c>
      <c r="C1667">
        <v>103771</v>
      </c>
      <c r="D1667">
        <v>71607</v>
      </c>
    </row>
    <row r="1668" spans="1:4">
      <c r="A1668" t="s">
        <v>820</v>
      </c>
      <c r="B1668" s="15">
        <v>42850.173657407402</v>
      </c>
      <c r="C1668">
        <v>366394</v>
      </c>
      <c r="D1668">
        <v>83804</v>
      </c>
    </row>
    <row r="1669" spans="1:4">
      <c r="A1669" t="s">
        <v>4780</v>
      </c>
      <c r="B1669" s="15">
        <v>42850.173657407402</v>
      </c>
      <c r="C1669">
        <v>179559</v>
      </c>
      <c r="D1669">
        <v>40156</v>
      </c>
    </row>
    <row r="1670" spans="1:4">
      <c r="A1670" t="s">
        <v>1450</v>
      </c>
      <c r="B1670" s="15">
        <v>42850.173657407402</v>
      </c>
      <c r="C1670">
        <v>34067</v>
      </c>
      <c r="D1670">
        <v>23994</v>
      </c>
    </row>
    <row r="1671" spans="1:4">
      <c r="A1671" t="s">
        <v>1691</v>
      </c>
      <c r="B1671" s="15">
        <v>42850.173657407402</v>
      </c>
      <c r="C1671">
        <v>203025</v>
      </c>
      <c r="D1671">
        <v>49802</v>
      </c>
    </row>
    <row r="1672" spans="1:4">
      <c r="A1672" t="s">
        <v>1924</v>
      </c>
      <c r="B1672" s="15">
        <v>42850.173657407402</v>
      </c>
      <c r="C1672">
        <v>90968</v>
      </c>
      <c r="D1672">
        <v>75606</v>
      </c>
    </row>
    <row r="1673" spans="1:4">
      <c r="A1673" t="s">
        <v>1626</v>
      </c>
      <c r="B1673" s="15">
        <v>42850.173657407402</v>
      </c>
      <c r="C1673">
        <v>62198</v>
      </c>
      <c r="D1673">
        <v>43006</v>
      </c>
    </row>
    <row r="1674" spans="1:4">
      <c r="A1674" t="s">
        <v>1266</v>
      </c>
      <c r="B1674" s="15">
        <v>42850.173657407402</v>
      </c>
      <c r="C1674">
        <v>395144</v>
      </c>
      <c r="D1674">
        <v>99518</v>
      </c>
    </row>
    <row r="1675" spans="1:4">
      <c r="A1675" t="s">
        <v>1183</v>
      </c>
      <c r="B1675" s="15">
        <v>42850.173657407402</v>
      </c>
      <c r="C1675">
        <v>50302</v>
      </c>
      <c r="D1675">
        <v>55857</v>
      </c>
    </row>
    <row r="1676" spans="1:4">
      <c r="A1676" t="s">
        <v>6626</v>
      </c>
      <c r="B1676" s="15">
        <v>42850.173657407402</v>
      </c>
      <c r="C1676">
        <v>14325</v>
      </c>
      <c r="D1676">
        <v>32978</v>
      </c>
    </row>
    <row r="1677" spans="1:4">
      <c r="A1677" t="s">
        <v>1978</v>
      </c>
      <c r="B1677" s="15">
        <v>42850.173657407402</v>
      </c>
      <c r="C1677">
        <v>89672</v>
      </c>
      <c r="D1677">
        <v>35908</v>
      </c>
    </row>
    <row r="1678" spans="1:4">
      <c r="A1678" t="s">
        <v>3875</v>
      </c>
      <c r="B1678" s="15">
        <v>42850.173657407402</v>
      </c>
      <c r="C1678">
        <v>22921</v>
      </c>
      <c r="D1678">
        <v>24797</v>
      </c>
    </row>
    <row r="1679" spans="1:4">
      <c r="A1679" t="s">
        <v>2908</v>
      </c>
      <c r="B1679" s="15">
        <v>42850.173657407402</v>
      </c>
      <c r="C1679">
        <v>299588</v>
      </c>
      <c r="D1679">
        <v>56922</v>
      </c>
    </row>
    <row r="1680" spans="1:4">
      <c r="A1680" t="s">
        <v>2969</v>
      </c>
      <c r="B1680" s="15">
        <v>42850.173657407402</v>
      </c>
      <c r="C1680">
        <v>102714</v>
      </c>
      <c r="D1680">
        <v>6261</v>
      </c>
    </row>
    <row r="1681" spans="1:4">
      <c r="A1681" t="s">
        <v>3603</v>
      </c>
      <c r="B1681" s="15">
        <v>42850.173657407402</v>
      </c>
      <c r="C1681">
        <v>40282</v>
      </c>
      <c r="D1681">
        <v>7953</v>
      </c>
    </row>
    <row r="1682" spans="1:4">
      <c r="A1682" t="s">
        <v>3599</v>
      </c>
      <c r="B1682" s="15">
        <v>42850.173657407402</v>
      </c>
      <c r="C1682">
        <v>16215</v>
      </c>
      <c r="D1682">
        <v>35692</v>
      </c>
    </row>
    <row r="1683" spans="1:4">
      <c r="A1683" t="s">
        <v>5148</v>
      </c>
      <c r="B1683" s="15">
        <v>42850.173657407402</v>
      </c>
      <c r="C1683">
        <v>9357</v>
      </c>
      <c r="D1683">
        <v>20377</v>
      </c>
    </row>
    <row r="1684" spans="1:4">
      <c r="A1684" t="s">
        <v>4657</v>
      </c>
      <c r="B1684" s="15">
        <v>42850.173657407402</v>
      </c>
      <c r="C1684">
        <v>12113</v>
      </c>
      <c r="D1684">
        <v>24760</v>
      </c>
    </row>
    <row r="1685" spans="1:4">
      <c r="A1685" t="s">
        <v>3441</v>
      </c>
      <c r="B1685" s="15">
        <v>42850.173657407402</v>
      </c>
      <c r="C1685">
        <v>44661</v>
      </c>
      <c r="D1685">
        <v>19866</v>
      </c>
    </row>
    <row r="1686" spans="1:4">
      <c r="A1686" t="s">
        <v>3606</v>
      </c>
      <c r="B1686" s="15">
        <v>42850.173657407402</v>
      </c>
      <c r="C1686">
        <v>54479</v>
      </c>
      <c r="D1686">
        <v>30420</v>
      </c>
    </row>
    <row r="1687" spans="1:4">
      <c r="A1687" t="s">
        <v>3213</v>
      </c>
      <c r="B1687" s="15">
        <v>42850.173657407402</v>
      </c>
      <c r="C1687">
        <v>123704</v>
      </c>
      <c r="D1687">
        <v>36457</v>
      </c>
    </row>
    <row r="1688" spans="1:4">
      <c r="A1688" t="s">
        <v>5872</v>
      </c>
      <c r="B1688" s="15">
        <v>42850.173657407402</v>
      </c>
      <c r="C1688">
        <v>339956</v>
      </c>
      <c r="D1688">
        <v>141894</v>
      </c>
    </row>
    <row r="1689" spans="1:4">
      <c r="A1689" t="s">
        <v>6627</v>
      </c>
      <c r="B1689" s="15">
        <v>42850.173657407402</v>
      </c>
      <c r="C1689">
        <v>25083</v>
      </c>
      <c r="D1689">
        <v>19506</v>
      </c>
    </row>
    <row r="1690" spans="1:4">
      <c r="A1690" t="s">
        <v>6628</v>
      </c>
      <c r="B1690" s="15">
        <v>42850.173657407402</v>
      </c>
      <c r="C1690">
        <v>21298</v>
      </c>
      <c r="D1690">
        <v>13806</v>
      </c>
    </row>
    <row r="1691" spans="1:4">
      <c r="A1691" t="s">
        <v>4882</v>
      </c>
      <c r="B1691" s="15">
        <v>42850.173657407402</v>
      </c>
      <c r="C1691">
        <v>83622</v>
      </c>
      <c r="D1691">
        <v>22487</v>
      </c>
    </row>
    <row r="1692" spans="1:4">
      <c r="A1692" t="s">
        <v>4821</v>
      </c>
      <c r="B1692" s="15">
        <v>42850.173657407402</v>
      </c>
      <c r="C1692">
        <v>32049</v>
      </c>
      <c r="D1692">
        <v>24775</v>
      </c>
    </row>
    <row r="1693" spans="1:4">
      <c r="A1693" t="s">
        <v>2015</v>
      </c>
      <c r="B1693" s="15">
        <v>42850.173657407402</v>
      </c>
      <c r="C1693">
        <v>8405</v>
      </c>
      <c r="D1693">
        <v>20351</v>
      </c>
    </row>
    <row r="1694" spans="1:4">
      <c r="A1694" t="s">
        <v>4000</v>
      </c>
      <c r="B1694" s="15">
        <v>42850.173657407402</v>
      </c>
      <c r="C1694">
        <v>30095</v>
      </c>
      <c r="D1694">
        <v>58981</v>
      </c>
    </row>
    <row r="1695" spans="1:4">
      <c r="A1695" t="s">
        <v>3942</v>
      </c>
      <c r="B1695" s="15">
        <v>42850.173657407402</v>
      </c>
      <c r="C1695">
        <v>6217</v>
      </c>
      <c r="D1695">
        <v>10161</v>
      </c>
    </row>
    <row r="1696" spans="1:4">
      <c r="A1696" t="s">
        <v>2275</v>
      </c>
      <c r="B1696" s="15">
        <v>42850.173657407402</v>
      </c>
      <c r="C1696">
        <v>65066</v>
      </c>
      <c r="D1696">
        <v>24060</v>
      </c>
    </row>
    <row r="1697" spans="1:4">
      <c r="A1697" t="s">
        <v>2161</v>
      </c>
      <c r="B1697" s="15">
        <v>42850.173657407402</v>
      </c>
      <c r="C1697">
        <v>17436</v>
      </c>
      <c r="D1697">
        <v>14370</v>
      </c>
    </row>
    <row r="1698" spans="1:4">
      <c r="A1698" t="s">
        <v>4346</v>
      </c>
      <c r="B1698" s="15">
        <v>42850.173657407402</v>
      </c>
      <c r="C1698">
        <v>4992</v>
      </c>
      <c r="D1698">
        <v>11904</v>
      </c>
    </row>
    <row r="1699" spans="1:4">
      <c r="A1699" t="s">
        <v>5066</v>
      </c>
      <c r="B1699" s="15">
        <v>42850.173657407402</v>
      </c>
      <c r="C1699">
        <v>33544</v>
      </c>
      <c r="D1699">
        <v>21834</v>
      </c>
    </row>
    <row r="1700" spans="1:4">
      <c r="A1700" t="s">
        <v>1993</v>
      </c>
      <c r="B1700" s="15">
        <v>42850.173657407402</v>
      </c>
      <c r="C1700">
        <v>68912</v>
      </c>
      <c r="D1700">
        <v>61056</v>
      </c>
    </row>
    <row r="1701" spans="1:4">
      <c r="A1701" t="s">
        <v>2095</v>
      </c>
      <c r="B1701" s="15">
        <v>42850.173657407402</v>
      </c>
      <c r="C1701">
        <v>82648</v>
      </c>
      <c r="D1701">
        <v>6989</v>
      </c>
    </row>
    <row r="1702" spans="1:4">
      <c r="A1702" t="s">
        <v>2399</v>
      </c>
      <c r="B1702" s="15">
        <v>42850.173657407402</v>
      </c>
      <c r="C1702">
        <v>65241</v>
      </c>
      <c r="D1702">
        <v>113772</v>
      </c>
    </row>
    <row r="1703" spans="1:4">
      <c r="A1703" t="s">
        <v>5252</v>
      </c>
      <c r="B1703" s="15">
        <v>42850.173657407402</v>
      </c>
      <c r="C1703">
        <v>2259</v>
      </c>
      <c r="D1703">
        <v>4050</v>
      </c>
    </row>
    <row r="1704" spans="1:4">
      <c r="A1704" t="s">
        <v>5149</v>
      </c>
      <c r="B1704" s="15">
        <v>42850.173657407402</v>
      </c>
      <c r="C1704">
        <v>12694</v>
      </c>
      <c r="D1704">
        <v>12624</v>
      </c>
    </row>
    <row r="1705" spans="1:4">
      <c r="A1705" t="s">
        <v>2260</v>
      </c>
      <c r="B1705" s="15">
        <v>42850.173657407402</v>
      </c>
      <c r="C1705">
        <v>169701</v>
      </c>
      <c r="D1705">
        <v>95386</v>
      </c>
    </row>
    <row r="1706" spans="1:4">
      <c r="A1706" t="s">
        <v>5122</v>
      </c>
      <c r="B1706" s="15">
        <v>42850.173657407402</v>
      </c>
      <c r="C1706">
        <v>16949</v>
      </c>
      <c r="D1706">
        <v>39781</v>
      </c>
    </row>
    <row r="1707" spans="1:4">
      <c r="A1707" t="s">
        <v>4273</v>
      </c>
      <c r="B1707" s="15">
        <v>42850.173657407402</v>
      </c>
      <c r="C1707">
        <v>51820</v>
      </c>
      <c r="D1707">
        <v>16406</v>
      </c>
    </row>
    <row r="1708" spans="1:4">
      <c r="A1708" t="s">
        <v>3878</v>
      </c>
      <c r="B1708" s="15">
        <v>42850.173657407402</v>
      </c>
      <c r="C1708">
        <v>49931</v>
      </c>
      <c r="D1708">
        <v>29856</v>
      </c>
    </row>
    <row r="1709" spans="1:4">
      <c r="A1709" t="s">
        <v>6629</v>
      </c>
      <c r="B1709" s="15">
        <v>42850.173657407402</v>
      </c>
      <c r="C1709">
        <v>192798</v>
      </c>
      <c r="D1709">
        <v>62491</v>
      </c>
    </row>
    <row r="1710" spans="1:4">
      <c r="A1710" t="s">
        <v>2780</v>
      </c>
      <c r="B1710" s="15">
        <v>42850.173657407402</v>
      </c>
      <c r="C1710">
        <v>114475</v>
      </c>
      <c r="D1710">
        <v>50700</v>
      </c>
    </row>
    <row r="1711" spans="1:4">
      <c r="A1711" t="s">
        <v>4262</v>
      </c>
      <c r="B1711" s="15">
        <v>42850.173657407402</v>
      </c>
      <c r="C1711">
        <v>148632</v>
      </c>
      <c r="D1711">
        <v>8636</v>
      </c>
    </row>
    <row r="1712" spans="1:4">
      <c r="A1712" t="s">
        <v>2405</v>
      </c>
      <c r="B1712" s="15">
        <v>42850.173657407402</v>
      </c>
      <c r="C1712">
        <v>129379</v>
      </c>
      <c r="D1712">
        <v>62647</v>
      </c>
    </row>
    <row r="1713" spans="1:4">
      <c r="A1713" t="s">
        <v>2486</v>
      </c>
      <c r="B1713" s="15">
        <v>42850.173657407402</v>
      </c>
      <c r="C1713">
        <v>8014</v>
      </c>
      <c r="D1713">
        <v>19891</v>
      </c>
    </row>
    <row r="1714" spans="1:4">
      <c r="A1714" t="s">
        <v>2490</v>
      </c>
      <c r="B1714" s="15">
        <v>42850.173657407402</v>
      </c>
      <c r="C1714">
        <v>114873</v>
      </c>
      <c r="D1714">
        <v>17934</v>
      </c>
    </row>
    <row r="1715" spans="1:4">
      <c r="A1715" t="s">
        <v>2479</v>
      </c>
      <c r="B1715" s="15">
        <v>42850.173657407402</v>
      </c>
      <c r="C1715">
        <v>64234</v>
      </c>
      <c r="D1715">
        <v>41183</v>
      </c>
    </row>
    <row r="1716" spans="1:4">
      <c r="A1716" t="s">
        <v>3155</v>
      </c>
      <c r="B1716" s="15">
        <v>42850.173657407402</v>
      </c>
      <c r="C1716">
        <v>73066</v>
      </c>
      <c r="D1716">
        <v>34379</v>
      </c>
    </row>
    <row r="1717" spans="1:4">
      <c r="A1717" t="s">
        <v>5387</v>
      </c>
      <c r="B1717" s="15">
        <v>42850.173657407402</v>
      </c>
      <c r="C1717">
        <v>18088</v>
      </c>
      <c r="D1717">
        <v>3868</v>
      </c>
    </row>
    <row r="1718" spans="1:4">
      <c r="A1718" t="s">
        <v>5435</v>
      </c>
      <c r="B1718" s="15">
        <v>42850.173657407402</v>
      </c>
      <c r="C1718">
        <v>4869</v>
      </c>
      <c r="D1718">
        <v>6392</v>
      </c>
    </row>
    <row r="1719" spans="1:4">
      <c r="A1719" t="s">
        <v>4350</v>
      </c>
      <c r="B1719" s="15">
        <v>42850.173657407402</v>
      </c>
      <c r="C1719">
        <v>30886</v>
      </c>
      <c r="D1719">
        <v>12447</v>
      </c>
    </row>
    <row r="1720" spans="1:4">
      <c r="A1720" t="s">
        <v>4641</v>
      </c>
      <c r="B1720" s="15">
        <v>42850.173657407402</v>
      </c>
      <c r="C1720">
        <v>42456</v>
      </c>
      <c r="D1720">
        <v>104805</v>
      </c>
    </row>
    <row r="1721" spans="1:4">
      <c r="A1721" t="s">
        <v>1329</v>
      </c>
      <c r="B1721" s="15">
        <v>42850.173657407402</v>
      </c>
      <c r="C1721">
        <v>92676</v>
      </c>
      <c r="D1721">
        <v>222295</v>
      </c>
    </row>
    <row r="1722" spans="1:4">
      <c r="A1722" t="s">
        <v>4067</v>
      </c>
      <c r="B1722" s="15">
        <v>42850.173657407402</v>
      </c>
      <c r="C1722">
        <v>351785</v>
      </c>
      <c r="D1722">
        <v>222037</v>
      </c>
    </row>
    <row r="1723" spans="1:4">
      <c r="A1723" t="s">
        <v>4068</v>
      </c>
      <c r="B1723" s="15">
        <v>42850.173657407402</v>
      </c>
      <c r="C1723">
        <v>244638</v>
      </c>
      <c r="D1723">
        <v>117667</v>
      </c>
    </row>
    <row r="1724" spans="1:4">
      <c r="A1724" t="s">
        <v>32</v>
      </c>
      <c r="B1724" s="15">
        <v>42850.173657407402</v>
      </c>
      <c r="C1724">
        <v>17532</v>
      </c>
      <c r="D1724">
        <v>0</v>
      </c>
    </row>
    <row r="1725" spans="1:4">
      <c r="A1725" t="s">
        <v>397</v>
      </c>
      <c r="B1725" s="15">
        <v>42850.173657407402</v>
      </c>
      <c r="C1725">
        <v>75535</v>
      </c>
      <c r="D1725">
        <v>0</v>
      </c>
    </row>
    <row r="1726" spans="1:4">
      <c r="A1726" t="s">
        <v>790</v>
      </c>
      <c r="B1726" s="15">
        <v>42850.173657407402</v>
      </c>
      <c r="C1726">
        <v>64180</v>
      </c>
      <c r="D1726">
        <v>0</v>
      </c>
    </row>
    <row r="1727" spans="1:4">
      <c r="A1727" t="s">
        <v>1201</v>
      </c>
      <c r="B1727" s="15">
        <v>42850.173657407402</v>
      </c>
      <c r="C1727">
        <v>120713</v>
      </c>
      <c r="D1727">
        <v>0</v>
      </c>
    </row>
    <row r="1728" spans="1:4">
      <c r="A1728" t="s">
        <v>1215</v>
      </c>
      <c r="B1728" s="15">
        <v>42850.173657407402</v>
      </c>
      <c r="C1728">
        <v>126329</v>
      </c>
      <c r="D1728">
        <v>0</v>
      </c>
    </row>
    <row r="1729" spans="1:4">
      <c r="A1729" t="s">
        <v>1232</v>
      </c>
      <c r="B1729" s="15">
        <v>42850.173657407402</v>
      </c>
      <c r="C1729">
        <v>245581</v>
      </c>
      <c r="D1729">
        <v>0</v>
      </c>
    </row>
    <row r="1730" spans="1:4">
      <c r="A1730" t="s">
        <v>2659</v>
      </c>
      <c r="B1730" s="15">
        <v>42850.173657407402</v>
      </c>
      <c r="C1730">
        <v>96776</v>
      </c>
      <c r="D1730">
        <v>0</v>
      </c>
    </row>
    <row r="1731" spans="1:4">
      <c r="A1731" t="s">
        <v>6630</v>
      </c>
      <c r="B1731" s="15">
        <v>42850.173657407402</v>
      </c>
      <c r="C1731">
        <v>263342</v>
      </c>
      <c r="D1731">
        <v>0</v>
      </c>
    </row>
    <row r="1732" spans="1:4">
      <c r="A1732" t="s">
        <v>100</v>
      </c>
      <c r="B1732" s="15">
        <v>42850.173657407402</v>
      </c>
      <c r="C1732">
        <v>169156</v>
      </c>
      <c r="D1732">
        <v>0</v>
      </c>
    </row>
    <row r="1733" spans="1:4">
      <c r="A1733" t="s">
        <v>281</v>
      </c>
      <c r="B1733" s="15">
        <v>42850.173657407402</v>
      </c>
      <c r="C1733">
        <v>66425</v>
      </c>
      <c r="D1733">
        <v>0</v>
      </c>
    </row>
    <row r="1734" spans="1:4">
      <c r="A1734" t="s">
        <v>380</v>
      </c>
      <c r="B1734" s="15">
        <v>42850.173657407402</v>
      </c>
      <c r="C1734">
        <v>270816</v>
      </c>
      <c r="D1734">
        <v>0</v>
      </c>
    </row>
    <row r="1735" spans="1:4">
      <c r="A1735" t="s">
        <v>550</v>
      </c>
      <c r="B1735" s="15">
        <v>42850.173657407402</v>
      </c>
      <c r="C1735">
        <v>229255</v>
      </c>
      <c r="D1735">
        <v>0</v>
      </c>
    </row>
    <row r="1736" spans="1:4">
      <c r="A1736" t="s">
        <v>439</v>
      </c>
      <c r="B1736" s="15">
        <v>42850.173657407402</v>
      </c>
      <c r="C1736">
        <v>347756</v>
      </c>
      <c r="D1736">
        <v>0</v>
      </c>
    </row>
    <row r="1737" spans="1:4">
      <c r="A1737" t="s">
        <v>483</v>
      </c>
      <c r="B1737" s="15">
        <v>42850.173657407402</v>
      </c>
      <c r="C1737">
        <v>144913</v>
      </c>
      <c r="D1737">
        <v>0</v>
      </c>
    </row>
    <row r="1738" spans="1:4">
      <c r="A1738" t="s">
        <v>487</v>
      </c>
      <c r="B1738" s="15">
        <v>42850.173657407402</v>
      </c>
      <c r="C1738">
        <v>108673</v>
      </c>
      <c r="D1738">
        <v>0</v>
      </c>
    </row>
    <row r="1739" spans="1:4">
      <c r="A1739" t="s">
        <v>485</v>
      </c>
      <c r="B1739" s="15">
        <v>42850.173657407402</v>
      </c>
      <c r="C1739">
        <v>36540</v>
      </c>
      <c r="D1739">
        <v>0</v>
      </c>
    </row>
    <row r="1740" spans="1:4">
      <c r="A1740" t="s">
        <v>1252</v>
      </c>
      <c r="B1740" s="15">
        <v>42850.173657407402</v>
      </c>
      <c r="C1740">
        <v>194343</v>
      </c>
      <c r="D1740">
        <v>0</v>
      </c>
    </row>
    <row r="1741" spans="1:4">
      <c r="A1741" t="s">
        <v>1156</v>
      </c>
      <c r="B1741" s="15">
        <v>42850.173657407402</v>
      </c>
      <c r="C1741">
        <v>276016</v>
      </c>
      <c r="D1741">
        <v>0</v>
      </c>
    </row>
    <row r="1742" spans="1:4">
      <c r="A1742" t="s">
        <v>1160</v>
      </c>
      <c r="B1742" s="15">
        <v>42850.173657407402</v>
      </c>
      <c r="C1742">
        <v>186137</v>
      </c>
      <c r="D1742">
        <v>0</v>
      </c>
    </row>
    <row r="1743" spans="1:4">
      <c r="A1743" t="s">
        <v>1947</v>
      </c>
      <c r="B1743" s="15">
        <v>42850.173657407402</v>
      </c>
      <c r="C1743">
        <v>424687</v>
      </c>
      <c r="D1743">
        <v>0</v>
      </c>
    </row>
    <row r="1744" spans="1:4">
      <c r="A1744" t="s">
        <v>2208</v>
      </c>
      <c r="B1744" s="15">
        <v>42850.173657407402</v>
      </c>
      <c r="C1744">
        <v>137870</v>
      </c>
      <c r="D1744">
        <v>0</v>
      </c>
    </row>
    <row r="1745" spans="1:4">
      <c r="A1745" t="s">
        <v>2206</v>
      </c>
      <c r="B1745" s="15">
        <v>42850.173657407402</v>
      </c>
      <c r="C1745">
        <v>73639</v>
      </c>
      <c r="D1745">
        <v>0</v>
      </c>
    </row>
    <row r="1746" spans="1:4">
      <c r="A1746" t="s">
        <v>2357</v>
      </c>
      <c r="B1746" s="15">
        <v>42850.173657407402</v>
      </c>
      <c r="C1746">
        <v>242579</v>
      </c>
      <c r="D1746">
        <v>0</v>
      </c>
    </row>
    <row r="1747" spans="1:4">
      <c r="A1747" t="s">
        <v>5310</v>
      </c>
      <c r="B1747" s="15">
        <v>42850.173657407402</v>
      </c>
      <c r="C1747">
        <v>225750</v>
      </c>
      <c r="D1747">
        <v>0</v>
      </c>
    </row>
    <row r="1748" spans="1:4">
      <c r="A1748" t="s">
        <v>2308</v>
      </c>
      <c r="B1748" s="15">
        <v>42850.173657407402</v>
      </c>
      <c r="C1748">
        <v>33341</v>
      </c>
      <c r="D1748">
        <v>0</v>
      </c>
    </row>
    <row r="1749" spans="1:4">
      <c r="A1749" t="s">
        <v>2181</v>
      </c>
      <c r="B1749" s="15">
        <v>42850.173657407402</v>
      </c>
      <c r="C1749">
        <v>14651</v>
      </c>
      <c r="D1749">
        <v>0</v>
      </c>
    </row>
    <row r="1750" spans="1:4">
      <c r="A1750" t="s">
        <v>2661</v>
      </c>
      <c r="B1750" s="15">
        <v>42850.173657407402</v>
      </c>
      <c r="C1750">
        <v>175134</v>
      </c>
      <c r="D1750">
        <v>0</v>
      </c>
    </row>
    <row r="1751" spans="1:4">
      <c r="A1751" t="s">
        <v>2648</v>
      </c>
      <c r="B1751" s="15">
        <v>42850.173657407402</v>
      </c>
      <c r="C1751">
        <v>46545</v>
      </c>
      <c r="D1751">
        <v>0</v>
      </c>
    </row>
    <row r="1752" spans="1:4">
      <c r="A1752" t="s">
        <v>4039</v>
      </c>
      <c r="B1752" s="15">
        <v>42850.173657407402</v>
      </c>
      <c r="C1752">
        <v>157630</v>
      </c>
      <c r="D1752">
        <v>0</v>
      </c>
    </row>
    <row r="1753" spans="1:4">
      <c r="A1753" t="s">
        <v>2650</v>
      </c>
      <c r="B1753" s="15">
        <v>42850.173657407402</v>
      </c>
      <c r="C1753">
        <v>74719</v>
      </c>
      <c r="D1753">
        <v>0</v>
      </c>
    </row>
    <row r="1754" spans="1:4">
      <c r="A1754" t="s">
        <v>2656</v>
      </c>
      <c r="B1754" s="15">
        <v>42850.173657407402</v>
      </c>
      <c r="C1754">
        <v>81750</v>
      </c>
      <c r="D1754">
        <v>0</v>
      </c>
    </row>
    <row r="1755" spans="1:4">
      <c r="A1755" t="s">
        <v>2379</v>
      </c>
      <c r="B1755" s="15">
        <v>42850.173657407402</v>
      </c>
      <c r="C1755">
        <v>324856</v>
      </c>
      <c r="D1755">
        <v>0</v>
      </c>
    </row>
    <row r="1756" spans="1:4">
      <c r="A1756" t="s">
        <v>2250</v>
      </c>
      <c r="B1756" s="15">
        <v>42850.173657407402</v>
      </c>
      <c r="C1756">
        <v>339771</v>
      </c>
      <c r="D1756">
        <v>0</v>
      </c>
    </row>
    <row r="1757" spans="1:4">
      <c r="A1757" t="s">
        <v>31</v>
      </c>
      <c r="B1757" s="15">
        <v>42850.173657407402</v>
      </c>
      <c r="C1757">
        <v>240581</v>
      </c>
      <c r="D1757">
        <v>0</v>
      </c>
    </row>
    <row r="1758" spans="1:4">
      <c r="A1758" t="s">
        <v>280</v>
      </c>
      <c r="B1758" s="15">
        <v>42850.173657407402</v>
      </c>
      <c r="C1758">
        <v>144219</v>
      </c>
      <c r="D1758">
        <v>0</v>
      </c>
    </row>
    <row r="1759" spans="1:4">
      <c r="A1759" t="s">
        <v>558</v>
      </c>
      <c r="B1759" s="15">
        <v>42850.173657407402</v>
      </c>
      <c r="C1759">
        <v>409477</v>
      </c>
      <c r="D1759">
        <v>0</v>
      </c>
    </row>
    <row r="1760" spans="1:4">
      <c r="A1760" t="s">
        <v>247</v>
      </c>
      <c r="B1760" s="15">
        <v>42850.173657407402</v>
      </c>
      <c r="C1760">
        <v>503865</v>
      </c>
      <c r="D1760">
        <v>0</v>
      </c>
    </row>
    <row r="1761" spans="1:4">
      <c r="A1761" t="s">
        <v>674</v>
      </c>
      <c r="B1761" s="15">
        <v>42850.173657407402</v>
      </c>
      <c r="C1761">
        <v>258219</v>
      </c>
      <c r="D1761">
        <v>0</v>
      </c>
    </row>
    <row r="1762" spans="1:4">
      <c r="A1762" t="s">
        <v>677</v>
      </c>
      <c r="B1762" s="15">
        <v>42850.173657407402</v>
      </c>
      <c r="C1762">
        <v>411154</v>
      </c>
      <c r="D1762">
        <v>0</v>
      </c>
    </row>
    <row r="1763" spans="1:4">
      <c r="A1763" t="s">
        <v>676</v>
      </c>
      <c r="B1763" s="15">
        <v>42850.173657407402</v>
      </c>
      <c r="C1763">
        <v>264181</v>
      </c>
      <c r="D1763">
        <v>0</v>
      </c>
    </row>
    <row r="1764" spans="1:4">
      <c r="A1764" t="s">
        <v>675</v>
      </c>
      <c r="B1764" s="15">
        <v>42850.173657407402</v>
      </c>
      <c r="C1764">
        <v>233792</v>
      </c>
      <c r="D1764">
        <v>0</v>
      </c>
    </row>
    <row r="1765" spans="1:4">
      <c r="A1765" t="s">
        <v>844</v>
      </c>
      <c r="B1765" s="15">
        <v>42850.173657407402</v>
      </c>
      <c r="C1765">
        <v>201573</v>
      </c>
      <c r="D1765">
        <v>0</v>
      </c>
    </row>
    <row r="1766" spans="1:4">
      <c r="A1766" t="s">
        <v>1245</v>
      </c>
      <c r="B1766" s="15">
        <v>42850.173657407402</v>
      </c>
      <c r="C1766">
        <v>597197</v>
      </c>
      <c r="D1766">
        <v>0</v>
      </c>
    </row>
    <row r="1767" spans="1:4">
      <c r="A1767" t="s">
        <v>4071</v>
      </c>
      <c r="B1767" s="15">
        <v>42850.173657407402</v>
      </c>
      <c r="C1767">
        <v>56252</v>
      </c>
      <c r="D1767">
        <v>0</v>
      </c>
    </row>
    <row r="1768" spans="1:4">
      <c r="A1768" t="s">
        <v>1158</v>
      </c>
      <c r="B1768" s="15">
        <v>42850.173657407402</v>
      </c>
      <c r="C1768">
        <v>299412</v>
      </c>
      <c r="D1768">
        <v>0</v>
      </c>
    </row>
    <row r="1769" spans="1:4">
      <c r="A1769" t="s">
        <v>1308</v>
      </c>
      <c r="B1769" s="15">
        <v>42850.173657407402</v>
      </c>
      <c r="C1769">
        <v>309757</v>
      </c>
      <c r="D1769">
        <v>0</v>
      </c>
    </row>
    <row r="1770" spans="1:4">
      <c r="A1770" t="s">
        <v>2263</v>
      </c>
      <c r="B1770" s="15">
        <v>42850.173657407402</v>
      </c>
      <c r="C1770">
        <v>263343</v>
      </c>
      <c r="D1770">
        <v>0</v>
      </c>
    </row>
    <row r="1771" spans="1:4">
      <c r="A1771" t="s">
        <v>3208</v>
      </c>
      <c r="B1771" s="15">
        <v>42850.173657407402</v>
      </c>
      <c r="C1771">
        <v>382120</v>
      </c>
      <c r="D1771">
        <v>0</v>
      </c>
    </row>
    <row r="1772" spans="1:4">
      <c r="A1772" t="s">
        <v>2811</v>
      </c>
      <c r="B1772" s="15">
        <v>42850.173657407402</v>
      </c>
      <c r="C1772">
        <v>57322</v>
      </c>
      <c r="D1772">
        <v>0</v>
      </c>
    </row>
    <row r="1773" spans="1:4">
      <c r="A1773" t="s">
        <v>2964</v>
      </c>
      <c r="B1773" s="15">
        <v>42850.173657407402</v>
      </c>
      <c r="C1773">
        <v>79635</v>
      </c>
      <c r="D1773">
        <v>0</v>
      </c>
    </row>
    <row r="1774" spans="1:4">
      <c r="A1774" t="s">
        <v>2998</v>
      </c>
      <c r="B1774" s="15">
        <v>42850.173657407402</v>
      </c>
      <c r="C1774">
        <v>85495</v>
      </c>
      <c r="D1774">
        <v>0</v>
      </c>
    </row>
    <row r="1775" spans="1:4">
      <c r="A1775" t="s">
        <v>378</v>
      </c>
      <c r="B1775" s="15">
        <v>42850.173657407402</v>
      </c>
      <c r="C1775">
        <v>454112</v>
      </c>
      <c r="D1775">
        <v>0</v>
      </c>
    </row>
    <row r="1776" spans="1:4">
      <c r="A1776" t="s">
        <v>26</v>
      </c>
      <c r="B1776" s="15">
        <v>42850.173657407402</v>
      </c>
      <c r="C1776">
        <v>712675</v>
      </c>
      <c r="D1776">
        <v>0</v>
      </c>
    </row>
    <row r="1777" spans="1:4">
      <c r="A1777" t="s">
        <v>775</v>
      </c>
      <c r="B1777" s="15">
        <v>42850.173657407402</v>
      </c>
      <c r="C1777">
        <v>715610</v>
      </c>
      <c r="D1777">
        <v>0</v>
      </c>
    </row>
    <row r="1778" spans="1:4">
      <c r="A1778" t="s">
        <v>76</v>
      </c>
      <c r="B1778" s="15">
        <v>42850.173657407402</v>
      </c>
      <c r="C1778">
        <v>749553</v>
      </c>
      <c r="D1778">
        <v>0</v>
      </c>
    </row>
    <row r="1779" spans="1:4">
      <c r="A1779" t="s">
        <v>178</v>
      </c>
      <c r="B1779" s="15">
        <v>42850.173657407402</v>
      </c>
      <c r="C1779">
        <v>310701</v>
      </c>
      <c r="D1779">
        <v>0</v>
      </c>
    </row>
    <row r="1780" spans="1:4">
      <c r="A1780" t="s">
        <v>384</v>
      </c>
      <c r="B1780" s="15">
        <v>42850.173657407402</v>
      </c>
      <c r="C1780">
        <v>560543</v>
      </c>
      <c r="D1780">
        <v>0</v>
      </c>
    </row>
    <row r="1781" spans="1:4">
      <c r="A1781" t="s">
        <v>661</v>
      </c>
      <c r="B1781" s="15">
        <v>42850.173657407402</v>
      </c>
      <c r="C1781">
        <v>861066</v>
      </c>
      <c r="D1781">
        <v>0</v>
      </c>
    </row>
    <row r="1782" spans="1:4">
      <c r="A1782" t="s">
        <v>659</v>
      </c>
      <c r="B1782" s="15">
        <v>42850.173657407402</v>
      </c>
      <c r="C1782">
        <v>537975</v>
      </c>
      <c r="D1782">
        <v>0</v>
      </c>
    </row>
    <row r="1783" spans="1:4">
      <c r="A1783" t="s">
        <v>895</v>
      </c>
      <c r="B1783" s="15">
        <v>42850.173657407402</v>
      </c>
      <c r="C1783">
        <v>440947</v>
      </c>
      <c r="D1783">
        <v>0</v>
      </c>
    </row>
    <row r="1784" spans="1:4">
      <c r="A1784" t="s">
        <v>894</v>
      </c>
      <c r="B1784" s="15">
        <v>42850.173657407402</v>
      </c>
      <c r="C1784">
        <v>289429</v>
      </c>
      <c r="D1784">
        <v>0</v>
      </c>
    </row>
    <row r="1785" spans="1:4">
      <c r="A1785" t="s">
        <v>1606</v>
      </c>
      <c r="B1785" s="15">
        <v>42850.173657407402</v>
      </c>
      <c r="C1785">
        <v>298401</v>
      </c>
      <c r="D1785">
        <v>0</v>
      </c>
    </row>
    <row r="1786" spans="1:4">
      <c r="A1786" t="s">
        <v>6698</v>
      </c>
      <c r="B1786" s="15">
        <v>42850.173657407402</v>
      </c>
      <c r="C1786">
        <v>191568</v>
      </c>
      <c r="D1786">
        <v>0</v>
      </c>
    </row>
    <row r="1787" spans="1:4">
      <c r="A1787" t="s">
        <v>1475</v>
      </c>
      <c r="B1787" s="15">
        <v>42850.173657407402</v>
      </c>
      <c r="C1787">
        <v>963444</v>
      </c>
      <c r="D1787">
        <v>0</v>
      </c>
    </row>
    <row r="1788" spans="1:4">
      <c r="A1788" t="s">
        <v>1507</v>
      </c>
      <c r="B1788" s="15">
        <v>42850.173657407402</v>
      </c>
      <c r="C1788">
        <v>301653</v>
      </c>
      <c r="D1788">
        <v>0</v>
      </c>
    </row>
    <row r="1789" spans="1:4">
      <c r="A1789" t="s">
        <v>1255</v>
      </c>
      <c r="B1789" s="15">
        <v>42850.173657407402</v>
      </c>
      <c r="C1789">
        <v>106943</v>
      </c>
      <c r="D1789">
        <v>0</v>
      </c>
    </row>
    <row r="1790" spans="1:4">
      <c r="A1790" t="s">
        <v>1773</v>
      </c>
      <c r="B1790" s="15">
        <v>42850.173657407402</v>
      </c>
      <c r="C1790">
        <v>536526</v>
      </c>
      <c r="D1790">
        <v>0</v>
      </c>
    </row>
    <row r="1791" spans="1:4">
      <c r="A1791" t="s">
        <v>2070</v>
      </c>
      <c r="B1791" s="15">
        <v>42850.173657407402</v>
      </c>
      <c r="C1791">
        <v>624491</v>
      </c>
      <c r="D1791">
        <v>0</v>
      </c>
    </row>
    <row r="1792" spans="1:4">
      <c r="A1792" t="s">
        <v>2265</v>
      </c>
      <c r="B1792" s="15">
        <v>42850.173657407402</v>
      </c>
      <c r="C1792">
        <v>185650</v>
      </c>
      <c r="D1792">
        <v>0</v>
      </c>
    </row>
    <row r="1793" spans="1:4">
      <c r="A1793" t="s">
        <v>5067</v>
      </c>
      <c r="B1793" s="15">
        <v>42850.173657407402</v>
      </c>
      <c r="C1793">
        <v>166250</v>
      </c>
      <c r="D1793">
        <v>0</v>
      </c>
    </row>
    <row r="1794" spans="1:4">
      <c r="A1794" t="s">
        <v>2646</v>
      </c>
      <c r="B1794" s="15">
        <v>42850.173657407402</v>
      </c>
      <c r="C1794">
        <v>283599</v>
      </c>
      <c r="D1794">
        <v>0</v>
      </c>
    </row>
    <row r="1795" spans="1:4">
      <c r="A1795" t="s">
        <v>2770</v>
      </c>
      <c r="B1795" s="15">
        <v>42850.173657407402</v>
      </c>
      <c r="C1795">
        <v>101081</v>
      </c>
      <c r="D1795">
        <v>0</v>
      </c>
    </row>
    <row r="1796" spans="1:4">
      <c r="A1796" t="s">
        <v>2808</v>
      </c>
      <c r="B1796" s="15">
        <v>42850.173657407402</v>
      </c>
      <c r="C1796">
        <v>737935</v>
      </c>
      <c r="D1796">
        <v>0</v>
      </c>
    </row>
    <row r="1797" spans="1:4">
      <c r="A1797" t="s">
        <v>3160</v>
      </c>
      <c r="B1797" s="15">
        <v>42850.173657407402</v>
      </c>
      <c r="C1797">
        <v>388236</v>
      </c>
      <c r="D1797">
        <v>0</v>
      </c>
    </row>
    <row r="1798" spans="1:4">
      <c r="A1798" t="s">
        <v>3270</v>
      </c>
      <c r="B1798" s="15">
        <v>42850.173657407402</v>
      </c>
      <c r="C1798">
        <v>212430</v>
      </c>
      <c r="D1798">
        <v>0</v>
      </c>
    </row>
    <row r="1799" spans="1:4">
      <c r="A1799" t="s">
        <v>3317</v>
      </c>
      <c r="B1799" s="15">
        <v>42850.173657407402</v>
      </c>
      <c r="C1799">
        <v>402999</v>
      </c>
      <c r="D1799">
        <v>0</v>
      </c>
    </row>
    <row r="1800" spans="1:4">
      <c r="A1800" t="s">
        <v>3602</v>
      </c>
      <c r="B1800" s="15">
        <v>42850.173657407402</v>
      </c>
      <c r="C1800">
        <v>198117</v>
      </c>
      <c r="D1800">
        <v>0</v>
      </c>
    </row>
    <row r="1801" spans="1:4">
      <c r="A1801" t="s">
        <v>3577</v>
      </c>
      <c r="B1801" s="15">
        <v>42850.173657407402</v>
      </c>
      <c r="C1801">
        <v>293313</v>
      </c>
      <c r="D1801">
        <v>0</v>
      </c>
    </row>
    <row r="1802" spans="1:4">
      <c r="A1802" t="s">
        <v>3682</v>
      </c>
      <c r="B1802" s="15">
        <v>42850.173657407402</v>
      </c>
      <c r="C1802">
        <v>473677</v>
      </c>
      <c r="D1802">
        <v>0</v>
      </c>
    </row>
    <row r="1803" spans="1:4">
      <c r="A1803" t="s">
        <v>49</v>
      </c>
      <c r="B1803" s="15">
        <v>42850.173657407402</v>
      </c>
      <c r="C1803">
        <v>616351</v>
      </c>
      <c r="D1803">
        <v>0</v>
      </c>
    </row>
    <row r="1804" spans="1:4">
      <c r="A1804" t="s">
        <v>562</v>
      </c>
      <c r="B1804" s="15">
        <v>42850.173657407402</v>
      </c>
      <c r="C1804">
        <v>2427512</v>
      </c>
      <c r="D1804">
        <v>0</v>
      </c>
    </row>
    <row r="1805" spans="1:4">
      <c r="A1805" t="s">
        <v>796</v>
      </c>
      <c r="B1805" s="15">
        <v>42850.173657407402</v>
      </c>
      <c r="C1805">
        <v>811759</v>
      </c>
      <c r="D1805">
        <v>0</v>
      </c>
    </row>
    <row r="1806" spans="1:4">
      <c r="A1806" t="s">
        <v>795</v>
      </c>
      <c r="B1806" s="15">
        <v>42850.173657407402</v>
      </c>
      <c r="C1806">
        <v>996474</v>
      </c>
      <c r="D1806">
        <v>0</v>
      </c>
    </row>
    <row r="1807" spans="1:4">
      <c r="A1807" t="s">
        <v>1275</v>
      </c>
      <c r="B1807" s="15">
        <v>42850.173657407402</v>
      </c>
      <c r="C1807">
        <v>852934</v>
      </c>
      <c r="D1807">
        <v>0</v>
      </c>
    </row>
    <row r="1808" spans="1:4">
      <c r="A1808" t="s">
        <v>2211</v>
      </c>
      <c r="B1808" s="15">
        <v>42850.173657407402</v>
      </c>
      <c r="C1808">
        <v>66493</v>
      </c>
      <c r="D1808">
        <v>0</v>
      </c>
    </row>
    <row r="1809" spans="1:4">
      <c r="A1809" t="s">
        <v>2435</v>
      </c>
      <c r="B1809" s="15">
        <v>42850.173657407402</v>
      </c>
      <c r="C1809">
        <v>702236</v>
      </c>
      <c r="D1809">
        <v>0</v>
      </c>
    </row>
    <row r="1810" spans="1:4">
      <c r="A1810" t="s">
        <v>2904</v>
      </c>
      <c r="B1810" s="15">
        <v>42850.173657407402</v>
      </c>
      <c r="C1810">
        <v>706087</v>
      </c>
      <c r="D1810">
        <v>0</v>
      </c>
    </row>
    <row r="1811" spans="1:4">
      <c r="A1811" t="s">
        <v>2978</v>
      </c>
      <c r="B1811" s="15">
        <v>42850.173657407402</v>
      </c>
      <c r="C1811">
        <v>392923</v>
      </c>
      <c r="D1811">
        <v>0</v>
      </c>
    </row>
    <row r="1812" spans="1:4">
      <c r="A1812" t="s">
        <v>3173</v>
      </c>
      <c r="B1812" s="15">
        <v>42850.173657407402</v>
      </c>
      <c r="C1812">
        <v>476935</v>
      </c>
      <c r="D1812">
        <v>0</v>
      </c>
    </row>
    <row r="1813" spans="1:4">
      <c r="A1813" t="s">
        <v>6798</v>
      </c>
      <c r="B1813" s="15">
        <v>42850.173657407402</v>
      </c>
      <c r="C1813">
        <v>305329</v>
      </c>
      <c r="D1813">
        <v>0</v>
      </c>
    </row>
    <row r="1814" spans="1:4">
      <c r="A1814" t="s">
        <v>4096</v>
      </c>
      <c r="B1814" s="15">
        <v>42850.173657407402</v>
      </c>
      <c r="C1814">
        <v>44112</v>
      </c>
      <c r="D1814">
        <v>0</v>
      </c>
    </row>
    <row r="1815" spans="1:4">
      <c r="A1815" t="s">
        <v>4170</v>
      </c>
      <c r="B1815" s="15">
        <v>42850.173657407402</v>
      </c>
      <c r="C1815">
        <v>175580</v>
      </c>
      <c r="D1815">
        <v>0</v>
      </c>
    </row>
    <row r="1816" spans="1:4">
      <c r="A1816" t="s">
        <v>4642</v>
      </c>
      <c r="B1816" s="15">
        <v>42850.173657407402</v>
      </c>
      <c r="C1816">
        <v>258604</v>
      </c>
      <c r="D1816">
        <v>0</v>
      </c>
    </row>
    <row r="1817" spans="1:4">
      <c r="A1817" t="s">
        <v>4918</v>
      </c>
      <c r="B1817" s="15">
        <v>42850.173657407402</v>
      </c>
      <c r="C1817">
        <v>89119</v>
      </c>
      <c r="D1817">
        <v>0</v>
      </c>
    </row>
    <row r="1818" spans="1:4">
      <c r="A1818" t="s">
        <v>438</v>
      </c>
      <c r="B1818" s="15">
        <v>42850.173657407402</v>
      </c>
      <c r="C1818">
        <v>1614310</v>
      </c>
      <c r="D1818">
        <v>0</v>
      </c>
    </row>
    <row r="1819" spans="1:4">
      <c r="A1819" t="s">
        <v>699</v>
      </c>
      <c r="B1819" s="15">
        <v>42850.173657407402</v>
      </c>
      <c r="C1819">
        <v>3313263</v>
      </c>
      <c r="D1819">
        <v>0</v>
      </c>
    </row>
    <row r="1820" spans="1:4">
      <c r="A1820" t="s">
        <v>1268</v>
      </c>
      <c r="B1820" s="15">
        <v>42850.173657407402</v>
      </c>
      <c r="C1820">
        <v>757078</v>
      </c>
      <c r="D1820">
        <v>0</v>
      </c>
    </row>
    <row r="1821" spans="1:4">
      <c r="A1821" t="s">
        <v>1477</v>
      </c>
      <c r="B1821" s="15">
        <v>42850.173657407402</v>
      </c>
      <c r="C1821">
        <v>2157869</v>
      </c>
      <c r="D1821">
        <v>0</v>
      </c>
    </row>
    <row r="1822" spans="1:4">
      <c r="A1822" t="s">
        <v>2585</v>
      </c>
      <c r="B1822" s="15">
        <v>42850.173657407402</v>
      </c>
      <c r="C1822">
        <v>690976</v>
      </c>
      <c r="D1822">
        <v>0</v>
      </c>
    </row>
    <row r="1823" spans="1:4">
      <c r="A1823" t="s">
        <v>2349</v>
      </c>
      <c r="B1823" s="15">
        <v>42850.173657407402</v>
      </c>
      <c r="C1823">
        <v>403928</v>
      </c>
      <c r="D1823">
        <v>0</v>
      </c>
    </row>
    <row r="1824" spans="1:4">
      <c r="A1824" t="s">
        <v>5873</v>
      </c>
      <c r="B1824" s="15">
        <v>42850.173657407402</v>
      </c>
      <c r="C1824">
        <v>410202</v>
      </c>
      <c r="D1824">
        <v>0</v>
      </c>
    </row>
    <row r="1825" spans="1:4">
      <c r="A1825" t="s">
        <v>3000</v>
      </c>
      <c r="B1825" s="15">
        <v>42850.173657407402</v>
      </c>
      <c r="C1825">
        <v>604939</v>
      </c>
      <c r="D1825">
        <v>0</v>
      </c>
    </row>
    <row r="1826" spans="1:4">
      <c r="A1826" t="s">
        <v>4643</v>
      </c>
      <c r="B1826" s="15">
        <v>42850.173657407402</v>
      </c>
      <c r="C1826">
        <v>684005</v>
      </c>
      <c r="D1826">
        <v>0</v>
      </c>
    </row>
    <row r="1827" spans="1:4">
      <c r="A1827" t="s">
        <v>4919</v>
      </c>
      <c r="B1827" s="15">
        <v>42850.173657407402</v>
      </c>
      <c r="C1827">
        <v>86512</v>
      </c>
      <c r="D1827">
        <v>0</v>
      </c>
    </row>
    <row r="1828" spans="1:4">
      <c r="A1828" t="s">
        <v>4770</v>
      </c>
      <c r="B1828" s="15">
        <v>42850.173657407402</v>
      </c>
      <c r="C1828">
        <v>512016</v>
      </c>
      <c r="D1828">
        <v>0</v>
      </c>
    </row>
    <row r="1829" spans="1:4">
      <c r="A1829" t="s">
        <v>4997</v>
      </c>
      <c r="B1829" s="15">
        <v>42850.173657407402</v>
      </c>
      <c r="C1829">
        <v>179491</v>
      </c>
      <c r="D1829">
        <v>0</v>
      </c>
    </row>
    <row r="1830" spans="1:4">
      <c r="A1830" t="s">
        <v>1563</v>
      </c>
      <c r="B1830" s="15">
        <v>42850.173657407402</v>
      </c>
      <c r="C1830">
        <v>248557</v>
      </c>
      <c r="D1830">
        <v>183282</v>
      </c>
    </row>
    <row r="1831" spans="1:4">
      <c r="A1831" t="s">
        <v>1715</v>
      </c>
      <c r="B1831" s="15">
        <v>42850.173657407402</v>
      </c>
      <c r="C1831">
        <v>41093</v>
      </c>
      <c r="D1831">
        <v>65751</v>
      </c>
    </row>
    <row r="1832" spans="1:4">
      <c r="A1832" t="s">
        <v>4644</v>
      </c>
      <c r="B1832" s="15">
        <v>42850.173657407402</v>
      </c>
      <c r="C1832">
        <v>61693</v>
      </c>
      <c r="D1832">
        <v>16204</v>
      </c>
    </row>
    <row r="1833" spans="1:4">
      <c r="A1833" t="s">
        <v>2979</v>
      </c>
      <c r="B1833" s="15">
        <v>42850.173657407402</v>
      </c>
      <c r="C1833">
        <v>74087</v>
      </c>
      <c r="D1833">
        <v>103634</v>
      </c>
    </row>
    <row r="1834" spans="1:4">
      <c r="A1834" t="s">
        <v>159</v>
      </c>
      <c r="B1834" s="15">
        <v>42850.173657407402</v>
      </c>
      <c r="C1834">
        <v>98242</v>
      </c>
      <c r="D1834">
        <v>58449</v>
      </c>
    </row>
    <row r="1835" spans="1:4">
      <c r="A1835" t="s">
        <v>30</v>
      </c>
      <c r="B1835" s="15">
        <v>42850.173657407402</v>
      </c>
      <c r="C1835">
        <v>190400</v>
      </c>
      <c r="D1835">
        <v>132876</v>
      </c>
    </row>
    <row r="1836" spans="1:4">
      <c r="A1836" t="s">
        <v>284</v>
      </c>
      <c r="B1836" s="15">
        <v>42850.173657407402</v>
      </c>
      <c r="C1836">
        <v>109607</v>
      </c>
      <c r="D1836">
        <v>84390</v>
      </c>
    </row>
    <row r="1837" spans="1:4">
      <c r="A1837" t="s">
        <v>283</v>
      </c>
      <c r="B1837" s="15">
        <v>42850.173657407402</v>
      </c>
      <c r="C1837">
        <v>128718</v>
      </c>
      <c r="D1837">
        <v>96033</v>
      </c>
    </row>
    <row r="1838" spans="1:4">
      <c r="A1838" t="s">
        <v>180</v>
      </c>
      <c r="B1838" s="15">
        <v>42850.173657407402</v>
      </c>
      <c r="C1838">
        <v>454655</v>
      </c>
      <c r="D1838">
        <v>272232</v>
      </c>
    </row>
    <row r="1839" spans="1:4">
      <c r="A1839" t="s">
        <v>366</v>
      </c>
      <c r="B1839" s="15">
        <v>42850.173657407402</v>
      </c>
      <c r="C1839">
        <v>199750</v>
      </c>
      <c r="D1839">
        <v>344440</v>
      </c>
    </row>
    <row r="1840" spans="1:4">
      <c r="A1840" t="s">
        <v>627</v>
      </c>
      <c r="B1840" s="15">
        <v>42850.173657407402</v>
      </c>
      <c r="C1840">
        <v>321426</v>
      </c>
      <c r="D1840">
        <v>21636</v>
      </c>
    </row>
    <row r="1841" spans="1:4">
      <c r="A1841" t="s">
        <v>86</v>
      </c>
      <c r="B1841" s="15">
        <v>42850.173657407402</v>
      </c>
      <c r="C1841">
        <v>89921</v>
      </c>
      <c r="D1841">
        <v>86588</v>
      </c>
    </row>
    <row r="1842" spans="1:4">
      <c r="A1842" t="s">
        <v>623</v>
      </c>
      <c r="B1842" s="15">
        <v>42850.173657407402</v>
      </c>
      <c r="C1842">
        <v>228325</v>
      </c>
      <c r="D1842">
        <v>49761</v>
      </c>
    </row>
    <row r="1843" spans="1:4">
      <c r="A1843" t="s">
        <v>616</v>
      </c>
      <c r="B1843" s="15">
        <v>42850.173657407402</v>
      </c>
      <c r="C1843">
        <v>158396</v>
      </c>
      <c r="D1843">
        <v>112368</v>
      </c>
    </row>
    <row r="1844" spans="1:4">
      <c r="A1844" t="s">
        <v>321</v>
      </c>
      <c r="B1844" s="15">
        <v>42850.173657407402</v>
      </c>
      <c r="C1844">
        <v>127597</v>
      </c>
      <c r="D1844">
        <v>122117</v>
      </c>
    </row>
    <row r="1845" spans="1:4">
      <c r="A1845" t="s">
        <v>5150</v>
      </c>
      <c r="B1845" s="15">
        <v>42850.173657407402</v>
      </c>
      <c r="C1845">
        <v>188164</v>
      </c>
      <c r="D1845">
        <v>267859</v>
      </c>
    </row>
    <row r="1846" spans="1:4">
      <c r="A1846" t="s">
        <v>801</v>
      </c>
      <c r="B1846" s="15">
        <v>42850.173657407402</v>
      </c>
      <c r="C1846">
        <v>96177</v>
      </c>
      <c r="D1846">
        <v>74037</v>
      </c>
    </row>
    <row r="1847" spans="1:4">
      <c r="A1847" t="s">
        <v>1738</v>
      </c>
      <c r="B1847" s="15">
        <v>42850.173657407402</v>
      </c>
      <c r="C1847">
        <v>95515</v>
      </c>
      <c r="D1847">
        <v>68334</v>
      </c>
    </row>
    <row r="1848" spans="1:4">
      <c r="A1848" t="s">
        <v>4261</v>
      </c>
      <c r="B1848" s="15">
        <v>42850.173657407402</v>
      </c>
      <c r="C1848">
        <v>50861</v>
      </c>
      <c r="D1848">
        <v>49948</v>
      </c>
    </row>
    <row r="1849" spans="1:4">
      <c r="A1849" t="s">
        <v>1537</v>
      </c>
      <c r="B1849" s="15">
        <v>42850.173657407402</v>
      </c>
      <c r="C1849">
        <v>167156</v>
      </c>
      <c r="D1849">
        <v>72177</v>
      </c>
    </row>
    <row r="1850" spans="1:4">
      <c r="A1850" t="s">
        <v>2299</v>
      </c>
      <c r="B1850" s="15">
        <v>42850.173657407402</v>
      </c>
      <c r="C1850">
        <v>96582</v>
      </c>
      <c r="D1850">
        <v>25892</v>
      </c>
    </row>
    <row r="1851" spans="1:4">
      <c r="A1851" t="s">
        <v>2305</v>
      </c>
      <c r="B1851" s="15">
        <v>42850.173657407402</v>
      </c>
      <c r="C1851">
        <v>101625</v>
      </c>
      <c r="D1851">
        <v>50749</v>
      </c>
    </row>
    <row r="1852" spans="1:4">
      <c r="A1852" t="s">
        <v>2298</v>
      </c>
      <c r="B1852" s="15">
        <v>42850.173657407402</v>
      </c>
      <c r="C1852">
        <v>175543</v>
      </c>
      <c r="D1852">
        <v>85887</v>
      </c>
    </row>
    <row r="1853" spans="1:4">
      <c r="A1853" t="s">
        <v>2504</v>
      </c>
      <c r="B1853" s="15">
        <v>42850.173657407402</v>
      </c>
      <c r="C1853">
        <v>180189</v>
      </c>
      <c r="D1853">
        <v>133099</v>
      </c>
    </row>
    <row r="1854" spans="1:4">
      <c r="A1854" t="s">
        <v>2778</v>
      </c>
      <c r="B1854" s="15">
        <v>42850.173657407402</v>
      </c>
      <c r="C1854">
        <v>76902</v>
      </c>
      <c r="D1854">
        <v>126701</v>
      </c>
    </row>
    <row r="1855" spans="1:4">
      <c r="A1855" t="s">
        <v>53</v>
      </c>
      <c r="B1855" s="15">
        <v>42850.173657407402</v>
      </c>
      <c r="C1855">
        <v>175464</v>
      </c>
      <c r="D1855">
        <v>127652</v>
      </c>
    </row>
    <row r="1856" spans="1:4">
      <c r="A1856" t="s">
        <v>4532</v>
      </c>
      <c r="B1856" s="15">
        <v>42850.173657407402</v>
      </c>
      <c r="C1856">
        <v>102203</v>
      </c>
      <c r="D1856">
        <v>74626</v>
      </c>
    </row>
    <row r="1857" spans="1:4">
      <c r="A1857" t="s">
        <v>72</v>
      </c>
      <c r="B1857" s="15">
        <v>42850.173657407402</v>
      </c>
      <c r="C1857">
        <v>411560</v>
      </c>
      <c r="D1857">
        <v>178276</v>
      </c>
    </row>
    <row r="1858" spans="1:4">
      <c r="A1858" t="s">
        <v>153</v>
      </c>
      <c r="B1858" s="15">
        <v>42850.173657407402</v>
      </c>
      <c r="C1858">
        <v>420189</v>
      </c>
      <c r="D1858">
        <v>312435</v>
      </c>
    </row>
    <row r="1859" spans="1:4">
      <c r="A1859" t="s">
        <v>154</v>
      </c>
      <c r="B1859" s="15">
        <v>42850.173657407402</v>
      </c>
      <c r="C1859">
        <v>257773</v>
      </c>
      <c r="D1859">
        <v>31226</v>
      </c>
    </row>
    <row r="1860" spans="1:4">
      <c r="A1860" t="s">
        <v>3205</v>
      </c>
      <c r="B1860" s="15">
        <v>42850.173657407402</v>
      </c>
      <c r="C1860">
        <v>344650</v>
      </c>
      <c r="D1860">
        <v>177558</v>
      </c>
    </row>
    <row r="1861" spans="1:4">
      <c r="A1861" t="s">
        <v>156</v>
      </c>
      <c r="B1861" s="15">
        <v>42850.173657407402</v>
      </c>
      <c r="C1861">
        <v>610079</v>
      </c>
      <c r="D1861">
        <v>168905</v>
      </c>
    </row>
    <row r="1862" spans="1:4">
      <c r="A1862" t="s">
        <v>191</v>
      </c>
      <c r="B1862" s="15">
        <v>42850.173657407402</v>
      </c>
      <c r="C1862">
        <v>144763</v>
      </c>
      <c r="D1862">
        <v>81047</v>
      </c>
    </row>
    <row r="1863" spans="1:4">
      <c r="A1863" t="s">
        <v>301</v>
      </c>
      <c r="B1863" s="15">
        <v>42850.173657407402</v>
      </c>
      <c r="C1863">
        <v>244237</v>
      </c>
      <c r="D1863">
        <v>157655</v>
      </c>
    </row>
    <row r="1864" spans="1:4">
      <c r="A1864" t="s">
        <v>297</v>
      </c>
      <c r="B1864" s="15">
        <v>42850.173657407402</v>
      </c>
      <c r="C1864">
        <v>307425</v>
      </c>
      <c r="D1864">
        <v>292283</v>
      </c>
    </row>
    <row r="1865" spans="1:4">
      <c r="A1865" t="s">
        <v>193</v>
      </c>
      <c r="B1865" s="15">
        <v>42850.173657407402</v>
      </c>
      <c r="C1865">
        <v>396984</v>
      </c>
      <c r="D1865">
        <v>106782</v>
      </c>
    </row>
    <row r="1866" spans="1:4">
      <c r="A1866" t="s">
        <v>192</v>
      </c>
      <c r="B1866" s="15">
        <v>42850.173657407402</v>
      </c>
      <c r="C1866">
        <v>600913</v>
      </c>
      <c r="D1866">
        <v>166382</v>
      </c>
    </row>
    <row r="1867" spans="1:4">
      <c r="A1867" t="s">
        <v>625</v>
      </c>
      <c r="B1867" s="15">
        <v>42850.173657407402</v>
      </c>
      <c r="C1867">
        <v>208050</v>
      </c>
      <c r="D1867">
        <v>87827</v>
      </c>
    </row>
    <row r="1868" spans="1:4">
      <c r="A1868" t="s">
        <v>317</v>
      </c>
      <c r="B1868" s="15">
        <v>42850.173657407402</v>
      </c>
      <c r="C1868">
        <v>514847</v>
      </c>
      <c r="D1868">
        <v>38838</v>
      </c>
    </row>
    <row r="1869" spans="1:4">
      <c r="A1869" t="s">
        <v>326</v>
      </c>
      <c r="B1869" s="15">
        <v>42850.173657407402</v>
      </c>
      <c r="C1869">
        <v>381935</v>
      </c>
      <c r="D1869">
        <v>138171</v>
      </c>
    </row>
    <row r="1870" spans="1:4">
      <c r="A1870" t="s">
        <v>624</v>
      </c>
      <c r="B1870" s="15">
        <v>42850.173657407402</v>
      </c>
      <c r="C1870">
        <v>428772</v>
      </c>
      <c r="D1870">
        <v>181281</v>
      </c>
    </row>
    <row r="1871" spans="1:4">
      <c r="A1871" t="s">
        <v>116</v>
      </c>
      <c r="B1871" s="15">
        <v>42850.173657407402</v>
      </c>
      <c r="C1871">
        <v>562568</v>
      </c>
      <c r="D1871">
        <v>377882</v>
      </c>
    </row>
    <row r="1872" spans="1:4">
      <c r="A1872" t="s">
        <v>673</v>
      </c>
      <c r="B1872" s="15">
        <v>42850.173657407402</v>
      </c>
      <c r="C1872">
        <v>459307</v>
      </c>
      <c r="D1872">
        <v>125425</v>
      </c>
    </row>
    <row r="1873" spans="1:4">
      <c r="A1873" t="s">
        <v>672</v>
      </c>
      <c r="B1873" s="15">
        <v>42850.173657407402</v>
      </c>
      <c r="C1873">
        <v>342597</v>
      </c>
      <c r="D1873">
        <v>116389</v>
      </c>
    </row>
    <row r="1874" spans="1:4">
      <c r="A1874" t="s">
        <v>196</v>
      </c>
      <c r="B1874" s="15">
        <v>42850.173657407402</v>
      </c>
      <c r="C1874">
        <v>180032</v>
      </c>
      <c r="D1874">
        <v>113972</v>
      </c>
    </row>
    <row r="1875" spans="1:4">
      <c r="A1875" t="s">
        <v>637</v>
      </c>
      <c r="B1875" s="15">
        <v>42850.173657407402</v>
      </c>
      <c r="C1875">
        <v>516594</v>
      </c>
      <c r="D1875">
        <v>191811</v>
      </c>
    </row>
    <row r="1876" spans="1:4">
      <c r="A1876" t="s">
        <v>195</v>
      </c>
      <c r="B1876" s="15">
        <v>42850.173657407402</v>
      </c>
      <c r="C1876">
        <v>255081</v>
      </c>
      <c r="D1876">
        <v>138737</v>
      </c>
    </row>
    <row r="1877" spans="1:4">
      <c r="A1877" t="s">
        <v>197</v>
      </c>
      <c r="B1877" s="15">
        <v>42850.173657407402</v>
      </c>
      <c r="C1877">
        <v>103016</v>
      </c>
      <c r="D1877">
        <v>58191</v>
      </c>
    </row>
    <row r="1878" spans="1:4">
      <c r="A1878" t="s">
        <v>815</v>
      </c>
      <c r="B1878" s="15">
        <v>42850.173657407402</v>
      </c>
      <c r="C1878">
        <v>199268</v>
      </c>
      <c r="D1878">
        <v>80301</v>
      </c>
    </row>
    <row r="1879" spans="1:4">
      <c r="A1879" t="s">
        <v>1326</v>
      </c>
      <c r="B1879" s="15">
        <v>42850.173657407402</v>
      </c>
      <c r="C1879">
        <v>15842</v>
      </c>
      <c r="D1879">
        <v>29487</v>
      </c>
    </row>
    <row r="1880" spans="1:4">
      <c r="A1880" t="s">
        <v>1172</v>
      </c>
      <c r="B1880" s="15">
        <v>42850.173657407402</v>
      </c>
      <c r="C1880">
        <v>396420</v>
      </c>
      <c r="D1880">
        <v>120141</v>
      </c>
    </row>
    <row r="1881" spans="1:4">
      <c r="A1881" t="s">
        <v>1115</v>
      </c>
      <c r="B1881" s="15">
        <v>42850.173657407402</v>
      </c>
      <c r="C1881">
        <v>212255</v>
      </c>
      <c r="D1881">
        <v>115044</v>
      </c>
    </row>
    <row r="1882" spans="1:4">
      <c r="A1882" t="s">
        <v>4216</v>
      </c>
      <c r="B1882" s="15">
        <v>42850.173657407402</v>
      </c>
      <c r="C1882">
        <v>113647</v>
      </c>
      <c r="D1882">
        <v>172285</v>
      </c>
    </row>
    <row r="1883" spans="1:4">
      <c r="A1883" t="s">
        <v>1241</v>
      </c>
      <c r="B1883" s="15">
        <v>42850.173657407402</v>
      </c>
      <c r="C1883">
        <v>258844</v>
      </c>
      <c r="D1883">
        <v>47903</v>
      </c>
    </row>
    <row r="1884" spans="1:4">
      <c r="A1884" t="s">
        <v>1635</v>
      </c>
      <c r="B1884" s="15">
        <v>42850.173657407402</v>
      </c>
      <c r="C1884">
        <v>181941</v>
      </c>
      <c r="D1884">
        <v>104404</v>
      </c>
    </row>
    <row r="1885" spans="1:4">
      <c r="A1885" t="s">
        <v>1596</v>
      </c>
      <c r="B1885" s="15">
        <v>42850.173657407402</v>
      </c>
      <c r="C1885">
        <v>23103</v>
      </c>
      <c r="D1885">
        <v>5976</v>
      </c>
    </row>
    <row r="1886" spans="1:4">
      <c r="A1886" t="s">
        <v>4660</v>
      </c>
      <c r="B1886" s="15">
        <v>42850.173657407402</v>
      </c>
      <c r="C1886">
        <v>159403</v>
      </c>
      <c r="D1886">
        <v>61995</v>
      </c>
    </row>
    <row r="1887" spans="1:4">
      <c r="A1887" t="s">
        <v>1991</v>
      </c>
      <c r="B1887" s="15">
        <v>42850.173657407402</v>
      </c>
      <c r="C1887">
        <v>332891</v>
      </c>
      <c r="D1887">
        <v>190914</v>
      </c>
    </row>
    <row r="1888" spans="1:4">
      <c r="A1888" t="s">
        <v>2147</v>
      </c>
      <c r="B1888" s="15">
        <v>42850.173657407402</v>
      </c>
      <c r="C1888">
        <v>333308</v>
      </c>
      <c r="D1888">
        <v>253733</v>
      </c>
    </row>
    <row r="1889" spans="1:4">
      <c r="A1889" t="s">
        <v>2133</v>
      </c>
      <c r="B1889" s="15">
        <v>42850.173657407402</v>
      </c>
      <c r="C1889">
        <v>387766</v>
      </c>
      <c r="D1889">
        <v>160742</v>
      </c>
    </row>
    <row r="1890" spans="1:4">
      <c r="A1890" t="s">
        <v>2594</v>
      </c>
      <c r="B1890" s="15">
        <v>42850.173657407402</v>
      </c>
      <c r="C1890">
        <v>138121</v>
      </c>
      <c r="D1890">
        <v>156484</v>
      </c>
    </row>
    <row r="1891" spans="1:4">
      <c r="A1891" t="s">
        <v>2787</v>
      </c>
      <c r="B1891" s="15">
        <v>42850.173657407402</v>
      </c>
      <c r="C1891">
        <v>51713</v>
      </c>
      <c r="D1891">
        <v>149786</v>
      </c>
    </row>
    <row r="1892" spans="1:4">
      <c r="A1892" t="s">
        <v>1482</v>
      </c>
      <c r="B1892" s="15">
        <v>42850.173657407402</v>
      </c>
      <c r="C1892">
        <v>186680</v>
      </c>
      <c r="D1892">
        <v>140746</v>
      </c>
    </row>
    <row r="1893" spans="1:4">
      <c r="A1893" t="s">
        <v>2395</v>
      </c>
      <c r="B1893" s="15">
        <v>42850.173657407402</v>
      </c>
      <c r="C1893">
        <v>183096</v>
      </c>
      <c r="D1893">
        <v>51768</v>
      </c>
    </row>
    <row r="1894" spans="1:4">
      <c r="A1894" t="s">
        <v>2031</v>
      </c>
      <c r="B1894" s="15">
        <v>42850.173657407402</v>
      </c>
      <c r="C1894">
        <v>62230</v>
      </c>
      <c r="D1894">
        <v>6178</v>
      </c>
    </row>
    <row r="1895" spans="1:4">
      <c r="A1895" t="s">
        <v>2393</v>
      </c>
      <c r="B1895" s="15">
        <v>42850.173657407402</v>
      </c>
      <c r="C1895">
        <v>230409</v>
      </c>
      <c r="D1895">
        <v>89307</v>
      </c>
    </row>
    <row r="1896" spans="1:4">
      <c r="A1896" t="s">
        <v>1451</v>
      </c>
      <c r="B1896" s="15">
        <v>42850.173657407402</v>
      </c>
      <c r="C1896">
        <v>51743</v>
      </c>
      <c r="D1896">
        <v>69203</v>
      </c>
    </row>
    <row r="1897" spans="1:4">
      <c r="A1897" t="s">
        <v>1566</v>
      </c>
      <c r="B1897" s="15">
        <v>42850.173657407402</v>
      </c>
      <c r="C1897">
        <v>33718</v>
      </c>
      <c r="D1897">
        <v>50688</v>
      </c>
    </row>
    <row r="1898" spans="1:4">
      <c r="A1898" t="s">
        <v>1452</v>
      </c>
      <c r="B1898" s="15">
        <v>42850.173657407402</v>
      </c>
      <c r="C1898">
        <v>53974</v>
      </c>
      <c r="D1898">
        <v>12999</v>
      </c>
    </row>
    <row r="1899" spans="1:4">
      <c r="A1899" t="s">
        <v>2375</v>
      </c>
      <c r="B1899" s="15">
        <v>42850.173657407402</v>
      </c>
      <c r="C1899">
        <v>23766</v>
      </c>
      <c r="D1899">
        <v>31687</v>
      </c>
    </row>
    <row r="1900" spans="1:4">
      <c r="A1900" t="s">
        <v>1696</v>
      </c>
      <c r="B1900" s="15">
        <v>42850.173657407402</v>
      </c>
      <c r="C1900">
        <v>17917</v>
      </c>
      <c r="D1900">
        <v>8325</v>
      </c>
    </row>
    <row r="1901" spans="1:4">
      <c r="A1901" t="s">
        <v>1519</v>
      </c>
      <c r="B1901" s="15">
        <v>42850.173657407402</v>
      </c>
      <c r="C1901">
        <v>6200</v>
      </c>
      <c r="D1901">
        <v>3347</v>
      </c>
    </row>
    <row r="1902" spans="1:4">
      <c r="A1902" t="s">
        <v>1698</v>
      </c>
      <c r="B1902" s="15">
        <v>42850.173657407402</v>
      </c>
      <c r="C1902">
        <v>78576</v>
      </c>
      <c r="D1902">
        <v>52225</v>
      </c>
    </row>
    <row r="1903" spans="1:4">
      <c r="A1903" t="s">
        <v>2792</v>
      </c>
      <c r="B1903" s="15">
        <v>42850.173657407402</v>
      </c>
      <c r="C1903">
        <v>19696</v>
      </c>
      <c r="D1903">
        <v>5773</v>
      </c>
    </row>
    <row r="1904" spans="1:4">
      <c r="A1904" t="s">
        <v>1700</v>
      </c>
      <c r="B1904" s="15">
        <v>42850.173657407402</v>
      </c>
      <c r="C1904">
        <v>22347</v>
      </c>
      <c r="D1904">
        <v>13970</v>
      </c>
    </row>
    <row r="1905" spans="1:4">
      <c r="A1905" t="s">
        <v>2144</v>
      </c>
      <c r="B1905" s="15">
        <v>42850.173657407402</v>
      </c>
      <c r="C1905">
        <v>39597</v>
      </c>
      <c r="D1905">
        <v>26881</v>
      </c>
    </row>
    <row r="1906" spans="1:4">
      <c r="A1906" t="s">
        <v>1990</v>
      </c>
      <c r="B1906" s="15">
        <v>42850.173657407402</v>
      </c>
      <c r="C1906">
        <v>36611</v>
      </c>
      <c r="D1906">
        <v>8731</v>
      </c>
    </row>
    <row r="1907" spans="1:4">
      <c r="A1907" t="s">
        <v>5708</v>
      </c>
      <c r="B1907" s="15">
        <v>42850.173657407402</v>
      </c>
      <c r="C1907">
        <v>76919</v>
      </c>
      <c r="D1907">
        <v>60520</v>
      </c>
    </row>
    <row r="1908" spans="1:4">
      <c r="A1908" t="s">
        <v>2645</v>
      </c>
      <c r="B1908" s="15">
        <v>42850.173657407402</v>
      </c>
      <c r="C1908">
        <v>39966</v>
      </c>
      <c r="D1908">
        <v>40467</v>
      </c>
    </row>
    <row r="1909" spans="1:4">
      <c r="A1909" t="s">
        <v>2697</v>
      </c>
      <c r="B1909" s="15">
        <v>42850.173657407402</v>
      </c>
      <c r="C1909">
        <v>125304</v>
      </c>
      <c r="D1909">
        <v>24170</v>
      </c>
    </row>
    <row r="1910" spans="1:4">
      <c r="A1910" t="s">
        <v>2699</v>
      </c>
      <c r="B1910" s="15">
        <v>42850.173657407402</v>
      </c>
      <c r="C1910">
        <v>76276</v>
      </c>
      <c r="D1910">
        <v>37993</v>
      </c>
    </row>
    <row r="1911" spans="1:4">
      <c r="A1911" t="s">
        <v>2592</v>
      </c>
      <c r="B1911" s="15">
        <v>42850.173657407402</v>
      </c>
      <c r="C1911">
        <v>60982</v>
      </c>
      <c r="D1911">
        <v>79991</v>
      </c>
    </row>
    <row r="1912" spans="1:4">
      <c r="A1912" t="s">
        <v>4940</v>
      </c>
      <c r="B1912" s="15">
        <v>42850.173657407402</v>
      </c>
      <c r="C1912">
        <v>354302</v>
      </c>
      <c r="D1912">
        <v>158678</v>
      </c>
    </row>
    <row r="1913" spans="1:4">
      <c r="A1913" t="s">
        <v>185</v>
      </c>
      <c r="B1913" s="15">
        <v>42850.173657407402</v>
      </c>
      <c r="C1913">
        <v>119305</v>
      </c>
      <c r="D1913">
        <v>136858</v>
      </c>
    </row>
    <row r="1914" spans="1:4">
      <c r="A1914" t="s">
        <v>186</v>
      </c>
      <c r="B1914" s="15">
        <v>42850.173657407402</v>
      </c>
      <c r="C1914">
        <v>52535</v>
      </c>
      <c r="D1914">
        <v>67106</v>
      </c>
    </row>
    <row r="1915" spans="1:4">
      <c r="A1915" t="s">
        <v>491</v>
      </c>
      <c r="B1915" s="15">
        <v>42850.173657407402</v>
      </c>
      <c r="C1915">
        <v>244300</v>
      </c>
      <c r="D1915">
        <v>132433</v>
      </c>
    </row>
    <row r="1916" spans="1:4">
      <c r="A1916" t="s">
        <v>1173</v>
      </c>
      <c r="B1916" s="15">
        <v>42850.173657407402</v>
      </c>
      <c r="C1916">
        <v>237673</v>
      </c>
      <c r="D1916">
        <v>43069</v>
      </c>
    </row>
    <row r="1917" spans="1:4">
      <c r="A1917" t="s">
        <v>1152</v>
      </c>
      <c r="B1917" s="15">
        <v>42850.173657407402</v>
      </c>
      <c r="C1917">
        <v>215286</v>
      </c>
      <c r="D1917">
        <v>124986</v>
      </c>
    </row>
    <row r="1918" spans="1:4">
      <c r="A1918" t="s">
        <v>1818</v>
      </c>
      <c r="B1918" s="15">
        <v>42850.173657407402</v>
      </c>
      <c r="C1918">
        <v>120971</v>
      </c>
      <c r="D1918">
        <v>52638</v>
      </c>
    </row>
    <row r="1919" spans="1:4">
      <c r="A1919" t="s">
        <v>2453</v>
      </c>
      <c r="B1919" s="15">
        <v>42850.173657407402</v>
      </c>
      <c r="C1919">
        <v>68326</v>
      </c>
      <c r="D1919">
        <v>169310</v>
      </c>
    </row>
    <row r="1920" spans="1:4">
      <c r="A1920" t="s">
        <v>2629</v>
      </c>
      <c r="B1920" s="15">
        <v>42850.173657407402</v>
      </c>
      <c r="C1920">
        <v>209093</v>
      </c>
      <c r="D1920">
        <v>75439</v>
      </c>
    </row>
    <row r="1921" spans="1:4">
      <c r="A1921" t="s">
        <v>1967</v>
      </c>
      <c r="B1921" s="15">
        <v>42850.173657407402</v>
      </c>
      <c r="C1921">
        <v>252784</v>
      </c>
      <c r="D1921">
        <v>203735</v>
      </c>
    </row>
    <row r="1922" spans="1:4">
      <c r="A1922" t="s">
        <v>356</v>
      </c>
      <c r="B1922" s="15">
        <v>42850.173657407402</v>
      </c>
      <c r="C1922">
        <v>495776</v>
      </c>
      <c r="D1922">
        <v>308677</v>
      </c>
    </row>
    <row r="1923" spans="1:4">
      <c r="A1923" t="s">
        <v>364</v>
      </c>
      <c r="B1923" s="15">
        <v>42850.173657407402</v>
      </c>
      <c r="C1923">
        <v>409943</v>
      </c>
      <c r="D1923">
        <v>384600</v>
      </c>
    </row>
    <row r="1924" spans="1:4">
      <c r="A1924" t="s">
        <v>493</v>
      </c>
      <c r="B1924" s="15">
        <v>42850.173657407402</v>
      </c>
      <c r="C1924">
        <v>200790</v>
      </c>
      <c r="D1924">
        <v>133682</v>
      </c>
    </row>
    <row r="1925" spans="1:4">
      <c r="A1925" t="s">
        <v>614</v>
      </c>
      <c r="B1925" s="15">
        <v>42850.173657407402</v>
      </c>
      <c r="C1925">
        <v>283587</v>
      </c>
      <c r="D1925">
        <v>110961</v>
      </c>
    </row>
    <row r="1926" spans="1:4">
      <c r="A1926" t="s">
        <v>305</v>
      </c>
      <c r="B1926" s="15">
        <v>42850.173657407402</v>
      </c>
      <c r="C1926">
        <v>448043</v>
      </c>
      <c r="D1926">
        <v>163131</v>
      </c>
    </row>
    <row r="1927" spans="1:4">
      <c r="A1927" t="s">
        <v>732</v>
      </c>
      <c r="B1927" s="15">
        <v>42850.173657407402</v>
      </c>
      <c r="C1927">
        <v>331294</v>
      </c>
      <c r="D1927">
        <v>400996</v>
      </c>
    </row>
    <row r="1928" spans="1:4">
      <c r="A1928" t="s">
        <v>892</v>
      </c>
      <c r="B1928" s="15">
        <v>42850.173657407402</v>
      </c>
      <c r="C1928">
        <v>307043</v>
      </c>
      <c r="D1928">
        <v>121941</v>
      </c>
    </row>
    <row r="1929" spans="1:4">
      <c r="A1929" t="s">
        <v>838</v>
      </c>
      <c r="B1929" s="15">
        <v>42850.173657407402</v>
      </c>
      <c r="C1929">
        <v>161527</v>
      </c>
      <c r="D1929">
        <v>129408</v>
      </c>
    </row>
    <row r="1930" spans="1:4">
      <c r="A1930" t="s">
        <v>1182</v>
      </c>
      <c r="B1930" s="15">
        <v>42850.173657407402</v>
      </c>
      <c r="C1930">
        <v>139118</v>
      </c>
      <c r="D1930">
        <v>105153</v>
      </c>
    </row>
    <row r="1931" spans="1:4">
      <c r="A1931" t="s">
        <v>1520</v>
      </c>
      <c r="B1931" s="15">
        <v>42850.173657407402</v>
      </c>
      <c r="C1931">
        <v>546471</v>
      </c>
      <c r="D1931">
        <v>118140</v>
      </c>
    </row>
    <row r="1932" spans="1:4">
      <c r="A1932" t="s">
        <v>2717</v>
      </c>
      <c r="B1932" s="15">
        <v>42850.173657407402</v>
      </c>
      <c r="C1932">
        <v>125841</v>
      </c>
      <c r="D1932">
        <v>190925</v>
      </c>
    </row>
    <row r="1933" spans="1:4">
      <c r="A1933" t="s">
        <v>2507</v>
      </c>
      <c r="B1933" s="15">
        <v>42850.173657407402</v>
      </c>
      <c r="C1933">
        <v>363827</v>
      </c>
      <c r="D1933">
        <v>147501</v>
      </c>
    </row>
    <row r="1934" spans="1:4">
      <c r="A1934" t="s">
        <v>2677</v>
      </c>
      <c r="B1934" s="15">
        <v>42850.173657407402</v>
      </c>
      <c r="C1934">
        <v>299153</v>
      </c>
      <c r="D1934">
        <v>176215</v>
      </c>
    </row>
    <row r="1935" spans="1:4">
      <c r="A1935" t="s">
        <v>48</v>
      </c>
      <c r="B1935" s="15">
        <v>42850.173657407402</v>
      </c>
      <c r="C1935">
        <v>499452</v>
      </c>
      <c r="D1935">
        <v>409869</v>
      </c>
    </row>
    <row r="1936" spans="1:4">
      <c r="A1936" t="s">
        <v>89</v>
      </c>
      <c r="B1936" s="15">
        <v>42850.173657407402</v>
      </c>
      <c r="C1936">
        <v>285175</v>
      </c>
      <c r="D1936">
        <v>790355</v>
      </c>
    </row>
    <row r="1937" spans="1:4">
      <c r="A1937" t="s">
        <v>69</v>
      </c>
      <c r="B1937" s="15">
        <v>42850.173657407402</v>
      </c>
      <c r="C1937">
        <v>332270</v>
      </c>
      <c r="D1937">
        <v>194470</v>
      </c>
    </row>
    <row r="1938" spans="1:4">
      <c r="A1938" t="s">
        <v>70</v>
      </c>
      <c r="B1938" s="15">
        <v>42850.173657407402</v>
      </c>
      <c r="C1938">
        <v>1046980</v>
      </c>
      <c r="D1938">
        <v>256968</v>
      </c>
    </row>
    <row r="1939" spans="1:4">
      <c r="A1939" t="s">
        <v>697</v>
      </c>
      <c r="B1939" s="15">
        <v>42850.173657407402</v>
      </c>
      <c r="C1939">
        <v>424611</v>
      </c>
      <c r="D1939">
        <v>958317</v>
      </c>
    </row>
    <row r="1940" spans="1:4">
      <c r="A1940" t="s">
        <v>628</v>
      </c>
      <c r="B1940" s="15">
        <v>42850.173657407402</v>
      </c>
      <c r="C1940">
        <v>154609</v>
      </c>
      <c r="D1940">
        <v>128948</v>
      </c>
    </row>
    <row r="1941" spans="1:4">
      <c r="A1941" t="s">
        <v>698</v>
      </c>
      <c r="B1941" s="15">
        <v>42850.173657407402</v>
      </c>
      <c r="C1941">
        <v>409754</v>
      </c>
      <c r="D1941">
        <v>77456</v>
      </c>
    </row>
    <row r="1942" spans="1:4">
      <c r="A1942" t="s">
        <v>1885</v>
      </c>
      <c r="B1942" s="15">
        <v>42850.173657407402</v>
      </c>
      <c r="C1942">
        <v>303959</v>
      </c>
      <c r="D1942">
        <v>149921</v>
      </c>
    </row>
    <row r="1943" spans="1:4">
      <c r="A1943" t="s">
        <v>1929</v>
      </c>
      <c r="B1943" s="15">
        <v>42850.173657407402</v>
      </c>
      <c r="C1943">
        <v>517645</v>
      </c>
      <c r="D1943">
        <v>104686</v>
      </c>
    </row>
    <row r="1944" spans="1:4">
      <c r="A1944" t="s">
        <v>2515</v>
      </c>
      <c r="B1944" s="15">
        <v>42850.173657407402</v>
      </c>
      <c r="C1944">
        <v>109362</v>
      </c>
      <c r="D1944">
        <v>439664</v>
      </c>
    </row>
    <row r="1945" spans="1:4">
      <c r="A1945" t="s">
        <v>5691</v>
      </c>
      <c r="B1945" s="15">
        <v>42850.173657407402</v>
      </c>
      <c r="C1945">
        <v>500995</v>
      </c>
      <c r="D1945">
        <v>105719</v>
      </c>
    </row>
    <row r="1946" spans="1:4">
      <c r="A1946" t="s">
        <v>2269</v>
      </c>
      <c r="B1946" s="15">
        <v>42850.173657407402</v>
      </c>
      <c r="C1946">
        <v>218914</v>
      </c>
      <c r="D1946">
        <v>37243</v>
      </c>
    </row>
    <row r="1947" spans="1:4">
      <c r="A1947" t="s">
        <v>2518</v>
      </c>
      <c r="B1947" s="15">
        <v>42850.173657407402</v>
      </c>
      <c r="C1947">
        <v>103362</v>
      </c>
      <c r="D1947">
        <v>60372</v>
      </c>
    </row>
    <row r="1948" spans="1:4">
      <c r="A1948" t="s">
        <v>2525</v>
      </c>
      <c r="B1948" s="15">
        <v>42850.173657407402</v>
      </c>
      <c r="C1948">
        <v>95847</v>
      </c>
      <c r="D1948">
        <v>304811</v>
      </c>
    </row>
    <row r="1949" spans="1:4">
      <c r="A1949" t="s">
        <v>75</v>
      </c>
      <c r="B1949" s="15">
        <v>42850.173657407402</v>
      </c>
      <c r="C1949">
        <v>392615</v>
      </c>
      <c r="D1949">
        <v>264061</v>
      </c>
    </row>
    <row r="1950" spans="1:4">
      <c r="A1950" t="s">
        <v>2178</v>
      </c>
      <c r="B1950" s="15">
        <v>42850.173657407402</v>
      </c>
      <c r="C1950">
        <v>422581</v>
      </c>
      <c r="D1950">
        <v>344170</v>
      </c>
    </row>
    <row r="1951" spans="1:4">
      <c r="A1951" t="s">
        <v>2718</v>
      </c>
      <c r="B1951" s="15">
        <v>42850.173657407402</v>
      </c>
      <c r="C1951">
        <v>372574</v>
      </c>
      <c r="D1951">
        <v>216777</v>
      </c>
    </row>
    <row r="1952" spans="1:4">
      <c r="A1952" t="s">
        <v>5797</v>
      </c>
      <c r="B1952" s="15">
        <v>42850.173657407402</v>
      </c>
      <c r="C1952">
        <v>8550</v>
      </c>
      <c r="D1952">
        <v>0</v>
      </c>
    </row>
    <row r="1953" spans="1:4">
      <c r="A1953" t="s">
        <v>5311</v>
      </c>
      <c r="B1953" s="15">
        <v>42850.173657407402</v>
      </c>
      <c r="C1953">
        <v>5783</v>
      </c>
      <c r="D1953">
        <v>0</v>
      </c>
    </row>
    <row r="1954" spans="1:4">
      <c r="A1954" t="s">
        <v>5312</v>
      </c>
      <c r="B1954" s="15">
        <v>42850.173657407402</v>
      </c>
      <c r="C1954">
        <v>50394</v>
      </c>
      <c r="D1954">
        <v>0</v>
      </c>
    </row>
    <row r="1955" spans="1:4">
      <c r="A1955" t="s">
        <v>1177</v>
      </c>
      <c r="B1955" s="15">
        <v>42850.173657407402</v>
      </c>
      <c r="C1955">
        <v>238635</v>
      </c>
      <c r="D1955">
        <v>0</v>
      </c>
    </row>
    <row r="1956" spans="1:4">
      <c r="A1956" t="s">
        <v>2619</v>
      </c>
      <c r="B1956" s="15">
        <v>42850.173657407402</v>
      </c>
      <c r="C1956">
        <v>259905</v>
      </c>
      <c r="D1956">
        <v>0</v>
      </c>
    </row>
    <row r="1957" spans="1:4">
      <c r="A1957" t="s">
        <v>1176</v>
      </c>
      <c r="B1957" s="15">
        <v>42850.173657407402</v>
      </c>
      <c r="C1957">
        <v>105308</v>
      </c>
      <c r="D1957">
        <v>0</v>
      </c>
    </row>
    <row r="1958" spans="1:4">
      <c r="A1958" t="s">
        <v>2112</v>
      </c>
      <c r="B1958" s="15">
        <v>42850.173657407402</v>
      </c>
      <c r="C1958">
        <v>147497</v>
      </c>
      <c r="D1958">
        <v>0</v>
      </c>
    </row>
    <row r="1959" spans="1:4">
      <c r="A1959" t="s">
        <v>1453</v>
      </c>
      <c r="B1959" s="15">
        <v>42850.173657407402</v>
      </c>
      <c r="C1959">
        <v>190795</v>
      </c>
      <c r="D1959">
        <v>0</v>
      </c>
    </row>
    <row r="1960" spans="1:4">
      <c r="A1960" t="s">
        <v>1975</v>
      </c>
      <c r="B1960" s="15">
        <v>42850.173657407402</v>
      </c>
      <c r="C1960">
        <v>46709</v>
      </c>
      <c r="D1960">
        <v>0</v>
      </c>
    </row>
    <row r="1961" spans="1:4">
      <c r="A1961" t="s">
        <v>5354</v>
      </c>
      <c r="B1961" s="15">
        <v>42850.173657407402</v>
      </c>
      <c r="C1961">
        <v>96089</v>
      </c>
      <c r="D1961">
        <v>0</v>
      </c>
    </row>
    <row r="1962" spans="1:4">
      <c r="A1962" t="s">
        <v>3045</v>
      </c>
      <c r="B1962" s="15">
        <v>42850.173657407402</v>
      </c>
      <c r="C1962">
        <v>157206</v>
      </c>
      <c r="D1962">
        <v>0</v>
      </c>
    </row>
    <row r="1963" spans="1:4">
      <c r="A1963" t="s">
        <v>2976</v>
      </c>
      <c r="B1963" s="15">
        <v>42850.173657407402</v>
      </c>
      <c r="C1963">
        <v>14014</v>
      </c>
      <c r="D1963">
        <v>0</v>
      </c>
    </row>
    <row r="1964" spans="1:4">
      <c r="A1964" t="s">
        <v>2652</v>
      </c>
      <c r="B1964" s="15">
        <v>42850.173657407402</v>
      </c>
      <c r="C1964">
        <v>115523</v>
      </c>
      <c r="D1964">
        <v>0</v>
      </c>
    </row>
    <row r="1965" spans="1:4">
      <c r="A1965" t="s">
        <v>2643</v>
      </c>
      <c r="B1965" s="15">
        <v>42850.173657407402</v>
      </c>
      <c r="C1965">
        <v>169170</v>
      </c>
      <c r="D1965">
        <v>0</v>
      </c>
    </row>
    <row r="1966" spans="1:4">
      <c r="A1966" t="s">
        <v>2996</v>
      </c>
      <c r="B1966" s="15">
        <v>42850.173657407402</v>
      </c>
      <c r="C1966">
        <v>41135</v>
      </c>
      <c r="D1966">
        <v>0</v>
      </c>
    </row>
    <row r="1967" spans="1:4">
      <c r="A1967" t="s">
        <v>3995</v>
      </c>
      <c r="B1967" s="15">
        <v>42850.173657407402</v>
      </c>
      <c r="C1967">
        <v>67885</v>
      </c>
      <c r="D1967">
        <v>0</v>
      </c>
    </row>
    <row r="1968" spans="1:4">
      <c r="A1968" t="s">
        <v>4737</v>
      </c>
      <c r="B1968" s="15">
        <v>42850.173657407402</v>
      </c>
      <c r="C1968">
        <v>91476</v>
      </c>
      <c r="D1968">
        <v>0</v>
      </c>
    </row>
    <row r="1969" spans="1:4">
      <c r="A1969" t="s">
        <v>4554</v>
      </c>
      <c r="B1969" s="15">
        <v>42850.173657407402</v>
      </c>
      <c r="C1969">
        <v>22367</v>
      </c>
      <c r="D1969">
        <v>13110</v>
      </c>
    </row>
    <row r="1970" spans="1:4">
      <c r="A1970" t="s">
        <v>2902</v>
      </c>
      <c r="B1970" s="15">
        <v>42850.173657407402</v>
      </c>
      <c r="C1970">
        <v>68471</v>
      </c>
      <c r="D1970">
        <v>18172</v>
      </c>
    </row>
    <row r="1971" spans="1:4">
      <c r="A1971" t="s">
        <v>4998</v>
      </c>
      <c r="B1971" s="15">
        <v>42850.173657407402</v>
      </c>
      <c r="C1971">
        <v>6666</v>
      </c>
      <c r="D1971">
        <v>15315</v>
      </c>
    </row>
    <row r="1972" spans="1:4">
      <c r="A1972" t="s">
        <v>1953</v>
      </c>
      <c r="B1972" s="15">
        <v>42850.173657407402</v>
      </c>
      <c r="C1972">
        <v>4015</v>
      </c>
      <c r="D1972">
        <v>32205</v>
      </c>
    </row>
    <row r="1973" spans="1:4">
      <c r="A1973" t="s">
        <v>1950</v>
      </c>
      <c r="B1973" s="15">
        <v>42850.173657407402</v>
      </c>
      <c r="C1973">
        <v>101</v>
      </c>
      <c r="D1973">
        <v>8387</v>
      </c>
    </row>
    <row r="1974" spans="1:4">
      <c r="A1974" t="s">
        <v>5313</v>
      </c>
      <c r="B1974" s="15">
        <v>42850.173657407402</v>
      </c>
      <c r="C1974">
        <v>57515</v>
      </c>
      <c r="D1974">
        <v>9685</v>
      </c>
    </row>
    <row r="1975" spans="1:4">
      <c r="A1975" t="s">
        <v>3508</v>
      </c>
      <c r="B1975" s="15">
        <v>42850.173657407402</v>
      </c>
      <c r="C1975">
        <v>31524</v>
      </c>
      <c r="D1975">
        <v>0</v>
      </c>
    </row>
    <row r="1976" spans="1:4">
      <c r="A1976" t="s">
        <v>4671</v>
      </c>
      <c r="B1976" s="15">
        <v>42850.173657407402</v>
      </c>
      <c r="C1976">
        <v>57990</v>
      </c>
      <c r="D1976">
        <v>0</v>
      </c>
    </row>
    <row r="1977" spans="1:4">
      <c r="A1977" t="s">
        <v>4900</v>
      </c>
      <c r="B1977" s="15">
        <v>42850.173657407402</v>
      </c>
      <c r="C1977">
        <v>83845</v>
      </c>
      <c r="D1977">
        <v>0</v>
      </c>
    </row>
    <row r="1978" spans="1:4">
      <c r="A1978" t="s">
        <v>3324</v>
      </c>
      <c r="B1978" s="15">
        <v>42850.173657407402</v>
      </c>
      <c r="C1978">
        <v>152038</v>
      </c>
      <c r="D1978">
        <v>0</v>
      </c>
    </row>
    <row r="1979" spans="1:4">
      <c r="A1979" t="s">
        <v>5314</v>
      </c>
      <c r="B1979" s="15">
        <v>42850.173657407402</v>
      </c>
      <c r="C1979">
        <v>206310</v>
      </c>
      <c r="D1979">
        <v>0</v>
      </c>
    </row>
    <row r="1980" spans="1:4">
      <c r="A1980" t="s">
        <v>3563</v>
      </c>
      <c r="B1980" s="15">
        <v>42850.173657407402</v>
      </c>
      <c r="C1980">
        <v>224043</v>
      </c>
      <c r="D1980">
        <v>0</v>
      </c>
    </row>
    <row r="1981" spans="1:4">
      <c r="A1981" t="s">
        <v>6756</v>
      </c>
      <c r="B1981" s="15">
        <v>42850.173657407402</v>
      </c>
      <c r="C1981">
        <v>3038</v>
      </c>
      <c r="D1981">
        <v>0</v>
      </c>
    </row>
    <row r="1982" spans="1:4">
      <c r="A1982" t="s">
        <v>5874</v>
      </c>
      <c r="B1982" s="15">
        <v>42850.173657407402</v>
      </c>
      <c r="C1982">
        <v>392974</v>
      </c>
      <c r="D1982">
        <v>0</v>
      </c>
    </row>
    <row r="1983" spans="1:4">
      <c r="A1983" t="s">
        <v>3512</v>
      </c>
      <c r="B1983" s="15">
        <v>42850.173657407402</v>
      </c>
      <c r="C1983">
        <v>69344</v>
      </c>
      <c r="D1983">
        <v>76013</v>
      </c>
    </row>
    <row r="1984" spans="1:4">
      <c r="A1984" t="s">
        <v>3583</v>
      </c>
      <c r="B1984" s="15">
        <v>42850.173657407402</v>
      </c>
      <c r="C1984">
        <v>67678</v>
      </c>
      <c r="D1984">
        <v>19744</v>
      </c>
    </row>
    <row r="1985" spans="1:4">
      <c r="A1985" t="s">
        <v>4277</v>
      </c>
      <c r="B1985" s="15">
        <v>42850.173657407402</v>
      </c>
      <c r="C1985">
        <v>103966</v>
      </c>
      <c r="D1985">
        <v>111431</v>
      </c>
    </row>
    <row r="1986" spans="1:4">
      <c r="A1986" t="s">
        <v>4167</v>
      </c>
      <c r="B1986" s="15">
        <v>42850.173657407402</v>
      </c>
      <c r="C1986">
        <v>133531</v>
      </c>
      <c r="D1986">
        <v>45186</v>
      </c>
    </row>
    <row r="1987" spans="1:4">
      <c r="A1987" t="s">
        <v>4477</v>
      </c>
      <c r="B1987" s="15">
        <v>42850.173657407402</v>
      </c>
      <c r="C1987">
        <v>64245</v>
      </c>
      <c r="D1987">
        <v>42009</v>
      </c>
    </row>
    <row r="1988" spans="1:4">
      <c r="A1988" t="s">
        <v>6631</v>
      </c>
      <c r="B1988" s="15">
        <v>42850.173657407402</v>
      </c>
      <c r="C1988">
        <v>8932</v>
      </c>
      <c r="D1988">
        <v>3628</v>
      </c>
    </row>
    <row r="1989" spans="1:4">
      <c r="A1989" t="s">
        <v>5517</v>
      </c>
      <c r="B1989" s="15">
        <v>42850.173657407402</v>
      </c>
      <c r="C1989">
        <v>23742</v>
      </c>
      <c r="D1989">
        <v>16024</v>
      </c>
    </row>
    <row r="1990" spans="1:4">
      <c r="A1990" t="s">
        <v>5518</v>
      </c>
      <c r="B1990" s="15">
        <v>42850.173657407402</v>
      </c>
      <c r="C1990">
        <v>34687</v>
      </c>
      <c r="D1990">
        <v>13244</v>
      </c>
    </row>
    <row r="1991" spans="1:4">
      <c r="A1991" t="s">
        <v>5875</v>
      </c>
      <c r="B1991" s="15">
        <v>42850.173657407402</v>
      </c>
      <c r="C1991">
        <v>3598</v>
      </c>
      <c r="D1991">
        <v>11606</v>
      </c>
    </row>
    <row r="1992" spans="1:4">
      <c r="A1992" t="s">
        <v>2936</v>
      </c>
      <c r="B1992" s="15">
        <v>42850.173657407402</v>
      </c>
      <c r="C1992">
        <v>127839</v>
      </c>
      <c r="D1992">
        <v>133660</v>
      </c>
    </row>
    <row r="1993" spans="1:4">
      <c r="A1993" t="s">
        <v>3128</v>
      </c>
      <c r="B1993" s="15">
        <v>42850.173657407402</v>
      </c>
      <c r="C1993">
        <v>110017</v>
      </c>
      <c r="D1993">
        <v>60063</v>
      </c>
    </row>
    <row r="1994" spans="1:4">
      <c r="A1994" t="s">
        <v>3121</v>
      </c>
      <c r="B1994" s="15">
        <v>42850.173657407402</v>
      </c>
      <c r="C1994">
        <v>74855</v>
      </c>
      <c r="D1994">
        <v>64541</v>
      </c>
    </row>
    <row r="1995" spans="1:4">
      <c r="A1995" t="s">
        <v>3163</v>
      </c>
      <c r="B1995" s="15">
        <v>42850.173657407402</v>
      </c>
      <c r="C1995">
        <v>65083</v>
      </c>
      <c r="D1995">
        <v>48914</v>
      </c>
    </row>
    <row r="1996" spans="1:4">
      <c r="A1996" t="s">
        <v>3228</v>
      </c>
      <c r="B1996" s="15">
        <v>42850.173657407402</v>
      </c>
      <c r="C1996">
        <v>243635</v>
      </c>
      <c r="D1996">
        <v>148132</v>
      </c>
    </row>
    <row r="1997" spans="1:4">
      <c r="A1997" t="s">
        <v>4095</v>
      </c>
      <c r="B1997" s="15">
        <v>42850.173657407402</v>
      </c>
      <c r="C1997">
        <v>93741</v>
      </c>
      <c r="D1997">
        <v>117188</v>
      </c>
    </row>
    <row r="1998" spans="1:4">
      <c r="A1998" t="s">
        <v>5687</v>
      </c>
      <c r="B1998" s="15">
        <v>42850.173657407402</v>
      </c>
      <c r="C1998">
        <v>14559</v>
      </c>
      <c r="D1998">
        <v>6746</v>
      </c>
    </row>
    <row r="1999" spans="1:4">
      <c r="A1999" t="s">
        <v>5821</v>
      </c>
      <c r="B1999" s="15">
        <v>42850.173657407402</v>
      </c>
      <c r="C1999">
        <v>6914</v>
      </c>
      <c r="D1999">
        <v>2049</v>
      </c>
    </row>
    <row r="2000" spans="1:4">
      <c r="A2000" t="s">
        <v>2932</v>
      </c>
      <c r="B2000" s="15">
        <v>42850.173657407402</v>
      </c>
      <c r="C2000">
        <v>33316</v>
      </c>
      <c r="D2000">
        <v>91933</v>
      </c>
    </row>
    <row r="2001" spans="1:4">
      <c r="A2001" t="s">
        <v>3057</v>
      </c>
      <c r="B2001" s="15">
        <v>42850.173657407402</v>
      </c>
      <c r="C2001">
        <v>122691</v>
      </c>
      <c r="D2001">
        <v>81729</v>
      </c>
    </row>
    <row r="2002" spans="1:4">
      <c r="A2002" t="s">
        <v>3600</v>
      </c>
      <c r="B2002" s="15">
        <v>42850.173657407402</v>
      </c>
      <c r="C2002">
        <v>170696</v>
      </c>
      <c r="D2002">
        <v>122248</v>
      </c>
    </row>
    <row r="2003" spans="1:4">
      <c r="A2003" t="s">
        <v>3684</v>
      </c>
      <c r="B2003" s="15">
        <v>42850.173657407402</v>
      </c>
      <c r="C2003">
        <v>51517</v>
      </c>
      <c r="D2003">
        <v>54147</v>
      </c>
    </row>
    <row r="2004" spans="1:4">
      <c r="A2004" t="s">
        <v>5343</v>
      </c>
      <c r="B2004" s="15">
        <v>42850.173657407402</v>
      </c>
      <c r="C2004">
        <v>2937</v>
      </c>
      <c r="D2004">
        <v>27433</v>
      </c>
    </row>
    <row r="2005" spans="1:4">
      <c r="A2005" t="s">
        <v>5436</v>
      </c>
      <c r="B2005" s="15">
        <v>42850.173657407402</v>
      </c>
      <c r="C2005">
        <v>62909</v>
      </c>
      <c r="D2005">
        <v>18975</v>
      </c>
    </row>
    <row r="2006" spans="1:4">
      <c r="A2006" t="s">
        <v>5767</v>
      </c>
      <c r="B2006" s="15">
        <v>42850.173657407402</v>
      </c>
      <c r="C2006">
        <v>9194</v>
      </c>
      <c r="D2006">
        <v>5708</v>
      </c>
    </row>
    <row r="2007" spans="1:4">
      <c r="A2007" t="s">
        <v>5709</v>
      </c>
      <c r="B2007" s="15">
        <v>42850.173657407402</v>
      </c>
      <c r="C2007">
        <v>15481</v>
      </c>
      <c r="D2007">
        <v>3763</v>
      </c>
    </row>
    <row r="2008" spans="1:4">
      <c r="A2008" t="s">
        <v>3012</v>
      </c>
      <c r="B2008" s="15">
        <v>42850.173657407402</v>
      </c>
      <c r="C2008">
        <v>223970</v>
      </c>
      <c r="D2008">
        <v>122486</v>
      </c>
    </row>
    <row r="2009" spans="1:4">
      <c r="A2009" t="s">
        <v>3060</v>
      </c>
      <c r="B2009" s="15">
        <v>42850.173657407402</v>
      </c>
      <c r="C2009">
        <v>200500</v>
      </c>
      <c r="D2009">
        <v>137900</v>
      </c>
    </row>
    <row r="2010" spans="1:4">
      <c r="A2010" t="s">
        <v>3447</v>
      </c>
      <c r="B2010" s="15">
        <v>42850.173657407402</v>
      </c>
      <c r="C2010">
        <v>155885</v>
      </c>
      <c r="D2010">
        <v>289951</v>
      </c>
    </row>
    <row r="2011" spans="1:4">
      <c r="A2011" t="s">
        <v>3917</v>
      </c>
      <c r="B2011" s="15">
        <v>42850.173657407402</v>
      </c>
      <c r="C2011">
        <v>288465</v>
      </c>
      <c r="D2011">
        <v>94736</v>
      </c>
    </row>
    <row r="2012" spans="1:4">
      <c r="A2012" t="s">
        <v>4351</v>
      </c>
      <c r="B2012" s="15">
        <v>42850.173657407402</v>
      </c>
      <c r="C2012">
        <v>182206</v>
      </c>
      <c r="D2012">
        <v>79618</v>
      </c>
    </row>
    <row r="2013" spans="1:4">
      <c r="A2013" t="s">
        <v>4537</v>
      </c>
      <c r="B2013" s="15">
        <v>42850.173657407402</v>
      </c>
      <c r="C2013">
        <v>77688</v>
      </c>
      <c r="D2013">
        <v>7259</v>
      </c>
    </row>
    <row r="2014" spans="1:4">
      <c r="A2014" t="s">
        <v>4709</v>
      </c>
      <c r="B2014" s="15">
        <v>42850.173657407402</v>
      </c>
      <c r="C2014">
        <v>50004</v>
      </c>
      <c r="D2014">
        <v>35122</v>
      </c>
    </row>
    <row r="2015" spans="1:4">
      <c r="A2015" t="s">
        <v>4822</v>
      </c>
      <c r="B2015" s="15">
        <v>42850.173657407402</v>
      </c>
      <c r="C2015">
        <v>55524</v>
      </c>
      <c r="D2015">
        <v>93247</v>
      </c>
    </row>
    <row r="2016" spans="1:4">
      <c r="A2016" t="s">
        <v>4921</v>
      </c>
      <c r="B2016" s="15">
        <v>42850.173657407402</v>
      </c>
      <c r="C2016">
        <v>50826</v>
      </c>
      <c r="D2016">
        <v>54973</v>
      </c>
    </row>
    <row r="2017" spans="1:4">
      <c r="A2017" t="s">
        <v>5043</v>
      </c>
      <c r="B2017" s="15">
        <v>42850.173657407402</v>
      </c>
      <c r="C2017">
        <v>12240</v>
      </c>
      <c r="D2017">
        <v>69448</v>
      </c>
    </row>
    <row r="2018" spans="1:4">
      <c r="A2018" t="s">
        <v>5437</v>
      </c>
      <c r="B2018" s="15">
        <v>42850.173657407402</v>
      </c>
      <c r="C2018">
        <v>81131</v>
      </c>
      <c r="D2018">
        <v>48008</v>
      </c>
    </row>
    <row r="2019" spans="1:4">
      <c r="A2019" t="s">
        <v>5798</v>
      </c>
      <c r="B2019" s="15">
        <v>42850.173657407402</v>
      </c>
      <c r="C2019">
        <v>69071</v>
      </c>
      <c r="D2019">
        <v>37680</v>
      </c>
    </row>
    <row r="2020" spans="1:4">
      <c r="A2020" t="s">
        <v>6632</v>
      </c>
      <c r="B2020" s="15">
        <v>42850.173657407402</v>
      </c>
      <c r="C2020">
        <v>17699</v>
      </c>
      <c r="D2020">
        <v>17853</v>
      </c>
    </row>
    <row r="2021" spans="1:4">
      <c r="A2021" t="s">
        <v>5848</v>
      </c>
      <c r="B2021" s="15">
        <v>42850.173657407402</v>
      </c>
      <c r="C2021">
        <v>12011</v>
      </c>
      <c r="D2021">
        <v>15632</v>
      </c>
    </row>
    <row r="2022" spans="1:4">
      <c r="A2022" t="s">
        <v>3058</v>
      </c>
      <c r="B2022" s="15">
        <v>42850.173657407402</v>
      </c>
      <c r="C2022">
        <v>173777</v>
      </c>
      <c r="D2022">
        <v>83934</v>
      </c>
    </row>
    <row r="2023" spans="1:4">
      <c r="A2023" t="s">
        <v>3054</v>
      </c>
      <c r="B2023" s="15">
        <v>42850.173657407402</v>
      </c>
      <c r="C2023">
        <v>249183</v>
      </c>
      <c r="D2023">
        <v>548564</v>
      </c>
    </row>
    <row r="2024" spans="1:4">
      <c r="A2024" t="s">
        <v>3055</v>
      </c>
      <c r="B2024" s="15">
        <v>42850.173657407402</v>
      </c>
      <c r="C2024">
        <v>73359</v>
      </c>
      <c r="D2024">
        <v>247717</v>
      </c>
    </row>
    <row r="2025" spans="1:4">
      <c r="A2025" t="s">
        <v>3059</v>
      </c>
      <c r="B2025" s="15">
        <v>42850.173657407402</v>
      </c>
      <c r="C2025">
        <v>117567</v>
      </c>
      <c r="D2025">
        <v>207495</v>
      </c>
    </row>
    <row r="2026" spans="1:4">
      <c r="A2026" t="s">
        <v>3123</v>
      </c>
      <c r="B2026" s="15">
        <v>42850.173657407402</v>
      </c>
      <c r="C2026">
        <v>164619</v>
      </c>
      <c r="D2026">
        <v>168849</v>
      </c>
    </row>
    <row r="2027" spans="1:4">
      <c r="A2027" t="s">
        <v>3314</v>
      </c>
      <c r="B2027" s="15">
        <v>42850.173657407402</v>
      </c>
      <c r="C2027">
        <v>108625</v>
      </c>
      <c r="D2027">
        <v>193455</v>
      </c>
    </row>
    <row r="2028" spans="1:4">
      <c r="A2028" t="s">
        <v>3342</v>
      </c>
      <c r="B2028" s="15">
        <v>42850.173657407402</v>
      </c>
      <c r="C2028">
        <v>630878</v>
      </c>
      <c r="D2028">
        <v>259904</v>
      </c>
    </row>
    <row r="2029" spans="1:4">
      <c r="A2029" t="s">
        <v>3601</v>
      </c>
      <c r="B2029" s="15">
        <v>42850.173657407402</v>
      </c>
      <c r="C2029">
        <v>121987</v>
      </c>
      <c r="D2029">
        <v>169496</v>
      </c>
    </row>
    <row r="2030" spans="1:4">
      <c r="A2030" t="s">
        <v>3560</v>
      </c>
      <c r="B2030" s="15">
        <v>42850.173657407402</v>
      </c>
      <c r="C2030">
        <v>205871</v>
      </c>
      <c r="D2030">
        <v>294977</v>
      </c>
    </row>
    <row r="2031" spans="1:4">
      <c r="A2031" t="s">
        <v>3814</v>
      </c>
      <c r="B2031" s="15">
        <v>42850.173657407402</v>
      </c>
      <c r="C2031">
        <v>247493</v>
      </c>
      <c r="D2031">
        <v>143327</v>
      </c>
    </row>
    <row r="2032" spans="1:4">
      <c r="A2032" t="s">
        <v>4270</v>
      </c>
      <c r="B2032" s="15">
        <v>42850.173657407402</v>
      </c>
      <c r="C2032">
        <v>136643</v>
      </c>
      <c r="D2032">
        <v>511808</v>
      </c>
    </row>
    <row r="2033" spans="1:4">
      <c r="A2033" t="s">
        <v>4210</v>
      </c>
      <c r="B2033" s="15">
        <v>42850.173657407402</v>
      </c>
      <c r="C2033">
        <v>203925</v>
      </c>
      <c r="D2033">
        <v>83106</v>
      </c>
    </row>
    <row r="2034" spans="1:4">
      <c r="A2034" t="s">
        <v>4214</v>
      </c>
      <c r="B2034" s="15">
        <v>42850.173657407402</v>
      </c>
      <c r="C2034">
        <v>177214</v>
      </c>
      <c r="D2034">
        <v>207496</v>
      </c>
    </row>
    <row r="2035" spans="1:4">
      <c r="A2035" t="s">
        <v>4212</v>
      </c>
      <c r="B2035" s="15">
        <v>42850.173657407402</v>
      </c>
      <c r="C2035">
        <v>228899</v>
      </c>
      <c r="D2035">
        <v>33763</v>
      </c>
    </row>
    <row r="2036" spans="1:4">
      <c r="A2036" t="s">
        <v>4848</v>
      </c>
      <c r="B2036" s="15">
        <v>42850.173657407402</v>
      </c>
      <c r="C2036">
        <v>43992</v>
      </c>
      <c r="D2036">
        <v>45565</v>
      </c>
    </row>
    <row r="2037" spans="1:4">
      <c r="A2037" t="s">
        <v>4963</v>
      </c>
      <c r="B2037" s="15">
        <v>42850.173657407402</v>
      </c>
      <c r="C2037">
        <v>46221</v>
      </c>
      <c r="D2037">
        <v>214521</v>
      </c>
    </row>
    <row r="2038" spans="1:4">
      <c r="A2038" t="s">
        <v>4896</v>
      </c>
      <c r="B2038" s="15">
        <v>42850.173657407402</v>
      </c>
      <c r="C2038">
        <v>76519</v>
      </c>
      <c r="D2038">
        <v>48173</v>
      </c>
    </row>
    <row r="2039" spans="1:4">
      <c r="A2039" t="s">
        <v>4922</v>
      </c>
      <c r="B2039" s="15">
        <v>42850.173657407402</v>
      </c>
      <c r="C2039">
        <v>294698</v>
      </c>
      <c r="D2039">
        <v>44445</v>
      </c>
    </row>
    <row r="2040" spans="1:4">
      <c r="A2040" t="s">
        <v>4923</v>
      </c>
      <c r="B2040" s="15">
        <v>42850.173657407402</v>
      </c>
      <c r="C2040">
        <v>136740</v>
      </c>
      <c r="D2040">
        <v>65014</v>
      </c>
    </row>
    <row r="2041" spans="1:4">
      <c r="A2041" t="s">
        <v>5151</v>
      </c>
      <c r="B2041" s="15">
        <v>42850.173657407402</v>
      </c>
      <c r="C2041">
        <v>63462</v>
      </c>
      <c r="D2041">
        <v>31142</v>
      </c>
    </row>
    <row r="2042" spans="1:4">
      <c r="A2042" t="s">
        <v>3424</v>
      </c>
      <c r="B2042" s="15">
        <v>42850.173657407402</v>
      </c>
      <c r="C2042">
        <v>356919</v>
      </c>
      <c r="D2042">
        <v>188780</v>
      </c>
    </row>
    <row r="2043" spans="1:4">
      <c r="A2043" t="s">
        <v>5315</v>
      </c>
      <c r="B2043" s="15">
        <v>42850.173657407402</v>
      </c>
      <c r="C2043">
        <v>379714</v>
      </c>
      <c r="D2043">
        <v>96092</v>
      </c>
    </row>
    <row r="2044" spans="1:4">
      <c r="A2044" t="s">
        <v>3585</v>
      </c>
      <c r="B2044" s="15">
        <v>42850.173657407402</v>
      </c>
      <c r="C2044">
        <v>212238</v>
      </c>
      <c r="D2044">
        <v>78467</v>
      </c>
    </row>
    <row r="2045" spans="1:4">
      <c r="A2045" t="s">
        <v>3957</v>
      </c>
      <c r="B2045" s="15">
        <v>42850.173657407402</v>
      </c>
      <c r="C2045">
        <v>194649</v>
      </c>
      <c r="D2045">
        <v>385443</v>
      </c>
    </row>
    <row r="2046" spans="1:4">
      <c r="A2046" t="s">
        <v>5117</v>
      </c>
      <c r="B2046" s="15">
        <v>42850.173657407402</v>
      </c>
      <c r="C2046">
        <v>136324</v>
      </c>
      <c r="D2046">
        <v>54292</v>
      </c>
    </row>
    <row r="2047" spans="1:4">
      <c r="A2047" t="s">
        <v>5629</v>
      </c>
      <c r="B2047" s="15">
        <v>42850.173657407402</v>
      </c>
      <c r="C2047">
        <v>95469</v>
      </c>
      <c r="D2047">
        <v>15361</v>
      </c>
    </row>
    <row r="2048" spans="1:4">
      <c r="A2048" t="s">
        <v>5630</v>
      </c>
      <c r="B2048" s="15">
        <v>42850.173657407402</v>
      </c>
      <c r="C2048">
        <v>89395</v>
      </c>
      <c r="D2048">
        <v>114514</v>
      </c>
    </row>
    <row r="2049" spans="1:4">
      <c r="A2049" t="s">
        <v>6633</v>
      </c>
      <c r="B2049" s="15">
        <v>42850.173657407402</v>
      </c>
      <c r="C2049">
        <v>11106</v>
      </c>
      <c r="D2049">
        <v>8614</v>
      </c>
    </row>
    <row r="2050" spans="1:4">
      <c r="A2050" t="s">
        <v>4169</v>
      </c>
      <c r="B2050" s="15">
        <v>42850.173657407402</v>
      </c>
      <c r="C2050">
        <v>771589</v>
      </c>
      <c r="D2050">
        <v>66540</v>
      </c>
    </row>
    <row r="2051" spans="1:4">
      <c r="A2051" t="s">
        <v>4823</v>
      </c>
      <c r="B2051" s="15">
        <v>42850.173657407402</v>
      </c>
      <c r="C2051">
        <v>40064</v>
      </c>
      <c r="D2051">
        <v>165280</v>
      </c>
    </row>
    <row r="2052" spans="1:4">
      <c r="A2052" t="s">
        <v>4824</v>
      </c>
      <c r="B2052" s="15">
        <v>42850.173657407402</v>
      </c>
      <c r="C2052">
        <v>93689</v>
      </c>
      <c r="D2052">
        <v>96631</v>
      </c>
    </row>
    <row r="2053" spans="1:4">
      <c r="A2053" t="s">
        <v>5876</v>
      </c>
      <c r="B2053" s="15">
        <v>42850.173657407402</v>
      </c>
      <c r="C2053">
        <v>56223</v>
      </c>
      <c r="D2053">
        <v>36332</v>
      </c>
    </row>
    <row r="2054" spans="1:4">
      <c r="A2054" t="s">
        <v>5851</v>
      </c>
      <c r="B2054" s="15">
        <v>42850.173657407402</v>
      </c>
      <c r="C2054">
        <v>26577</v>
      </c>
      <c r="D2054">
        <v>69760</v>
      </c>
    </row>
    <row r="2055" spans="1:4">
      <c r="A2055" t="s">
        <v>5068</v>
      </c>
      <c r="B2055" s="15">
        <v>42850.173657407402</v>
      </c>
      <c r="C2055">
        <v>2051792</v>
      </c>
      <c r="D2055">
        <v>0</v>
      </c>
    </row>
    <row r="2056" spans="1:4">
      <c r="A2056" t="s">
        <v>872</v>
      </c>
      <c r="B2056" s="15">
        <v>42850.067060185203</v>
      </c>
      <c r="C2056">
        <v>133919</v>
      </c>
      <c r="D2056">
        <v>204155</v>
      </c>
    </row>
    <row r="2057" spans="1:4">
      <c r="A2057" t="s">
        <v>59</v>
      </c>
      <c r="B2057" s="15">
        <v>42850.067060185203</v>
      </c>
      <c r="C2057">
        <v>31570</v>
      </c>
      <c r="D2057">
        <v>223794</v>
      </c>
    </row>
    <row r="2058" spans="1:4">
      <c r="A2058" t="s">
        <v>145</v>
      </c>
      <c r="B2058" s="15">
        <v>42849.400393518503</v>
      </c>
      <c r="C2058">
        <v>20257</v>
      </c>
      <c r="D2058">
        <v>8579</v>
      </c>
    </row>
    <row r="2059" spans="1:4">
      <c r="A2059" t="s">
        <v>6634</v>
      </c>
      <c r="B2059" s="15">
        <v>42849.233738425901</v>
      </c>
      <c r="C2059">
        <v>186</v>
      </c>
      <c r="D2059">
        <v>196</v>
      </c>
    </row>
    <row r="2060" spans="1:4">
      <c r="A2060" t="s">
        <v>268</v>
      </c>
      <c r="B2060" s="15">
        <v>42849.174537036997</v>
      </c>
      <c r="C2060">
        <v>44649</v>
      </c>
      <c r="D2060" t="s">
        <v>5269</v>
      </c>
    </row>
    <row r="2061" spans="1:4">
      <c r="A2061" t="s">
        <v>3444</v>
      </c>
      <c r="B2061" s="15">
        <v>42849.1734027778</v>
      </c>
      <c r="C2061">
        <v>47</v>
      </c>
      <c r="D2061">
        <v>1247</v>
      </c>
    </row>
    <row r="2062" spans="1:4">
      <c r="A2062" t="s">
        <v>3007</v>
      </c>
      <c r="B2062" s="15">
        <v>42849.1734027778</v>
      </c>
      <c r="C2062">
        <v>30347</v>
      </c>
      <c r="D2062">
        <v>0</v>
      </c>
    </row>
    <row r="2063" spans="1:4">
      <c r="A2063" t="s">
        <v>409</v>
      </c>
      <c r="B2063" s="15">
        <v>42849.1734027778</v>
      </c>
      <c r="C2063">
        <v>43647</v>
      </c>
      <c r="D2063" t="s">
        <v>5269</v>
      </c>
    </row>
    <row r="2064" spans="1:4">
      <c r="A2064" t="s">
        <v>2654</v>
      </c>
      <c r="B2064" s="15">
        <v>42849.1734027778</v>
      </c>
      <c r="C2064">
        <v>61778</v>
      </c>
      <c r="D2064">
        <v>0</v>
      </c>
    </row>
    <row r="2065" spans="1:4">
      <c r="A2065" t="s">
        <v>832</v>
      </c>
      <c r="B2065" s="15">
        <v>42849.109953703701</v>
      </c>
      <c r="C2065">
        <v>819571</v>
      </c>
      <c r="D2065">
        <v>0</v>
      </c>
    </row>
    <row r="2066" spans="1:4">
      <c r="A2066" t="s">
        <v>4156</v>
      </c>
      <c r="B2066" s="15">
        <v>42847.340150463002</v>
      </c>
      <c r="C2066">
        <v>874</v>
      </c>
      <c r="D2066" t="s">
        <v>5269</v>
      </c>
    </row>
    <row r="2067" spans="1:4">
      <c r="A2067" t="s">
        <v>735</v>
      </c>
      <c r="B2067" s="15">
        <v>42846.520439814798</v>
      </c>
      <c r="C2067">
        <v>62984</v>
      </c>
      <c r="D2067" t="s">
        <v>5269</v>
      </c>
    </row>
    <row r="2068" spans="1:4">
      <c r="A2068" t="s">
        <v>1319</v>
      </c>
      <c r="B2068" s="15">
        <v>42846.340208333299</v>
      </c>
      <c r="C2068">
        <v>470531</v>
      </c>
      <c r="D2068">
        <v>0</v>
      </c>
    </row>
    <row r="2069" spans="1:4">
      <c r="A2069" t="s">
        <v>4281</v>
      </c>
      <c r="B2069" s="15">
        <v>42846.233738425901</v>
      </c>
      <c r="C2069">
        <v>3434</v>
      </c>
      <c r="D2069" t="s">
        <v>5269</v>
      </c>
    </row>
    <row r="2070" spans="1:4">
      <c r="A2070" t="s">
        <v>6790</v>
      </c>
      <c r="B2070" s="15">
        <v>42846.111250000002</v>
      </c>
      <c r="C2070">
        <v>6561</v>
      </c>
      <c r="D2070">
        <v>12361</v>
      </c>
    </row>
    <row r="2071" spans="1:4">
      <c r="A2071" t="s">
        <v>6791</v>
      </c>
      <c r="B2071" s="15">
        <v>42846.111250000002</v>
      </c>
      <c r="C2071">
        <v>922</v>
      </c>
      <c r="D2071">
        <v>1556</v>
      </c>
    </row>
    <row r="2072" spans="1:4">
      <c r="A2072" t="s">
        <v>6792</v>
      </c>
      <c r="B2072" s="15">
        <v>42846.111250000002</v>
      </c>
      <c r="C2072">
        <v>90577</v>
      </c>
      <c r="D2072" t="s">
        <v>5269</v>
      </c>
    </row>
    <row r="2073" spans="1:4">
      <c r="A2073" t="s">
        <v>1203</v>
      </c>
      <c r="B2073" s="15">
        <v>42846.111250000002</v>
      </c>
      <c r="C2073">
        <v>36790</v>
      </c>
      <c r="D2073" t="s">
        <v>5269</v>
      </c>
    </row>
    <row r="2074" spans="1:4">
      <c r="A2074" t="s">
        <v>907</v>
      </c>
      <c r="B2074" s="15">
        <v>42845.520405092597</v>
      </c>
      <c r="C2074">
        <v>13954</v>
      </c>
      <c r="D2074">
        <v>0</v>
      </c>
    </row>
    <row r="2075" spans="1:4">
      <c r="A2075" t="s">
        <v>5193</v>
      </c>
      <c r="B2075" s="15">
        <v>42845.512754629599</v>
      </c>
      <c r="C2075">
        <v>36562</v>
      </c>
      <c r="D2075">
        <v>0</v>
      </c>
    </row>
    <row r="2076" spans="1:4">
      <c r="A2076" t="s">
        <v>878</v>
      </c>
      <c r="B2076" s="15">
        <v>42845.512754629599</v>
      </c>
      <c r="C2076">
        <v>5776</v>
      </c>
      <c r="D2076">
        <v>11279</v>
      </c>
    </row>
    <row r="2077" spans="1:4">
      <c r="A2077" t="s">
        <v>3130</v>
      </c>
      <c r="B2077" s="15">
        <v>42844.520127314798</v>
      </c>
      <c r="C2077">
        <v>974040</v>
      </c>
      <c r="D2077">
        <v>0</v>
      </c>
    </row>
    <row r="2078" spans="1:4">
      <c r="B2078" s="15"/>
    </row>
  </sheetData>
  <sortState ref="A2:C1273">
    <sortCondition ref="A2:A1273"/>
  </sortState>
  <pageMargins left="0.75" right="0.75" top="1" bottom="1" header="0.5" footer="0.5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Billing</vt:lpstr>
      <vt:lpstr>Warehouse</vt:lpstr>
      <vt:lpstr>Student Print</vt:lpstr>
      <vt:lpstr>DSC</vt:lpstr>
      <vt:lpstr>Devices</vt:lpstr>
    </vt:vector>
  </TitlesOfParts>
  <Company>Ricoh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SLWerner</dc:creator>
  <cp:lastModifiedBy>Ricoh</cp:lastModifiedBy>
  <cp:lastPrinted>2014-04-30T13:27:03Z</cp:lastPrinted>
  <dcterms:created xsi:type="dcterms:W3CDTF">2012-03-14T20:36:23Z</dcterms:created>
  <dcterms:modified xsi:type="dcterms:W3CDTF">2017-05-08T18:52:55Z</dcterms:modified>
</cp:coreProperties>
</file>